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ŠEOBECNE OBCE (PD, EA)\H\Hencovce\OcÚ a KD\"/>
    </mc:Choice>
  </mc:AlternateContent>
  <xr:revisionPtr revIDLastSave="0" documentId="8_{A777D72A-0902-4E54-8AF7-6043524B0125}" xr6:coauthVersionLast="47" xr6:coauthVersionMax="47" xr10:uidLastSave="{00000000-0000-0000-0000-000000000000}"/>
  <bookViews>
    <workbookView xWindow="-108" yWindow="-108" windowWidth="23256" windowHeight="12576" firstSheet="3" activeTab="9" xr2:uid="{8385785F-B49B-4929-A838-328490D245DB}"/>
  </bookViews>
  <sheets>
    <sheet name="Rekapitulácia" sheetId="1" r:id="rId1"/>
    <sheet name="Krycí list stavby" sheetId="2" r:id="rId2"/>
    <sheet name="SO 15539" sheetId="3" r:id="rId3"/>
    <sheet name="SO 15540" sheetId="4" r:id="rId4"/>
    <sheet name="SO 15622" sheetId="5" r:id="rId5"/>
    <sheet name="SO 15623" sheetId="6" r:id="rId6"/>
    <sheet name="SO 15624" sheetId="7" r:id="rId7"/>
    <sheet name="SO 15625" sheetId="8" r:id="rId8"/>
    <sheet name="SO 15626" sheetId="9" r:id="rId9"/>
    <sheet name="SO 15627" sheetId="10" r:id="rId10"/>
    <sheet name="SO 15628" sheetId="11" r:id="rId11"/>
    <sheet name="SO 15629" sheetId="12" r:id="rId12"/>
  </sheets>
  <definedNames>
    <definedName name="_xlnm.Print_Area" localSheetId="2">'SO 15539'!$B$2:$V$157</definedName>
    <definedName name="_xlnm.Print_Area" localSheetId="3">'SO 15540'!$B$2:$V$100</definedName>
    <definedName name="_xlnm.Print_Area" localSheetId="4">'SO 15622'!$B$2:$V$83</definedName>
    <definedName name="_xlnm.Print_Area" localSheetId="5">'SO 15623'!$B$2:$V$144</definedName>
    <definedName name="_xlnm.Print_Area" localSheetId="6">'SO 15624'!$B$2:$V$87</definedName>
    <definedName name="_xlnm.Print_Area" localSheetId="7">'SO 15625'!$B$2:$V$103</definedName>
    <definedName name="_xlnm.Print_Area" localSheetId="8">'SO 15626'!$B$2:$V$257</definedName>
    <definedName name="_xlnm.Print_Area" localSheetId="9">'SO 15627'!$B$2:$V$168</definedName>
    <definedName name="_xlnm.Print_Area" localSheetId="10">'SO 15628'!$B$2:$V$170</definedName>
    <definedName name="_xlnm.Print_Area" localSheetId="11">'SO 15629'!$B$2:$V$261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6" i="3" l="1"/>
  <c r="I87" i="3"/>
  <c r="I88" i="3"/>
  <c r="I89" i="3"/>
  <c r="I94" i="3" s="1"/>
  <c r="G56" i="3" s="1"/>
  <c r="I90" i="3"/>
  <c r="I91" i="3"/>
  <c r="I92" i="3"/>
  <c r="I93" i="3"/>
  <c r="I97" i="3"/>
  <c r="I98" i="3"/>
  <c r="I99" i="3"/>
  <c r="I103" i="3"/>
  <c r="I107" i="3"/>
  <c r="I108" i="3"/>
  <c r="I112" i="3"/>
  <c r="I113" i="3"/>
  <c r="I124" i="3" s="1"/>
  <c r="G60" i="3" s="1"/>
  <c r="I114" i="3"/>
  <c r="I115" i="3"/>
  <c r="I116" i="3"/>
  <c r="I117" i="3"/>
  <c r="I118" i="3"/>
  <c r="I119" i="3"/>
  <c r="I120" i="3"/>
  <c r="I121" i="3"/>
  <c r="I122" i="3"/>
  <c r="I123" i="3"/>
  <c r="I127" i="3"/>
  <c r="I128" i="3"/>
  <c r="I141" i="3" s="1"/>
  <c r="G61" i="3" s="1"/>
  <c r="I129" i="3"/>
  <c r="I130" i="3"/>
  <c r="I131" i="3"/>
  <c r="I132" i="3"/>
  <c r="I133" i="3"/>
  <c r="I134" i="3"/>
  <c r="I135" i="3"/>
  <c r="I136" i="3"/>
  <c r="I137" i="3"/>
  <c r="I138" i="3"/>
  <c r="I139" i="3"/>
  <c r="I140" i="3"/>
  <c r="I144" i="3"/>
  <c r="I14" i="2"/>
  <c r="E18" i="2"/>
  <c r="E19" i="2"/>
  <c r="D19" i="2"/>
  <c r="C19" i="2"/>
  <c r="D18" i="2"/>
  <c r="C18" i="2"/>
  <c r="F17" i="1"/>
  <c r="E16" i="1"/>
  <c r="E15" i="1"/>
  <c r="D15" i="1"/>
  <c r="E14" i="1"/>
  <c r="E13" i="1"/>
  <c r="E12" i="1"/>
  <c r="E11" i="1"/>
  <c r="D11" i="1"/>
  <c r="E10" i="1"/>
  <c r="D10" i="1"/>
  <c r="E9" i="1"/>
  <c r="D9" i="1"/>
  <c r="E8" i="1"/>
  <c r="D8" i="1"/>
  <c r="E7" i="1"/>
  <c r="E17" i="1" s="1"/>
  <c r="I16" i="2" s="1"/>
  <c r="D7" i="1"/>
  <c r="K16" i="1"/>
  <c r="H29" i="12"/>
  <c r="P29" i="12" s="1"/>
  <c r="P16" i="12"/>
  <c r="Z261" i="12"/>
  <c r="V260" i="12"/>
  <c r="I70" i="12" s="1"/>
  <c r="M260" i="12"/>
  <c r="F70" i="12" s="1"/>
  <c r="F69" i="12"/>
  <c r="V258" i="12"/>
  <c r="I69" i="12" s="1"/>
  <c r="M258" i="12"/>
  <c r="K257" i="12"/>
  <c r="J257" i="12"/>
  <c r="Y257" i="12"/>
  <c r="S257" i="12"/>
  <c r="L257" i="12"/>
  <c r="I257" i="12"/>
  <c r="K256" i="12"/>
  <c r="J256" i="12"/>
  <c r="Y256" i="12"/>
  <c r="S256" i="12"/>
  <c r="L256" i="12"/>
  <c r="I256" i="12"/>
  <c r="K255" i="12"/>
  <c r="J255" i="12"/>
  <c r="Y255" i="12"/>
  <c r="S255" i="12"/>
  <c r="L255" i="12"/>
  <c r="I255" i="12"/>
  <c r="K254" i="12"/>
  <c r="J254" i="12"/>
  <c r="Y254" i="12"/>
  <c r="P17" i="12" s="1"/>
  <c r="P20" i="12" s="1"/>
  <c r="S254" i="12"/>
  <c r="L254" i="12"/>
  <c r="I254" i="12"/>
  <c r="I65" i="12"/>
  <c r="V248" i="12"/>
  <c r="K247" i="12"/>
  <c r="J247" i="12"/>
  <c r="S247" i="12"/>
  <c r="M247" i="12"/>
  <c r="M248" i="12" s="1"/>
  <c r="F65" i="12" s="1"/>
  <c r="I247" i="12"/>
  <c r="K246" i="12"/>
  <c r="J246" i="12"/>
  <c r="S246" i="12"/>
  <c r="M246" i="12"/>
  <c r="I246" i="12"/>
  <c r="K245" i="12"/>
  <c r="J245" i="12"/>
  <c r="S245" i="12"/>
  <c r="L245" i="12"/>
  <c r="I245" i="12"/>
  <c r="K244" i="12"/>
  <c r="J244" i="12"/>
  <c r="S244" i="12"/>
  <c r="L244" i="12"/>
  <c r="I244" i="12"/>
  <c r="K243" i="12"/>
  <c r="J243" i="12"/>
  <c r="S243" i="12"/>
  <c r="L243" i="12"/>
  <c r="I243" i="12"/>
  <c r="K242" i="12"/>
  <c r="J242" i="12"/>
  <c r="S242" i="12"/>
  <c r="L242" i="12"/>
  <c r="I242" i="12"/>
  <c r="K241" i="12"/>
  <c r="J241" i="12"/>
  <c r="S241" i="12"/>
  <c r="L241" i="12"/>
  <c r="I241" i="12"/>
  <c r="K240" i="12"/>
  <c r="J240" i="12"/>
  <c r="S240" i="12"/>
  <c r="L240" i="12"/>
  <c r="I240" i="12"/>
  <c r="K239" i="12"/>
  <c r="J239" i="12"/>
  <c r="S239" i="12"/>
  <c r="S248" i="12" s="1"/>
  <c r="H65" i="12" s="1"/>
  <c r="L239" i="12"/>
  <c r="I239" i="12"/>
  <c r="I64" i="12"/>
  <c r="V236" i="12"/>
  <c r="K235" i="12"/>
  <c r="J235" i="12"/>
  <c r="S235" i="12"/>
  <c r="M235" i="12"/>
  <c r="I235" i="12"/>
  <c r="K234" i="12"/>
  <c r="J234" i="12"/>
  <c r="S234" i="12"/>
  <c r="M234" i="12"/>
  <c r="I234" i="12"/>
  <c r="I236" i="12" s="1"/>
  <c r="G64" i="12" s="1"/>
  <c r="K233" i="12"/>
  <c r="J233" i="12"/>
  <c r="S233" i="12"/>
  <c r="S236" i="12" s="1"/>
  <c r="H64" i="12" s="1"/>
  <c r="L233" i="12"/>
  <c r="L236" i="12" s="1"/>
  <c r="E64" i="12" s="1"/>
  <c r="I233" i="12"/>
  <c r="I63" i="12"/>
  <c r="V230" i="12"/>
  <c r="V250" i="12" s="1"/>
  <c r="I66" i="12" s="1"/>
  <c r="K229" i="12"/>
  <c r="J229" i="12"/>
  <c r="S229" i="12"/>
  <c r="M229" i="12"/>
  <c r="I229" i="12"/>
  <c r="K228" i="12"/>
  <c r="J228" i="12"/>
  <c r="S228" i="12"/>
  <c r="M228" i="12"/>
  <c r="I228" i="12"/>
  <c r="K227" i="12"/>
  <c r="J227" i="12"/>
  <c r="S227" i="12"/>
  <c r="M227" i="12"/>
  <c r="I227" i="12"/>
  <c r="K226" i="12"/>
  <c r="J226" i="12"/>
  <c r="S226" i="12"/>
  <c r="M226" i="12"/>
  <c r="I226" i="12"/>
  <c r="K225" i="12"/>
  <c r="J225" i="12"/>
  <c r="S225" i="12"/>
  <c r="M225" i="12"/>
  <c r="I225" i="12"/>
  <c r="K224" i="12"/>
  <c r="J224" i="12"/>
  <c r="S224" i="12"/>
  <c r="M224" i="12"/>
  <c r="I224" i="12"/>
  <c r="K223" i="12"/>
  <c r="J223" i="12"/>
  <c r="S223" i="12"/>
  <c r="M223" i="12"/>
  <c r="I223" i="12"/>
  <c r="K222" i="12"/>
  <c r="J222" i="12"/>
  <c r="S222" i="12"/>
  <c r="M222" i="12"/>
  <c r="I222" i="12"/>
  <c r="K221" i="12"/>
  <c r="J221" i="12"/>
  <c r="S221" i="12"/>
  <c r="M221" i="12"/>
  <c r="I221" i="12"/>
  <c r="K220" i="12"/>
  <c r="J220" i="12"/>
  <c r="S220" i="12"/>
  <c r="M220" i="12"/>
  <c r="I220" i="12"/>
  <c r="K219" i="12"/>
  <c r="J219" i="12"/>
  <c r="S219" i="12"/>
  <c r="M219" i="12"/>
  <c r="I219" i="12"/>
  <c r="K218" i="12"/>
  <c r="J218" i="12"/>
  <c r="S218" i="12"/>
  <c r="M218" i="12"/>
  <c r="I218" i="12"/>
  <c r="K217" i="12"/>
  <c r="J217" i="12"/>
  <c r="S217" i="12"/>
  <c r="M217" i="12"/>
  <c r="I217" i="12"/>
  <c r="K216" i="12"/>
  <c r="J216" i="12"/>
  <c r="S216" i="12"/>
  <c r="M216" i="12"/>
  <c r="I216" i="12"/>
  <c r="K215" i="12"/>
  <c r="J215" i="12"/>
  <c r="S215" i="12"/>
  <c r="M215" i="12"/>
  <c r="I215" i="12"/>
  <c r="K214" i="12"/>
  <c r="J214" i="12"/>
  <c r="S214" i="12"/>
  <c r="M214" i="12"/>
  <c r="I214" i="12"/>
  <c r="K213" i="12"/>
  <c r="J213" i="12"/>
  <c r="S213" i="12"/>
  <c r="M213" i="12"/>
  <c r="I213" i="12"/>
  <c r="K212" i="12"/>
  <c r="J212" i="12"/>
  <c r="S212" i="12"/>
  <c r="M212" i="12"/>
  <c r="I212" i="12"/>
  <c r="K211" i="12"/>
  <c r="J211" i="12"/>
  <c r="S211" i="12"/>
  <c r="M211" i="12"/>
  <c r="I211" i="12"/>
  <c r="K210" i="12"/>
  <c r="J210" i="12"/>
  <c r="S210" i="12"/>
  <c r="M210" i="12"/>
  <c r="I210" i="12"/>
  <c r="K209" i="12"/>
  <c r="J209" i="12"/>
  <c r="S209" i="12"/>
  <c r="M209" i="12"/>
  <c r="I209" i="12"/>
  <c r="K208" i="12"/>
  <c r="J208" i="12"/>
  <c r="S208" i="12"/>
  <c r="M208" i="12"/>
  <c r="I208" i="12"/>
  <c r="K207" i="12"/>
  <c r="J207" i="12"/>
  <c r="S207" i="12"/>
  <c r="M207" i="12"/>
  <c r="I207" i="12"/>
  <c r="K206" i="12"/>
  <c r="J206" i="12"/>
  <c r="S206" i="12"/>
  <c r="M206" i="12"/>
  <c r="I206" i="12"/>
  <c r="K205" i="12"/>
  <c r="J205" i="12"/>
  <c r="S205" i="12"/>
  <c r="M205" i="12"/>
  <c r="I205" i="12"/>
  <c r="K204" i="12"/>
  <c r="J204" i="12"/>
  <c r="S204" i="12"/>
  <c r="M204" i="12"/>
  <c r="I204" i="12"/>
  <c r="K203" i="12"/>
  <c r="J203" i="12"/>
  <c r="S203" i="12"/>
  <c r="M203" i="12"/>
  <c r="I203" i="12"/>
  <c r="K202" i="12"/>
  <c r="J202" i="12"/>
  <c r="S202" i="12"/>
  <c r="M202" i="12"/>
  <c r="I202" i="12"/>
  <c r="K201" i="12"/>
  <c r="J201" i="12"/>
  <c r="S201" i="12"/>
  <c r="M201" i="12"/>
  <c r="I201" i="12"/>
  <c r="K200" i="12"/>
  <c r="J200" i="12"/>
  <c r="S200" i="12"/>
  <c r="M200" i="12"/>
  <c r="I200" i="12"/>
  <c r="K199" i="12"/>
  <c r="J199" i="12"/>
  <c r="S199" i="12"/>
  <c r="M199" i="12"/>
  <c r="I199" i="12"/>
  <c r="K198" i="12"/>
  <c r="J198" i="12"/>
  <c r="S198" i="12"/>
  <c r="M198" i="12"/>
  <c r="I198" i="12"/>
  <c r="K197" i="12"/>
  <c r="J197" i="12"/>
  <c r="S197" i="12"/>
  <c r="M197" i="12"/>
  <c r="I197" i="12"/>
  <c r="K196" i="12"/>
  <c r="J196" i="12"/>
  <c r="S196" i="12"/>
  <c r="M196" i="12"/>
  <c r="I196" i="12"/>
  <c r="K195" i="12"/>
  <c r="J195" i="12"/>
  <c r="S195" i="12"/>
  <c r="M195" i="12"/>
  <c r="I195" i="12"/>
  <c r="K194" i="12"/>
  <c r="J194" i="12"/>
  <c r="S194" i="12"/>
  <c r="M194" i="12"/>
  <c r="I194" i="12"/>
  <c r="K193" i="12"/>
  <c r="J193" i="12"/>
  <c r="S193" i="12"/>
  <c r="M193" i="12"/>
  <c r="I193" i="12"/>
  <c r="K192" i="12"/>
  <c r="J192" i="12"/>
  <c r="S192" i="12"/>
  <c r="M192" i="12"/>
  <c r="I192" i="12"/>
  <c r="K191" i="12"/>
  <c r="J191" i="12"/>
  <c r="S191" i="12"/>
  <c r="M191" i="12"/>
  <c r="I191" i="12"/>
  <c r="K190" i="12"/>
  <c r="J190" i="12"/>
  <c r="S190" i="12"/>
  <c r="M190" i="12"/>
  <c r="I190" i="12"/>
  <c r="K189" i="12"/>
  <c r="J189" i="12"/>
  <c r="S189" i="12"/>
  <c r="M189" i="12"/>
  <c r="I189" i="12"/>
  <c r="K188" i="12"/>
  <c r="J188" i="12"/>
  <c r="S188" i="12"/>
  <c r="M188" i="12"/>
  <c r="I188" i="12"/>
  <c r="K187" i="12"/>
  <c r="J187" i="12"/>
  <c r="S187" i="12"/>
  <c r="M187" i="12"/>
  <c r="I187" i="12"/>
  <c r="K186" i="12"/>
  <c r="J186" i="12"/>
  <c r="S186" i="12"/>
  <c r="M186" i="12"/>
  <c r="I186" i="12"/>
  <c r="K185" i="12"/>
  <c r="J185" i="12"/>
  <c r="S185" i="12"/>
  <c r="M185" i="12"/>
  <c r="I185" i="12"/>
  <c r="K184" i="12"/>
  <c r="J184" i="12"/>
  <c r="S184" i="12"/>
  <c r="M184" i="12"/>
  <c r="I184" i="12"/>
  <c r="K183" i="12"/>
  <c r="J183" i="12"/>
  <c r="S183" i="12"/>
  <c r="M183" i="12"/>
  <c r="I183" i="12"/>
  <c r="K182" i="12"/>
  <c r="J182" i="12"/>
  <c r="S182" i="12"/>
  <c r="M182" i="12"/>
  <c r="I182" i="12"/>
  <c r="K181" i="12"/>
  <c r="J181" i="12"/>
  <c r="S181" i="12"/>
  <c r="M181" i="12"/>
  <c r="I181" i="12"/>
  <c r="K180" i="12"/>
  <c r="J180" i="12"/>
  <c r="S180" i="12"/>
  <c r="M180" i="12"/>
  <c r="I180" i="12"/>
  <c r="K179" i="12"/>
  <c r="J179" i="12"/>
  <c r="S179" i="12"/>
  <c r="M179" i="12"/>
  <c r="I179" i="12"/>
  <c r="K178" i="12"/>
  <c r="J178" i="12"/>
  <c r="S178" i="12"/>
  <c r="M178" i="12"/>
  <c r="I178" i="12"/>
  <c r="K177" i="12"/>
  <c r="J177" i="12"/>
  <c r="S177" i="12"/>
  <c r="M177" i="12"/>
  <c r="I177" i="12"/>
  <c r="K176" i="12"/>
  <c r="J176" i="12"/>
  <c r="S176" i="12"/>
  <c r="M176" i="12"/>
  <c r="I176" i="12"/>
  <c r="K175" i="12"/>
  <c r="J175" i="12"/>
  <c r="S175" i="12"/>
  <c r="M175" i="12"/>
  <c r="I175" i="12"/>
  <c r="K174" i="12"/>
  <c r="J174" i="12"/>
  <c r="S174" i="12"/>
  <c r="M174" i="12"/>
  <c r="I174" i="12"/>
  <c r="K173" i="12"/>
  <c r="J173" i="12"/>
  <c r="S173" i="12"/>
  <c r="L173" i="12"/>
  <c r="I173" i="12"/>
  <c r="K172" i="12"/>
  <c r="J172" i="12"/>
  <c r="S172" i="12"/>
  <c r="L172" i="12"/>
  <c r="I172" i="12"/>
  <c r="K171" i="12"/>
  <c r="J171" i="12"/>
  <c r="S171" i="12"/>
  <c r="L171" i="12"/>
  <c r="I171" i="12"/>
  <c r="K170" i="12"/>
  <c r="J170" i="12"/>
  <c r="S170" i="12"/>
  <c r="L170" i="12"/>
  <c r="I170" i="12"/>
  <c r="K169" i="12"/>
  <c r="J169" i="12"/>
  <c r="S169" i="12"/>
  <c r="L169" i="12"/>
  <c r="I169" i="12"/>
  <c r="K168" i="12"/>
  <c r="J168" i="12"/>
  <c r="S168" i="12"/>
  <c r="L168" i="12"/>
  <c r="I168" i="12"/>
  <c r="K167" i="12"/>
  <c r="J167" i="12"/>
  <c r="S167" i="12"/>
  <c r="L167" i="12"/>
  <c r="I167" i="12"/>
  <c r="K166" i="12"/>
  <c r="J166" i="12"/>
  <c r="S166" i="12"/>
  <c r="L166" i="12"/>
  <c r="I166" i="12"/>
  <c r="K165" i="12"/>
  <c r="J165" i="12"/>
  <c r="S165" i="12"/>
  <c r="L165" i="12"/>
  <c r="I165" i="12"/>
  <c r="K164" i="12"/>
  <c r="J164" i="12"/>
  <c r="S164" i="12"/>
  <c r="L164" i="12"/>
  <c r="I164" i="12"/>
  <c r="K163" i="12"/>
  <c r="J163" i="12"/>
  <c r="S163" i="12"/>
  <c r="L163" i="12"/>
  <c r="I163" i="12"/>
  <c r="K162" i="12"/>
  <c r="J162" i="12"/>
  <c r="S162" i="12"/>
  <c r="L162" i="12"/>
  <c r="I162" i="12"/>
  <c r="K161" i="12"/>
  <c r="J161" i="12"/>
  <c r="S161" i="12"/>
  <c r="L161" i="12"/>
  <c r="I161" i="12"/>
  <c r="K160" i="12"/>
  <c r="J160" i="12"/>
  <c r="S160" i="12"/>
  <c r="L160" i="12"/>
  <c r="I160" i="12"/>
  <c r="K159" i="12"/>
  <c r="J159" i="12"/>
  <c r="S159" i="12"/>
  <c r="L159" i="12"/>
  <c r="I159" i="12"/>
  <c r="K158" i="12"/>
  <c r="J158" i="12"/>
  <c r="S158" i="12"/>
  <c r="L158" i="12"/>
  <c r="I158" i="12"/>
  <c r="K157" i="12"/>
  <c r="J157" i="12"/>
  <c r="S157" i="12"/>
  <c r="L157" i="12"/>
  <c r="I157" i="12"/>
  <c r="K156" i="12"/>
  <c r="J156" i="12"/>
  <c r="S156" i="12"/>
  <c r="L156" i="12"/>
  <c r="I156" i="12"/>
  <c r="K155" i="12"/>
  <c r="J155" i="12"/>
  <c r="S155" i="12"/>
  <c r="L155" i="12"/>
  <c r="I155" i="12"/>
  <c r="K154" i="12"/>
  <c r="J154" i="12"/>
  <c r="S154" i="12"/>
  <c r="L154" i="12"/>
  <c r="I154" i="12"/>
  <c r="K153" i="12"/>
  <c r="J153" i="12"/>
  <c r="S153" i="12"/>
  <c r="L153" i="12"/>
  <c r="I153" i="12"/>
  <c r="K152" i="12"/>
  <c r="J152" i="12"/>
  <c r="S152" i="12"/>
  <c r="L152" i="12"/>
  <c r="I152" i="12"/>
  <c r="K151" i="12"/>
  <c r="J151" i="12"/>
  <c r="S151" i="12"/>
  <c r="L151" i="12"/>
  <c r="I151" i="12"/>
  <c r="K150" i="12"/>
  <c r="J150" i="12"/>
  <c r="S150" i="12"/>
  <c r="L150" i="12"/>
  <c r="I150" i="12"/>
  <c r="K149" i="12"/>
  <c r="J149" i="12"/>
  <c r="S149" i="12"/>
  <c r="L149" i="12"/>
  <c r="I149" i="12"/>
  <c r="K148" i="12"/>
  <c r="J148" i="12"/>
  <c r="S148" i="12"/>
  <c r="L148" i="12"/>
  <c r="I148" i="12"/>
  <c r="K147" i="12"/>
  <c r="J147" i="12"/>
  <c r="S147" i="12"/>
  <c r="L147" i="12"/>
  <c r="I147" i="12"/>
  <c r="K146" i="12"/>
  <c r="J146" i="12"/>
  <c r="S146" i="12"/>
  <c r="L146" i="12"/>
  <c r="I146" i="12"/>
  <c r="K145" i="12"/>
  <c r="J145" i="12"/>
  <c r="S145" i="12"/>
  <c r="L145" i="12"/>
  <c r="I145" i="12"/>
  <c r="K144" i="12"/>
  <c r="J144" i="12"/>
  <c r="S144" i="12"/>
  <c r="L144" i="12"/>
  <c r="I144" i="12"/>
  <c r="K143" i="12"/>
  <c r="J143" i="12"/>
  <c r="S143" i="12"/>
  <c r="L143" i="12"/>
  <c r="I143" i="12"/>
  <c r="K142" i="12"/>
  <c r="J142" i="12"/>
  <c r="S142" i="12"/>
  <c r="L142" i="12"/>
  <c r="I142" i="12"/>
  <c r="K141" i="12"/>
  <c r="J141" i="12"/>
  <c r="S141" i="12"/>
  <c r="L141" i="12"/>
  <c r="I141" i="12"/>
  <c r="K140" i="12"/>
  <c r="J140" i="12"/>
  <c r="S140" i="12"/>
  <c r="L140" i="12"/>
  <c r="I140" i="12"/>
  <c r="K139" i="12"/>
  <c r="J139" i="12"/>
  <c r="S139" i="12"/>
  <c r="L139" i="12"/>
  <c r="I139" i="12"/>
  <c r="K138" i="12"/>
  <c r="J138" i="12"/>
  <c r="S138" i="12"/>
  <c r="L138" i="12"/>
  <c r="I138" i="12"/>
  <c r="K137" i="12"/>
  <c r="J137" i="12"/>
  <c r="S137" i="12"/>
  <c r="L137" i="12"/>
  <c r="I137" i="12"/>
  <c r="K136" i="12"/>
  <c r="J136" i="12"/>
  <c r="S136" i="12"/>
  <c r="L136" i="12"/>
  <c r="I136" i="12"/>
  <c r="K135" i="12"/>
  <c r="J135" i="12"/>
  <c r="S135" i="12"/>
  <c r="L135" i="12"/>
  <c r="I135" i="12"/>
  <c r="K134" i="12"/>
  <c r="J134" i="12"/>
  <c r="S134" i="12"/>
  <c r="L134" i="12"/>
  <c r="I134" i="12"/>
  <c r="K133" i="12"/>
  <c r="J133" i="12"/>
  <c r="S133" i="12"/>
  <c r="L133" i="12"/>
  <c r="I133" i="12"/>
  <c r="K132" i="12"/>
  <c r="J132" i="12"/>
  <c r="S132" i="12"/>
  <c r="L132" i="12"/>
  <c r="I132" i="12"/>
  <c r="K131" i="12"/>
  <c r="J131" i="12"/>
  <c r="S131" i="12"/>
  <c r="L131" i="12"/>
  <c r="I131" i="12"/>
  <c r="K130" i="12"/>
  <c r="J130" i="12"/>
  <c r="S130" i="12"/>
  <c r="L130" i="12"/>
  <c r="I130" i="12"/>
  <c r="K129" i="12"/>
  <c r="J129" i="12"/>
  <c r="S129" i="12"/>
  <c r="L129" i="12"/>
  <c r="I129" i="12"/>
  <c r="K128" i="12"/>
  <c r="J128" i="12"/>
  <c r="S128" i="12"/>
  <c r="L128" i="12"/>
  <c r="I128" i="12"/>
  <c r="K127" i="12"/>
  <c r="J127" i="12"/>
  <c r="S127" i="12"/>
  <c r="L127" i="12"/>
  <c r="I127" i="12"/>
  <c r="K126" i="12"/>
  <c r="J126" i="12"/>
  <c r="S126" i="12"/>
  <c r="L126" i="12"/>
  <c r="I126" i="12"/>
  <c r="K125" i="12"/>
  <c r="J125" i="12"/>
  <c r="S125" i="12"/>
  <c r="L125" i="12"/>
  <c r="I125" i="12"/>
  <c r="K124" i="12"/>
  <c r="J124" i="12"/>
  <c r="S124" i="12"/>
  <c r="L124" i="12"/>
  <c r="I124" i="12"/>
  <c r="K123" i="12"/>
  <c r="J123" i="12"/>
  <c r="S123" i="12"/>
  <c r="L123" i="12"/>
  <c r="I123" i="12"/>
  <c r="K122" i="12"/>
  <c r="J122" i="12"/>
  <c r="S122" i="12"/>
  <c r="L122" i="12"/>
  <c r="I122" i="12"/>
  <c r="K121" i="12"/>
  <c r="J121" i="12"/>
  <c r="S121" i="12"/>
  <c r="L121" i="12"/>
  <c r="I121" i="12"/>
  <c r="K120" i="12"/>
  <c r="J120" i="12"/>
  <c r="S120" i="12"/>
  <c r="L120" i="12"/>
  <c r="I120" i="12"/>
  <c r="K119" i="12"/>
  <c r="J119" i="12"/>
  <c r="S119" i="12"/>
  <c r="L119" i="12"/>
  <c r="I119" i="12"/>
  <c r="K118" i="12"/>
  <c r="J118" i="12"/>
  <c r="S118" i="12"/>
  <c r="L118" i="12"/>
  <c r="I118" i="12"/>
  <c r="K117" i="12"/>
  <c r="J117" i="12"/>
  <c r="S117" i="12"/>
  <c r="L117" i="12"/>
  <c r="I117" i="12"/>
  <c r="K116" i="12"/>
  <c r="J116" i="12"/>
  <c r="S116" i="12"/>
  <c r="L116" i="12"/>
  <c r="I116" i="12"/>
  <c r="I59" i="12"/>
  <c r="V110" i="12"/>
  <c r="K109" i="12"/>
  <c r="J109" i="12"/>
  <c r="S109" i="12"/>
  <c r="M109" i="12"/>
  <c r="I109" i="12"/>
  <c r="K108" i="12"/>
  <c r="J108" i="12"/>
  <c r="S108" i="12"/>
  <c r="M108" i="12"/>
  <c r="M110" i="12" s="1"/>
  <c r="F59" i="12" s="1"/>
  <c r="I108" i="12"/>
  <c r="K107" i="12"/>
  <c r="J107" i="12"/>
  <c r="S107" i="12"/>
  <c r="L107" i="12"/>
  <c r="I107" i="12"/>
  <c r="K106" i="12"/>
  <c r="J106" i="12"/>
  <c r="S106" i="12"/>
  <c r="L106" i="12"/>
  <c r="I106" i="12"/>
  <c r="K105" i="12"/>
  <c r="J105" i="12"/>
  <c r="S105" i="12"/>
  <c r="S110" i="12" s="1"/>
  <c r="H59" i="12" s="1"/>
  <c r="L105" i="12"/>
  <c r="L110" i="12" s="1"/>
  <c r="E59" i="12" s="1"/>
  <c r="I105" i="12"/>
  <c r="I110" i="12" s="1"/>
  <c r="G59" i="12" s="1"/>
  <c r="I58" i="12"/>
  <c r="V102" i="12"/>
  <c r="K101" i="12"/>
  <c r="J101" i="12"/>
  <c r="S101" i="12"/>
  <c r="M101" i="12"/>
  <c r="I101" i="12"/>
  <c r="K100" i="12"/>
  <c r="J100" i="12"/>
  <c r="S100" i="12"/>
  <c r="M100" i="12"/>
  <c r="I100" i="12"/>
  <c r="K99" i="12"/>
  <c r="J99" i="12"/>
  <c r="S99" i="12"/>
  <c r="M99" i="12"/>
  <c r="I99" i="12"/>
  <c r="K98" i="12"/>
  <c r="J98" i="12"/>
  <c r="S98" i="12"/>
  <c r="L98" i="12"/>
  <c r="I98" i="12"/>
  <c r="K97" i="12"/>
  <c r="J97" i="12"/>
  <c r="S97" i="12"/>
  <c r="S102" i="12" s="1"/>
  <c r="H58" i="12" s="1"/>
  <c r="L97" i="12"/>
  <c r="L102" i="12" s="1"/>
  <c r="E58" i="12" s="1"/>
  <c r="I97" i="12"/>
  <c r="I102" i="12" s="1"/>
  <c r="G58" i="12" s="1"/>
  <c r="E57" i="12"/>
  <c r="V94" i="12"/>
  <c r="I57" i="12" s="1"/>
  <c r="L94" i="12"/>
  <c r="K93" i="12"/>
  <c r="J93" i="12"/>
  <c r="S93" i="12"/>
  <c r="S94" i="12" s="1"/>
  <c r="H57" i="12" s="1"/>
  <c r="M93" i="12"/>
  <c r="M94" i="12" s="1"/>
  <c r="F57" i="12" s="1"/>
  <c r="I93" i="12"/>
  <c r="I94" i="12" s="1"/>
  <c r="G57" i="12" s="1"/>
  <c r="F56" i="12"/>
  <c r="S90" i="12"/>
  <c r="H56" i="12" s="1"/>
  <c r="V90" i="12"/>
  <c r="I56" i="12" s="1"/>
  <c r="M90" i="12"/>
  <c r="K89" i="12"/>
  <c r="K261" i="12" s="1"/>
  <c r="J89" i="12"/>
  <c r="S89" i="12"/>
  <c r="L89" i="12"/>
  <c r="L90" i="12" s="1"/>
  <c r="E56" i="12" s="1"/>
  <c r="I89" i="12"/>
  <c r="I90" i="12" s="1"/>
  <c r="G56" i="12" s="1"/>
  <c r="K15" i="1"/>
  <c r="H29" i="11"/>
  <c r="P29" i="11" s="1"/>
  <c r="P17" i="11"/>
  <c r="P16" i="11"/>
  <c r="Y170" i="11"/>
  <c r="Z170" i="11"/>
  <c r="S167" i="11"/>
  <c r="H66" i="11" s="1"/>
  <c r="V167" i="11"/>
  <c r="I66" i="11" s="1"/>
  <c r="K166" i="11"/>
  <c r="J166" i="11"/>
  <c r="S166" i="11"/>
  <c r="M166" i="11"/>
  <c r="I166" i="11"/>
  <c r="K165" i="11"/>
  <c r="J165" i="11"/>
  <c r="S165" i="11"/>
  <c r="M165" i="11"/>
  <c r="I165" i="11"/>
  <c r="K164" i="11"/>
  <c r="J164" i="11"/>
  <c r="S164" i="11"/>
  <c r="M164" i="11"/>
  <c r="M167" i="11" s="1"/>
  <c r="F66" i="11" s="1"/>
  <c r="I164" i="11"/>
  <c r="K163" i="11"/>
  <c r="J163" i="11"/>
  <c r="S163" i="11"/>
  <c r="L163" i="11"/>
  <c r="I163" i="11"/>
  <c r="K162" i="11"/>
  <c r="J162" i="11"/>
  <c r="S162" i="11"/>
  <c r="L162" i="11"/>
  <c r="I162" i="11"/>
  <c r="K161" i="11"/>
  <c r="J161" i="11"/>
  <c r="S161" i="11"/>
  <c r="S169" i="11" s="1"/>
  <c r="H67" i="11" s="1"/>
  <c r="L161" i="11"/>
  <c r="I161" i="11"/>
  <c r="K160" i="11"/>
  <c r="J160" i="11"/>
  <c r="S160" i="11"/>
  <c r="L160" i="11"/>
  <c r="I160" i="11"/>
  <c r="V154" i="11"/>
  <c r="I62" i="11" s="1"/>
  <c r="K153" i="11"/>
  <c r="J153" i="11"/>
  <c r="S153" i="11"/>
  <c r="M153" i="11"/>
  <c r="I153" i="11"/>
  <c r="K152" i="11"/>
  <c r="J152" i="11"/>
  <c r="S152" i="11"/>
  <c r="M152" i="11"/>
  <c r="I152" i="11"/>
  <c r="K151" i="11"/>
  <c r="J151" i="11"/>
  <c r="S151" i="11"/>
  <c r="M151" i="11"/>
  <c r="I151" i="11"/>
  <c r="K150" i="11"/>
  <c r="J150" i="11"/>
  <c r="S150" i="11"/>
  <c r="M150" i="11"/>
  <c r="I150" i="11"/>
  <c r="K149" i="11"/>
  <c r="J149" i="11"/>
  <c r="S149" i="11"/>
  <c r="M149" i="11"/>
  <c r="I149" i="11"/>
  <c r="K148" i="11"/>
  <c r="J148" i="11"/>
  <c r="S148" i="11"/>
  <c r="M148" i="11"/>
  <c r="I148" i="11"/>
  <c r="K147" i="11"/>
  <c r="J147" i="11"/>
  <c r="S147" i="11"/>
  <c r="M147" i="11"/>
  <c r="I147" i="11"/>
  <c r="K146" i="11"/>
  <c r="J146" i="11"/>
  <c r="S146" i="11"/>
  <c r="M146" i="11"/>
  <c r="I146" i="11"/>
  <c r="K145" i="11"/>
  <c r="J145" i="11"/>
  <c r="S145" i="11"/>
  <c r="M145" i="11"/>
  <c r="I145" i="11"/>
  <c r="K144" i="11"/>
  <c r="J144" i="11"/>
  <c r="S144" i="11"/>
  <c r="M144" i="11"/>
  <c r="I144" i="11"/>
  <c r="K143" i="11"/>
  <c r="J143" i="11"/>
  <c r="S143" i="11"/>
  <c r="M143" i="11"/>
  <c r="I143" i="11"/>
  <c r="K142" i="11"/>
  <c r="J142" i="11"/>
  <c r="S142" i="11"/>
  <c r="M142" i="11"/>
  <c r="I142" i="11"/>
  <c r="K141" i="11"/>
  <c r="J141" i="11"/>
  <c r="S141" i="11"/>
  <c r="M141" i="11"/>
  <c r="I141" i="11"/>
  <c r="K140" i="11"/>
  <c r="J140" i="11"/>
  <c r="S140" i="11"/>
  <c r="M140" i="11"/>
  <c r="I140" i="11"/>
  <c r="K139" i="11"/>
  <c r="J139" i="11"/>
  <c r="S139" i="11"/>
  <c r="M139" i="11"/>
  <c r="I139" i="11"/>
  <c r="K138" i="11"/>
  <c r="J138" i="11"/>
  <c r="S138" i="11"/>
  <c r="M138" i="11"/>
  <c r="I138" i="11"/>
  <c r="K137" i="11"/>
  <c r="J137" i="11"/>
  <c r="S137" i="11"/>
  <c r="M137" i="11"/>
  <c r="I137" i="11"/>
  <c r="K136" i="11"/>
  <c r="J136" i="11"/>
  <c r="S136" i="11"/>
  <c r="M136" i="11"/>
  <c r="I136" i="11"/>
  <c r="K135" i="11"/>
  <c r="J135" i="11"/>
  <c r="S135" i="11"/>
  <c r="M135" i="11"/>
  <c r="I135" i="11"/>
  <c r="K134" i="11"/>
  <c r="J134" i="11"/>
  <c r="S134" i="11"/>
  <c r="M134" i="11"/>
  <c r="I134" i="11"/>
  <c r="K133" i="11"/>
  <c r="J133" i="11"/>
  <c r="S133" i="11"/>
  <c r="M133" i="11"/>
  <c r="I133" i="11"/>
  <c r="K132" i="11"/>
  <c r="J132" i="11"/>
  <c r="S132" i="11"/>
  <c r="M132" i="11"/>
  <c r="I132" i="11"/>
  <c r="K131" i="11"/>
  <c r="J131" i="11"/>
  <c r="S131" i="11"/>
  <c r="M131" i="11"/>
  <c r="I131" i="11"/>
  <c r="K130" i="11"/>
  <c r="J130" i="11"/>
  <c r="S130" i="11"/>
  <c r="L130" i="11"/>
  <c r="I130" i="11"/>
  <c r="K129" i="11"/>
  <c r="J129" i="11"/>
  <c r="S129" i="11"/>
  <c r="L129" i="11"/>
  <c r="I129" i="11"/>
  <c r="K128" i="11"/>
  <c r="J128" i="11"/>
  <c r="S128" i="11"/>
  <c r="L128" i="11"/>
  <c r="I128" i="11"/>
  <c r="K127" i="11"/>
  <c r="J127" i="11"/>
  <c r="S127" i="11"/>
  <c r="L127" i="11"/>
  <c r="I127" i="11"/>
  <c r="K126" i="11"/>
  <c r="J126" i="11"/>
  <c r="S126" i="11"/>
  <c r="L126" i="11"/>
  <c r="I126" i="11"/>
  <c r="K125" i="11"/>
  <c r="J125" i="11"/>
  <c r="S125" i="11"/>
  <c r="L125" i="11"/>
  <c r="I125" i="11"/>
  <c r="K124" i="11"/>
  <c r="J124" i="11"/>
  <c r="S124" i="11"/>
  <c r="L124" i="11"/>
  <c r="I124" i="11"/>
  <c r="K123" i="11"/>
  <c r="J123" i="11"/>
  <c r="S123" i="11"/>
  <c r="L123" i="11"/>
  <c r="I123" i="11"/>
  <c r="K122" i="11"/>
  <c r="J122" i="11"/>
  <c r="S122" i="11"/>
  <c r="L122" i="11"/>
  <c r="I122" i="11"/>
  <c r="K121" i="11"/>
  <c r="J121" i="11"/>
  <c r="S121" i="11"/>
  <c r="L121" i="11"/>
  <c r="I121" i="11"/>
  <c r="K120" i="11"/>
  <c r="J120" i="11"/>
  <c r="S120" i="11"/>
  <c r="L120" i="11"/>
  <c r="I120" i="11"/>
  <c r="K119" i="11"/>
  <c r="J119" i="11"/>
  <c r="S119" i="11"/>
  <c r="L119" i="11"/>
  <c r="I119" i="11"/>
  <c r="K118" i="11"/>
  <c r="J118" i="11"/>
  <c r="S118" i="11"/>
  <c r="L118" i="11"/>
  <c r="I118" i="11"/>
  <c r="K117" i="11"/>
  <c r="J117" i="11"/>
  <c r="S117" i="11"/>
  <c r="L117" i="11"/>
  <c r="I117" i="11"/>
  <c r="K116" i="11"/>
  <c r="J116" i="11"/>
  <c r="S116" i="11"/>
  <c r="S154" i="11" s="1"/>
  <c r="H62" i="11" s="1"/>
  <c r="L116" i="11"/>
  <c r="I116" i="11"/>
  <c r="K115" i="11"/>
  <c r="J115" i="11"/>
  <c r="S115" i="11"/>
  <c r="L115" i="11"/>
  <c r="I115" i="11"/>
  <c r="K114" i="11"/>
  <c r="J114" i="11"/>
  <c r="S114" i="11"/>
  <c r="L114" i="11"/>
  <c r="I114" i="11"/>
  <c r="K113" i="11"/>
  <c r="J113" i="11"/>
  <c r="S113" i="11"/>
  <c r="L113" i="11"/>
  <c r="I113" i="11"/>
  <c r="K112" i="11"/>
  <c r="J112" i="11"/>
  <c r="S112" i="11"/>
  <c r="L112" i="11"/>
  <c r="I112" i="11"/>
  <c r="V109" i="11"/>
  <c r="V156" i="11" s="1"/>
  <c r="I63" i="11" s="1"/>
  <c r="K108" i="11"/>
  <c r="J108" i="11"/>
  <c r="S108" i="11"/>
  <c r="M108" i="11"/>
  <c r="I108" i="11"/>
  <c r="K107" i="11"/>
  <c r="J107" i="11"/>
  <c r="S107" i="11"/>
  <c r="S156" i="11" s="1"/>
  <c r="H63" i="11" s="1"/>
  <c r="M107" i="11"/>
  <c r="M109" i="11" s="1"/>
  <c r="F61" i="11" s="1"/>
  <c r="I107" i="11"/>
  <c r="K106" i="11"/>
  <c r="J106" i="11"/>
  <c r="S106" i="11"/>
  <c r="L106" i="11"/>
  <c r="I106" i="11"/>
  <c r="K105" i="11"/>
  <c r="J105" i="11"/>
  <c r="S105" i="11"/>
  <c r="S109" i="11" s="1"/>
  <c r="H61" i="11" s="1"/>
  <c r="L105" i="11"/>
  <c r="I105" i="11"/>
  <c r="V99" i="11"/>
  <c r="I57" i="11" s="1"/>
  <c r="M99" i="11"/>
  <c r="F57" i="11" s="1"/>
  <c r="K98" i="11"/>
  <c r="J98" i="11"/>
  <c r="S98" i="11"/>
  <c r="L98" i="11"/>
  <c r="I98" i="11"/>
  <c r="K97" i="11"/>
  <c r="J97" i="11"/>
  <c r="S97" i="11"/>
  <c r="L97" i="11"/>
  <c r="I97" i="11"/>
  <c r="K96" i="11"/>
  <c r="J96" i="11"/>
  <c r="S96" i="11"/>
  <c r="L96" i="11"/>
  <c r="I96" i="11"/>
  <c r="K95" i="11"/>
  <c r="J95" i="11"/>
  <c r="S95" i="11"/>
  <c r="L95" i="11"/>
  <c r="I95" i="11"/>
  <c r="K94" i="11"/>
  <c r="J94" i="11"/>
  <c r="S94" i="11"/>
  <c r="S99" i="11" s="1"/>
  <c r="H57" i="11" s="1"/>
  <c r="L94" i="11"/>
  <c r="L99" i="11" s="1"/>
  <c r="E57" i="11" s="1"/>
  <c r="I94" i="11"/>
  <c r="V91" i="11"/>
  <c r="V101" i="11" s="1"/>
  <c r="I58" i="11" s="1"/>
  <c r="M91" i="11"/>
  <c r="M101" i="11" s="1"/>
  <c r="F58" i="11" s="1"/>
  <c r="D15" i="11" s="1"/>
  <c r="K90" i="11"/>
  <c r="J90" i="11"/>
  <c r="S90" i="11"/>
  <c r="L90" i="11"/>
  <c r="I90" i="11"/>
  <c r="K89" i="11"/>
  <c r="J89" i="11"/>
  <c r="S89" i="11"/>
  <c r="L89" i="11"/>
  <c r="I89" i="11"/>
  <c r="K88" i="11"/>
  <c r="J88" i="11"/>
  <c r="S88" i="11"/>
  <c r="L88" i="11"/>
  <c r="I88" i="11"/>
  <c r="K87" i="11"/>
  <c r="J87" i="11"/>
  <c r="S87" i="11"/>
  <c r="L87" i="11"/>
  <c r="I87" i="11"/>
  <c r="K86" i="11"/>
  <c r="K170" i="11" s="1"/>
  <c r="J86" i="11"/>
  <c r="S86" i="11"/>
  <c r="S91" i="11" s="1"/>
  <c r="H56" i="11" s="1"/>
  <c r="L86" i="11"/>
  <c r="I86" i="11"/>
  <c r="I91" i="11" s="1"/>
  <c r="P20" i="11"/>
  <c r="K14" i="1"/>
  <c r="H29" i="10"/>
  <c r="P29" i="10" s="1"/>
  <c r="P16" i="10"/>
  <c r="Z168" i="10"/>
  <c r="V167" i="10"/>
  <c r="I72" i="10" s="1"/>
  <c r="M167" i="10"/>
  <c r="F72" i="10" s="1"/>
  <c r="I71" i="10"/>
  <c r="F71" i="10"/>
  <c r="V165" i="10"/>
  <c r="M165" i="10"/>
  <c r="K164" i="10"/>
  <c r="J164" i="10"/>
  <c r="Y164" i="10"/>
  <c r="S164" i="10"/>
  <c r="L164" i="10"/>
  <c r="I164" i="10"/>
  <c r="K163" i="10"/>
  <c r="J163" i="10"/>
  <c r="Y163" i="10"/>
  <c r="S163" i="10"/>
  <c r="L163" i="10"/>
  <c r="I163" i="10"/>
  <c r="K162" i="10"/>
  <c r="J162" i="10"/>
  <c r="Y162" i="10"/>
  <c r="S162" i="10"/>
  <c r="L162" i="10"/>
  <c r="I162" i="10"/>
  <c r="K161" i="10"/>
  <c r="J161" i="10"/>
  <c r="Y161" i="10"/>
  <c r="P17" i="10" s="1"/>
  <c r="P20" i="10" s="1"/>
  <c r="S161" i="10"/>
  <c r="L161" i="10"/>
  <c r="I161" i="10"/>
  <c r="V155" i="10"/>
  <c r="V157" i="10" s="1"/>
  <c r="I68" i="10" s="1"/>
  <c r="M155" i="10"/>
  <c r="F67" i="10" s="1"/>
  <c r="K154" i="10"/>
  <c r="J154" i="10"/>
  <c r="S154" i="10"/>
  <c r="L154" i="10"/>
  <c r="I154" i="10"/>
  <c r="K153" i="10"/>
  <c r="J153" i="10"/>
  <c r="S153" i="10"/>
  <c r="L153" i="10"/>
  <c r="I153" i="10"/>
  <c r="K152" i="10"/>
  <c r="J152" i="10"/>
  <c r="S152" i="10"/>
  <c r="L152" i="10"/>
  <c r="I152" i="10"/>
  <c r="K151" i="10"/>
  <c r="J151" i="10"/>
  <c r="S151" i="10"/>
  <c r="L151" i="10"/>
  <c r="I151" i="10"/>
  <c r="K150" i="10"/>
  <c r="J150" i="10"/>
  <c r="S150" i="10"/>
  <c r="L150" i="10"/>
  <c r="I150" i="10"/>
  <c r="I63" i="10"/>
  <c r="F63" i="10"/>
  <c r="V144" i="10"/>
  <c r="M144" i="10"/>
  <c r="K143" i="10"/>
  <c r="J143" i="10"/>
  <c r="S143" i="10"/>
  <c r="L143" i="10"/>
  <c r="I143" i="10"/>
  <c r="K142" i="10"/>
  <c r="J142" i="10"/>
  <c r="S142" i="10"/>
  <c r="S144" i="10" s="1"/>
  <c r="H63" i="10" s="1"/>
  <c r="L142" i="10"/>
  <c r="I142" i="10"/>
  <c r="I144" i="10" s="1"/>
  <c r="G63" i="10" s="1"/>
  <c r="I62" i="10"/>
  <c r="V139" i="10"/>
  <c r="K138" i="10"/>
  <c r="J138" i="10"/>
  <c r="S138" i="10"/>
  <c r="M138" i="10"/>
  <c r="M139" i="10" s="1"/>
  <c r="F62" i="10" s="1"/>
  <c r="I138" i="10"/>
  <c r="K137" i="10"/>
  <c r="J137" i="10"/>
  <c r="S137" i="10"/>
  <c r="L137" i="10"/>
  <c r="I137" i="10"/>
  <c r="K136" i="10"/>
  <c r="J136" i="10"/>
  <c r="S136" i="10"/>
  <c r="S139" i="10" s="1"/>
  <c r="H62" i="10" s="1"/>
  <c r="L136" i="10"/>
  <c r="I136" i="10"/>
  <c r="K135" i="10"/>
  <c r="J135" i="10"/>
  <c r="S135" i="10"/>
  <c r="L135" i="10"/>
  <c r="L139" i="10" s="1"/>
  <c r="E62" i="10" s="1"/>
  <c r="I135" i="10"/>
  <c r="I61" i="10"/>
  <c r="V132" i="10"/>
  <c r="K131" i="10"/>
  <c r="J131" i="10"/>
  <c r="S131" i="10"/>
  <c r="M131" i="10"/>
  <c r="M132" i="10" s="1"/>
  <c r="F61" i="10" s="1"/>
  <c r="I131" i="10"/>
  <c r="K130" i="10"/>
  <c r="J130" i="10"/>
  <c r="S130" i="10"/>
  <c r="L130" i="10"/>
  <c r="I130" i="10"/>
  <c r="K129" i="10"/>
  <c r="J129" i="10"/>
  <c r="S129" i="10"/>
  <c r="L129" i="10"/>
  <c r="I129" i="10"/>
  <c r="K128" i="10"/>
  <c r="J128" i="10"/>
  <c r="S128" i="10"/>
  <c r="L128" i="10"/>
  <c r="I128" i="10"/>
  <c r="K127" i="10"/>
  <c r="J127" i="10"/>
  <c r="S127" i="10"/>
  <c r="S132" i="10" s="1"/>
  <c r="H61" i="10" s="1"/>
  <c r="L127" i="10"/>
  <c r="I127" i="10"/>
  <c r="V124" i="10"/>
  <c r="V146" i="10" s="1"/>
  <c r="I64" i="10" s="1"/>
  <c r="K123" i="10"/>
  <c r="J123" i="10"/>
  <c r="S123" i="10"/>
  <c r="M123" i="10"/>
  <c r="I123" i="10"/>
  <c r="K122" i="10"/>
  <c r="J122" i="10"/>
  <c r="S122" i="10"/>
  <c r="M122" i="10"/>
  <c r="I122" i="10"/>
  <c r="K121" i="10"/>
  <c r="J121" i="10"/>
  <c r="S121" i="10"/>
  <c r="M121" i="10"/>
  <c r="I121" i="10"/>
  <c r="K120" i="10"/>
  <c r="J120" i="10"/>
  <c r="S120" i="10"/>
  <c r="M120" i="10"/>
  <c r="I120" i="10"/>
  <c r="K119" i="10"/>
  <c r="J119" i="10"/>
  <c r="S119" i="10"/>
  <c r="M119" i="10"/>
  <c r="I119" i="10"/>
  <c r="K118" i="10"/>
  <c r="J118" i="10"/>
  <c r="S118" i="10"/>
  <c r="L118" i="10"/>
  <c r="I118" i="10"/>
  <c r="K117" i="10"/>
  <c r="J117" i="10"/>
  <c r="S117" i="10"/>
  <c r="L117" i="10"/>
  <c r="I117" i="10"/>
  <c r="K116" i="10"/>
  <c r="J116" i="10"/>
  <c r="S116" i="10"/>
  <c r="L116" i="10"/>
  <c r="I116" i="10"/>
  <c r="K115" i="10"/>
  <c r="J115" i="10"/>
  <c r="S115" i="10"/>
  <c r="L115" i="10"/>
  <c r="I115" i="10"/>
  <c r="K114" i="10"/>
  <c r="J114" i="10"/>
  <c r="S114" i="10"/>
  <c r="L114" i="10"/>
  <c r="I114" i="10"/>
  <c r="K113" i="10"/>
  <c r="J113" i="10"/>
  <c r="S113" i="10"/>
  <c r="L113" i="10"/>
  <c r="I113" i="10"/>
  <c r="K112" i="10"/>
  <c r="J112" i="10"/>
  <c r="S112" i="10"/>
  <c r="L112" i="10"/>
  <c r="I112" i="10"/>
  <c r="K111" i="10"/>
  <c r="J111" i="10"/>
  <c r="S111" i="10"/>
  <c r="L111" i="10"/>
  <c r="I111" i="10"/>
  <c r="K110" i="10"/>
  <c r="J110" i="10"/>
  <c r="S110" i="10"/>
  <c r="L110" i="10"/>
  <c r="I110" i="10"/>
  <c r="K109" i="10"/>
  <c r="J109" i="10"/>
  <c r="S109" i="10"/>
  <c r="L109" i="10"/>
  <c r="I109" i="10"/>
  <c r="K108" i="10"/>
  <c r="J108" i="10"/>
  <c r="S108" i="10"/>
  <c r="L108" i="10"/>
  <c r="I108" i="10"/>
  <c r="K107" i="10"/>
  <c r="J107" i="10"/>
  <c r="S107" i="10"/>
  <c r="L107" i="10"/>
  <c r="I107" i="10"/>
  <c r="K106" i="10"/>
  <c r="J106" i="10"/>
  <c r="S106" i="10"/>
  <c r="L106" i="10"/>
  <c r="I106" i="10"/>
  <c r="K105" i="10"/>
  <c r="J105" i="10"/>
  <c r="S105" i="10"/>
  <c r="L105" i="10"/>
  <c r="I105" i="10"/>
  <c r="K104" i="10"/>
  <c r="J104" i="10"/>
  <c r="S104" i="10"/>
  <c r="L104" i="10"/>
  <c r="I104" i="10"/>
  <c r="K103" i="10"/>
  <c r="J103" i="10"/>
  <c r="S103" i="10"/>
  <c r="L103" i="10"/>
  <c r="I103" i="10"/>
  <c r="K102" i="10"/>
  <c r="J102" i="10"/>
  <c r="S102" i="10"/>
  <c r="L102" i="10"/>
  <c r="I102" i="10"/>
  <c r="K101" i="10"/>
  <c r="J101" i="10"/>
  <c r="S101" i="10"/>
  <c r="L101" i="10"/>
  <c r="I101" i="10"/>
  <c r="K100" i="10"/>
  <c r="J100" i="10"/>
  <c r="S100" i="10"/>
  <c r="L100" i="10"/>
  <c r="I100" i="10"/>
  <c r="K99" i="10"/>
  <c r="J99" i="10"/>
  <c r="S99" i="10"/>
  <c r="S124" i="10" s="1"/>
  <c r="H60" i="10" s="1"/>
  <c r="L99" i="10"/>
  <c r="I99" i="10"/>
  <c r="K98" i="10"/>
  <c r="J98" i="10"/>
  <c r="S98" i="10"/>
  <c r="L98" i="10"/>
  <c r="I98" i="10"/>
  <c r="I56" i="10"/>
  <c r="H56" i="10"/>
  <c r="S92" i="10"/>
  <c r="V92" i="10"/>
  <c r="V94" i="10" s="1"/>
  <c r="I57" i="10" s="1"/>
  <c r="M92" i="10"/>
  <c r="F56" i="10" s="1"/>
  <c r="L92" i="10"/>
  <c r="E56" i="10" s="1"/>
  <c r="K91" i="10"/>
  <c r="K168" i="10" s="1"/>
  <c r="J91" i="10"/>
  <c r="S91" i="10"/>
  <c r="S94" i="10" s="1"/>
  <c r="H57" i="10" s="1"/>
  <c r="L91" i="10"/>
  <c r="I91" i="10"/>
  <c r="I92" i="10" s="1"/>
  <c r="I94" i="10" s="1"/>
  <c r="G57" i="10" s="1"/>
  <c r="E15" i="10" s="1"/>
  <c r="K13" i="1"/>
  <c r="H29" i="9"/>
  <c r="P29" i="9" s="1"/>
  <c r="P16" i="9"/>
  <c r="Z257" i="9"/>
  <c r="V256" i="9"/>
  <c r="I78" i="9" s="1"/>
  <c r="I77" i="9"/>
  <c r="F77" i="9"/>
  <c r="V254" i="9"/>
  <c r="M254" i="9"/>
  <c r="M256" i="9" s="1"/>
  <c r="F78" i="9" s="1"/>
  <c r="K253" i="9"/>
  <c r="J253" i="9"/>
  <c r="Y253" i="9"/>
  <c r="P17" i="9" s="1"/>
  <c r="P20" i="9" s="1"/>
  <c r="S253" i="9"/>
  <c r="S254" i="9" s="1"/>
  <c r="L253" i="9"/>
  <c r="L254" i="9" s="1"/>
  <c r="E77" i="9" s="1"/>
  <c r="I253" i="9"/>
  <c r="I73" i="9"/>
  <c r="F73" i="9"/>
  <c r="V247" i="9"/>
  <c r="M247" i="9"/>
  <c r="K246" i="9"/>
  <c r="J246" i="9"/>
  <c r="S246" i="9"/>
  <c r="L246" i="9"/>
  <c r="I246" i="9"/>
  <c r="K245" i="9"/>
  <c r="J245" i="9"/>
  <c r="S245" i="9"/>
  <c r="L245" i="9"/>
  <c r="I245" i="9"/>
  <c r="K244" i="9"/>
  <c r="J244" i="9"/>
  <c r="S244" i="9"/>
  <c r="L244" i="9"/>
  <c r="I244" i="9"/>
  <c r="I247" i="9" s="1"/>
  <c r="G73" i="9" s="1"/>
  <c r="K243" i="9"/>
  <c r="J243" i="9"/>
  <c r="S243" i="9"/>
  <c r="L243" i="9"/>
  <c r="I243" i="9"/>
  <c r="K242" i="9"/>
  <c r="J242" i="9"/>
  <c r="S242" i="9"/>
  <c r="S247" i="9" s="1"/>
  <c r="H73" i="9" s="1"/>
  <c r="L242" i="9"/>
  <c r="I242" i="9"/>
  <c r="F72" i="9"/>
  <c r="S239" i="9"/>
  <c r="H72" i="9" s="1"/>
  <c r="V239" i="9"/>
  <c r="I72" i="9" s="1"/>
  <c r="M239" i="9"/>
  <c r="M249" i="9" s="1"/>
  <c r="F74" i="9" s="1"/>
  <c r="D17" i="9" s="1"/>
  <c r="K238" i="9"/>
  <c r="J238" i="9"/>
  <c r="S238" i="9"/>
  <c r="S249" i="9" s="1"/>
  <c r="H74" i="9" s="1"/>
  <c r="L238" i="9"/>
  <c r="I238" i="9"/>
  <c r="V232" i="9"/>
  <c r="I68" i="9" s="1"/>
  <c r="K231" i="9"/>
  <c r="J231" i="9"/>
  <c r="S231" i="9"/>
  <c r="M231" i="9"/>
  <c r="I231" i="9"/>
  <c r="K230" i="9"/>
  <c r="J230" i="9"/>
  <c r="S230" i="9"/>
  <c r="M230" i="9"/>
  <c r="I230" i="9"/>
  <c r="K229" i="9"/>
  <c r="J229" i="9"/>
  <c r="S229" i="9"/>
  <c r="M229" i="9"/>
  <c r="I229" i="9"/>
  <c r="K228" i="9"/>
  <c r="J228" i="9"/>
  <c r="S228" i="9"/>
  <c r="L228" i="9"/>
  <c r="I228" i="9"/>
  <c r="K227" i="9"/>
  <c r="J227" i="9"/>
  <c r="S227" i="9"/>
  <c r="L227" i="9"/>
  <c r="I227" i="9"/>
  <c r="K226" i="9"/>
  <c r="J226" i="9"/>
  <c r="S226" i="9"/>
  <c r="S232" i="9" s="1"/>
  <c r="H68" i="9" s="1"/>
  <c r="L226" i="9"/>
  <c r="I226" i="9"/>
  <c r="K225" i="9"/>
  <c r="J225" i="9"/>
  <c r="S225" i="9"/>
  <c r="L225" i="9"/>
  <c r="I225" i="9"/>
  <c r="I67" i="9"/>
  <c r="S222" i="9"/>
  <c r="H67" i="9" s="1"/>
  <c r="V222" i="9"/>
  <c r="K221" i="9"/>
  <c r="J221" i="9"/>
  <c r="S221" i="9"/>
  <c r="M221" i="9"/>
  <c r="M222" i="9" s="1"/>
  <c r="F67" i="9" s="1"/>
  <c r="I221" i="9"/>
  <c r="K220" i="9"/>
  <c r="J220" i="9"/>
  <c r="S220" i="9"/>
  <c r="L220" i="9"/>
  <c r="I220" i="9"/>
  <c r="K219" i="9"/>
  <c r="J219" i="9"/>
  <c r="S219" i="9"/>
  <c r="L219" i="9"/>
  <c r="I219" i="9"/>
  <c r="K218" i="9"/>
  <c r="J218" i="9"/>
  <c r="S218" i="9"/>
  <c r="L218" i="9"/>
  <c r="I218" i="9"/>
  <c r="V215" i="9"/>
  <c r="I66" i="9" s="1"/>
  <c r="K214" i="9"/>
  <c r="J214" i="9"/>
  <c r="S214" i="9"/>
  <c r="M214" i="9"/>
  <c r="I214" i="9"/>
  <c r="K213" i="9"/>
  <c r="J213" i="9"/>
  <c r="S213" i="9"/>
  <c r="M213" i="9"/>
  <c r="I213" i="9"/>
  <c r="K212" i="9"/>
  <c r="J212" i="9"/>
  <c r="S212" i="9"/>
  <c r="M212" i="9"/>
  <c r="I212" i="9"/>
  <c r="K211" i="9"/>
  <c r="J211" i="9"/>
  <c r="S211" i="9"/>
  <c r="M211" i="9"/>
  <c r="I211" i="9"/>
  <c r="K210" i="9"/>
  <c r="J210" i="9"/>
  <c r="S210" i="9"/>
  <c r="M210" i="9"/>
  <c r="M215" i="9" s="1"/>
  <c r="F66" i="9" s="1"/>
  <c r="I210" i="9"/>
  <c r="K209" i="9"/>
  <c r="J209" i="9"/>
  <c r="S209" i="9"/>
  <c r="L209" i="9"/>
  <c r="I209" i="9"/>
  <c r="K208" i="9"/>
  <c r="J208" i="9"/>
  <c r="S208" i="9"/>
  <c r="L208" i="9"/>
  <c r="I208" i="9"/>
  <c r="K207" i="9"/>
  <c r="J207" i="9"/>
  <c r="S207" i="9"/>
  <c r="L207" i="9"/>
  <c r="I207" i="9"/>
  <c r="K206" i="9"/>
  <c r="J206" i="9"/>
  <c r="S206" i="9"/>
  <c r="L206" i="9"/>
  <c r="I206" i="9"/>
  <c r="K205" i="9"/>
  <c r="J205" i="9"/>
  <c r="S205" i="9"/>
  <c r="L205" i="9"/>
  <c r="I205" i="9"/>
  <c r="K204" i="9"/>
  <c r="J204" i="9"/>
  <c r="S204" i="9"/>
  <c r="L204" i="9"/>
  <c r="I204" i="9"/>
  <c r="K203" i="9"/>
  <c r="J203" i="9"/>
  <c r="S203" i="9"/>
  <c r="L203" i="9"/>
  <c r="I203" i="9"/>
  <c r="K202" i="9"/>
  <c r="J202" i="9"/>
  <c r="S202" i="9"/>
  <c r="L202" i="9"/>
  <c r="I202" i="9"/>
  <c r="K201" i="9"/>
  <c r="J201" i="9"/>
  <c r="S201" i="9"/>
  <c r="L201" i="9"/>
  <c r="I201" i="9"/>
  <c r="K200" i="9"/>
  <c r="J200" i="9"/>
  <c r="S200" i="9"/>
  <c r="S215" i="9" s="1"/>
  <c r="H66" i="9" s="1"/>
  <c r="L200" i="9"/>
  <c r="I200" i="9"/>
  <c r="V197" i="9"/>
  <c r="I65" i="9" s="1"/>
  <c r="K196" i="9"/>
  <c r="J196" i="9"/>
  <c r="S196" i="9"/>
  <c r="M196" i="9"/>
  <c r="I196" i="9"/>
  <c r="K195" i="9"/>
  <c r="J195" i="9"/>
  <c r="S195" i="9"/>
  <c r="M195" i="9"/>
  <c r="I195" i="9"/>
  <c r="K194" i="9"/>
  <c r="J194" i="9"/>
  <c r="S194" i="9"/>
  <c r="L194" i="9"/>
  <c r="I194" i="9"/>
  <c r="K193" i="9"/>
  <c r="J193" i="9"/>
  <c r="S193" i="9"/>
  <c r="L193" i="9"/>
  <c r="I193" i="9"/>
  <c r="K192" i="9"/>
  <c r="J192" i="9"/>
  <c r="S192" i="9"/>
  <c r="L192" i="9"/>
  <c r="I192" i="9"/>
  <c r="K191" i="9"/>
  <c r="J191" i="9"/>
  <c r="S191" i="9"/>
  <c r="L191" i="9"/>
  <c r="I191" i="9"/>
  <c r="K190" i="9"/>
  <c r="J190" i="9"/>
  <c r="S190" i="9"/>
  <c r="L190" i="9"/>
  <c r="I190" i="9"/>
  <c r="K189" i="9"/>
  <c r="J189" i="9"/>
  <c r="S189" i="9"/>
  <c r="L189" i="9"/>
  <c r="I189" i="9"/>
  <c r="K188" i="9"/>
  <c r="J188" i="9"/>
  <c r="S188" i="9"/>
  <c r="S197" i="9" s="1"/>
  <c r="H65" i="9" s="1"/>
  <c r="L188" i="9"/>
  <c r="I188" i="9"/>
  <c r="K187" i="9"/>
  <c r="J187" i="9"/>
  <c r="S187" i="9"/>
  <c r="L187" i="9"/>
  <c r="I187" i="9"/>
  <c r="K186" i="9"/>
  <c r="J186" i="9"/>
  <c r="S186" i="9"/>
  <c r="L186" i="9"/>
  <c r="I186" i="9"/>
  <c r="K185" i="9"/>
  <c r="J185" i="9"/>
  <c r="S185" i="9"/>
  <c r="L185" i="9"/>
  <c r="I185" i="9"/>
  <c r="K184" i="9"/>
  <c r="J184" i="9"/>
  <c r="S184" i="9"/>
  <c r="L184" i="9"/>
  <c r="L197" i="9" s="1"/>
  <c r="E65" i="9" s="1"/>
  <c r="I184" i="9"/>
  <c r="V181" i="9"/>
  <c r="I64" i="9" s="1"/>
  <c r="K180" i="9"/>
  <c r="J180" i="9"/>
  <c r="S180" i="9"/>
  <c r="M180" i="9"/>
  <c r="I180" i="9"/>
  <c r="K179" i="9"/>
  <c r="J179" i="9"/>
  <c r="S179" i="9"/>
  <c r="M179" i="9"/>
  <c r="I179" i="9"/>
  <c r="K178" i="9"/>
  <c r="J178" i="9"/>
  <c r="S178" i="9"/>
  <c r="M178" i="9"/>
  <c r="I178" i="9"/>
  <c r="K177" i="9"/>
  <c r="J177" i="9"/>
  <c r="S177" i="9"/>
  <c r="M177" i="9"/>
  <c r="I177" i="9"/>
  <c r="K176" i="9"/>
  <c r="J176" i="9"/>
  <c r="S176" i="9"/>
  <c r="M176" i="9"/>
  <c r="I176" i="9"/>
  <c r="K175" i="9"/>
  <c r="J175" i="9"/>
  <c r="S175" i="9"/>
  <c r="M175" i="9"/>
  <c r="I175" i="9"/>
  <c r="K174" i="9"/>
  <c r="J174" i="9"/>
  <c r="S174" i="9"/>
  <c r="M174" i="9"/>
  <c r="I174" i="9"/>
  <c r="K173" i="9"/>
  <c r="J173" i="9"/>
  <c r="S173" i="9"/>
  <c r="M173" i="9"/>
  <c r="I173" i="9"/>
  <c r="K172" i="9"/>
  <c r="J172" i="9"/>
  <c r="S172" i="9"/>
  <c r="M172" i="9"/>
  <c r="I172" i="9"/>
  <c r="K171" i="9"/>
  <c r="J171" i="9"/>
  <c r="S171" i="9"/>
  <c r="M171" i="9"/>
  <c r="I171" i="9"/>
  <c r="K170" i="9"/>
  <c r="J170" i="9"/>
  <c r="S170" i="9"/>
  <c r="M170" i="9"/>
  <c r="M181" i="9" s="1"/>
  <c r="F64" i="9" s="1"/>
  <c r="I170" i="9"/>
  <c r="K169" i="9"/>
  <c r="J169" i="9"/>
  <c r="S169" i="9"/>
  <c r="L169" i="9"/>
  <c r="I169" i="9"/>
  <c r="K168" i="9"/>
  <c r="J168" i="9"/>
  <c r="S168" i="9"/>
  <c r="L168" i="9"/>
  <c r="I168" i="9"/>
  <c r="K167" i="9"/>
  <c r="J167" i="9"/>
  <c r="S167" i="9"/>
  <c r="L167" i="9"/>
  <c r="I167" i="9"/>
  <c r="K166" i="9"/>
  <c r="J166" i="9"/>
  <c r="S166" i="9"/>
  <c r="L166" i="9"/>
  <c r="I166" i="9"/>
  <c r="K165" i="9"/>
  <c r="J165" i="9"/>
  <c r="S165" i="9"/>
  <c r="L165" i="9"/>
  <c r="I165" i="9"/>
  <c r="K164" i="9"/>
  <c r="J164" i="9"/>
  <c r="S164" i="9"/>
  <c r="L164" i="9"/>
  <c r="I164" i="9"/>
  <c r="K163" i="9"/>
  <c r="J163" i="9"/>
  <c r="S163" i="9"/>
  <c r="L163" i="9"/>
  <c r="I163" i="9"/>
  <c r="K162" i="9"/>
  <c r="J162" i="9"/>
  <c r="S162" i="9"/>
  <c r="L162" i="9"/>
  <c r="I162" i="9"/>
  <c r="K161" i="9"/>
  <c r="J161" i="9"/>
  <c r="S161" i="9"/>
  <c r="S181" i="9" s="1"/>
  <c r="H64" i="9" s="1"/>
  <c r="L161" i="9"/>
  <c r="I161" i="9"/>
  <c r="I63" i="9"/>
  <c r="V158" i="9"/>
  <c r="K157" i="9"/>
  <c r="J157" i="9"/>
  <c r="S157" i="9"/>
  <c r="M157" i="9"/>
  <c r="I157" i="9"/>
  <c r="K156" i="9"/>
  <c r="J156" i="9"/>
  <c r="S156" i="9"/>
  <c r="M156" i="9"/>
  <c r="I156" i="9"/>
  <c r="K155" i="9"/>
  <c r="J155" i="9"/>
  <c r="S155" i="9"/>
  <c r="M155" i="9"/>
  <c r="I155" i="9"/>
  <c r="K154" i="9"/>
  <c r="J154" i="9"/>
  <c r="S154" i="9"/>
  <c r="M154" i="9"/>
  <c r="I154" i="9"/>
  <c r="K153" i="9"/>
  <c r="J153" i="9"/>
  <c r="S153" i="9"/>
  <c r="M153" i="9"/>
  <c r="I153" i="9"/>
  <c r="K152" i="9"/>
  <c r="J152" i="9"/>
  <c r="S152" i="9"/>
  <c r="M152" i="9"/>
  <c r="I152" i="9"/>
  <c r="K151" i="9"/>
  <c r="J151" i="9"/>
  <c r="S151" i="9"/>
  <c r="M151" i="9"/>
  <c r="I151" i="9"/>
  <c r="K150" i="9"/>
  <c r="J150" i="9"/>
  <c r="S150" i="9"/>
  <c r="M150" i="9"/>
  <c r="I150" i="9"/>
  <c r="K149" i="9"/>
  <c r="J149" i="9"/>
  <c r="S149" i="9"/>
  <c r="M149" i="9"/>
  <c r="I149" i="9"/>
  <c r="K148" i="9"/>
  <c r="J148" i="9"/>
  <c r="S148" i="9"/>
  <c r="M148" i="9"/>
  <c r="I148" i="9"/>
  <c r="K147" i="9"/>
  <c r="J147" i="9"/>
  <c r="S147" i="9"/>
  <c r="M147" i="9"/>
  <c r="I147" i="9"/>
  <c r="K146" i="9"/>
  <c r="J146" i="9"/>
  <c r="S146" i="9"/>
  <c r="M146" i="9"/>
  <c r="I146" i="9"/>
  <c r="K145" i="9"/>
  <c r="J145" i="9"/>
  <c r="S145" i="9"/>
  <c r="M145" i="9"/>
  <c r="I145" i="9"/>
  <c r="K144" i="9"/>
  <c r="J144" i="9"/>
  <c r="S144" i="9"/>
  <c r="M144" i="9"/>
  <c r="I144" i="9"/>
  <c r="K143" i="9"/>
  <c r="J143" i="9"/>
  <c r="S143" i="9"/>
  <c r="M143" i="9"/>
  <c r="I143" i="9"/>
  <c r="K142" i="9"/>
  <c r="J142" i="9"/>
  <c r="S142" i="9"/>
  <c r="M142" i="9"/>
  <c r="I142" i="9"/>
  <c r="K141" i="9"/>
  <c r="J141" i="9"/>
  <c r="S141" i="9"/>
  <c r="M141" i="9"/>
  <c r="I141" i="9"/>
  <c r="K140" i="9"/>
  <c r="J140" i="9"/>
  <c r="S140" i="9"/>
  <c r="M140" i="9"/>
  <c r="I140" i="9"/>
  <c r="K139" i="9"/>
  <c r="J139" i="9"/>
  <c r="S139" i="9"/>
  <c r="M139" i="9"/>
  <c r="I139" i="9"/>
  <c r="K138" i="9"/>
  <c r="J138" i="9"/>
  <c r="S138" i="9"/>
  <c r="M138" i="9"/>
  <c r="I138" i="9"/>
  <c r="K137" i="9"/>
  <c r="J137" i="9"/>
  <c r="S137" i="9"/>
  <c r="M137" i="9"/>
  <c r="I137" i="9"/>
  <c r="K136" i="9"/>
  <c r="J136" i="9"/>
  <c r="S136" i="9"/>
  <c r="M136" i="9"/>
  <c r="I136" i="9"/>
  <c r="K135" i="9"/>
  <c r="J135" i="9"/>
  <c r="S135" i="9"/>
  <c r="L135" i="9"/>
  <c r="I135" i="9"/>
  <c r="K134" i="9"/>
  <c r="J134" i="9"/>
  <c r="S134" i="9"/>
  <c r="L134" i="9"/>
  <c r="I134" i="9"/>
  <c r="K133" i="9"/>
  <c r="J133" i="9"/>
  <c r="S133" i="9"/>
  <c r="L133" i="9"/>
  <c r="I133" i="9"/>
  <c r="K132" i="9"/>
  <c r="J132" i="9"/>
  <c r="S132" i="9"/>
  <c r="L132" i="9"/>
  <c r="I132" i="9"/>
  <c r="K131" i="9"/>
  <c r="J131" i="9"/>
  <c r="S131" i="9"/>
  <c r="L131" i="9"/>
  <c r="I131" i="9"/>
  <c r="K130" i="9"/>
  <c r="J130" i="9"/>
  <c r="S130" i="9"/>
  <c r="S158" i="9" s="1"/>
  <c r="H63" i="9" s="1"/>
  <c r="L130" i="9"/>
  <c r="I130" i="9"/>
  <c r="I158" i="9" s="1"/>
  <c r="G63" i="9" s="1"/>
  <c r="V127" i="9"/>
  <c r="I62" i="9" s="1"/>
  <c r="K126" i="9"/>
  <c r="J126" i="9"/>
  <c r="S126" i="9"/>
  <c r="M126" i="9"/>
  <c r="I126" i="9"/>
  <c r="K125" i="9"/>
  <c r="J125" i="9"/>
  <c r="S125" i="9"/>
  <c r="M125" i="9"/>
  <c r="I125" i="9"/>
  <c r="K124" i="9"/>
  <c r="J124" i="9"/>
  <c r="S124" i="9"/>
  <c r="S127" i="9" s="1"/>
  <c r="H62" i="9" s="1"/>
  <c r="M124" i="9"/>
  <c r="M127" i="9" s="1"/>
  <c r="F62" i="9" s="1"/>
  <c r="I124" i="9"/>
  <c r="K123" i="9"/>
  <c r="J123" i="9"/>
  <c r="S123" i="9"/>
  <c r="L123" i="9"/>
  <c r="L127" i="9" s="1"/>
  <c r="E62" i="9" s="1"/>
  <c r="I123" i="9"/>
  <c r="I61" i="9"/>
  <c r="V120" i="9"/>
  <c r="M120" i="9"/>
  <c r="F61" i="9" s="1"/>
  <c r="K119" i="9"/>
  <c r="J119" i="9"/>
  <c r="S119" i="9"/>
  <c r="L119" i="9"/>
  <c r="I119" i="9"/>
  <c r="K118" i="9"/>
  <c r="J118" i="9"/>
  <c r="S118" i="9"/>
  <c r="S120" i="9" s="1"/>
  <c r="H61" i="9" s="1"/>
  <c r="L118" i="9"/>
  <c r="I118" i="9"/>
  <c r="K117" i="9"/>
  <c r="J117" i="9"/>
  <c r="S117" i="9"/>
  <c r="L117" i="9"/>
  <c r="I117" i="9"/>
  <c r="K116" i="9"/>
  <c r="J116" i="9"/>
  <c r="S116" i="9"/>
  <c r="L116" i="9"/>
  <c r="L120" i="9" s="1"/>
  <c r="E61" i="9" s="1"/>
  <c r="I116" i="9"/>
  <c r="V113" i="9"/>
  <c r="I60" i="9" s="1"/>
  <c r="K112" i="9"/>
  <c r="J112" i="9"/>
  <c r="S112" i="9"/>
  <c r="M112" i="9"/>
  <c r="I112" i="9"/>
  <c r="K111" i="9"/>
  <c r="J111" i="9"/>
  <c r="S111" i="9"/>
  <c r="M111" i="9"/>
  <c r="I111" i="9"/>
  <c r="K110" i="9"/>
  <c r="J110" i="9"/>
  <c r="S110" i="9"/>
  <c r="M110" i="9"/>
  <c r="M113" i="9" s="1"/>
  <c r="F60" i="9" s="1"/>
  <c r="I110" i="9"/>
  <c r="K109" i="9"/>
  <c r="J109" i="9"/>
  <c r="S109" i="9"/>
  <c r="L109" i="9"/>
  <c r="I109" i="9"/>
  <c r="K108" i="9"/>
  <c r="J108" i="9"/>
  <c r="S108" i="9"/>
  <c r="L108" i="9"/>
  <c r="I108" i="9"/>
  <c r="K107" i="9"/>
  <c r="J107" i="9"/>
  <c r="S107" i="9"/>
  <c r="L107" i="9"/>
  <c r="I107" i="9"/>
  <c r="K106" i="9"/>
  <c r="J106" i="9"/>
  <c r="S106" i="9"/>
  <c r="L106" i="9"/>
  <c r="I106" i="9"/>
  <c r="K105" i="9"/>
  <c r="J105" i="9"/>
  <c r="S105" i="9"/>
  <c r="L105" i="9"/>
  <c r="I105" i="9"/>
  <c r="M101" i="9"/>
  <c r="F57" i="9" s="1"/>
  <c r="D15" i="9" s="1"/>
  <c r="S99" i="9"/>
  <c r="S101" i="9" s="1"/>
  <c r="H57" i="9" s="1"/>
  <c r="V99" i="9"/>
  <c r="M99" i="9"/>
  <c r="K98" i="9"/>
  <c r="J98" i="9"/>
  <c r="S98" i="9"/>
  <c r="L98" i="9"/>
  <c r="I98" i="9"/>
  <c r="K97" i="9"/>
  <c r="K257" i="9" s="1"/>
  <c r="J97" i="9"/>
  <c r="S97" i="9"/>
  <c r="L97" i="9"/>
  <c r="I97" i="9"/>
  <c r="K12" i="1"/>
  <c r="H29" i="8"/>
  <c r="P29" i="8" s="1"/>
  <c r="P16" i="8"/>
  <c r="Z103" i="8"/>
  <c r="M102" i="8"/>
  <c r="F62" i="8" s="1"/>
  <c r="I61" i="8"/>
  <c r="V100" i="8"/>
  <c r="V102" i="8" s="1"/>
  <c r="I62" i="8" s="1"/>
  <c r="M100" i="8"/>
  <c r="F61" i="8" s="1"/>
  <c r="K99" i="8"/>
  <c r="J99" i="8"/>
  <c r="Y99" i="8"/>
  <c r="S99" i="8"/>
  <c r="L99" i="8"/>
  <c r="I99" i="8"/>
  <c r="K98" i="8"/>
  <c r="J98" i="8"/>
  <c r="Y98" i="8"/>
  <c r="S98" i="8"/>
  <c r="L98" i="8"/>
  <c r="L100" i="8" s="1"/>
  <c r="E61" i="8" s="1"/>
  <c r="I98" i="8"/>
  <c r="I100" i="8" s="1"/>
  <c r="G61" i="8" s="1"/>
  <c r="K97" i="8"/>
  <c r="J97" i="8"/>
  <c r="Y97" i="8"/>
  <c r="P17" i="8" s="1"/>
  <c r="P20" i="8" s="1"/>
  <c r="S97" i="8"/>
  <c r="S100" i="8" s="1"/>
  <c r="H61" i="8" s="1"/>
  <c r="L97" i="8"/>
  <c r="I97" i="8"/>
  <c r="F57" i="8"/>
  <c r="V91" i="8"/>
  <c r="I57" i="8" s="1"/>
  <c r="M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L86" i="8"/>
  <c r="I86" i="8"/>
  <c r="K85" i="8"/>
  <c r="J85" i="8"/>
  <c r="S85" i="8"/>
  <c r="S91" i="8" s="1"/>
  <c r="H57" i="8" s="1"/>
  <c r="L85" i="8"/>
  <c r="I85" i="8"/>
  <c r="I91" i="8" s="1"/>
  <c r="G57" i="8" s="1"/>
  <c r="V82" i="8"/>
  <c r="V93" i="8" s="1"/>
  <c r="M82" i="8"/>
  <c r="K81" i="8"/>
  <c r="K103" i="8" s="1"/>
  <c r="J81" i="8"/>
  <c r="S81" i="8"/>
  <c r="L81" i="8"/>
  <c r="L82" i="8" s="1"/>
  <c r="I81" i="8"/>
  <c r="I82" i="8" s="1"/>
  <c r="K11" i="1"/>
  <c r="H29" i="7"/>
  <c r="P29" i="7" s="1"/>
  <c r="P17" i="7"/>
  <c r="P16" i="7"/>
  <c r="Y87" i="7"/>
  <c r="Z87" i="7"/>
  <c r="I57" i="7"/>
  <c r="H57" i="7"/>
  <c r="S84" i="7"/>
  <c r="V84" i="7"/>
  <c r="M84" i="7"/>
  <c r="M86" i="7" s="1"/>
  <c r="F58" i="7" s="1"/>
  <c r="L84" i="7"/>
  <c r="E57" i="7" s="1"/>
  <c r="K83" i="7"/>
  <c r="J83" i="7"/>
  <c r="S83" i="7"/>
  <c r="L83" i="7"/>
  <c r="I83" i="7"/>
  <c r="I84" i="7" s="1"/>
  <c r="G57" i="7" s="1"/>
  <c r="V80" i="7"/>
  <c r="V86" i="7" s="1"/>
  <c r="M80" i="7"/>
  <c r="F56" i="7" s="1"/>
  <c r="I80" i="7"/>
  <c r="G56" i="7" s="1"/>
  <c r="K79" i="7"/>
  <c r="K87" i="7" s="1"/>
  <c r="J79" i="7"/>
  <c r="S79" i="7"/>
  <c r="L79" i="7"/>
  <c r="I79" i="7"/>
  <c r="K78" i="7"/>
  <c r="J78" i="7"/>
  <c r="S78" i="7"/>
  <c r="L78" i="7"/>
  <c r="I78" i="7"/>
  <c r="K77" i="7"/>
  <c r="J77" i="7"/>
  <c r="S77" i="7"/>
  <c r="L77" i="7"/>
  <c r="I77" i="7"/>
  <c r="P20" i="7"/>
  <c r="K10" i="1"/>
  <c r="H29" i="6"/>
  <c r="P29" i="6" s="1"/>
  <c r="P17" i="6"/>
  <c r="P16" i="6"/>
  <c r="Y144" i="6"/>
  <c r="Z144" i="6"/>
  <c r="I63" i="6"/>
  <c r="V141" i="6"/>
  <c r="M141" i="6"/>
  <c r="F63" i="6" s="1"/>
  <c r="K140" i="6"/>
  <c r="J140" i="6"/>
  <c r="S140" i="6"/>
  <c r="L140" i="6"/>
  <c r="I140" i="6"/>
  <c r="K139" i="6"/>
  <c r="J139" i="6"/>
  <c r="S139" i="6"/>
  <c r="L139" i="6"/>
  <c r="I139" i="6"/>
  <c r="K138" i="6"/>
  <c r="J138" i="6"/>
  <c r="S138" i="6"/>
  <c r="L138" i="6"/>
  <c r="I138" i="6"/>
  <c r="K137" i="6"/>
  <c r="J137" i="6"/>
  <c r="S137" i="6"/>
  <c r="L137" i="6"/>
  <c r="I137" i="6"/>
  <c r="K136" i="6"/>
  <c r="J136" i="6"/>
  <c r="S136" i="6"/>
  <c r="L136" i="6"/>
  <c r="I136" i="6"/>
  <c r="K135" i="6"/>
  <c r="J135" i="6"/>
  <c r="S135" i="6"/>
  <c r="L135" i="6"/>
  <c r="I135" i="6"/>
  <c r="K134" i="6"/>
  <c r="J134" i="6"/>
  <c r="S134" i="6"/>
  <c r="L134" i="6"/>
  <c r="I134" i="6"/>
  <c r="K133" i="6"/>
  <c r="J133" i="6"/>
  <c r="S133" i="6"/>
  <c r="L133" i="6"/>
  <c r="I133" i="6"/>
  <c r="K132" i="6"/>
  <c r="J132" i="6"/>
  <c r="S132" i="6"/>
  <c r="L132" i="6"/>
  <c r="I132" i="6"/>
  <c r="K131" i="6"/>
  <c r="J131" i="6"/>
  <c r="S131" i="6"/>
  <c r="L131" i="6"/>
  <c r="I131" i="6"/>
  <c r="K130" i="6"/>
  <c r="J130" i="6"/>
  <c r="S130" i="6"/>
  <c r="L130" i="6"/>
  <c r="I130" i="6"/>
  <c r="K129" i="6"/>
  <c r="J129" i="6"/>
  <c r="S129" i="6"/>
  <c r="L129" i="6"/>
  <c r="I129" i="6"/>
  <c r="K128" i="6"/>
  <c r="J128" i="6"/>
  <c r="S128" i="6"/>
  <c r="L128" i="6"/>
  <c r="I128" i="6"/>
  <c r="K127" i="6"/>
  <c r="J127" i="6"/>
  <c r="S127" i="6"/>
  <c r="L127" i="6"/>
  <c r="I127" i="6"/>
  <c r="K126" i="6"/>
  <c r="J126" i="6"/>
  <c r="S126" i="6"/>
  <c r="L126" i="6"/>
  <c r="I126" i="6"/>
  <c r="K125" i="6"/>
  <c r="J125" i="6"/>
  <c r="S125" i="6"/>
  <c r="L125" i="6"/>
  <c r="I125" i="6"/>
  <c r="K124" i="6"/>
  <c r="J124" i="6"/>
  <c r="S124" i="6"/>
  <c r="S141" i="6" s="1"/>
  <c r="H63" i="6" s="1"/>
  <c r="L124" i="6"/>
  <c r="I124" i="6"/>
  <c r="K123" i="6"/>
  <c r="J123" i="6"/>
  <c r="S123" i="6"/>
  <c r="L123" i="6"/>
  <c r="I123" i="6"/>
  <c r="K122" i="6"/>
  <c r="J122" i="6"/>
  <c r="S122" i="6"/>
  <c r="L122" i="6"/>
  <c r="I122" i="6"/>
  <c r="K121" i="6"/>
  <c r="J121" i="6"/>
  <c r="S121" i="6"/>
  <c r="L121" i="6"/>
  <c r="L141" i="6" s="1"/>
  <c r="E63" i="6" s="1"/>
  <c r="I121" i="6"/>
  <c r="V118" i="6"/>
  <c r="I62" i="6" s="1"/>
  <c r="M118" i="6"/>
  <c r="F62" i="6" s="1"/>
  <c r="K117" i="6"/>
  <c r="J117" i="6"/>
  <c r="V117" i="6"/>
  <c r="V143" i="6" s="1"/>
  <c r="I64" i="6" s="1"/>
  <c r="S117" i="6"/>
  <c r="L117" i="6"/>
  <c r="I117" i="6"/>
  <c r="K116" i="6"/>
  <c r="J116" i="6"/>
  <c r="S116" i="6"/>
  <c r="L116" i="6"/>
  <c r="I116" i="6"/>
  <c r="K115" i="6"/>
  <c r="J115" i="6"/>
  <c r="S115" i="6"/>
  <c r="L115" i="6"/>
  <c r="I115" i="6"/>
  <c r="F58" i="6"/>
  <c r="S109" i="6"/>
  <c r="H58" i="6" s="1"/>
  <c r="V109" i="6"/>
  <c r="I58" i="6" s="1"/>
  <c r="M109" i="6"/>
  <c r="K108" i="6"/>
  <c r="J108" i="6"/>
  <c r="S108" i="6"/>
  <c r="L108" i="6"/>
  <c r="L109" i="6" s="1"/>
  <c r="E58" i="6" s="1"/>
  <c r="I108" i="6"/>
  <c r="I109" i="6" s="1"/>
  <c r="G58" i="6" s="1"/>
  <c r="F57" i="6"/>
  <c r="M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L102" i="6"/>
  <c r="I102" i="6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V97" i="6"/>
  <c r="S97" i="6"/>
  <c r="L97" i="6"/>
  <c r="I97" i="6"/>
  <c r="K96" i="6"/>
  <c r="J96" i="6"/>
  <c r="V96" i="6"/>
  <c r="S96" i="6"/>
  <c r="L96" i="6"/>
  <c r="I96" i="6"/>
  <c r="K95" i="6"/>
  <c r="J95" i="6"/>
  <c r="V95" i="6"/>
  <c r="S95" i="6"/>
  <c r="L95" i="6"/>
  <c r="I95" i="6"/>
  <c r="K94" i="6"/>
  <c r="J94" i="6"/>
  <c r="V94" i="6"/>
  <c r="S94" i="6"/>
  <c r="L94" i="6"/>
  <c r="I94" i="6"/>
  <c r="K93" i="6"/>
  <c r="J93" i="6"/>
  <c r="V93" i="6"/>
  <c r="S93" i="6"/>
  <c r="L93" i="6"/>
  <c r="I93" i="6"/>
  <c r="K92" i="6"/>
  <c r="J92" i="6"/>
  <c r="V92" i="6"/>
  <c r="V105" i="6" s="1"/>
  <c r="I57" i="6" s="1"/>
  <c r="S92" i="6"/>
  <c r="L92" i="6"/>
  <c r="I92" i="6"/>
  <c r="K91" i="6"/>
  <c r="J91" i="6"/>
  <c r="S91" i="6"/>
  <c r="L91" i="6"/>
  <c r="I91" i="6"/>
  <c r="K90" i="6"/>
  <c r="J90" i="6"/>
  <c r="S90" i="6"/>
  <c r="L90" i="6"/>
  <c r="I90" i="6"/>
  <c r="K89" i="6"/>
  <c r="J89" i="6"/>
  <c r="S89" i="6"/>
  <c r="S105" i="6" s="1"/>
  <c r="H57" i="6" s="1"/>
  <c r="L89" i="6"/>
  <c r="I89" i="6"/>
  <c r="I105" i="6" s="1"/>
  <c r="G57" i="6" s="1"/>
  <c r="I56" i="6"/>
  <c r="V86" i="6"/>
  <c r="K85" i="6"/>
  <c r="J85" i="6"/>
  <c r="S85" i="6"/>
  <c r="M85" i="6"/>
  <c r="I85" i="6"/>
  <c r="K84" i="6"/>
  <c r="J84" i="6"/>
  <c r="S84" i="6"/>
  <c r="L84" i="6"/>
  <c r="I84" i="6"/>
  <c r="K83" i="6"/>
  <c r="K144" i="6" s="1"/>
  <c r="J83" i="6"/>
  <c r="S83" i="6"/>
  <c r="L83" i="6"/>
  <c r="L86" i="6" s="1"/>
  <c r="E56" i="6" s="1"/>
  <c r="I83" i="6"/>
  <c r="P20" i="6"/>
  <c r="K9" i="1"/>
  <c r="P29" i="5"/>
  <c r="H29" i="5"/>
  <c r="P17" i="5"/>
  <c r="P16" i="5"/>
  <c r="Y83" i="5"/>
  <c r="Z83" i="5"/>
  <c r="V82" i="5"/>
  <c r="V83" i="5" s="1"/>
  <c r="I59" i="5" s="1"/>
  <c r="I56" i="5"/>
  <c r="V80" i="5"/>
  <c r="L80" i="5"/>
  <c r="E56" i="5" s="1"/>
  <c r="K79" i="5"/>
  <c r="J79" i="5"/>
  <c r="S79" i="5"/>
  <c r="M79" i="5"/>
  <c r="I79" i="5"/>
  <c r="K78" i="5"/>
  <c r="J78" i="5"/>
  <c r="S78" i="5"/>
  <c r="M78" i="5"/>
  <c r="I78" i="5"/>
  <c r="K77" i="5"/>
  <c r="J77" i="5"/>
  <c r="S77" i="5"/>
  <c r="L77" i="5"/>
  <c r="I77" i="5"/>
  <c r="K76" i="5"/>
  <c r="K83" i="5" s="1"/>
  <c r="J76" i="5"/>
  <c r="S76" i="5"/>
  <c r="L76" i="5"/>
  <c r="I76" i="5"/>
  <c r="P20" i="5"/>
  <c r="K8" i="1"/>
  <c r="H29" i="4"/>
  <c r="P29" i="4" s="1"/>
  <c r="P17" i="4"/>
  <c r="P16" i="4"/>
  <c r="Y100" i="4"/>
  <c r="Z100" i="4"/>
  <c r="F62" i="4"/>
  <c r="D17" i="4" s="1"/>
  <c r="V99" i="4"/>
  <c r="I62" i="4" s="1"/>
  <c r="M99" i="4"/>
  <c r="F61" i="4"/>
  <c r="V97" i="4"/>
  <c r="I61" i="4" s="1"/>
  <c r="M97" i="4"/>
  <c r="K96" i="4"/>
  <c r="J96" i="4"/>
  <c r="S96" i="4"/>
  <c r="S97" i="4" s="1"/>
  <c r="L96" i="4"/>
  <c r="L97" i="4" s="1"/>
  <c r="I96" i="4"/>
  <c r="I57" i="4"/>
  <c r="V90" i="4"/>
  <c r="K89" i="4"/>
  <c r="J89" i="4"/>
  <c r="S89" i="4"/>
  <c r="M89" i="4"/>
  <c r="M90" i="4" s="1"/>
  <c r="F57" i="4" s="1"/>
  <c r="I89" i="4"/>
  <c r="K88" i="4"/>
  <c r="J88" i="4"/>
  <c r="S88" i="4"/>
  <c r="S90" i="4" s="1"/>
  <c r="H57" i="4" s="1"/>
  <c r="L88" i="4"/>
  <c r="L90" i="4" s="1"/>
  <c r="E57" i="4" s="1"/>
  <c r="I88" i="4"/>
  <c r="V85" i="4"/>
  <c r="I56" i="4" s="1"/>
  <c r="M85" i="4"/>
  <c r="K84" i="4"/>
  <c r="J84" i="4"/>
  <c r="S84" i="4"/>
  <c r="L84" i="4"/>
  <c r="I84" i="4"/>
  <c r="K83" i="4"/>
  <c r="J83" i="4"/>
  <c r="V83" i="4"/>
  <c r="S83" i="4"/>
  <c r="L83" i="4"/>
  <c r="I83" i="4"/>
  <c r="K82" i="4"/>
  <c r="J82" i="4"/>
  <c r="S82" i="4"/>
  <c r="L82" i="4"/>
  <c r="I82" i="4"/>
  <c r="K81" i="4"/>
  <c r="K100" i="4" s="1"/>
  <c r="J81" i="4"/>
  <c r="S81" i="4"/>
  <c r="L81" i="4"/>
  <c r="I81" i="4"/>
  <c r="P20" i="4"/>
  <c r="K7" i="1"/>
  <c r="H29" i="3"/>
  <c r="P29" i="3" s="1"/>
  <c r="P17" i="3"/>
  <c r="P16" i="3"/>
  <c r="Y157" i="3"/>
  <c r="Z157" i="3"/>
  <c r="V156" i="3"/>
  <c r="I67" i="3" s="1"/>
  <c r="I66" i="3"/>
  <c r="V154" i="3"/>
  <c r="K153" i="3"/>
  <c r="J153" i="3"/>
  <c r="S153" i="3"/>
  <c r="M153" i="3"/>
  <c r="M154" i="3" s="1"/>
  <c r="F66" i="3" s="1"/>
  <c r="I153" i="3"/>
  <c r="K152" i="3"/>
  <c r="J152" i="3"/>
  <c r="S152" i="3"/>
  <c r="L152" i="3"/>
  <c r="L154" i="3" s="1"/>
  <c r="E66" i="3" s="1"/>
  <c r="I152" i="3"/>
  <c r="K151" i="3"/>
  <c r="J151" i="3"/>
  <c r="S151" i="3"/>
  <c r="L151" i="3"/>
  <c r="I151" i="3"/>
  <c r="I62" i="3"/>
  <c r="H62" i="3"/>
  <c r="S145" i="3"/>
  <c r="V145" i="3"/>
  <c r="M145" i="3"/>
  <c r="F62" i="3" s="1"/>
  <c r="I145" i="3"/>
  <c r="G62" i="3" s="1"/>
  <c r="K144" i="3"/>
  <c r="J144" i="3"/>
  <c r="S144" i="3"/>
  <c r="L144" i="3"/>
  <c r="L145" i="3" s="1"/>
  <c r="E62" i="3" s="1"/>
  <c r="I61" i="3"/>
  <c r="F61" i="3"/>
  <c r="V141" i="3"/>
  <c r="M141" i="3"/>
  <c r="K140" i="3"/>
  <c r="J140" i="3"/>
  <c r="S140" i="3"/>
  <c r="L140" i="3"/>
  <c r="K139" i="3"/>
  <c r="J139" i="3"/>
  <c r="S139" i="3"/>
  <c r="L139" i="3"/>
  <c r="K138" i="3"/>
  <c r="J138" i="3"/>
  <c r="S138" i="3"/>
  <c r="L138" i="3"/>
  <c r="K137" i="3"/>
  <c r="J137" i="3"/>
  <c r="S137" i="3"/>
  <c r="L137" i="3"/>
  <c r="K136" i="3"/>
  <c r="J136" i="3"/>
  <c r="S136" i="3"/>
  <c r="L136" i="3"/>
  <c r="K135" i="3"/>
  <c r="J135" i="3"/>
  <c r="S135" i="3"/>
  <c r="L135" i="3"/>
  <c r="K134" i="3"/>
  <c r="J134" i="3"/>
  <c r="S134" i="3"/>
  <c r="L134" i="3"/>
  <c r="K133" i="3"/>
  <c r="J133" i="3"/>
  <c r="S133" i="3"/>
  <c r="L133" i="3"/>
  <c r="K132" i="3"/>
  <c r="J132" i="3"/>
  <c r="V132" i="3"/>
  <c r="S132" i="3"/>
  <c r="L132" i="3"/>
  <c r="K131" i="3"/>
  <c r="J131" i="3"/>
  <c r="S131" i="3"/>
  <c r="L131" i="3"/>
  <c r="K130" i="3"/>
  <c r="J130" i="3"/>
  <c r="S130" i="3"/>
  <c r="L130" i="3"/>
  <c r="K129" i="3"/>
  <c r="J129" i="3"/>
  <c r="S129" i="3"/>
  <c r="L129" i="3"/>
  <c r="K128" i="3"/>
  <c r="J128" i="3"/>
  <c r="S128" i="3"/>
  <c r="L128" i="3"/>
  <c r="K127" i="3"/>
  <c r="J127" i="3"/>
  <c r="S127" i="3"/>
  <c r="S141" i="3" s="1"/>
  <c r="H61" i="3" s="1"/>
  <c r="L127" i="3"/>
  <c r="I60" i="3"/>
  <c r="V124" i="3"/>
  <c r="M124" i="3"/>
  <c r="F60" i="3" s="1"/>
  <c r="K123" i="3"/>
  <c r="J123" i="3"/>
  <c r="S123" i="3"/>
  <c r="L123" i="3"/>
  <c r="K122" i="3"/>
  <c r="J122" i="3"/>
  <c r="S122" i="3"/>
  <c r="L122" i="3"/>
  <c r="K121" i="3"/>
  <c r="J121" i="3"/>
  <c r="S121" i="3"/>
  <c r="L121" i="3"/>
  <c r="K120" i="3"/>
  <c r="J120" i="3"/>
  <c r="S120" i="3"/>
  <c r="L120" i="3"/>
  <c r="K119" i="3"/>
  <c r="J119" i="3"/>
  <c r="S119" i="3"/>
  <c r="L119" i="3"/>
  <c r="K118" i="3"/>
  <c r="J118" i="3"/>
  <c r="S118" i="3"/>
  <c r="L118" i="3"/>
  <c r="K117" i="3"/>
  <c r="J117" i="3"/>
  <c r="S117" i="3"/>
  <c r="L117" i="3"/>
  <c r="K116" i="3"/>
  <c r="J116" i="3"/>
  <c r="S116" i="3"/>
  <c r="L116" i="3"/>
  <c r="K115" i="3"/>
  <c r="J115" i="3"/>
  <c r="S115" i="3"/>
  <c r="L115" i="3"/>
  <c r="K114" i="3"/>
  <c r="J114" i="3"/>
  <c r="S114" i="3"/>
  <c r="L114" i="3"/>
  <c r="K113" i="3"/>
  <c r="J113" i="3"/>
  <c r="S113" i="3"/>
  <c r="S124" i="3" s="1"/>
  <c r="H60" i="3" s="1"/>
  <c r="L113" i="3"/>
  <c r="K112" i="3"/>
  <c r="J112" i="3"/>
  <c r="S112" i="3"/>
  <c r="L112" i="3"/>
  <c r="I59" i="3"/>
  <c r="F59" i="3"/>
  <c r="V109" i="3"/>
  <c r="M109" i="3"/>
  <c r="K108" i="3"/>
  <c r="J108" i="3"/>
  <c r="S108" i="3"/>
  <c r="L108" i="3"/>
  <c r="K107" i="3"/>
  <c r="J107" i="3"/>
  <c r="S107" i="3"/>
  <c r="S109" i="3" s="1"/>
  <c r="H59" i="3" s="1"/>
  <c r="L107" i="3"/>
  <c r="L109" i="3" s="1"/>
  <c r="E59" i="3" s="1"/>
  <c r="I109" i="3"/>
  <c r="G59" i="3" s="1"/>
  <c r="I58" i="3"/>
  <c r="S104" i="3"/>
  <c r="H58" i="3" s="1"/>
  <c r="V104" i="3"/>
  <c r="M104" i="3"/>
  <c r="F58" i="3" s="1"/>
  <c r="K103" i="3"/>
  <c r="J103" i="3"/>
  <c r="S103" i="3"/>
  <c r="L103" i="3"/>
  <c r="L104" i="3" s="1"/>
  <c r="E58" i="3" s="1"/>
  <c r="I104" i="3"/>
  <c r="G58" i="3" s="1"/>
  <c r="I57" i="3"/>
  <c r="V100" i="3"/>
  <c r="I100" i="3"/>
  <c r="G57" i="3" s="1"/>
  <c r="K99" i="3"/>
  <c r="J99" i="3"/>
  <c r="S99" i="3"/>
  <c r="M99" i="3"/>
  <c r="M100" i="3" s="1"/>
  <c r="F57" i="3" s="1"/>
  <c r="K98" i="3"/>
  <c r="J98" i="3"/>
  <c r="S98" i="3"/>
  <c r="L98" i="3"/>
  <c r="K97" i="3"/>
  <c r="J97" i="3"/>
  <c r="S97" i="3"/>
  <c r="S100" i="3" s="1"/>
  <c r="H57" i="3" s="1"/>
  <c r="L97" i="3"/>
  <c r="L100" i="3" s="1"/>
  <c r="E57" i="3" s="1"/>
  <c r="I56" i="3"/>
  <c r="V94" i="3"/>
  <c r="V147" i="3" s="1"/>
  <c r="I63" i="3" s="1"/>
  <c r="K93" i="3"/>
  <c r="J93" i="3"/>
  <c r="S93" i="3"/>
  <c r="M93" i="3"/>
  <c r="K92" i="3"/>
  <c r="J92" i="3"/>
  <c r="S92" i="3"/>
  <c r="L92" i="3"/>
  <c r="K91" i="3"/>
  <c r="J91" i="3"/>
  <c r="S91" i="3"/>
  <c r="L91" i="3"/>
  <c r="K90" i="3"/>
  <c r="J90" i="3"/>
  <c r="S90" i="3"/>
  <c r="L90" i="3"/>
  <c r="K89" i="3"/>
  <c r="J89" i="3"/>
  <c r="S89" i="3"/>
  <c r="L89" i="3"/>
  <c r="K88" i="3"/>
  <c r="J88" i="3"/>
  <c r="S88" i="3"/>
  <c r="L88" i="3"/>
  <c r="K87" i="3"/>
  <c r="J87" i="3"/>
  <c r="S87" i="3"/>
  <c r="L87" i="3"/>
  <c r="K86" i="3"/>
  <c r="K157" i="3" s="1"/>
  <c r="J86" i="3"/>
  <c r="S86" i="3"/>
  <c r="S94" i="3" s="1"/>
  <c r="H56" i="3" s="1"/>
  <c r="L86" i="3"/>
  <c r="P20" i="3"/>
  <c r="L230" i="12" l="1"/>
  <c r="E63" i="12" s="1"/>
  <c r="M236" i="12"/>
  <c r="F64" i="12" s="1"/>
  <c r="I248" i="12"/>
  <c r="G65" i="12" s="1"/>
  <c r="L258" i="12"/>
  <c r="E69" i="12" s="1"/>
  <c r="M102" i="12"/>
  <c r="F58" i="12" s="1"/>
  <c r="L248" i="12"/>
  <c r="E65" i="12" s="1"/>
  <c r="D16" i="1"/>
  <c r="L91" i="11"/>
  <c r="E56" i="11" s="1"/>
  <c r="I154" i="11"/>
  <c r="G62" i="11" s="1"/>
  <c r="M154" i="11"/>
  <c r="F62" i="11" s="1"/>
  <c r="L167" i="11"/>
  <c r="E66" i="11" s="1"/>
  <c r="L101" i="11"/>
  <c r="E58" i="11" s="1"/>
  <c r="I109" i="11"/>
  <c r="G61" i="11" s="1"/>
  <c r="L154" i="11"/>
  <c r="E62" i="11" s="1"/>
  <c r="I99" i="11"/>
  <c r="G57" i="11" s="1"/>
  <c r="L109" i="11"/>
  <c r="D14" i="1"/>
  <c r="M124" i="10"/>
  <c r="F60" i="10" s="1"/>
  <c r="I132" i="10"/>
  <c r="G61" i="10" s="1"/>
  <c r="I139" i="10"/>
  <c r="G62" i="10" s="1"/>
  <c r="L144" i="10"/>
  <c r="E63" i="10" s="1"/>
  <c r="I124" i="10"/>
  <c r="G60" i="10" s="1"/>
  <c r="L132" i="10"/>
  <c r="E61" i="10" s="1"/>
  <c r="L165" i="10"/>
  <c r="E71" i="10" s="1"/>
  <c r="Y168" i="10"/>
  <c r="L158" i="9"/>
  <c r="E63" i="9" s="1"/>
  <c r="I222" i="9"/>
  <c r="G67" i="9" s="1"/>
  <c r="I232" i="9"/>
  <c r="G68" i="9" s="1"/>
  <c r="D13" i="1"/>
  <c r="L256" i="9"/>
  <c r="E78" i="9" s="1"/>
  <c r="I113" i="9"/>
  <c r="G60" i="9" s="1"/>
  <c r="I181" i="9"/>
  <c r="G64" i="9" s="1"/>
  <c r="L215" i="9"/>
  <c r="E66" i="9" s="1"/>
  <c r="L232" i="9"/>
  <c r="E68" i="9" s="1"/>
  <c r="M232" i="9"/>
  <c r="F68" i="9" s="1"/>
  <c r="L113" i="9"/>
  <c r="E60" i="9" s="1"/>
  <c r="I120" i="9"/>
  <c r="G61" i="9" s="1"/>
  <c r="I127" i="9"/>
  <c r="G62" i="9" s="1"/>
  <c r="M158" i="9"/>
  <c r="F63" i="9" s="1"/>
  <c r="L181" i="9"/>
  <c r="E64" i="9" s="1"/>
  <c r="I197" i="9"/>
  <c r="G65" i="9" s="1"/>
  <c r="M197" i="9"/>
  <c r="F65" i="9" s="1"/>
  <c r="I215" i="9"/>
  <c r="G66" i="9" s="1"/>
  <c r="L222" i="9"/>
  <c r="E67" i="9" s="1"/>
  <c r="L247" i="9"/>
  <c r="E73" i="9" s="1"/>
  <c r="Y103" i="8"/>
  <c r="L91" i="8"/>
  <c r="E57" i="8" s="1"/>
  <c r="D12" i="1"/>
  <c r="L80" i="7"/>
  <c r="E56" i="7" s="1"/>
  <c r="M86" i="6"/>
  <c r="F56" i="6" s="1"/>
  <c r="L105" i="6"/>
  <c r="E57" i="6" s="1"/>
  <c r="I141" i="6"/>
  <c r="G63" i="6" s="1"/>
  <c r="I80" i="5"/>
  <c r="G56" i="5" s="1"/>
  <c r="M80" i="5"/>
  <c r="I90" i="4"/>
  <c r="G57" i="4" s="1"/>
  <c r="L156" i="3"/>
  <c r="E67" i="3" s="1"/>
  <c r="C16" i="3" s="1"/>
  <c r="I154" i="3"/>
  <c r="G66" i="3" s="1"/>
  <c r="L141" i="3"/>
  <c r="E61" i="3" s="1"/>
  <c r="L124" i="3"/>
  <c r="E60" i="3" s="1"/>
  <c r="I147" i="3"/>
  <c r="G63" i="3" s="1"/>
  <c r="E15" i="3" s="1"/>
  <c r="M94" i="3"/>
  <c r="F56" i="3" s="1"/>
  <c r="M112" i="12"/>
  <c r="F60" i="12" s="1"/>
  <c r="D15" i="12" s="1"/>
  <c r="S250" i="12"/>
  <c r="H66" i="12" s="1"/>
  <c r="S260" i="12"/>
  <c r="H70" i="12" s="1"/>
  <c r="L250" i="12"/>
  <c r="E66" i="12" s="1"/>
  <c r="C17" i="12" s="1"/>
  <c r="V112" i="12"/>
  <c r="I60" i="12" s="1"/>
  <c r="L260" i="12"/>
  <c r="E70" i="12" s="1"/>
  <c r="S112" i="12"/>
  <c r="H60" i="12" s="1"/>
  <c r="I230" i="12"/>
  <c r="G63" i="12" s="1"/>
  <c r="S258" i="12"/>
  <c r="H69" i="12" s="1"/>
  <c r="M230" i="12"/>
  <c r="F63" i="12" s="1"/>
  <c r="I112" i="12"/>
  <c r="G60" i="12" s="1"/>
  <c r="E15" i="12" s="1"/>
  <c r="S230" i="12"/>
  <c r="H63" i="12" s="1"/>
  <c r="I258" i="12"/>
  <c r="G69" i="12" s="1"/>
  <c r="V261" i="12"/>
  <c r="I72" i="12" s="1"/>
  <c r="Y261" i="12"/>
  <c r="L112" i="12"/>
  <c r="E60" i="12" s="1"/>
  <c r="C15" i="12" s="1"/>
  <c r="E61" i="11"/>
  <c r="L156" i="11"/>
  <c r="E63" i="11" s="1"/>
  <c r="M169" i="11"/>
  <c r="F67" i="11" s="1"/>
  <c r="D17" i="11" s="1"/>
  <c r="G56" i="11"/>
  <c r="I56" i="11"/>
  <c r="S101" i="11"/>
  <c r="H58" i="11" s="1"/>
  <c r="L169" i="11"/>
  <c r="E67" i="11" s="1"/>
  <c r="C17" i="11" s="1"/>
  <c r="I61" i="11"/>
  <c r="V169" i="11"/>
  <c r="I67" i="11" s="1"/>
  <c r="F56" i="11"/>
  <c r="I167" i="11"/>
  <c r="G66" i="11" s="1"/>
  <c r="V170" i="11"/>
  <c r="I69" i="11" s="1"/>
  <c r="C15" i="11"/>
  <c r="L157" i="10"/>
  <c r="E68" i="10" s="1"/>
  <c r="C17" i="10" s="1"/>
  <c r="S157" i="10"/>
  <c r="H68" i="10" s="1"/>
  <c r="G56" i="10"/>
  <c r="L124" i="10"/>
  <c r="E60" i="10" s="1"/>
  <c r="I60" i="10"/>
  <c r="L167" i="10"/>
  <c r="E72" i="10" s="1"/>
  <c r="I155" i="10"/>
  <c r="G67" i="10" s="1"/>
  <c r="S165" i="10"/>
  <c r="H71" i="10" s="1"/>
  <c r="S146" i="10"/>
  <c r="H64" i="10" s="1"/>
  <c r="L155" i="10"/>
  <c r="E67" i="10" s="1"/>
  <c r="I67" i="10"/>
  <c r="L94" i="10"/>
  <c r="E57" i="10" s="1"/>
  <c r="C15" i="10" s="1"/>
  <c r="M94" i="10"/>
  <c r="F57" i="10" s="1"/>
  <c r="D15" i="10" s="1"/>
  <c r="S155" i="10"/>
  <c r="H67" i="10" s="1"/>
  <c r="M157" i="10"/>
  <c r="F68" i="10" s="1"/>
  <c r="D17" i="10" s="1"/>
  <c r="I165" i="10"/>
  <c r="G71" i="10" s="1"/>
  <c r="V168" i="10"/>
  <c r="I74" i="10" s="1"/>
  <c r="I146" i="10"/>
  <c r="G64" i="10" s="1"/>
  <c r="E16" i="10" s="1"/>
  <c r="H77" i="9"/>
  <c r="S256" i="9"/>
  <c r="H78" i="9" s="1"/>
  <c r="M257" i="9"/>
  <c r="F80" i="9" s="1"/>
  <c r="S234" i="9"/>
  <c r="H69" i="9" s="1"/>
  <c r="F56" i="9"/>
  <c r="I99" i="9"/>
  <c r="G56" i="9" s="1"/>
  <c r="H56" i="9"/>
  <c r="S113" i="9"/>
  <c r="H60" i="9" s="1"/>
  <c r="I239" i="9"/>
  <c r="G72" i="9" s="1"/>
  <c r="V249" i="9"/>
  <c r="I74" i="9" s="1"/>
  <c r="L99" i="9"/>
  <c r="I56" i="9"/>
  <c r="L239" i="9"/>
  <c r="E72" i="9" s="1"/>
  <c r="L234" i="9"/>
  <c r="E69" i="9" s="1"/>
  <c r="C16" i="9" s="1"/>
  <c r="M234" i="9"/>
  <c r="F69" i="9" s="1"/>
  <c r="D16" i="9" s="1"/>
  <c r="V234" i="9"/>
  <c r="I69" i="9" s="1"/>
  <c r="V101" i="9"/>
  <c r="I57" i="9" s="1"/>
  <c r="I254" i="9"/>
  <c r="G77" i="9" s="1"/>
  <c r="Y257" i="9"/>
  <c r="V103" i="8"/>
  <c r="I64" i="8" s="1"/>
  <c r="I58" i="8"/>
  <c r="E56" i="8"/>
  <c r="L93" i="8"/>
  <c r="E58" i="8" s="1"/>
  <c r="L102" i="8"/>
  <c r="E62" i="8" s="1"/>
  <c r="I93" i="8"/>
  <c r="G58" i="8" s="1"/>
  <c r="E16" i="8" s="1"/>
  <c r="G56" i="8"/>
  <c r="I102" i="8"/>
  <c r="G62" i="8" s="1"/>
  <c r="F56" i="8"/>
  <c r="I56" i="8"/>
  <c r="S102" i="8"/>
  <c r="H62" i="8" s="1"/>
  <c r="S82" i="8"/>
  <c r="M93" i="8"/>
  <c r="F58" i="8" s="1"/>
  <c r="D16" i="8"/>
  <c r="C16" i="8"/>
  <c r="I58" i="7"/>
  <c r="V87" i="7"/>
  <c r="I60" i="7" s="1"/>
  <c r="I56" i="7"/>
  <c r="I86" i="7"/>
  <c r="G58" i="7" s="1"/>
  <c r="E15" i="7" s="1"/>
  <c r="L86" i="7"/>
  <c r="E58" i="7" s="1"/>
  <c r="C15" i="7" s="1"/>
  <c r="S80" i="7"/>
  <c r="H56" i="7" s="1"/>
  <c r="S86" i="7"/>
  <c r="H58" i="7" s="1"/>
  <c r="F57" i="7"/>
  <c r="M87" i="7"/>
  <c r="F60" i="7" s="1"/>
  <c r="D15" i="7"/>
  <c r="S111" i="6"/>
  <c r="H59" i="6" s="1"/>
  <c r="L111" i="6"/>
  <c r="E59" i="6" s="1"/>
  <c r="C15" i="6" s="1"/>
  <c r="S86" i="6"/>
  <c r="H56" i="6" s="1"/>
  <c r="V111" i="6"/>
  <c r="I59" i="6" s="1"/>
  <c r="L118" i="6"/>
  <c r="E62" i="6" s="1"/>
  <c r="M143" i="6"/>
  <c r="F64" i="6" s="1"/>
  <c r="S118" i="6"/>
  <c r="H62" i="6" s="1"/>
  <c r="I86" i="6"/>
  <c r="G56" i="6" s="1"/>
  <c r="I118" i="6"/>
  <c r="G62" i="6" s="1"/>
  <c r="D16" i="6"/>
  <c r="S82" i="5"/>
  <c r="H57" i="5" s="1"/>
  <c r="F56" i="5"/>
  <c r="S83" i="5"/>
  <c r="H59" i="5" s="1"/>
  <c r="L82" i="5"/>
  <c r="E57" i="5" s="1"/>
  <c r="C16" i="5" s="1"/>
  <c r="I57" i="5"/>
  <c r="S80" i="5"/>
  <c r="H56" i="5" s="1"/>
  <c r="M82" i="5"/>
  <c r="F57" i="5" s="1"/>
  <c r="D16" i="5" s="1"/>
  <c r="H61" i="4"/>
  <c r="S99" i="4"/>
  <c r="H62" i="4" s="1"/>
  <c r="E61" i="4"/>
  <c r="L99" i="4"/>
  <c r="E62" i="4" s="1"/>
  <c r="C17" i="4" s="1"/>
  <c r="S92" i="4"/>
  <c r="H58" i="4" s="1"/>
  <c r="I85" i="4"/>
  <c r="G56" i="4" s="1"/>
  <c r="M92" i="4"/>
  <c r="F58" i="4" s="1"/>
  <c r="D16" i="4" s="1"/>
  <c r="L85" i="4"/>
  <c r="L92" i="4" s="1"/>
  <c r="E58" i="4" s="1"/>
  <c r="C16" i="4" s="1"/>
  <c r="V92" i="4"/>
  <c r="I58" i="4" s="1"/>
  <c r="S85" i="4"/>
  <c r="H56" i="4" s="1"/>
  <c r="F56" i="4"/>
  <c r="I97" i="4"/>
  <c r="G61" i="4" s="1"/>
  <c r="S147" i="3"/>
  <c r="H63" i="3" s="1"/>
  <c r="S154" i="3"/>
  <c r="H66" i="3" s="1"/>
  <c r="M156" i="3"/>
  <c r="F67" i="3" s="1"/>
  <c r="D16" i="3" s="1"/>
  <c r="L94" i="3"/>
  <c r="E56" i="3" s="1"/>
  <c r="V157" i="3"/>
  <c r="I69" i="3" s="1"/>
  <c r="M250" i="12" l="1"/>
  <c r="F66" i="12" s="1"/>
  <c r="D17" i="12" s="1"/>
  <c r="D17" i="2" s="1"/>
  <c r="M156" i="11"/>
  <c r="F63" i="11" s="1"/>
  <c r="D16" i="11" s="1"/>
  <c r="I169" i="11"/>
  <c r="G67" i="11" s="1"/>
  <c r="E17" i="11" s="1"/>
  <c r="I156" i="11"/>
  <c r="G63" i="11" s="1"/>
  <c r="E16" i="11" s="1"/>
  <c r="I101" i="11"/>
  <c r="G58" i="11" s="1"/>
  <c r="E15" i="11" s="1"/>
  <c r="M146" i="10"/>
  <c r="F64" i="10" s="1"/>
  <c r="D16" i="10" s="1"/>
  <c r="I234" i="9"/>
  <c r="G69" i="9" s="1"/>
  <c r="E16" i="9" s="1"/>
  <c r="I256" i="9"/>
  <c r="G78" i="9" s="1"/>
  <c r="I249" i="9"/>
  <c r="G74" i="9" s="1"/>
  <c r="E17" i="9" s="1"/>
  <c r="I103" i="8"/>
  <c r="G64" i="8" s="1"/>
  <c r="D17" i="1"/>
  <c r="I17" i="2" s="1"/>
  <c r="I20" i="2" s="1"/>
  <c r="M111" i="6"/>
  <c r="D16" i="2"/>
  <c r="M83" i="5"/>
  <c r="F59" i="5" s="1"/>
  <c r="I82" i="5"/>
  <c r="G57" i="5" s="1"/>
  <c r="E16" i="5" s="1"/>
  <c r="I99" i="4"/>
  <c r="G62" i="4" s="1"/>
  <c r="E17" i="4" s="1"/>
  <c r="I92" i="4"/>
  <c r="G58" i="4" s="1"/>
  <c r="E16" i="4" s="1"/>
  <c r="I156" i="3"/>
  <c r="G67" i="3" s="1"/>
  <c r="E16" i="3" s="1"/>
  <c r="I157" i="3"/>
  <c r="G69" i="3" s="1"/>
  <c r="P21" i="3"/>
  <c r="E22" i="3"/>
  <c r="M147" i="3"/>
  <c r="F63" i="3" s="1"/>
  <c r="D15" i="3" s="1"/>
  <c r="S261" i="12"/>
  <c r="H72" i="12" s="1"/>
  <c r="I250" i="12"/>
  <c r="I260" i="12"/>
  <c r="G70" i="12" s="1"/>
  <c r="L261" i="12"/>
  <c r="E72" i="12" s="1"/>
  <c r="M170" i="11"/>
  <c r="F69" i="11" s="1"/>
  <c r="I170" i="11"/>
  <c r="C16" i="11"/>
  <c r="S170" i="11"/>
  <c r="H69" i="11" s="1"/>
  <c r="L170" i="11"/>
  <c r="E69" i="11" s="1"/>
  <c r="S167" i="10"/>
  <c r="H72" i="10" s="1"/>
  <c r="P21" i="10"/>
  <c r="I157" i="10"/>
  <c r="G68" i="10" s="1"/>
  <c r="E17" i="10" s="1"/>
  <c r="E23" i="10" s="1"/>
  <c r="L146" i="10"/>
  <c r="E64" i="10" s="1"/>
  <c r="C16" i="10" s="1"/>
  <c r="I167" i="10"/>
  <c r="G72" i="10" s="1"/>
  <c r="M168" i="10"/>
  <c r="F74" i="10" s="1"/>
  <c r="E56" i="9"/>
  <c r="L101" i="9"/>
  <c r="L249" i="9"/>
  <c r="E74" i="9" s="1"/>
  <c r="C17" i="9" s="1"/>
  <c r="C17" i="2" s="1"/>
  <c r="V257" i="9"/>
  <c r="I80" i="9" s="1"/>
  <c r="I101" i="9"/>
  <c r="G57" i="9" s="1"/>
  <c r="E15" i="9" s="1"/>
  <c r="S257" i="9"/>
  <c r="H80" i="9" s="1"/>
  <c r="E20" i="8"/>
  <c r="E21" i="8"/>
  <c r="E22" i="8"/>
  <c r="E23" i="8"/>
  <c r="P22" i="8"/>
  <c r="H56" i="8"/>
  <c r="S93" i="8"/>
  <c r="M103" i="8"/>
  <c r="F64" i="8" s="1"/>
  <c r="L103" i="8"/>
  <c r="E64" i="8" s="1"/>
  <c r="P23" i="8"/>
  <c r="P21" i="8"/>
  <c r="S87" i="7"/>
  <c r="H60" i="7" s="1"/>
  <c r="L87" i="7"/>
  <c r="E60" i="7" s="1"/>
  <c r="I87" i="7"/>
  <c r="P23" i="7"/>
  <c r="P22" i="7"/>
  <c r="P21" i="7"/>
  <c r="E23" i="7"/>
  <c r="E22" i="7"/>
  <c r="E21" i="7"/>
  <c r="E20" i="7"/>
  <c r="S143" i="6"/>
  <c r="H64" i="6" s="1"/>
  <c r="V144" i="6"/>
  <c r="I66" i="6" s="1"/>
  <c r="L143" i="6"/>
  <c r="E64" i="6" s="1"/>
  <c r="C16" i="6" s="1"/>
  <c r="I143" i="6"/>
  <c r="G64" i="6" s="1"/>
  <c r="E16" i="6" s="1"/>
  <c r="I111" i="6"/>
  <c r="G59" i="6" s="1"/>
  <c r="E15" i="6" s="1"/>
  <c r="L83" i="5"/>
  <c r="E59" i="5" s="1"/>
  <c r="S100" i="4"/>
  <c r="H64" i="4" s="1"/>
  <c r="E21" i="4"/>
  <c r="E23" i="4"/>
  <c r="E56" i="4"/>
  <c r="L100" i="4"/>
  <c r="E64" i="4" s="1"/>
  <c r="P23" i="4"/>
  <c r="M100" i="4"/>
  <c r="F64" i="4" s="1"/>
  <c r="E22" i="4"/>
  <c r="I100" i="4"/>
  <c r="V100" i="4"/>
  <c r="I64" i="4" s="1"/>
  <c r="S156" i="3"/>
  <c r="H67" i="3" s="1"/>
  <c r="L147" i="3"/>
  <c r="P23" i="3"/>
  <c r="M261" i="12" l="1"/>
  <c r="F72" i="12" s="1"/>
  <c r="G69" i="11"/>
  <c r="B15" i="1"/>
  <c r="E15" i="2"/>
  <c r="E22" i="11"/>
  <c r="P23" i="11"/>
  <c r="E21" i="11"/>
  <c r="E20" i="11"/>
  <c r="P22" i="11"/>
  <c r="E23" i="11"/>
  <c r="P21" i="11"/>
  <c r="P25" i="11" s="1"/>
  <c r="E16" i="2"/>
  <c r="L168" i="10"/>
  <c r="E74" i="10" s="1"/>
  <c r="C16" i="2"/>
  <c r="P25" i="8"/>
  <c r="B12" i="1"/>
  <c r="G60" i="7"/>
  <c r="B11" i="1"/>
  <c r="D15" i="2"/>
  <c r="F59" i="6"/>
  <c r="D15" i="6" s="1"/>
  <c r="M144" i="6"/>
  <c r="F66" i="6" s="1"/>
  <c r="E22" i="5"/>
  <c r="E21" i="5"/>
  <c r="P21" i="5"/>
  <c r="E20" i="5"/>
  <c r="E23" i="5"/>
  <c r="P23" i="5"/>
  <c r="P22" i="5"/>
  <c r="I83" i="5"/>
  <c r="G64" i="4"/>
  <c r="B8" i="1"/>
  <c r="P21" i="4"/>
  <c r="P25" i="4" s="1"/>
  <c r="P22" i="4"/>
  <c r="E20" i="4"/>
  <c r="E21" i="3"/>
  <c r="E23" i="3"/>
  <c r="E20" i="3"/>
  <c r="P22" i="3"/>
  <c r="M157" i="3"/>
  <c r="F69" i="3" s="1"/>
  <c r="B7" i="1"/>
  <c r="G66" i="12"/>
  <c r="E17" i="12" s="1"/>
  <c r="E17" i="2" s="1"/>
  <c r="E20" i="2" s="1"/>
  <c r="I261" i="12"/>
  <c r="S168" i="10"/>
  <c r="H74" i="10" s="1"/>
  <c r="E21" i="10"/>
  <c r="P23" i="10"/>
  <c r="E20" i="10"/>
  <c r="E22" i="10"/>
  <c r="I168" i="10"/>
  <c r="P22" i="10"/>
  <c r="I257" i="9"/>
  <c r="E23" i="9"/>
  <c r="E21" i="9"/>
  <c r="E22" i="9"/>
  <c r="P22" i="9"/>
  <c r="P23" i="9"/>
  <c r="E20" i="9"/>
  <c r="P21" i="9"/>
  <c r="E57" i="9"/>
  <c r="C15" i="9" s="1"/>
  <c r="L257" i="9"/>
  <c r="E80" i="9" s="1"/>
  <c r="H58" i="8"/>
  <c r="S103" i="8"/>
  <c r="H64" i="8" s="1"/>
  <c r="P25" i="7"/>
  <c r="E23" i="6"/>
  <c r="P22" i="6"/>
  <c r="E22" i="6"/>
  <c r="E21" i="6"/>
  <c r="L144" i="6"/>
  <c r="E66" i="6" s="1"/>
  <c r="E20" i="6"/>
  <c r="P21" i="6"/>
  <c r="I144" i="6"/>
  <c r="P23" i="6"/>
  <c r="S144" i="6"/>
  <c r="H66" i="6" s="1"/>
  <c r="E63" i="3"/>
  <c r="C15" i="3" s="1"/>
  <c r="C15" i="2" s="1"/>
  <c r="L157" i="3"/>
  <c r="E69" i="3" s="1"/>
  <c r="S157" i="3"/>
  <c r="H69" i="3" s="1"/>
  <c r="G72" i="12" l="1"/>
  <c r="B16" i="1"/>
  <c r="P27" i="11"/>
  <c r="C15" i="1"/>
  <c r="G15" i="1"/>
  <c r="G74" i="10"/>
  <c r="B14" i="1"/>
  <c r="G80" i="9"/>
  <c r="B13" i="1"/>
  <c r="P27" i="8"/>
  <c r="C12" i="1"/>
  <c r="G12" i="1" s="1"/>
  <c r="P27" i="7"/>
  <c r="C11" i="1"/>
  <c r="G11" i="1"/>
  <c r="E22" i="2"/>
  <c r="G66" i="6"/>
  <c r="B10" i="1"/>
  <c r="P25" i="5"/>
  <c r="G59" i="5"/>
  <c r="B9" i="1"/>
  <c r="P27" i="4"/>
  <c r="C8" i="1"/>
  <c r="G8" i="1" s="1"/>
  <c r="I22" i="2"/>
  <c r="P25" i="3"/>
  <c r="P27" i="3"/>
  <c r="C7" i="1"/>
  <c r="P23" i="12"/>
  <c r="I24" i="2" s="1"/>
  <c r="P21" i="12"/>
  <c r="P22" i="12"/>
  <c r="I23" i="2" s="1"/>
  <c r="E20" i="12"/>
  <c r="E23" i="12"/>
  <c r="E24" i="2" s="1"/>
  <c r="E21" i="12"/>
  <c r="E22" i="12"/>
  <c r="E23" i="2" s="1"/>
  <c r="P25" i="10"/>
  <c r="P25" i="9"/>
  <c r="P25" i="6"/>
  <c r="H28" i="11" l="1"/>
  <c r="P28" i="11" s="1"/>
  <c r="P30" i="11" s="1"/>
  <c r="P27" i="10"/>
  <c r="C14" i="1"/>
  <c r="G14" i="1"/>
  <c r="P27" i="9"/>
  <c r="C13" i="1"/>
  <c r="G13" i="1"/>
  <c r="H28" i="8"/>
  <c r="P28" i="8" s="1"/>
  <c r="P30" i="8" s="1"/>
  <c r="H28" i="7"/>
  <c r="P28" i="7" s="1"/>
  <c r="P30" i="7" s="1"/>
  <c r="P27" i="6"/>
  <c r="C10" i="1"/>
  <c r="G10" i="1"/>
  <c r="I25" i="2"/>
  <c r="I27" i="2" s="1"/>
  <c r="B17" i="1"/>
  <c r="P27" i="5"/>
  <c r="C9" i="1"/>
  <c r="G9" i="1" s="1"/>
  <c r="H28" i="4"/>
  <c r="P28" i="4" s="1"/>
  <c r="P30" i="4" s="1"/>
  <c r="G7" i="1"/>
  <c r="H28" i="3"/>
  <c r="P28" i="3" s="1"/>
  <c r="P30" i="3" s="1"/>
  <c r="P25" i="12"/>
  <c r="P27" i="12" l="1"/>
  <c r="C16" i="1"/>
  <c r="G16" i="1" s="1"/>
  <c r="H28" i="10"/>
  <c r="P28" i="10" s="1"/>
  <c r="P30" i="10" s="1"/>
  <c r="H28" i="9"/>
  <c r="P28" i="9" s="1"/>
  <c r="P30" i="9" s="1"/>
  <c r="H28" i="6"/>
  <c r="P28" i="6" s="1"/>
  <c r="P30" i="6" s="1"/>
  <c r="G17" i="1"/>
  <c r="B18" i="1" s="1"/>
  <c r="H28" i="5"/>
  <c r="P28" i="5" s="1"/>
  <c r="P30" i="5" s="1"/>
  <c r="C17" i="1"/>
  <c r="H28" i="12" l="1"/>
  <c r="P28" i="12" s="1"/>
  <c r="P30" i="12" s="1"/>
  <c r="G18" i="1"/>
  <c r="H28" i="2"/>
  <c r="I28" i="2" s="1"/>
  <c r="B19" i="1"/>
  <c r="G19" i="1" l="1"/>
  <c r="G20" i="1" s="1"/>
  <c r="H29" i="2"/>
  <c r="I29" i="2" s="1"/>
  <c r="I30" i="2" s="1"/>
</calcChain>
</file>

<file path=xl/sharedStrings.xml><?xml version="1.0" encoding="utf-8"?>
<sst xmlns="http://schemas.openxmlformats.org/spreadsheetml/2006/main" count="2665" uniqueCount="1103">
  <si>
    <t>Rekapitulácia rozpočtu</t>
  </si>
  <si>
    <t>Stavba Zníženie energetickej náročnosti budovy Obecného úradu v obci Hencovce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</si>
  <si>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</si>
  <si>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</si>
  <si>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</si>
  <si>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</si>
  <si>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</si>
  <si>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</si>
  <si>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</si>
  <si>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</si>
  <si>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</si>
  <si>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</si>
  <si>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Zateplenie obvodového plášťa</t>
  </si>
  <si>
    <t>Ostatné práce</t>
  </si>
  <si>
    <t>Zateplenie strešného plášta</t>
  </si>
  <si>
    <t>Výmena výplní otvorov</t>
  </si>
  <si>
    <t>Ostatné práce - súvisiace s ELI a ZTI</t>
  </si>
  <si>
    <t>Hydraulické vyregulovanie</t>
  </si>
  <si>
    <t>UK - Strojovňa</t>
  </si>
  <si>
    <t>Odberné plynové zariadenie</t>
  </si>
  <si>
    <t>VZT</t>
  </si>
  <si>
    <t>ELI - ELEKTROINŠTALÁCIA</t>
  </si>
  <si>
    <t>Krycí list rozpočtu</t>
  </si>
  <si>
    <t>Objekt Zateplenie obvodového plášťa</t>
  </si>
  <si>
    <t xml:space="preserve">Miesto:  </t>
  </si>
  <si>
    <t xml:space="preserve">Ks: </t>
  </si>
  <si>
    <t xml:space="preserve">Zákazka: </t>
  </si>
  <si>
    <t>Spracoval: Ing. Ladislav Bľacha</t>
  </si>
  <si>
    <t xml:space="preserve">Dňa </t>
  </si>
  <si>
    <t>7. 3. 2022</t>
  </si>
  <si>
    <t>Odberateľ: Obec Hencovce</t>
  </si>
  <si>
    <t>Projektant: INŽINIERSKA AGENTÚRA, s. r 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</si>
  <si>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</si>
  <si>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</si>
  <si>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</si>
  <si>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</si>
  <si>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</si>
  <si>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</si>
  <si>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</si>
  <si>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</si>
  <si>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</si>
  <si>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</si>
  <si>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</si>
  <si>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</si>
  <si>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</si>
  <si>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</si>
  <si>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</si>
  <si>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</si>
  <si>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</si>
  <si>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</si>
  <si>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</si>
  <si>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</si>
  <si>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</si>
  <si>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</si>
  <si>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</si>
  <si>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</si>
  <si>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</si>
  <si>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</si>
  <si>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</si>
  <si>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</si>
  <si>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</si>
  <si>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</si>
  <si>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</si>
  <si>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</si>
  <si>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</si>
  <si>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</si>
  <si>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</si>
  <si>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</si>
  <si>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ZÁKLADY</t>
  </si>
  <si>
    <t xml:space="preserve">   VODOROVNÉ KONŠTRUKCIE</t>
  </si>
  <si>
    <t xml:space="preserve">   SPEVNENÉ PLOCHY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</si>
  <si>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</si>
  <si>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</si>
  <si>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</si>
  <si>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</si>
  <si>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</si>
  <si>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</si>
  <si>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</si>
  <si>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</si>
  <si>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</si>
  <si>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</si>
  <si>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</si>
  <si>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</si>
  <si>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</si>
  <si>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</si>
  <si>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</si>
  <si>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</si>
  <si>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</si>
  <si>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</si>
  <si>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Ladislav Bľacha</t>
  </si>
  <si>
    <t xml:space="preserve">Dátum: </t>
  </si>
  <si>
    <t>Zákazka Zníženie energetickej náročnosti budovy Obecného úradu v obci Hencovce</t>
  </si>
  <si>
    <t>ZEMNÉ PRÁCE</t>
  </si>
  <si>
    <t>131211101</t>
  </si>
  <si>
    <t>Hĺbenie jám v  hornine tr.3 súdržných - ručným náradím</t>
  </si>
  <si>
    <t>m3</t>
  </si>
  <si>
    <t>131211119</t>
  </si>
  <si>
    <t>Príplatok za lepivosť pri hĺbení jám ručným náradím v hornine tr. 3</t>
  </si>
  <si>
    <t>162301102</t>
  </si>
  <si>
    <t>Vodorovné premiestnenie výkopku tr.1-4,do 1000 m</t>
  </si>
  <si>
    <t>171201101</t>
  </si>
  <si>
    <t>Uloženie sypaniny do násypov s rozprestretím sypaniny vo vrstvách a s hrubým urovnaním nezhutnených</t>
  </si>
  <si>
    <t>174101001</t>
  </si>
  <si>
    <t>Zásyp sypaninou so zhutnením jám, šachiet, rýh, zárezov alebo okolo objektov  do 100 m3</t>
  </si>
  <si>
    <t>181101102</t>
  </si>
  <si>
    <t>Úprava pláne v zárezoch v hornine 1-4 so zhutnením</t>
  </si>
  <si>
    <t>m2</t>
  </si>
  <si>
    <t>113106611</t>
  </si>
  <si>
    <t>Rozoberanie zámkovej dlažby všetkých druhov okrem "DEKA" do 20 m2 0,154 t</t>
  </si>
  <si>
    <t>5833755100</t>
  </si>
  <si>
    <t>Štrk na zásyp fr. 32/64 mm</t>
  </si>
  <si>
    <t>ZÁKLADY</t>
  </si>
  <si>
    <t>289971211</t>
  </si>
  <si>
    <t>Zhotovenie vrstvy z geotextílie na upravenom povrchu v sklone do 1 : 5 , šírky od 0 do 3 m</t>
  </si>
  <si>
    <t>216904112</t>
  </si>
  <si>
    <t>Očistenie plôch tlakovou vodou L stien akéhokoľvek muriva a rubu klenieb</t>
  </si>
  <si>
    <t>3K8791</t>
  </si>
  <si>
    <t>Geotextília netkaná</t>
  </si>
  <si>
    <t>VODOROVNÉ KONŠTRUKCIE</t>
  </si>
  <si>
    <t>451571211</t>
  </si>
  <si>
    <t>Lôžko pod dlažbu z kameniva ťaženého hrubého hrúbky hrúbky do 100 mm</t>
  </si>
  <si>
    <t>SPEVNENÉ PLOCHY</t>
  </si>
  <si>
    <t>596911211</t>
  </si>
  <si>
    <t>Kladenie zámkovej dlažby hr.do 8cm pre peších d- doplnenie dlažby -  so škárovaním</t>
  </si>
  <si>
    <t>525687010</t>
  </si>
  <si>
    <t>Okrasné riečne kamenivo fr. 16/32 hr. 150 mm</t>
  </si>
  <si>
    <t>POVRCHOVÉ ÚPRAVY</t>
  </si>
  <si>
    <t>620991121</t>
  </si>
  <si>
    <t>Zakrývanie škár panelov výplní vonkajších otvorov zhotovené z lešenia akýmkoľvek spôsobom</t>
  </si>
  <si>
    <t>621466512</t>
  </si>
  <si>
    <t>Vonkajšia omietka podhľadov tenkovrstvová  silikátová hr. zrna 2 mm vrátane podkladného náteru</t>
  </si>
  <si>
    <t>622464143</t>
  </si>
  <si>
    <t>Vonkajšia omietka stien  tenkovrstvová  silikátová hr. zrna 2 mm vrátane podkladného náteru</t>
  </si>
  <si>
    <t>622465112</t>
  </si>
  <si>
    <t>Vonkajšia omietka stien zo zmesi z prefarbených kamienkov (marmolit) hr. 2 mm vrátane podkladného náteru</t>
  </si>
  <si>
    <t>622481119</t>
  </si>
  <si>
    <t>Potiahnutie vonkajších stien a stropov, sklotextílnou mriežkou do lepidla s penetračným náterom</t>
  </si>
  <si>
    <t>62525017810</t>
  </si>
  <si>
    <t>Systém zateplenia vonkajšej konštrukcie stien extrudovaným polystyrénom XPS hrúbky 150 mm  bez omietky, označenie ST2</t>
  </si>
  <si>
    <t>M2</t>
  </si>
  <si>
    <t>625252105</t>
  </si>
  <si>
    <t>Kontaktný zatepľovací systém ETICS  z EPS  ostenia hr. 30 mm bez povrchovej tenkovrstvej omietky</t>
  </si>
  <si>
    <t>625252311</t>
  </si>
  <si>
    <t>Kontaktný zatepľovací systém ETICS  hr. 200 mm z tvrdenej minerálnej vlny bez omietky, označenie ST1</t>
  </si>
  <si>
    <t>625252413</t>
  </si>
  <si>
    <t>Kontaktný zatepľovací systém ETICS  z EPS  hr. 30 mm bez povrchovej tenkovrstvej omietky</t>
  </si>
  <si>
    <t xml:space="preserve">M2   </t>
  </si>
  <si>
    <t>625252420</t>
  </si>
  <si>
    <t>Kontaktný zatepľovací systém ETICS  z EPS  hr. 100 mm bez povrchovej tenkovrstvej omietky</t>
  </si>
  <si>
    <t>625991040</t>
  </si>
  <si>
    <t>Kontaktný zatepľovací systém ETICS  podhľadov z EPS  hr. 40 mm bez povrchovej tenkovrstvej omietky</t>
  </si>
  <si>
    <t>622422311</t>
  </si>
  <si>
    <t>Oprava vonkajších omietok vápenných a vápenocem. stupeň členitosti IaII -30% hladkých</t>
  </si>
  <si>
    <t>OSTATNÉ PRÁCE</t>
  </si>
  <si>
    <t>941941031</t>
  </si>
  <si>
    <t>Montáž lešenia ľahkého pracovného radového s podlahami šírky od 0,80 do 1,00 m a výšky do 10 m</t>
  </si>
  <si>
    <t>941941191</t>
  </si>
  <si>
    <t>Príplatok za prvý a každý ďalší i začatý mesiac použitia lešenia k cene -1031</t>
  </si>
  <si>
    <t>941941831</t>
  </si>
  <si>
    <t>Demontáž lešenia ľahkého pracovného radového a s podlahami, šírky 0,80-1,00 m a výšky do 10m</t>
  </si>
  <si>
    <t>953945002</t>
  </si>
  <si>
    <t xml:space="preserve">Profil ochranný rohový s integrovanou sieťovinou na spevnenie zateplenia </t>
  </si>
  <si>
    <t>m</t>
  </si>
  <si>
    <t>953996121</t>
  </si>
  <si>
    <t>Profil s páskou APU s integrovanou tkaninou APU 6 / 2,5 m</t>
  </si>
  <si>
    <t>978036131</t>
  </si>
  <si>
    <t>Otlčenie šľachtených a pod., omietok vonkajších brizolitových, v rozsahu do 30 % -0,013 t</t>
  </si>
  <si>
    <t>979011111</t>
  </si>
  <si>
    <t>Zvislá doprava sutiny a vybúraných hmôt za prvé podlažie nad alebo pod základným podlažím</t>
  </si>
  <si>
    <t>t</t>
  </si>
  <si>
    <t>979011121</t>
  </si>
  <si>
    <t>Zvislá doprava sutiny a vybúraných hmôt za každé ďalšie podlažie</t>
  </si>
  <si>
    <t>979082111</t>
  </si>
  <si>
    <t>Vnútrostavenisková doprava sutiny a vybúraných hmôt do 10 m</t>
  </si>
  <si>
    <t>979089112</t>
  </si>
  <si>
    <t xml:space="preserve">Poplatok za skladovanie </t>
  </si>
  <si>
    <t>979087212</t>
  </si>
  <si>
    <t>Nakladanie na dopravné prostriedky pre vodorovnú dopravu sutiny</t>
  </si>
  <si>
    <t>979071121</t>
  </si>
  <si>
    <t>Očistenie vybúraných malých kociek s pôvodným vyplnením škár ťaženým kamenivom</t>
  </si>
  <si>
    <t>979082315</t>
  </si>
  <si>
    <t>Vodorovná doprava sutiny a vybúraných hmôt bez naloženia ale so zložením do 3000 m</t>
  </si>
  <si>
    <t>979082319</t>
  </si>
  <si>
    <t>Príplatok k cenám za každých ďalších aj začatých 1000 m</t>
  </si>
  <si>
    <t>PRESUNY HMÔT</t>
  </si>
  <si>
    <t>999281111</t>
  </si>
  <si>
    <t>Presun hmôt pre opravy a údržbu objektov vrátane vonkajších plášťov výšky do 25 m</t>
  </si>
  <si>
    <t>IZOLÁCIE PROTI VODE A VLHKOSTI</t>
  </si>
  <si>
    <t>71113220111</t>
  </si>
  <si>
    <t>Zhotovenie izolácie proti zemnej vlhkosti nopovou fóliou položením voľne na zvislej ploche</t>
  </si>
  <si>
    <t>998711102</t>
  </si>
  <si>
    <t>Presun hmôt pre izoláciu proti vode v objektoch výšky nad 6 do 12  m</t>
  </si>
  <si>
    <t>6288000640</t>
  </si>
  <si>
    <t>Nopová fólia</t>
  </si>
  <si>
    <t>Objekt Ostatné práce</t>
  </si>
  <si>
    <t xml:space="preserve">   KONŠTRUKCIE KLAMPIARSKE</t>
  </si>
  <si>
    <t xml:space="preserve">   KOVOVÉ DOPLNKOVÉ KONŠTRUKCIE</t>
  </si>
  <si>
    <t>Montážne práce</t>
  </si>
  <si>
    <t xml:space="preserve">   M-21 ELEKTROMONTÁŽE</t>
  </si>
  <si>
    <t>KONŠTRUKCIE KLAMPIARSKE</t>
  </si>
  <si>
    <t>764752111</t>
  </si>
  <si>
    <t>Montáž kruhovej odtokovej rúry  D 100 mm</t>
  </si>
  <si>
    <t>998764102</t>
  </si>
  <si>
    <t>Presun hmôt pre konštrukcie klampiarske v objektoch výšky nad 6 do 12 m</t>
  </si>
  <si>
    <t>764454801</t>
  </si>
  <si>
    <t>Demontáž odpadových rúr kruhových, s priemerom 75 a 100 mm  0,00226t</t>
  </si>
  <si>
    <t>764560000.1</t>
  </si>
  <si>
    <t>Príplatok za predĺženie odpadove rúry - uchytenie objimky o 220 mm</t>
  </si>
  <si>
    <t>kus</t>
  </si>
  <si>
    <t>KOVOVÉ DOPLNKOVÉ KONŠTRUKCIE</t>
  </si>
  <si>
    <t>767210002</t>
  </si>
  <si>
    <t>Demontáž a spätná montáž s predĺžením kotviacich prvkov satelitných konzol, št. znakov, erbov  a pod.</t>
  </si>
  <si>
    <t>hod</t>
  </si>
  <si>
    <t>OK</t>
  </si>
  <si>
    <t>Dodávka oceľových konštrukcií vrátane povrchových úprav a kotviaceho materiálu na kotvenie</t>
  </si>
  <si>
    <t>kg</t>
  </si>
  <si>
    <t>M-21 ELEKTROMONTÁŽE</t>
  </si>
  <si>
    <t>210201430</t>
  </si>
  <si>
    <t xml:space="preserve">Demontáž a montáž s predĺžením  existujúceho osvetlenia a bleskozvodu </t>
  </si>
  <si>
    <t>Objekt Zateplenie strešného plášta</t>
  </si>
  <si>
    <t xml:space="preserve">   IZOLÁCIE TEPELNÉ BEŽNÝCH STAVEBNÝCH KONŠTRUKCIÍ</t>
  </si>
  <si>
    <t>IZOLÁCIE TEPELNÉ BEŽNÝCH STAVEBNÝCH KONŠTRUKCIÍ</t>
  </si>
  <si>
    <t>713111111</t>
  </si>
  <si>
    <t>Montáž tepelnej izolácie rohožami,pásmi,dielcami,doskami stropov, vrchom - klad. voľne</t>
  </si>
  <si>
    <t>998713102</t>
  </si>
  <si>
    <t>Presun hmôt pre izolácie tepelné v objektoch výšky nad 6 m do 12 m</t>
  </si>
  <si>
    <t>6314150050</t>
  </si>
  <si>
    <t>Tepelná izolácia  hrúbky  100 mm,  doska z minerálnej vlny, skladba S4</t>
  </si>
  <si>
    <t>6314150080</t>
  </si>
  <si>
    <t>Tepelná izolácia  hrúbky  150 mm,  doska z minerálnej vlny, skladba S4</t>
  </si>
  <si>
    <t>Objekt Výmena výplní otvorov</t>
  </si>
  <si>
    <t>632451021</t>
  </si>
  <si>
    <t>Vyrovnávací poter muriva MC 15 hr 20 mm</t>
  </si>
  <si>
    <t>648991113</t>
  </si>
  <si>
    <t>Osadenie parapetných dosiek z plastických a poloplast. hmôt, š. nad 200 mm</t>
  </si>
  <si>
    <t>6119000990</t>
  </si>
  <si>
    <t>Vnútorné parapetné dosky plastové komôrkové,  š.360 mm biela  RAL 9010 vrátane koncoviek</t>
  </si>
  <si>
    <t>968061112</t>
  </si>
  <si>
    <t>Vyvesenie alebo zavesenie dreveného, plastového alebo kov.okenného krídla do 1,5 m2</t>
  </si>
  <si>
    <t>968061125</t>
  </si>
  <si>
    <t>Vyvesenie alebo zavesenie dreveného, plastového alebo kov.dverného krídla do 2 m2</t>
  </si>
  <si>
    <t>968061141</t>
  </si>
  <si>
    <t>Vyvesenie alebo zavesenie kov. krídla vrát do 4 m2</t>
  </si>
  <si>
    <t>968062354</t>
  </si>
  <si>
    <t>Vybúranie drevených, plastových a kovových rámov okien dvojitých alebo zdvojených, plochy do 1 m2 -0,082 t vrátane vybúrania vnútorného parapetu</t>
  </si>
  <si>
    <t>968062355</t>
  </si>
  <si>
    <t>Vybúranie drevených, plastových  a kovových rámov okien dvojitých alebo zdvojených, plochy do 2 m2 -0,063 t  vrátane vybúrania vnútorného parapetu</t>
  </si>
  <si>
    <t>968062356</t>
  </si>
  <si>
    <t>Vybúranie drevených, plastových  a kovových rámov okien dvojitých alebo zdvojených, plochy do 4 m2 -0,054 t  vrátane vybúrania vnútorného parapetu</t>
  </si>
  <si>
    <t>968062455</t>
  </si>
  <si>
    <t>Vybúranie drevených, plastového a kovových dverových zárubní -0,082 t</t>
  </si>
  <si>
    <t>968062745</t>
  </si>
  <si>
    <t>Vybúranie drevených, plastových a kovových stien plných, zasklených alebo výkladných -0,024 t</t>
  </si>
  <si>
    <t>968063551</t>
  </si>
  <si>
    <t>Vybúranie kovových vrát</t>
  </si>
  <si>
    <t>764710460</t>
  </si>
  <si>
    <t xml:space="preserve">Oplechovanie parapetov z poplastovaného plechu hr. 0,7 mm, r. š. 290 mm , RAL 9010, biela, osadené do PUR peny </t>
  </si>
  <si>
    <t xml:space="preserve">M    </t>
  </si>
  <si>
    <t>764410850</t>
  </si>
  <si>
    <t>Demontáž oplechovania parapetov rš od 100 do 330 mm 0,00135t</t>
  </si>
  <si>
    <t>OKNO</t>
  </si>
  <si>
    <t>Montáž výplní otvorov  plastových na pásky, oprava ostenia a maľba ostenia</t>
  </si>
  <si>
    <t>M</t>
  </si>
  <si>
    <t>998767102</t>
  </si>
  <si>
    <t>Presun hmôt pre kovové stavebné doplnkové konštrukcie v objektoch výšky nad 6 do 12 m</t>
  </si>
  <si>
    <t>767210001</t>
  </si>
  <si>
    <t>Montáž a dodávka garážovej brány sekcionálnej, polyuret. výplň, plechové dvere, oceľ. zárubňa, uzamykateľná, Uw menej ako 1,0,RAL 9010 biela, rozmer 2400x2400 mm, označenia 205</t>
  </si>
  <si>
    <t xml:space="preserve"> kus</t>
  </si>
  <si>
    <t>Pol1</t>
  </si>
  <si>
    <t>Zasklenná steny, 1xdvojkr. dvere, 5xpevné zasklenie s izol. trojsklom Uw=0,8, povrchová úprava RAL 9010 biela, bezp. kovanie, rozmer 3500x2800 mm, označenie 101</t>
  </si>
  <si>
    <t>Pol10</t>
  </si>
  <si>
    <t>Okno plastové 5 kom., 1x OS, izolačné trojsklo Uw=0,8, povrchová úprava RAL 9010 biela, poplastované kľučky, rozmer 1500x600 mm, označenie 110</t>
  </si>
  <si>
    <t>Pol11</t>
  </si>
  <si>
    <t>Okno plastové 5 kom., 1x OS, izolačné trojsklo Uw=0,8, povrchová úprava RAL 9010 biela, poplastované kľučky, rozmer 900x600 mm, označenie 111</t>
  </si>
  <si>
    <t>Pol12</t>
  </si>
  <si>
    <t>Okno plastové 5 kom., 1x OS, izolačné trojsklo Uw=0,8, povrchová úprava RAL 9010 biela, poplastované kľučky, rozmer 600x900 mm, označenie 112</t>
  </si>
  <si>
    <t>Pol13</t>
  </si>
  <si>
    <t>Okno plastové 5 kom., 1x OS, izolačné trojsklo Uw=0,8, povrchová úprava RAL 9010 biela, poplastované kľučky, rozmer 1000x1500 mm, označenie 113</t>
  </si>
  <si>
    <t>Pol14</t>
  </si>
  <si>
    <t>Exteriérové dvere plast. 5 kom., 1x otvár. krídlo bezprahové, 5x pevné zasklenie izol. trojsklom Ud=0,8, povrchová úprava RAL 9010 biela, bezpečn. kovanie, uzamykateľné, rozmer 2000x2400 mm, označenie 201</t>
  </si>
  <si>
    <t>Pol15</t>
  </si>
  <si>
    <t xml:space="preserve"> Exteriérové dvere plast. 5 kom., 1x jednokr. dvere, 1xsvetlík bočný O, 1x vrchný svetlík F, bezprahové,  zasklenie izol. trojsklom Ud=0,8, povrchová úprava RAL 9010 biela, bezpečn. kovanie, uzamykateľné, rozmer 1500x2800 mm, označenie 202</t>
  </si>
  <si>
    <t>Pol16</t>
  </si>
  <si>
    <t xml:space="preserve"> Exteriérové dvere plast. 5 kom., 1x jednokr. dvere, 1xsvetlík bočný O, 1x vrchný svetlík F, bezprahové,  zasklenie izol. trojsklom Ud=0,8, povrchová úprava RAL 9010 biela, bezpečn. kovanie, uzamykateľné, rozmer 1500x2400 mm, označenie 203</t>
  </si>
  <si>
    <t>Pol2</t>
  </si>
  <si>
    <t>Okno plastové 5 kom., 1x OS+2xF, izolačné trojsklo Uw=0,8, povrchová úprava RAL 9010 biela, poplastované kľučky, rozmer 1450x2400 mm, označenie 102</t>
  </si>
  <si>
    <t>Pol3</t>
  </si>
  <si>
    <t>Okno plastové 5 kom., 1x OS, izolačné trojsklo Uw=0,8, povrchová úprava RAL 9010 biela, poplastované kľučky, rozmer 900x2400 mm, označenie 103</t>
  </si>
  <si>
    <t>Pol4</t>
  </si>
  <si>
    <t>Okno plastové 5 kom., 1x OS+1xOS, izolačné trojsklo Uw=0,8, povrchová úprava RAL 9010 biela, poplastované kľučky, rozmer 1500x1500 mm, označenie 104</t>
  </si>
  <si>
    <t>Pol5</t>
  </si>
  <si>
    <t>Okno plastové 5 kom., 1x OS+2xF, izolačné trojsklo Uw=0,8, povrchová úprava RAL 9010 biela, poplastované kľučky, rozmer 1200x1900 mm, označenie 105</t>
  </si>
  <si>
    <t>Pol6</t>
  </si>
  <si>
    <t>Okno plastové 5 kom., 1x OS, izolačné trojsklo Uw=0,8, povrchová úprava RAL 9010 biela, poplastované kľučky, rozmer 1200x1500 mm, označenie 106</t>
  </si>
  <si>
    <t>Pol7</t>
  </si>
  <si>
    <t>Okno plastové 5 kom., 1x OS, izolačné trojsklo Uw=0,8, povrchová úprava RAL 9010 biela, poplastované kľučky, rozmer 1200x900 mm, označenie 107</t>
  </si>
  <si>
    <t xml:space="preserve"> Exteriérové dvere plast. 5 kom., 1x jednokr. dvere, 1x vrchný svetlík F, bezprahové,  zasklenie izol. trojsklom Ud=0,8, povrchová úprava RAL 9010 biela, bezpečn. kovanie, uzamykateľné, rozmer 1000x2400 mm, označenie 204</t>
  </si>
  <si>
    <t>Pol8</t>
  </si>
  <si>
    <t>Okno plastové 5 kom., 1x OS, izolačné trojsklo Uw=0,8, povrchová úprava RAL 9010 biela, poplastované kľučky, rozmer 900x900 mm, označenie 108</t>
  </si>
  <si>
    <t>Pol9</t>
  </si>
  <si>
    <t>Okno plastové 5 kom., 1x OS, izolačné trojsklo Uw=0,8, povrchová úprava RAL 9010 biela, poplastované kľučky, rozmer 1200x600 mm, označenie 109</t>
  </si>
  <si>
    <t>Objekt Ostatné práce - súvisiace s ELI a ZTI</t>
  </si>
  <si>
    <t>612403399</t>
  </si>
  <si>
    <t>X Hrubá výplň rýh na stenách akoukoľvek maltou, akejkoľvek šírky ryhy</t>
  </si>
  <si>
    <t>612423531</t>
  </si>
  <si>
    <t>Omietka rýh v stenách maltou vápennou šírky ryhy do 150 mm omietkou štukovou</t>
  </si>
  <si>
    <t>Objekt Hydraulické vyregulovanie</t>
  </si>
  <si>
    <t xml:space="preserve">   ÚSTREDNÉ VYKUROVANIE - ROZVOD POTRUBIA</t>
  </si>
  <si>
    <t xml:space="preserve">   ÚSTREDNÉ VYKUROVANIE - VYKUROVACIE TELESÁ</t>
  </si>
  <si>
    <t xml:space="preserve">   HZS ZA SKÚŠKY A REVÍZIE</t>
  </si>
  <si>
    <t>ÚSTREDNÉ VYKUROVANIE - ROZVOD POTRUBIA</t>
  </si>
  <si>
    <t>733190107</t>
  </si>
  <si>
    <t>Tlaková skúška potrubia</t>
  </si>
  <si>
    <t>ÚSTREDNÉ VYKUROVANIE - VYKUROVACIE TELESÁ</t>
  </si>
  <si>
    <t>998735202</t>
  </si>
  <si>
    <t>Presun hmôt pre vykurovacie telesá v objektoch výšky nad 6 do 12 m</t>
  </si>
  <si>
    <t>%</t>
  </si>
  <si>
    <t>998735294.S</t>
  </si>
  <si>
    <t>Vykurovacie telesá, prípl.za presun nad vymedz. najväčšiu dopr. vzdial. do 1000 m</t>
  </si>
  <si>
    <t>998735299.S</t>
  </si>
  <si>
    <t>Vykurovacie telesá, prípl.za presun za každých ďaľších i začatých 1000 m nad 1000 m</t>
  </si>
  <si>
    <t>735494811</t>
  </si>
  <si>
    <t>Vypúšťanie vody z vykurovacích sústav o v. pl. vykurovacích telies</t>
  </si>
  <si>
    <t>735000912</t>
  </si>
  <si>
    <t>Vyregulovanie dvojregulačného ventilu s termostatickým ovládaním</t>
  </si>
  <si>
    <t>ks</t>
  </si>
  <si>
    <t>735191910</t>
  </si>
  <si>
    <t>Napustenie vody do vykurovacieho systému vrátane potrubia o v. pl. vykurovacích telies</t>
  </si>
  <si>
    <t>HZS ZA SKÚŠKY A REVÍZIE</t>
  </si>
  <si>
    <t>HZS0052</t>
  </si>
  <si>
    <t>Hydraulické vyregulovanie vykurovacieho systému počas vykurovacej skúšky</t>
  </si>
  <si>
    <t>HZS0061</t>
  </si>
  <si>
    <t>Kompletné vyskúšanie systému</t>
  </si>
  <si>
    <t>HZS0071</t>
  </si>
  <si>
    <t>Skúšobná vykurovacia prevádzka (3*24h)</t>
  </si>
  <si>
    <t>Objekt UK - Strojovňa</t>
  </si>
  <si>
    <t xml:space="preserve">   ZTI - VNÚTORNA KANALIZÁCIA</t>
  </si>
  <si>
    <t xml:space="preserve">   ZTI - ZARIAĎOVACIE PREDMETY</t>
  </si>
  <si>
    <t xml:space="preserve">   ÚSTREDNÉ VYKUROVANIE - KOTOLNE</t>
  </si>
  <si>
    <t xml:space="preserve">   ÚSTREDNÉ VYKUROVANIE - STROJOVNE</t>
  </si>
  <si>
    <t xml:space="preserve">   ÚSTREDNÉ VYKUROVANIE - ARMATÚRY</t>
  </si>
  <si>
    <t xml:space="preserve">   ZARIADENIE VEĽKOKUCHÝŇ</t>
  </si>
  <si>
    <t xml:space="preserve">   M-36 MONTÁŽ MERACÍCH A REGULAČNÝCH ZARIADENÍ</t>
  </si>
  <si>
    <t>971033451.S</t>
  </si>
  <si>
    <t>Vybúranie otvoru v murive tehl. plochy do 0,25 m2 hr. do 450 mm,  -0,21900t</t>
  </si>
  <si>
    <t>979011111.S</t>
  </si>
  <si>
    <t>713482122.S</t>
  </si>
  <si>
    <t>Montáž trubíc z PE, hr.15-20 mm,vnút.priemer 39-70 mm</t>
  </si>
  <si>
    <t>713482133.S</t>
  </si>
  <si>
    <t>Montáž trubíc z PE, hr.30 mm,vnút.priemer 71-95 mm</t>
  </si>
  <si>
    <t>713482212</t>
  </si>
  <si>
    <t>Montáž trubíc z PE, hr.11-20 mm,na tvarovky</t>
  </si>
  <si>
    <t>998713201</t>
  </si>
  <si>
    <t>Presun hmôt pre izolácie tepelné v objektoch výšky do 6 m</t>
  </si>
  <si>
    <t>998713292</t>
  </si>
  <si>
    <t>Izolácie tepelné, prípl.za presun nad vymedz. najväčšiu dopravnú vzdial. do 100 m</t>
  </si>
  <si>
    <t>283310004900.S</t>
  </si>
  <si>
    <t>Izolačná PE trubica dxhr. 35x20 mm, nadrezaná, na izolovanie rozvodov vody, kúrenia, zdravotechniky</t>
  </si>
  <si>
    <t>283310005000.S</t>
  </si>
  <si>
    <t>Izolačná PE trubica dxhr. 42x20 mm, nadrezaná, na izolovanie rozvodov vody, kúrenia, zdravotechniky</t>
  </si>
  <si>
    <t>283310006900.S</t>
  </si>
  <si>
    <t>Izolačná PE trubica dxhr. 76x30 mm, rozrezaná, na izolovanie rozvodov vody, kúrenia, zdravotechniky</t>
  </si>
  <si>
    <t>ZTI - VNÚTORNA KANALIZÁCIA</t>
  </si>
  <si>
    <t>721173204.S</t>
  </si>
  <si>
    <t>Potrubie z PVC - U odpadné pripájacie D 40 mm</t>
  </si>
  <si>
    <t>998721201.S</t>
  </si>
  <si>
    <t>Presun hmôt pre vnútornú kanalizáciu v objektoch výšky do 6 m</t>
  </si>
  <si>
    <t>998721294.S</t>
  </si>
  <si>
    <t>Vnútorná kanalizácia, prípl.za presun nad vymedz. najväč. dopr. vzdial. do 1000m</t>
  </si>
  <si>
    <t>998721299.S</t>
  </si>
  <si>
    <t>Vnútorná kanalizácia, prípl.za každých ďalších i začatých 1000 m nad 1000 m</t>
  </si>
  <si>
    <t>ZTI - ZARIAĎOVACIE PREDMETY</t>
  </si>
  <si>
    <t>725869381.S</t>
  </si>
  <si>
    <t>Montáž zápachovej uzávierky pre zariaďovacie predmety, ostatných typov do D 40 mm</t>
  </si>
  <si>
    <t>4849110114.1</t>
  </si>
  <si>
    <t xml:space="preserve">Sada odtokového lievika </t>
  </si>
  <si>
    <t>4849110114.2</t>
  </si>
  <si>
    <t>Dopojovacia rada odvod kondenzu k neutralizátoru kondenzátu</t>
  </si>
  <si>
    <t>sub</t>
  </si>
  <si>
    <t>551620027100</t>
  </si>
  <si>
    <t>Vtokový lievik HL21, DN 32, (0,17 l/s), s protizápachovým uzáverom, vetranie a klimatizácia, PP alebo ekvivalent</t>
  </si>
  <si>
    <t>ÚSTREDNÉ VYKUROVANIE - KOTOLNE</t>
  </si>
  <si>
    <t>731291020.S</t>
  </si>
  <si>
    <t>Montáž rýchlomontážnej sady bez zmiešavača DN 25</t>
  </si>
  <si>
    <t>731291070.S</t>
  </si>
  <si>
    <t>Montáž rýchlomontážnej sady s 3-cestným zmiešavačom DN 25</t>
  </si>
  <si>
    <t>998731201.S</t>
  </si>
  <si>
    <t>Presun hmôt pre kotolne umiestnené vo výške (hĺbke) do 6 m</t>
  </si>
  <si>
    <t>998731294.S</t>
  </si>
  <si>
    <t>Kotolne, prípl.za presun nad vymedz. najväčšiu dopravnú vzdialenosť do 1000 m</t>
  </si>
  <si>
    <t>998731299.S</t>
  </si>
  <si>
    <t>Kotolne, prípl.za presun za každých ďaľších aj začatých 1000 m nad 1000 m</t>
  </si>
  <si>
    <t>731261060.S</t>
  </si>
  <si>
    <t>Montáž plynového kotla nástenného kondenzačného kombinovaného</t>
  </si>
  <si>
    <t>3162154529.2</t>
  </si>
  <si>
    <t>Snímač teploty hydraul.výhybky</t>
  </si>
  <si>
    <t>484120002200</t>
  </si>
  <si>
    <t>Kotol plynový, kondenzačný, kombinovaný Vitodens 100-W pre prevádzku s konštantnou teplotou, výkon 5,9-35,0 kW (50/30°C)/5,1-31,9 kW (80/60°C), VIESSMANN alebo ekvivalent</t>
  </si>
  <si>
    <t>484120020000.S</t>
  </si>
  <si>
    <t>Diely montážne pre kombinované kotly - uzatváracie armatúry pre vykurovaciu vodu a prívod pitnej vody pre kotly s výkonom 19 - 35 kW</t>
  </si>
  <si>
    <t>bal</t>
  </si>
  <si>
    <t>484120021400</t>
  </si>
  <si>
    <t>Servomotor SR 10, 230 V/50 Hz pre zmiešavač, voliteľná ručná/automatická prevádzka pre rýchlomontážne sady</t>
  </si>
  <si>
    <t>484120021600</t>
  </si>
  <si>
    <t>Snímač ponorný na meranie teploty hydraulickej výhybky v spojení s rozširovacou sadou pre kotly Vitodens 100-W/111-W, VIESSMANN alebo ekvivalent</t>
  </si>
  <si>
    <t>484120024000.S</t>
  </si>
  <si>
    <t>Adaptér paralelný na oddelenie vedenia spalín a prívodu vzduchu, pre D 60/100 mm</t>
  </si>
  <si>
    <t>484120037000</t>
  </si>
  <si>
    <t>Kaskáda spalinová s poistkou proti spätnému prúdeniu pre každý vyk. kotol pre 2 kotlové zariadenia, max. dĺžka potrubia 30 m pre D 150 mm pre kaskády kotlov Vitodens 200-W, VIESSMA alebo ekvivalent</t>
  </si>
  <si>
    <t>484120037400.S</t>
  </si>
  <si>
    <t>Rúra D 150 mm, dĺ. 2,0 m</t>
  </si>
  <si>
    <t>484120037500.S</t>
  </si>
  <si>
    <t>Rúra D 150 mm, dĺ. 1,0 m</t>
  </si>
  <si>
    <t>484120037600.S</t>
  </si>
  <si>
    <t>Rúra D 150 mm, dĺ. 0,5 m</t>
  </si>
  <si>
    <t>484120037700.S</t>
  </si>
  <si>
    <t>Kus revízny, priamy, pre D 150 mm</t>
  </si>
  <si>
    <t>484120041900</t>
  </si>
  <si>
    <t>4847634913</t>
  </si>
  <si>
    <t>Kaskádový radič 3x VO so zmiešavačom</t>
  </si>
  <si>
    <t>484810004400.S</t>
  </si>
  <si>
    <t>Rýchlomontážna sada bez zmiešavača, DN 25, vrátane integrovaného obehového čerpadla, mokrobežné obehové čerpadlo, DN 25, výtlak 6 m, výkon 50/25 kW</t>
  </si>
  <si>
    <t>sada</t>
  </si>
  <si>
    <t>484810005900.S</t>
  </si>
  <si>
    <t>Rýchlomontážna sada so zmiešavačom, DN 25, vrátane integrovaného obehového čerpadla - max. dopravná výška 6 m, výkon 40/20 kW</t>
  </si>
  <si>
    <t>484810013900.S</t>
  </si>
  <si>
    <t>Montážna pomôcka na omietku</t>
  </si>
  <si>
    <t>484ZK02164</t>
  </si>
  <si>
    <t>Záslepky pre vykurovací kotol</t>
  </si>
  <si>
    <t>598220008800</t>
  </si>
  <si>
    <t>598220009400</t>
  </si>
  <si>
    <t>7199383</t>
  </si>
  <si>
    <t>Rozširovacia sada zmiešavača CS-i-1m</t>
  </si>
  <si>
    <t>7415056</t>
  </si>
  <si>
    <t>Konektor pre čerpadlo vykurovacieho okruhu, systémový konektor s 5 zástrčkami, 3-pólový, 3 kusy.</t>
  </si>
  <si>
    <t>Z009463</t>
  </si>
  <si>
    <t>Rozšírovací modul EM-EA1 alebo ekvivalent</t>
  </si>
  <si>
    <t>ÚSTREDNÉ VYKUROVANIE - STROJOVNE</t>
  </si>
  <si>
    <t>998732201</t>
  </si>
  <si>
    <t>Presun hmôt pre strojovne v objektoch výšky do 6 m</t>
  </si>
  <si>
    <t>998732293</t>
  </si>
  <si>
    <t>Strojovne, prípl.za presun nad vymedz. najväčšiu dopravnú vzdialenosť do 500 m</t>
  </si>
  <si>
    <t>732111401.1</t>
  </si>
  <si>
    <t xml:space="preserve">Montáž rozdeľovača a zberača združeného </t>
  </si>
  <si>
    <t>732111401.11</t>
  </si>
  <si>
    <t>Montáž anuloidu</t>
  </si>
  <si>
    <t>732219215.S</t>
  </si>
  <si>
    <t>Montáž zásobníkového ohrievača vody pre ohrev pitnej vody v spojení s kotlami objem 300 l</t>
  </si>
  <si>
    <t>732311111.1</t>
  </si>
  <si>
    <t>Montáž zariadenia na neutralizáciu kondenzátu</t>
  </si>
  <si>
    <t>súb.</t>
  </si>
  <si>
    <t>732331006.S</t>
  </si>
  <si>
    <t>Montáž expanznej nádoby tlak do 6 bar s membránou 18 l</t>
  </si>
  <si>
    <t>732331018.S</t>
  </si>
  <si>
    <t>Montáž expanznej nádoby tlak do 6 bar s membránou 80 l</t>
  </si>
  <si>
    <t>HZS000114.4</t>
  </si>
  <si>
    <t>Elektroinštalácia, drobný materiál, ochranné pospojovanie ku kotlu</t>
  </si>
  <si>
    <t>484630006200.S</t>
  </si>
  <si>
    <t>Nádoba expanzná s membránou, objem 18 l, 3/1,5 bar, 6/1,5 bar</t>
  </si>
  <si>
    <t>484630006600.S</t>
  </si>
  <si>
    <t>Nádoba expanzná s membránou, objem 80 l, 3/1,5 bar, 6/1,5 bar</t>
  </si>
  <si>
    <t>484810008700.S</t>
  </si>
  <si>
    <t>Rozdeľovač 3-násobný, modulárny DN 32, výkon 150/75 kW s tepelnou izoláciou</t>
  </si>
  <si>
    <t>484810009400.S</t>
  </si>
  <si>
    <t>Modul rozdeľovača, rozširovací DN 32 s tepelnou izoláciou</t>
  </si>
  <si>
    <t>484810011700.S</t>
  </si>
  <si>
    <t>Redukcia DN 32 – DN 25 pre montáž rýchlomontážnej sady DN 32 na rozdeľovač DN 25</t>
  </si>
  <si>
    <t>4849106248.0</t>
  </si>
  <si>
    <t>Stojan pre rozdeľovač</t>
  </si>
  <si>
    <t>7441823</t>
  </si>
  <si>
    <t>Neutralizačné zariadenie GENO-Neutra V N-70 alebo ekvivalent</t>
  </si>
  <si>
    <t>7501896.3</t>
  </si>
  <si>
    <t>Hydraulická výhybka Q100 do 8m3/h alebo ekvivalent</t>
  </si>
  <si>
    <t>7501899.2</t>
  </si>
  <si>
    <t>Nástenná konzola</t>
  </si>
  <si>
    <t>9521702</t>
  </si>
  <si>
    <t>Neutralizačný granulát 8 kg</t>
  </si>
  <si>
    <t>Z018387.1</t>
  </si>
  <si>
    <t>Vitocal 060-A, Typ TOS 251l, okolie alebo ekvivalent</t>
  </si>
  <si>
    <t>733121122.S</t>
  </si>
  <si>
    <t>Potrubie z rúrok hladkých bezšvových nízkotlakových priemer 76/3,2</t>
  </si>
  <si>
    <t>733125012.S</t>
  </si>
  <si>
    <t>Potrubie z uhlíkovej ocele spájané lisovaním 28x1,5</t>
  </si>
  <si>
    <t>733125015.S</t>
  </si>
  <si>
    <t>Potrubie z uhlíkovej ocele spájané lisovaním 35x1,5</t>
  </si>
  <si>
    <t>733125018.S</t>
  </si>
  <si>
    <t>Potrubie z uhlíkovej ocele spájané lisovaním 42x1,5</t>
  </si>
  <si>
    <t>733126025.S</t>
  </si>
  <si>
    <t>Montáž tvarovky - redukcie DN 65 privarením</t>
  </si>
  <si>
    <t>733126090.S</t>
  </si>
  <si>
    <t>Montáž tvarovky - koleno DN 65 privarením</t>
  </si>
  <si>
    <t>733191202</t>
  </si>
  <si>
    <t>Tlaková skúška medeného potrubia nad 35 do 64 mm</t>
  </si>
  <si>
    <t>998733201.S</t>
  </si>
  <si>
    <t>Presun hmôt pre rozvody potrubia v objektoch výšky do 6 m</t>
  </si>
  <si>
    <t>998733294.S</t>
  </si>
  <si>
    <t>Rozvody potrubia, prípl.za presun nad vymedz. najväčšiu dopravnú vzdial. do 1000 m</t>
  </si>
  <si>
    <t>998733299.S</t>
  </si>
  <si>
    <t>Rozvody potrubia, prípl.za presun za každých ďaľších i začatých 1000 m nad 1000 m</t>
  </si>
  <si>
    <t>733551140.5</t>
  </si>
  <si>
    <t>Ostatné prepojovacie a kotviace prvky dopojenie kotol-anuloid-modul.rozdeľovač</t>
  </si>
  <si>
    <t>316170006300.S</t>
  </si>
  <si>
    <t>Koleno varné DN 65, d 76,1 mm, hr. steny 2,9 mm, z čiernej uhlíkovej ocele</t>
  </si>
  <si>
    <t>316170011600.S</t>
  </si>
  <si>
    <t>Redukcia varná DN 65/50, d 76,1/57,0 mm, hr. steny 2,9/2,9 mm, z čiernej uhlíkovej ocele</t>
  </si>
  <si>
    <t>ÚSTREDNÉ VYKUROVANIE - ARMATÚRY</t>
  </si>
  <si>
    <t>734109115.S</t>
  </si>
  <si>
    <t>Montáž armatúry prírubovej s dvomi prírubami PN 0,6 DN 65</t>
  </si>
  <si>
    <t>734173216.S</t>
  </si>
  <si>
    <t>Prírubový spoj PN 0,6/I, 200 °C DN 65</t>
  </si>
  <si>
    <t>734209114</t>
  </si>
  <si>
    <t>Montáž závitovej armatúry s 2 závitmi G 3/4</t>
  </si>
  <si>
    <t>734209114.S</t>
  </si>
  <si>
    <t>734209115</t>
  </si>
  <si>
    <t>Montáž závitovej armatúry s 2 závitmi G 1</t>
  </si>
  <si>
    <t>734213270</t>
  </si>
  <si>
    <t xml:space="preserve">Montáž ventilu odvzdušňovacieho závitového automatického G 1/2 so spätnou klapkou </t>
  </si>
  <si>
    <t>734291113</t>
  </si>
  <si>
    <t>Ostané armatúry, kohútik plniaci a vypúšťací normy 13 7061, PN 1,0/100st. C G 1/2</t>
  </si>
  <si>
    <t>998734201</t>
  </si>
  <si>
    <t>Presun hmôt pre armatúry v objektoch výšky do 6 m</t>
  </si>
  <si>
    <t>998734293</t>
  </si>
  <si>
    <t>Armatúry, prípl.za presun nad vymedz. najväčšiu dopravnú vzdialenosť do 500 m</t>
  </si>
  <si>
    <t>734291113.1</t>
  </si>
  <si>
    <t>Ostané prepojovacie a kotviace tvarovky (fittingy, objímky)</t>
  </si>
  <si>
    <t>4849111940</t>
  </si>
  <si>
    <t xml:space="preserve">Ventil so zaistením (na kontrolu, údržbu a výmenu expanzných nádob) R 3/4 pre N 25 až 50 </t>
  </si>
  <si>
    <t>4849111950</t>
  </si>
  <si>
    <t xml:space="preserve">Ventil so zaistením (na kontrolu, údržbu a výmenu expanzných nádob) R 1 pre N 80 až 500 </t>
  </si>
  <si>
    <t>551110026100.S</t>
  </si>
  <si>
    <t>Guľový uzáver prírubový na vodu, DN 65, dĺ. 100 mm, liatina, plnoprietokový</t>
  </si>
  <si>
    <t>ZK04655.1</t>
  </si>
  <si>
    <t>odkalovač Vitotrap s izoláciou 3/4 alebo ekvivalent</t>
  </si>
  <si>
    <t>4848906830</t>
  </si>
  <si>
    <t>Automatický odvzdušňovací ventil so spätnou klapkou, 1/2”</t>
  </si>
  <si>
    <t>769035093.S</t>
  </si>
  <si>
    <t>Montáž krycej mriežky kruhovej do priemeru 160 mm</t>
  </si>
  <si>
    <t>998769201</t>
  </si>
  <si>
    <t>Presun hmôt pre montáž vzduchotechnických zariadení v stavbe (objekte) výšky do 7 m</t>
  </si>
  <si>
    <t>998769294</t>
  </si>
  <si>
    <t>Príplatok za zväčšený presun vzduchotechnických zariadení nad vymedzenú najväčšiu dopravnú vzdialenosť mimo staveniska k.ď. 1 km</t>
  </si>
  <si>
    <t>429720209300.S</t>
  </si>
  <si>
    <t>Mriežka krycia kruhová, priemer 160 mm</t>
  </si>
  <si>
    <t>ZARIADENIE VEĽKOKUCHÝŇ</t>
  </si>
  <si>
    <t>791741107</t>
  </si>
  <si>
    <t>Montáž stroja elektrického, zmäkčovač vody, dopojenie, spustenie</t>
  </si>
  <si>
    <t>998791201.S</t>
  </si>
  <si>
    <t>Presun hmôt pre zariadenia veľkokuchýň umiestnených vo výške (hĺbke) do 6 m</t>
  </si>
  <si>
    <t>998791294.S</t>
  </si>
  <si>
    <t>Zariad.veľkokuchýň, prípl.za presun nad vymedz. najväčšiu dopr. vzdial. do 1000m</t>
  </si>
  <si>
    <t>998791299.S</t>
  </si>
  <si>
    <t>Zariad.veľkokuchýň, prípl.za presun za každých ďalších i začatých 1000 m nad 1000 m</t>
  </si>
  <si>
    <t>436390002700</t>
  </si>
  <si>
    <t>Regeneračná soľ pre zmäkčovače, 25 kg, GEL.SUL C.S alebo ekvivalent</t>
  </si>
  <si>
    <t>5511862000.1</t>
  </si>
  <si>
    <t xml:space="preserve">Úpravňa vody pre kotolne s výk. nad 45 kW, vrátane filtra mech.nečistôt, testera tvrdosti vody a regeneračnej soli </t>
  </si>
  <si>
    <t>5511862000.2</t>
  </si>
  <si>
    <t>Ostatné prepoj. a kotviace tvarovky a prvky dopojenia úpravne vody</t>
  </si>
  <si>
    <t>210800030.1</t>
  </si>
  <si>
    <t>Dodávka a montáž vodiča  v elektroinštal.lište (k vonkajšiemu snímaču teploty, k diaľkovému ovládaniu)</t>
  </si>
  <si>
    <t>M-36 MONTÁŽ MERACÍCH A REGULAČNÝCH ZARIADENÍ</t>
  </si>
  <si>
    <t>HZS000212</t>
  </si>
  <si>
    <t>Elektroinštalácia v kotolni (drobný elektroinštal.materiál)</t>
  </si>
  <si>
    <t>HZS000211.1</t>
  </si>
  <si>
    <t>UDP zariadení (3 x kotol, regulácia, úprava )</t>
  </si>
  <si>
    <t>HZS000211.2</t>
  </si>
  <si>
    <t>Obhliadka pred UDP</t>
  </si>
  <si>
    <t>HZS000212.1</t>
  </si>
  <si>
    <t>Uzemnenie kotolne (ochranné pospojovanie)</t>
  </si>
  <si>
    <t>HZS0004.1</t>
  </si>
  <si>
    <t>Ostatné drobné búracie práce a vysprávky v kotolni</t>
  </si>
  <si>
    <t>HZS000112</t>
  </si>
  <si>
    <t>Stavebno montážne práce náročnejšie, ucelené, obtiažne, rutinné (Tr. 2) v rozsahu viac ako 8 hodín náročnejšie</t>
  </si>
  <si>
    <t>Objekt Odberné plynové zariadenie</t>
  </si>
  <si>
    <t xml:space="preserve">   ZTI - VNÚTORNÝ PLYNOVOD</t>
  </si>
  <si>
    <t xml:space="preserve">   NÁTERY</t>
  </si>
  <si>
    <t xml:space="preserve">   M-23 MONTÁŽ PRIEMYSELNÉHO POTRUBIA</t>
  </si>
  <si>
    <t>971036005.S</t>
  </si>
  <si>
    <t>Jadrové vrty diamantovými korunkami do D 60 mm do stien - murivo tehlové -0,00005t</t>
  </si>
  <si>
    <t>cm</t>
  </si>
  <si>
    <t>ZTI - VNÚTORNÝ PLYNOVOD</t>
  </si>
  <si>
    <t>723120202.S</t>
  </si>
  <si>
    <t>Potrubie z oceľových rúrok závitových čiernych spájaných zvarovaním - akosť 11 353.0 DN 15</t>
  </si>
  <si>
    <t>723120203.S</t>
  </si>
  <si>
    <t>Potrubie z oceľových rúrok závitových čiernych spájaných zvarovaním - akosť 11 353.0 DN 20</t>
  </si>
  <si>
    <t>723120204.S</t>
  </si>
  <si>
    <t>Potrubie z oceľových rúrok závitových čiernych spájaných zvarovaním - akosť 11 353.0 DN 25</t>
  </si>
  <si>
    <t>723150316.S</t>
  </si>
  <si>
    <t>Potrubie z oceľových rúrok hladkých čiernych spájaných zvarov. akosť 11 353.0 Dxt 133x4, 5 mm</t>
  </si>
  <si>
    <t>723150365.S</t>
  </si>
  <si>
    <t>Potrubie z oceľových rúrok hladkých čiernych, chránička D 38/2,6</t>
  </si>
  <si>
    <t>723160206.S</t>
  </si>
  <si>
    <t>Prípojka k plynomeru spojená na závit bez obchádzky G 6/4</t>
  </si>
  <si>
    <t>723190252.S</t>
  </si>
  <si>
    <t>Prípojka k strojom a zariadeniam vyvedenie a upevnenie plynov.výpustiek na potrubí DN 20 s nástenkou</t>
  </si>
  <si>
    <t>723239102.S</t>
  </si>
  <si>
    <t>Montáž armatúry závitovej s dvoma závitmi, kohútik priamy,solenoidový ventil G 3/4</t>
  </si>
  <si>
    <t>723239103.S</t>
  </si>
  <si>
    <t>Montáž armatúry závitovej s dvoma závitmi, kohútik priamy,solenoidový ventil G 1</t>
  </si>
  <si>
    <t>723239201</t>
  </si>
  <si>
    <t>Montáž armatúr plynových s dvoma závitmi G 1/2 ostatné typy</t>
  </si>
  <si>
    <t>723239202.S</t>
  </si>
  <si>
    <t>Montáž armatúr plynových s dvoma závitmi G 3/4 ostatné typy</t>
  </si>
  <si>
    <t>998723201.S</t>
  </si>
  <si>
    <t>Presun hmôt pre vnútorný plynovod v objektoch výšky do 6 m</t>
  </si>
  <si>
    <t>998723294.S</t>
  </si>
  <si>
    <t>Plynovod, prípl.za presun nad vymedz. najväčšiu dopravnú vzdialenosť do 1000 m</t>
  </si>
  <si>
    <t>998723299.S</t>
  </si>
  <si>
    <t>Plynovod, prípl.za presun za každých ďalších aj začatých 1000 m nad 1000 m</t>
  </si>
  <si>
    <t>723120805.S</t>
  </si>
  <si>
    <t>Demontáž potrubia zvarovaného z oceľových rúrok závitových nad DN 25 do DN 50,  -0,00342t</t>
  </si>
  <si>
    <t>723160806.S</t>
  </si>
  <si>
    <t>Demontáž prípojok k plynomerom spájaných na závit bez obchádzky G 6/4,  -0,00843t</t>
  </si>
  <si>
    <t>pár</t>
  </si>
  <si>
    <t>723190901.S</t>
  </si>
  <si>
    <t>Oprava plynovodného potrubia uzatvorenie alebo otvorenie plynovodného potrubia pri opravách</t>
  </si>
  <si>
    <t>723190907.S</t>
  </si>
  <si>
    <t>Oprava plynovodného potrubia odvzdušnenie a napustenie potrubia</t>
  </si>
  <si>
    <t>723190909.S</t>
  </si>
  <si>
    <t>Oprava plynovodného potrubia neúradná tlaková skúška doterajšieho potrubia</t>
  </si>
  <si>
    <t>723190915.S</t>
  </si>
  <si>
    <t>Oprava plynovodného potrubia navarenie odbočky na potrubie DN 32</t>
  </si>
  <si>
    <t>723130252.S</t>
  </si>
  <si>
    <t>Potrubie plynové z oceľových bralenových rúrok  DN 32</t>
  </si>
  <si>
    <t>551240012200</t>
  </si>
  <si>
    <t>Kohút tlakomerový obyčajný M 20x1,5 mm</t>
  </si>
  <si>
    <t>551340006000.S</t>
  </si>
  <si>
    <t>Guľový uzáver na plyn 3/4, FF, páčka, plnoprietokový, niklovaná mosadz</t>
  </si>
  <si>
    <t>551340006100.S</t>
  </si>
  <si>
    <t>Guľový uzáver na plyn 1, FF, páčka, plnoprietokový, niklovaná mosadz</t>
  </si>
  <si>
    <t>551340006100.S1</t>
  </si>
  <si>
    <t>Plastová skrinka na fasádú</t>
  </si>
  <si>
    <t>7731598</t>
  </si>
  <si>
    <t>plynový filter Rp 3/4</t>
  </si>
  <si>
    <t>733126325.S</t>
  </si>
  <si>
    <t>Montáž tvarovky - dienko DN 125 privarením</t>
  </si>
  <si>
    <t>316170019200.S</t>
  </si>
  <si>
    <t>Dienko varné d 133 mm, z čiernej uhlíkovej ocele</t>
  </si>
  <si>
    <t>734391114.S</t>
  </si>
  <si>
    <t>Ostatné horúcovodné armatúry, kondenzačná slučka na privarenie STN 13 7531.1 - zahnuté</t>
  </si>
  <si>
    <t>734391124.S</t>
  </si>
  <si>
    <t>Ostatné horúcovodné armatúry, kondenzačná slučka na privarenie STN 13 7533.1 - stočené</t>
  </si>
  <si>
    <t>734424120</t>
  </si>
  <si>
    <t>Montáž tlakomera axiálneho priemer 63 mm</t>
  </si>
  <si>
    <t>388430004400</t>
  </si>
  <si>
    <t>Manometer axiálny d 63 mm, pripojenie 1/4 zadné, 0-4 bar, IVAR alebo ekvivalent</t>
  </si>
  <si>
    <t>NÁTERY</t>
  </si>
  <si>
    <t>783424340</t>
  </si>
  <si>
    <t>Nátery kovového potrubia syntetické farby bielej do DN 50 mm dvojnásobné 1x email a základný náter</t>
  </si>
  <si>
    <t>783426360.S</t>
  </si>
  <si>
    <t>Nátery kov.potr.a armatúr syntetické do DN 150 mm farby bielej dvojnás. 1x email a základným náterom</t>
  </si>
  <si>
    <t>M-23 MONTÁŽ PRIEMYSELNÉHO POTRUBIA</t>
  </si>
  <si>
    <t>230230001.S</t>
  </si>
  <si>
    <t>Predbežná tlaková skúška vodou DN 50</t>
  </si>
  <si>
    <t>230230004.S</t>
  </si>
  <si>
    <t>Predbežná tlaková skúška vodou DN 125</t>
  </si>
  <si>
    <t>230230016.S</t>
  </si>
  <si>
    <t>Hlavná tlaková skúška vzduchom 0, 6 MPa DN 50</t>
  </si>
  <si>
    <t>230230019.S</t>
  </si>
  <si>
    <t>Hlavná tlaková skúška vzduchom 0, 6 MPa DN 125</t>
  </si>
  <si>
    <t>230230292.S</t>
  </si>
  <si>
    <t>Napustenie potrubia OPZ</t>
  </si>
  <si>
    <t>HZS0010</t>
  </si>
  <si>
    <t xml:space="preserve">Revízie </t>
  </si>
  <si>
    <t>kpl</t>
  </si>
  <si>
    <t>HZS0051</t>
  </si>
  <si>
    <t>Príprava systému ku komplexnému vyskúšaniu</t>
  </si>
  <si>
    <t>HZS0080</t>
  </si>
  <si>
    <t>Tlaková skúška - plyn</t>
  </si>
  <si>
    <t>Objekt VZT</t>
  </si>
  <si>
    <t xml:space="preserve">   HODINOVÉ ZÚČTOVACIE SADZBY</t>
  </si>
  <si>
    <t xml:space="preserve">   MONTÁŽ VZDUCHOTECHNICKÝCH ZARIADENÍ</t>
  </si>
  <si>
    <t>971033471.S</t>
  </si>
  <si>
    <t>Vybúranie otvoru v murive tehl. plochy do 0,25 m2 hr. do 750 mm,  -0,34400t</t>
  </si>
  <si>
    <t>971036019.S</t>
  </si>
  <si>
    <t>Jadrové vrty diamantovými korunkami do D 225 mm do stien - murivo tehlové -0,00064t</t>
  </si>
  <si>
    <t>979011131.S</t>
  </si>
  <si>
    <t>Zvislá doprava sutiny po schodoch ručne do 3,5 m</t>
  </si>
  <si>
    <t>979081121.S</t>
  </si>
  <si>
    <t>Odvoz sutiny a vybúraných hmôt na skládku za každý ďalší 1 km</t>
  </si>
  <si>
    <t>979089012.S</t>
  </si>
  <si>
    <t>Poplatok za skladovanie - betón, tehly, dlaždice (17 01) ostatné</t>
  </si>
  <si>
    <t>HODINOVÉ ZÚČTOVACIE SADZBY</t>
  </si>
  <si>
    <t>HZS000111.S</t>
  </si>
  <si>
    <t>Stavebno montážne práce menej náročne, pomocné alebo manupulačné (Tr. 1) v rozsahu viac ako 8 hodín</t>
  </si>
  <si>
    <t>HZS000212.S</t>
  </si>
  <si>
    <t>Stavebno montážne práce náročnejšie, ucelené, obtiažne, rutinné (Tr. 2) v rozsahu viac ako 4 a menej ako 8 hodín</t>
  </si>
  <si>
    <t xml:space="preserve">Zaregulovanie VZT + kompletácia, revízna správa, zaškolenie obsluhy   </t>
  </si>
  <si>
    <t>Skúšobná v prevádzka</t>
  </si>
  <si>
    <t>713483010.S</t>
  </si>
  <si>
    <t>Montáž technickej izolácie samolepiacej rohože hr. 29 mm na potrubia s rovnou plochou</t>
  </si>
  <si>
    <t>713530135.S</t>
  </si>
  <si>
    <t>Tmelenie v požiarnych deliacich konštrukciách silikónovým protipožiarnym tmelom El120-180, výplň TI</t>
  </si>
  <si>
    <t>283320004500.S</t>
  </si>
  <si>
    <t>Izolačný pás hr. 29 mm so samolepiacou vrstvou, izolácia zo syntetického kaučuku</t>
  </si>
  <si>
    <t>449410002600.S</t>
  </si>
  <si>
    <t>Protipožiarny akrylátový tmel, objem 310 ml, pre flexibilné protipožiarne tesnenie škár a prestupov</t>
  </si>
  <si>
    <t>MONTÁŽ VZDUCHOTECHNICKÝCH ZARIADENÍ</t>
  </si>
  <si>
    <t>769011130r</t>
  </si>
  <si>
    <t>Montáž lokálnej rekuperačnej jednotky</t>
  </si>
  <si>
    <t>769021012.S</t>
  </si>
  <si>
    <t>Montáž spiro potrubia DN 250-280</t>
  </si>
  <si>
    <t>769021036.S</t>
  </si>
  <si>
    <t>Montáž štvorhranného potrubia tesnosti I dĺžky 1500 mm do obvodu 1000 mm</t>
  </si>
  <si>
    <t>769021040.S</t>
  </si>
  <si>
    <t>Montáž štvorhranného potrubia tesnosti I dĺžky 1500 mm do obvodu 1800 mm</t>
  </si>
  <si>
    <t>769021043.S</t>
  </si>
  <si>
    <t>Montáž štvorhranného potrubia tesnosti I dĺžky 1500 mm do obvodu 2240 mm</t>
  </si>
  <si>
    <t>769021250.S</t>
  </si>
  <si>
    <t>Montáž tvarovky do štvorhranného potrubia do obvodu 1000 mm</t>
  </si>
  <si>
    <t>769021253.S</t>
  </si>
  <si>
    <t>Montáž tvarovky do štvorhranného potrubia do obvodu 1800 mm</t>
  </si>
  <si>
    <t>769021256.S</t>
  </si>
  <si>
    <t>Montáž tvarovky do štvorhranného potrubia do obvodu 2240 mm</t>
  </si>
  <si>
    <t>769021325.S</t>
  </si>
  <si>
    <t>Montáž kolena 90° na spiro potrubie DN 280-450</t>
  </si>
  <si>
    <t>769025003.S</t>
  </si>
  <si>
    <t>Montáž tlmiča hluku štvorhranného prierezu 0.220-0.300 m2</t>
  </si>
  <si>
    <t>769025378.S</t>
  </si>
  <si>
    <t>Montáž protipožiarnej klapky prierezu 0.100-0.120 m2</t>
  </si>
  <si>
    <t>769035015.S</t>
  </si>
  <si>
    <t>Montáž mriežky s pevnými lamelami prierezu 0.006-0.010 m2</t>
  </si>
  <si>
    <t>769035033.S</t>
  </si>
  <si>
    <t>Montáž mriežky na odvod vzduchu prierezu 0.080-0.130 m2</t>
  </si>
  <si>
    <t>769035081.S</t>
  </si>
  <si>
    <t>Montáž krycej mriežky hranatej prierezu 0.125-0.355 m2</t>
  </si>
  <si>
    <t>769035099.S</t>
  </si>
  <si>
    <t>Montáž krycej mriežky kruhovej priemeru 280-450 mm</t>
  </si>
  <si>
    <t>769043027.S</t>
  </si>
  <si>
    <t>Montáž elektrického ohrievača pre štvorhranné potrubie 400 mm</t>
  </si>
  <si>
    <t>769052039.S</t>
  </si>
  <si>
    <t>Montáž rekuperačnej jednotky na podlahu prietok 3500 m3/h</t>
  </si>
  <si>
    <t>769071290.S.1</t>
  </si>
  <si>
    <t>Montáž závesu kruhového a štvorhranného vzduchotechnického potrubia</t>
  </si>
  <si>
    <t>998769201.S</t>
  </si>
  <si>
    <t>23599551.1</t>
  </si>
  <si>
    <t>inVENTer typ iV14-Zero alebo ekvivalent</t>
  </si>
  <si>
    <t>3599551r</t>
  </si>
  <si>
    <t>inVENTer typ iV14-Zero Corner alebo ekvivalent</t>
  </si>
  <si>
    <t>386544</t>
  </si>
  <si>
    <t>Záves VZT rozvodu MVA-S alebo ekvivalent</t>
  </si>
  <si>
    <t>429190000200</t>
  </si>
  <si>
    <t>Regulátor triakový TTC 2000 pre reguláciu elektrických ohrievačov do 16,5 kW + rozčirovací modul  TT-S1 do 27kW alebo ekvivalent</t>
  </si>
  <si>
    <t>429420005100.S</t>
  </si>
  <si>
    <t>Elektrický predohrev, Systemair RB 70-40/ 27-2 alebo ekvivalent</t>
  </si>
  <si>
    <t>429530018200.S</t>
  </si>
  <si>
    <t>VZT jednotka, Atrea Duplex 3500 Multi Eco-V + príslušenstvo alebo ekvivalent</t>
  </si>
  <si>
    <t>429710105500.S</t>
  </si>
  <si>
    <t>Klapka požiarna, štvorhranná, rozmer 315x400 mm, pre potrubné rozvody vzduchotechnických zariadení</t>
  </si>
  <si>
    <t>429710110200.S</t>
  </si>
  <si>
    <t>Klapka požiarna, štvorhranná, rozmer 450x250 mm, pre potrubné rozvody vzduchotechnických zariadení</t>
  </si>
  <si>
    <t>429720045600.S</t>
  </si>
  <si>
    <t>Žalúzia protidažďová hliniková s 25 mm rámom, šxv 300x200 mm</t>
  </si>
  <si>
    <t>429720107600.S</t>
  </si>
  <si>
    <t>Pretlaková žalúzia, SystemAir VK 70-40 alebo ekvivalent</t>
  </si>
  <si>
    <t>429720201900.S</t>
  </si>
  <si>
    <t>Protidaždová mriežka, SystemAir WSG 70-40 alebo ekvivalent</t>
  </si>
  <si>
    <t>429720209800.S</t>
  </si>
  <si>
    <t>Mriežka krycia kruhová, priemer 280 mm</t>
  </si>
  <si>
    <t>429720214700.S</t>
  </si>
  <si>
    <t>Mriežka hliníková, nepriehľadná s pružinami, rozmery šxv 300x200 mm</t>
  </si>
  <si>
    <t>429720280100</t>
  </si>
  <si>
    <t>Výustka hliníková do štvorhranného potrubia so skrutkami, jednoradová NOVA-A-1, rozmery šxv 400x200 mm s reguláciou R1 a horizontálnymi lamelami alebo ekvivalent</t>
  </si>
  <si>
    <t>429760007400.S</t>
  </si>
  <si>
    <t>Tlmič hluku pre štvorhranné potrubie, SystemAir LDR 70-40 alebo ekvivalent</t>
  </si>
  <si>
    <t>429810001000.S</t>
  </si>
  <si>
    <t>Potrubie kruhové spiro DN 280, dĺžka 1000 mm</t>
  </si>
  <si>
    <t>429820000100.S</t>
  </si>
  <si>
    <t>Potrubie štvorhranné, rovné dĺ. 1500 mm, rozmer do obvodu 1000 mm</t>
  </si>
  <si>
    <t>429820000200.S</t>
  </si>
  <si>
    <t>Potrubie štvorhranné, rovné dĺ. 1500 mm, rozmer do obvodu 1800 mm</t>
  </si>
  <si>
    <t>429820000300.S</t>
  </si>
  <si>
    <t>Potrubie štvorhranné, rovné dĺ. 1500 mm, rozmer do obvodu 2240 mm</t>
  </si>
  <si>
    <t>429850008600.S</t>
  </si>
  <si>
    <t>Koleno 90° DN 280 pre kruhové spiro potrubie</t>
  </si>
  <si>
    <t>429850026300.S</t>
  </si>
  <si>
    <t>Tvarovka pre štvorhranné potrubie 1000</t>
  </si>
  <si>
    <t>429850026400.S</t>
  </si>
  <si>
    <t>Tvarovka pre štvorhranné potrubie 1800</t>
  </si>
  <si>
    <t>429850026500.S</t>
  </si>
  <si>
    <t>Tvarovka pre štvorhranné potrubie 2240</t>
  </si>
  <si>
    <t>Elektroinštalácia</t>
  </si>
  <si>
    <t>HZS000213</t>
  </si>
  <si>
    <t>Montážny, kotviaci a spojovací materiál</t>
  </si>
  <si>
    <t>360410052r</t>
  </si>
  <si>
    <t>Montáž regulátora otáčok</t>
  </si>
  <si>
    <t>HZS000215</t>
  </si>
  <si>
    <t>Funkčné skúšky zariadení, vrátane vyhotovenia protokolu o funkčných skúškach</t>
  </si>
  <si>
    <t>186964r</t>
  </si>
  <si>
    <t>Regulátor sMove s8 alebo ekvivalent</t>
  </si>
  <si>
    <t>341110002000</t>
  </si>
  <si>
    <t>Kábel medený CYKY 5x2,5 mm2</t>
  </si>
  <si>
    <t>K00012382</t>
  </si>
  <si>
    <t>Kábel UNITRONIC LiYY 3x0,75 mm2</t>
  </si>
  <si>
    <t>Objekt ELI - ELEKTROINŠTALÁCIA</t>
  </si>
  <si>
    <t xml:space="preserve">   ZVISLÉ KONŠTRUKCIE</t>
  </si>
  <si>
    <t xml:space="preserve">   M-22 MONTÁŽ OZNAMOVACÍCH, SIGNALIZAČNYCH A ZABEZPEČOVACÍCH ZARIADENÍ</t>
  </si>
  <si>
    <t xml:space="preserve">   M-46 ZEMNÉ PRÁCE PRI EXTERNÝCH MONTÁŽACH</t>
  </si>
  <si>
    <t>275313821.S</t>
  </si>
  <si>
    <t>Betónovanie základových pätiek, betón prostý</t>
  </si>
  <si>
    <t>ZVISLÉ KONŠTRUKCIE</t>
  </si>
  <si>
    <t>345710009100.S</t>
  </si>
  <si>
    <t>Rúrka ohybná vlnitá pancierová so strednou mechanickou odolnosťou z PVC-U, D 20</t>
  </si>
  <si>
    <t>566902152.S</t>
  </si>
  <si>
    <t>Vyspravenie podkladu po prekopoch inžinierskych sietí plochy do 15 m2 asfaltovým betónom ACP, po zhutnení hr. 150 mm</t>
  </si>
  <si>
    <t>572953122.S</t>
  </si>
  <si>
    <t>Vyspravenie krytu vozovky po prekopoch inžinierskych sietí nad 15 m2 asfaltovým betónom AC hr. nad 50 do 70 mm</t>
  </si>
  <si>
    <t>583410002900.S</t>
  </si>
  <si>
    <t>Kamenivo drvené hrubé frakcia 16-32 mm</t>
  </si>
  <si>
    <t>589310005800.S</t>
  </si>
  <si>
    <t>Betón STN EN 206-1-C 25/30-XC3 (SK)-Cl 0,4-Dmax 22 - S2 z cementu portlandského</t>
  </si>
  <si>
    <t>589410000600.S</t>
  </si>
  <si>
    <t>Asfaltový betón AC 11 O, PMB 45/80-75, I, STN EN 13108-1</t>
  </si>
  <si>
    <t>974031221.S</t>
  </si>
  <si>
    <t>Vysekanie rýh v murive tehlovom na akúkoľvek maltu v priestore priľahlom k stropnej konštrukcii do hĺbky 30 mm a š. do 30 mm,  -0,00200 t</t>
  </si>
  <si>
    <t>919735113.S</t>
  </si>
  <si>
    <t>Rezanie existujúceho asfaltového krytu alebo podkladu hĺbky nad 100 do 150 mm</t>
  </si>
  <si>
    <t>971035804.S</t>
  </si>
  <si>
    <t>Vrty príklepovým vrtákom do D 24 mm do stien alebo smerom dole do tehál -0.00001t</t>
  </si>
  <si>
    <t>210010025.S</t>
  </si>
  <si>
    <t>Rúrka ohybná elektroinštalačná z PVC typ FXP 20, uložená pevne</t>
  </si>
  <si>
    <t>585410000130.S</t>
  </si>
  <si>
    <t>Sadra šedá, balenie 30 kg</t>
  </si>
  <si>
    <t>210010109.S</t>
  </si>
  <si>
    <t>Lišta elektroinštalačná z PVC 40x20, uložená pevne, vkladacia</t>
  </si>
  <si>
    <t>210010110.S</t>
  </si>
  <si>
    <t>Lišta elektroinštalačná z PVC 40x40, uložená pevne, vkladacia</t>
  </si>
  <si>
    <t>210010112.S</t>
  </si>
  <si>
    <t>Lišta elektroinštalačná z PVC 80x40, uložená pevne, vkladacia</t>
  </si>
  <si>
    <t>210011301.S</t>
  </si>
  <si>
    <t>Osadenie polyamidovej príchytky (hmoždinky) HM 6, do tehlového muriva</t>
  </si>
  <si>
    <t>210011302.S</t>
  </si>
  <si>
    <t>Osadenie polyamidovej príchytky (hmoždinky) HM 8, do tehlového muriva</t>
  </si>
  <si>
    <t>210100001.S</t>
  </si>
  <si>
    <t>Ukončenie vodičov v rozvádzač. vrátane zapojenia a vodičovej koncovky do 2,5 mm2</t>
  </si>
  <si>
    <t>210100002.S</t>
  </si>
  <si>
    <t>Ukončenie vodičov v rozvádzač. vrátane zapojenia a vodičovej koncovky do 6 mm2</t>
  </si>
  <si>
    <t>210111031.S</t>
  </si>
  <si>
    <t>Zásuvka na povrchovú montáž IP 44, 250V / 16A, vrátane zapojenia 2P + PE</t>
  </si>
  <si>
    <t>210120404.S</t>
  </si>
  <si>
    <t>Istič vzduchový trojpólový do 63 A</t>
  </si>
  <si>
    <t>210130104.S</t>
  </si>
  <si>
    <t>Stýkač trojpólový na DIN lištu do 40 A</t>
  </si>
  <si>
    <t>210190001.S</t>
  </si>
  <si>
    <t>Montáž oceľoplechovej rozvodnice do váhy 20 kg</t>
  </si>
  <si>
    <t>210190002.S</t>
  </si>
  <si>
    <t>Montáž oceľoplechovej rozvodnice do váhy 50 kg</t>
  </si>
  <si>
    <t>210193051.S</t>
  </si>
  <si>
    <t>Montáž R-NS plastový pilierový rozvádzač</t>
  </si>
  <si>
    <t>210201080.S</t>
  </si>
  <si>
    <t>Zapojenie svietidla IP20, stropného - nástenného LED</t>
  </si>
  <si>
    <t>210201082.S</t>
  </si>
  <si>
    <t>Zapojenie svietidla IP54, stropného - nástenného LED</t>
  </si>
  <si>
    <t>210220020.S</t>
  </si>
  <si>
    <t>Uzemňovacie vedenie v zemi FeZn vrátane izolácie spojov</t>
  </si>
  <si>
    <t>210220021.S</t>
  </si>
  <si>
    <t>Uzemňovacie vedenie v zemi FeZn vrátane izolácie spojov O 10 mm</t>
  </si>
  <si>
    <t>210220252.S</t>
  </si>
  <si>
    <t>Svorka FeZn odbočovacia spojovacia SR01-02</t>
  </si>
  <si>
    <t>210220253.S</t>
  </si>
  <si>
    <t>Svorka FeZn uzemňovacia SR03</t>
  </si>
  <si>
    <t>210220301</t>
  </si>
  <si>
    <t>Ochranné pospájanie v práčovniach, kúpeľniach, pevne uložené Cu 4-16mm2</t>
  </si>
  <si>
    <t>210270801</t>
  </si>
  <si>
    <t>Označovací káblový štítok z PVC rozmer 4x8cm(15-22 znak.)</t>
  </si>
  <si>
    <t>210290365</t>
  </si>
  <si>
    <t>Náhrada častí vedenia chránených vodičov závesná príchytka</t>
  </si>
  <si>
    <t>210800627.S</t>
  </si>
  <si>
    <t>Vodič medený uložený pevne H07Z-U 450/750 V 4mm2</t>
  </si>
  <si>
    <t>210800630.S</t>
  </si>
  <si>
    <t>Vodič medený uložený pevne H07V-K (CYA)  450/750 V 16</t>
  </si>
  <si>
    <t>210010026.S</t>
  </si>
  <si>
    <t>Rúrka ohybná elektroinštalačná z PVC typ FXP 25, uložená pevne</t>
  </si>
  <si>
    <t>210010047.S</t>
  </si>
  <si>
    <t>Rúrka tuhá elektroinštalačná z PVC typ 1540, uložená voľne alebo pod omietkou</t>
  </si>
  <si>
    <t>210010049.S</t>
  </si>
  <si>
    <t>Rúrka tuhá elektroinštalačná z PVC typ 1563, uložená voľne alebo pod omietkou</t>
  </si>
  <si>
    <t>210010169.S</t>
  </si>
  <si>
    <t>Rúrka tuhá elektroinštalačná z HDPE, D 40 uložená pevne</t>
  </si>
  <si>
    <t>210010801.S</t>
  </si>
  <si>
    <t>Lišta elektroinštalačná z PVC 20x10, uložená pevne, vkladacia</t>
  </si>
  <si>
    <t>210100015.S</t>
  </si>
  <si>
    <t>Ukončenie vodičov v rozvádzač. vrátane zapojenia a vodičovej koncovky do 35 mm2 pre vonkajšie práce</t>
  </si>
  <si>
    <t>210101581.S</t>
  </si>
  <si>
    <t>NN koncovky pre 3 a 4-žilové káble s plastovou a papierovou izoláciou do 1kV (4-35 mm2)</t>
  </si>
  <si>
    <t>210120005.S</t>
  </si>
  <si>
    <t>Odpínače valcových poistkových vložiek 10 x 38 trojpólové do 32 A</t>
  </si>
  <si>
    <t>210160802.S</t>
  </si>
  <si>
    <t>Montáž meracieho transformátora prúdu 100 - 150A/5A na DIN lištu</t>
  </si>
  <si>
    <t>210193262.S</t>
  </si>
  <si>
    <t>Rozvodnicová skriňa oceľoplechová RE - dozbrojenie a úprava rozvádzača</t>
  </si>
  <si>
    <t>210193271.S</t>
  </si>
  <si>
    <t>Montáž stojanová nabíjacia stanica pre elektromobil - oceľoplechová povrchová montáž IP 44, výška 300x1500x200mm vr. montážneho materialu a zapojenia stanice</t>
  </si>
  <si>
    <t>210201901.S</t>
  </si>
  <si>
    <t>Montáž svietidla interiérového na stenu do 1,0 kg</t>
  </si>
  <si>
    <t>210201911.S</t>
  </si>
  <si>
    <t>Montáž svietidla interiérového na strop do 1,0 kg</t>
  </si>
  <si>
    <t>210201912.S</t>
  </si>
  <si>
    <t>Montáž svietidla interiérového na strop do 2 kg</t>
  </si>
  <si>
    <t>210290367E101</t>
  </si>
  <si>
    <t>Príchytka PVC s hmoždinkou D8 a sťahovacou páskou pre upevnenie zväzku káblov s priemerom do 50 mm</t>
  </si>
  <si>
    <t>210290751.S1</t>
  </si>
  <si>
    <t>Montáž motorického spotrebiča, rekuperačnej jednotky do steny, vrátane zapojenia (dodávka je v časti VZT)</t>
  </si>
  <si>
    <t>210290751.S2</t>
  </si>
  <si>
    <t>Zapojenie VZT jednotky (dodávka je v časti VZT)</t>
  </si>
  <si>
    <t>210501030.S1</t>
  </si>
  <si>
    <t>Montáž nosného roštu pre fotovoltaické panely pre kotvenie do škridle, vlnitého plechu</t>
  </si>
  <si>
    <t>210501100.S</t>
  </si>
  <si>
    <t>Montáž fotovolataického panela na rošt</t>
  </si>
  <si>
    <t>Wp</t>
  </si>
  <si>
    <t>210501201.S</t>
  </si>
  <si>
    <t>Montáž a zapojenie solárnej rozvodnej skrine, vstup/výstup 2/2</t>
  </si>
  <si>
    <t>210501251.S</t>
  </si>
  <si>
    <t>Montáž a zapojenie meniča napätia trojfázového z DC/AC</t>
  </si>
  <si>
    <t>210800146.S</t>
  </si>
  <si>
    <t>Kábel medený uložený pevne CYKY 450/750 V 3x1,5</t>
  </si>
  <si>
    <t>210800147.S</t>
  </si>
  <si>
    <t>Kábel medený uložený pevne CYKY 450/750 V 3x2,5</t>
  </si>
  <si>
    <t>210800159.S</t>
  </si>
  <si>
    <t>Kábel medený uložený pevne CYKY 450/750 V 5x2,5</t>
  </si>
  <si>
    <t>210800161.S</t>
  </si>
  <si>
    <t>Kábel medený uložený pevne CYKY 450/750 V 5x6</t>
  </si>
  <si>
    <t>210800162.S</t>
  </si>
  <si>
    <t>Kábel medený uložený pevne CYKY 450/750 V 5x10</t>
  </si>
  <si>
    <t>210800628.S1</t>
  </si>
  <si>
    <t>Vodič medený uložený pevne solárny kábel 6mm2 - montáž</t>
  </si>
  <si>
    <t>210872120.S</t>
  </si>
  <si>
    <t>Kábel signálny uložený pevne JYTY 250 V 2x1</t>
  </si>
  <si>
    <t>210872121.S</t>
  </si>
  <si>
    <t>Kábel signálny uložený pevne JYTY 250 V 3x1</t>
  </si>
  <si>
    <t>210964302.S</t>
  </si>
  <si>
    <t>Demontáž do sute - svietidla interiérového na stenu do 1,0 kg vrátane odpojenia   -0,00100 t</t>
  </si>
  <si>
    <t>210964322.S</t>
  </si>
  <si>
    <t>Demontáž do sute - svietidla interiérového na strop do 1,0 kg vrátane odpojenia   -0,00100 t</t>
  </si>
  <si>
    <t>210964323.S</t>
  </si>
  <si>
    <t>Demontáž do sute - svietidla interiérového na strop do 2 kg vrátane odpojenia   -0,00200 t</t>
  </si>
  <si>
    <t>2110161012.S</t>
  </si>
  <si>
    <t>Smartmer trojfázový pripojenie cez prúdové transformátory</t>
  </si>
  <si>
    <t>2110161013.S</t>
  </si>
  <si>
    <t>Sieťová ochrana, osadenie do rozvádzača a zapojenie</t>
  </si>
  <si>
    <t>146857</t>
  </si>
  <si>
    <t xml:space="preserve">Svietidlo C - Reflektor LED 100W10000lm 4000K, IP65 </t>
  </si>
  <si>
    <t>KS</t>
  </si>
  <si>
    <t>2207028</t>
  </si>
  <si>
    <t>Zväzkový držiak Grip  2031 M 15 FS</t>
  </si>
  <si>
    <t>2207036</t>
  </si>
  <si>
    <t>Zväzkový držiak Grip  2031 M 30 FS</t>
  </si>
  <si>
    <t>2207060</t>
  </si>
  <si>
    <t>Zväzkový držiak Grip s kotvou  2031 M 70 FS</t>
  </si>
  <si>
    <t>286130072400.S</t>
  </si>
  <si>
    <t>Chránička tuhá dvojplášťová korugovaná DN 40, HDPE</t>
  </si>
  <si>
    <t>311310002700.S</t>
  </si>
  <si>
    <t>Hmoždinka klasická, sivá, M 6x30 mm</t>
  </si>
  <si>
    <t>311310002800.S</t>
  </si>
  <si>
    <t>Hmoždinka klasická, sivá, M 8x40 mm</t>
  </si>
  <si>
    <t>341000000102</t>
  </si>
  <si>
    <t>Príslušenstvo pre montáž FV panelov (svorky, spojky káblov, kotviaci materiál)</t>
  </si>
  <si>
    <t>341000000122</t>
  </si>
  <si>
    <t>Sieťová ochrana (napr. U-f guard 3F)</t>
  </si>
  <si>
    <t>341110000700.S</t>
  </si>
  <si>
    <t>Kábel medený CYKY 3x1,5 mm2</t>
  </si>
  <si>
    <t>341110000800.S</t>
  </si>
  <si>
    <t>Kábel medený CYKY 3x2,5 mm2</t>
  </si>
  <si>
    <t>341110002000.S</t>
  </si>
  <si>
    <t>341110002200.S</t>
  </si>
  <si>
    <t>Kábel medený CYKY 5x6 mm2</t>
  </si>
  <si>
    <t>341110002300.S</t>
  </si>
  <si>
    <t>Kábel medený CYKY 5x10 mm2</t>
  </si>
  <si>
    <t>3411110012200.S</t>
  </si>
  <si>
    <t>Vodič medený bezhalogénový H07Z-U 4 mm2</t>
  </si>
  <si>
    <t>341210001400.S</t>
  </si>
  <si>
    <t>Kábel medený signálny JYTY 2x1 mm2</t>
  </si>
  <si>
    <t>341210001500.S</t>
  </si>
  <si>
    <t>Kábel medený signálny JYTY 3x1 mm2</t>
  </si>
  <si>
    <t>341310009112.S</t>
  </si>
  <si>
    <t>Vodič medený flexibilný pre solárne systémy 6 mm2</t>
  </si>
  <si>
    <t>341310009300.S1</t>
  </si>
  <si>
    <t>Vodič medený flexibilný bezhalogénový H07Z-K 16 mm2</t>
  </si>
  <si>
    <t>345290013500.S</t>
  </si>
  <si>
    <t>Odpínač valcových poistiek OPVP 10-3, 32A, veľkosť 10x38</t>
  </si>
  <si>
    <t>345290014600.S</t>
  </si>
  <si>
    <t>Poistková vložka valcová PVA10 6A gG, veľkosť 10x38</t>
  </si>
  <si>
    <t>345510001210.S</t>
  </si>
  <si>
    <t>Zásuvka jednonásobná na povrch, radenie 2P+PE, IP 44</t>
  </si>
  <si>
    <t>345710009200.S</t>
  </si>
  <si>
    <t>Rúrka ohybná vlnitá pancierová so strednou mechanickou odolnosťou z PVC-U, D 25</t>
  </si>
  <si>
    <t>345750057100.S</t>
  </si>
  <si>
    <t>Kanál elektroinštalačný z PVC, 80x40 mm</t>
  </si>
  <si>
    <t>345750064600.S</t>
  </si>
  <si>
    <t>Lišta hranatá z PVC, 20x10 mm</t>
  </si>
  <si>
    <t>345750065100.S</t>
  </si>
  <si>
    <t>Lišta hranatá z PVC, 40x20 mm</t>
  </si>
  <si>
    <t>345750065150.S</t>
  </si>
  <si>
    <t>Lišta hranatá z PVC, 40x40 mm</t>
  </si>
  <si>
    <t>345810005300.S</t>
  </si>
  <si>
    <t>Koncovka NN s polymérovou izoláciou EPKT 0015 4-35</t>
  </si>
  <si>
    <t>346510000101.S</t>
  </si>
  <si>
    <t>Fotovoltaický polykryštalický strešný panel 345 Wp</t>
  </si>
  <si>
    <t>346510000108.S</t>
  </si>
  <si>
    <t>Smart Logger pre striedač, pre diaľkovú komunikáciu</t>
  </si>
  <si>
    <t>346510000187.S</t>
  </si>
  <si>
    <t>Akumulátor pre FVE systém 12V/250Ah</t>
  </si>
  <si>
    <t>346510001909.S</t>
  </si>
  <si>
    <t>Solárny menič DC/AC trojfázový pre výkon min. 10kWp, 2x string, možnosť pripojenia akumulátorov</t>
  </si>
  <si>
    <t>346510002400.S</t>
  </si>
  <si>
    <t>Solárna rozvodná skriňa, vstup/výstup 2/2xDC, IP65, s prepäťovou ochranou</t>
  </si>
  <si>
    <t>346510004100.S</t>
  </si>
  <si>
    <t>Montážna koľajnica 40x60 mm, dĺ. 6000 mm (škridla, plech vlnitý)</t>
  </si>
  <si>
    <t>346510004800.S</t>
  </si>
  <si>
    <t>MG-MK 01, stredová príchytka</t>
  </si>
  <si>
    <t>346510004900.S</t>
  </si>
  <si>
    <t>Krajná príchytka 40 mm</t>
  </si>
  <si>
    <t>346510005000.S</t>
  </si>
  <si>
    <t>Otočný kameň do drážky 13x10</t>
  </si>
  <si>
    <t>348320000000.S1</t>
  </si>
  <si>
    <t>Svietidlo A - stropné LED do podhľadu 600x600, AC 230V/50Hz, 35W, 4000K, 3600 lm, IP20</t>
  </si>
  <si>
    <t>348320000000.S2</t>
  </si>
  <si>
    <t>Svietidlo B - kruhové, stropné, LED, AC 230V/50Hz, s plast. krytom, cca D=375mm, 2900 lm, 26W, 4000K, IP20</t>
  </si>
  <si>
    <t>357120012100.S</t>
  </si>
  <si>
    <t>R-NS plastový pilierový rozvádzač vybavená ističom C10/1, 2x stykač 40A, 2xB32/3P a 2x prúdovým chráničom 40A, riadiací systém podľa výrobcu vr. výroby s podružným materialom</t>
  </si>
  <si>
    <t>357150000160</t>
  </si>
  <si>
    <t>Rozvodnicová skriňa oceľoplechová RE kultúrny dom- dozbrojenie o merací systém nabijacej stanice, zvodič prepätia typ 1+2 12,5kA3P, ističov B63/3P, B6/3P a B6/1. vr. podružného mat</t>
  </si>
  <si>
    <t>358210002100.S</t>
  </si>
  <si>
    <t>Stýkač inštalačný 3P, 40A, kontakty 3 NO, cievka 230 V, 3 moduly</t>
  </si>
  <si>
    <t>358220046300.S</t>
  </si>
  <si>
    <t>Istič 3P, 25 A, charakteristika B, 10 kA, 3 moduly</t>
  </si>
  <si>
    <t>389810000509.S</t>
  </si>
  <si>
    <t>Smartmeter pre meranie parametrov siete, meranie prúdu a výkonu, meranie cez MTP</t>
  </si>
  <si>
    <t>389810003530.S</t>
  </si>
  <si>
    <t>Transformátor prúdu malý 80A/5A, 2VA, tr. 3, pre montáž na DIN lištu</t>
  </si>
  <si>
    <t>790402</t>
  </si>
  <si>
    <t>Káblová prýchytka PVC s natĺkacou hmoždinkou a sťahovacou páskou US1 (UKT1) alebo ekvivalent</t>
  </si>
  <si>
    <t>AIL210001000</t>
  </si>
  <si>
    <t xml:space="preserve">Rozvádzač R-FVE - rozvodnica pod omietku, pre osadenie analyzátora siete (smartmetra) a sieťovej ochrany, svorkovnica, vrátane zapojenia a výrobnej dokumentácie </t>
  </si>
  <si>
    <t>AIL210001001</t>
  </si>
  <si>
    <t>Rozvádzač RK - kompletne vybavená rozvodnica na povrch, hl. vypínač 3P 25A, prep.ochrana SPD2, istič 3P B16A, istič 3P C16A, 4x chránič/isitč 2P B16A 0,03A, 2x isitič 1P B6A, vráta</t>
  </si>
  <si>
    <t>EBL000000105</t>
  </si>
  <si>
    <t>Páska uzemňovacia 30x4mm FeZn</t>
  </si>
  <si>
    <t>EBL000000267</t>
  </si>
  <si>
    <t>Svorka odbočovacia SR 03 B 8-10mm FeZn</t>
  </si>
  <si>
    <t>EBL000000681</t>
  </si>
  <si>
    <t>Drôt zvodový 5021162 10mm FeZn s PVC izoláciou (1kg 1,11m) bal.75m</t>
  </si>
  <si>
    <t>EBL000002328</t>
  </si>
  <si>
    <t>Svorka odbočovacia SR 02 (M8) 55x55mm FeZn Opava</t>
  </si>
  <si>
    <t>EVF2S22P4ER</t>
  </si>
  <si>
    <t>Stojanová nabíjacia stanica EVSE pre elektromobil - výrobcu doplní dodávateľ - s plynulým riadením výkonu do 22 kW</t>
  </si>
  <si>
    <t>KTR000000066</t>
  </si>
  <si>
    <t>Chránička káblová KOPOFLEX 40mm 450N HDPE červená</t>
  </si>
  <si>
    <t>KTR000000068</t>
  </si>
  <si>
    <t>Chránička káblová KOPOFLEX 63mm 450N HDPE červená</t>
  </si>
  <si>
    <t>5628900000</t>
  </si>
  <si>
    <t>Štítok na označenie káblového vývodu</t>
  </si>
  <si>
    <t>M-22 MONTÁŽ OZNAMOVACÍCH, SIGNALIZAČNYCH A ZABEZPEČOVACÍCH ZARIADENÍ</t>
  </si>
  <si>
    <t>220511033.S</t>
  </si>
  <si>
    <t>Kábel uložený v zemi v chráničke</t>
  </si>
  <si>
    <t>KOH000002750</t>
  </si>
  <si>
    <t>Kábel pevný tienený RE-2Y(St)Yv 2x2x0,75 pvc čierny</t>
  </si>
  <si>
    <t>KOH000002771</t>
  </si>
  <si>
    <t>Kábel pevný tienený RE-2Y(St)Yv 4x2x0,75 pvc čierny</t>
  </si>
  <si>
    <t>M-46 ZEMNÉ PRÁCE PRI EXTERNÝCH MONTÁŽACH</t>
  </si>
  <si>
    <t>460050304.S</t>
  </si>
  <si>
    <t>Jama pre osadenie skríň, vr. montáže, zásyp a zhutnenie,zemina triedy 4</t>
  </si>
  <si>
    <t>460200304.S</t>
  </si>
  <si>
    <t>Hĺbenie káblovej ryhy ručne 50 cm širokej a 120 cm hlbokej, v zemine triedy 4</t>
  </si>
  <si>
    <t>460420022.S</t>
  </si>
  <si>
    <t>Zriadenie, rekonšt. káblového lôžka z piesku bez zakrytia, v ryhe šír. do 65 cm, hrúbky vrstvy 10 cm</t>
  </si>
  <si>
    <t>460490012.S</t>
  </si>
  <si>
    <t>Rozvinutie a uloženie výstražnej fólie z PE do ryhy, šírka do 33 cm</t>
  </si>
  <si>
    <t>460560304.S</t>
  </si>
  <si>
    <t>Ručný zásyp nezap. káblovej ryhy bez zhutn. zeminy, 50 cm širokej, 120 cm hlbokej v zemine tr. 4</t>
  </si>
  <si>
    <t>460600001.S</t>
  </si>
  <si>
    <t>Naloženie zeminy, odvoz do 1 km a zloženie na skládke a jazda späť</t>
  </si>
  <si>
    <t>460620014.S</t>
  </si>
  <si>
    <t>Proviz. úprava terénu v zemine tr. 4, aby nerovnosti terénu neboli väčšie ako 2 cm od vodor.hladiny</t>
  </si>
  <si>
    <t>283230008000</t>
  </si>
  <si>
    <t>Výstražná fóla PE, šxhr 300x0,08 mm, dĺ. 250 m, farba červená, HAGARD</t>
  </si>
  <si>
    <t>583110000300.S</t>
  </si>
  <si>
    <t>Drvina vápencová frakcia 0-4 mm</t>
  </si>
  <si>
    <t>000300016.S</t>
  </si>
  <si>
    <t>Vytýčenie trasy vonkajšieho silového vedenia,v prehľadnom teréne vedenie NN (tiež v obci)</t>
  </si>
  <si>
    <t>eur</t>
  </si>
  <si>
    <t>HZS001</t>
  </si>
  <si>
    <t>Revízie elektrických zariadení</t>
  </si>
  <si>
    <t>HZS009</t>
  </si>
  <si>
    <t>Úprava pôvodného rozvádzača RH pre vyvedenie výkonu z FVE - doplnenie MTP a stákača HRM</t>
  </si>
  <si>
    <t>kmpl</t>
  </si>
  <si>
    <t>HZS098</t>
  </si>
  <si>
    <t>Demontáž pôvodnej elektroinštalácie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</si>
  <si>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</si>
  <si>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</si>
  <si>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</si>
  <si>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</si>
  <si>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</si>
  <si>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</si>
  <si>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</si>
  <si>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</si>
  <si>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</si>
  <si>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</si>
  <si>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</si>
  <si>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</si>
  <si>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t>Snímač príložný NTC 10 kOhm, dĺžka 5,8 m pre Vitotronic typu HK1B, HK1B alebo Vitotronic 300-K typu MW2B, VIESSMANN alebo ekvivalent</t>
  </si>
  <si>
    <t>Prechod PPL/ICS25, d 150 mm, dĺžka 150 mm, pre dvojvrsvový komínový systém z nehrdzavejúcej ocele, SCHIEDEL alebo ekvivalent</t>
  </si>
  <si>
    <t>Krycia hlava kónická ICS25 + spona, d 150 mm, výška 205 mm, pre dvojvrsvový komínový systém z nehrdzavejúcej ocele, SCHIEDEL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</si>
</sst>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1" fillId="0" borderId="36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1" fillId="0" borderId="76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1" fillId="0" borderId="49" xfId="0" applyFont="1" applyFill="1" applyBorder="1"/>
    <xf numFmtId="0" fontId="6" fillId="0" borderId="44" xfId="0" applyFont="1" applyBorder="1"/>
    <xf numFmtId="0" fontId="6" fillId="0" borderId="0" xfId="0" applyFont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5" fillId="0" borderId="87" xfId="0" applyFont="1" applyBorder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44" xfId="0" applyFont="1" applyBorder="1"/>
    <xf numFmtId="0" fontId="5" fillId="0" borderId="0" xfId="0" applyFont="1"/>
    <xf numFmtId="0" fontId="5" fillId="0" borderId="59" xfId="0" applyFont="1" applyBorder="1"/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8F09-9F14-40A6-93C2-04D8FC8405A7}">
  <dimension ref="A1:Z20"/>
  <sheetViews>
    <sheetView workbookViewId="0">
      <selection activeCell="F27" sqref="F27"/>
    </sheetView>
  </sheetViews>
  <sheetFormatPr defaultColWidth="0" defaultRowHeight="14.4" x14ac:dyDescent="0.3"/>
  <cols>
    <col min="1" max="1" width="32.77734375" customWidth="1"/>
    <col min="2" max="2" width="10.77734375" customWidth="1"/>
    <col min="3" max="3" width="7.6640625" customWidth="1"/>
    <col min="4" max="5" width="8.77734375" customWidth="1"/>
    <col min="6" max="6" width="13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17" x14ac:dyDescent="0.3">
      <c r="A1" s="3"/>
      <c r="B1" s="3"/>
      <c r="C1" s="3"/>
      <c r="D1" s="3"/>
      <c r="E1" s="3"/>
      <c r="F1" s="3"/>
      <c r="G1" s="3"/>
    </row>
    <row r="2" spans="1:17" ht="34.950000000000003" customHeight="1" x14ac:dyDescent="0.3">
      <c r="A2" s="275" t="s">
        <v>0</v>
      </c>
      <c r="B2" s="276"/>
      <c r="C2" s="276"/>
      <c r="D2" s="276"/>
      <c r="E2" s="276"/>
      <c r="F2" s="5" t="s">
        <v>2</v>
      </c>
      <c r="G2" s="5"/>
    </row>
    <row r="3" spans="1:17" x14ac:dyDescent="0.3">
      <c r="A3" s="277" t="s">
        <v>1</v>
      </c>
      <c r="B3" s="277"/>
      <c r="C3" s="277"/>
      <c r="D3" s="277"/>
      <c r="E3" s="277"/>
      <c r="F3" s="6" t="s">
        <v>3</v>
      </c>
      <c r="G3" s="6" t="s">
        <v>4</v>
      </c>
    </row>
    <row r="4" spans="1:17" x14ac:dyDescent="0.3">
      <c r="A4" s="277"/>
      <c r="B4" s="277"/>
      <c r="C4" s="277"/>
      <c r="D4" s="277"/>
      <c r="E4" s="277"/>
      <c r="F4" s="7">
        <v>0.2</v>
      </c>
      <c r="G4" s="7">
        <v>0</v>
      </c>
    </row>
    <row r="5" spans="1:17" x14ac:dyDescent="0.3">
      <c r="A5" s="8"/>
      <c r="B5" s="8"/>
      <c r="C5" s="8"/>
      <c r="D5" s="8"/>
      <c r="E5" s="8"/>
      <c r="F5" s="8"/>
      <c r="G5" s="8"/>
    </row>
    <row r="6" spans="1:17" ht="30.6" customHeight="1" x14ac:dyDescent="0.3">
      <c r="A6" s="274" t="s">
        <v>5</v>
      </c>
      <c r="B6" s="274" t="s">
        <v>6</v>
      </c>
      <c r="C6" s="274" t="s">
        <v>7</v>
      </c>
      <c r="D6" s="274" t="s">
        <v>8</v>
      </c>
      <c r="E6" s="274" t="s">
        <v>9</v>
      </c>
      <c r="F6" s="274" t="s">
        <v>10</v>
      </c>
      <c r="G6" s="274" t="s">
        <v>11</v>
      </c>
    </row>
    <row r="7" spans="1:17" x14ac:dyDescent="0.3">
      <c r="A7" s="2" t="s">
        <v>12</v>
      </c>
      <c r="B7" s="218">
        <f>'SO 15539'!I157-Rekapitulácia!D7</f>
        <v>0</v>
      </c>
      <c r="C7" s="218">
        <f>'SO 15539'!P25</f>
        <v>0</v>
      </c>
      <c r="D7" s="218">
        <f>'SO 15539'!P17</f>
        <v>0</v>
      </c>
      <c r="E7" s="218">
        <f>'SO 15539'!P16</f>
        <v>0</v>
      </c>
      <c r="F7" s="218">
        <v>0</v>
      </c>
      <c r="G7" s="218">
        <f t="shared" ref="G7:G16" si="0">B7+C7+D7+E7+F7</f>
        <v>0</v>
      </c>
      <c r="K7">
        <f>'SO 15539'!K157</f>
        <v>0</v>
      </c>
      <c r="Q7">
        <v>30.126000000000001</v>
      </c>
    </row>
    <row r="8" spans="1:17" x14ac:dyDescent="0.3">
      <c r="A8" s="2" t="s">
        <v>13</v>
      </c>
      <c r="B8" s="218">
        <f>'SO 15540'!I100-Rekapitulácia!D8</f>
        <v>0</v>
      </c>
      <c r="C8" s="218">
        <f>'SO 15540'!P25</f>
        <v>0</v>
      </c>
      <c r="D8" s="218">
        <f>'SO 15540'!P17</f>
        <v>0</v>
      </c>
      <c r="E8" s="218">
        <f>'SO 15540'!P16</f>
        <v>0</v>
      </c>
      <c r="F8" s="218">
        <v>0</v>
      </c>
      <c r="G8" s="218">
        <f t="shared" si="0"/>
        <v>0</v>
      </c>
      <c r="K8">
        <f>'SO 15540'!K100</f>
        <v>0</v>
      </c>
      <c r="Q8">
        <v>30.126000000000001</v>
      </c>
    </row>
    <row r="9" spans="1:17" x14ac:dyDescent="0.3">
      <c r="A9" s="2" t="s">
        <v>14</v>
      </c>
      <c r="B9" s="218">
        <f>'SO 15622'!I83-Rekapitulácia!D9</f>
        <v>0</v>
      </c>
      <c r="C9" s="218">
        <f>'SO 15622'!P25</f>
        <v>0</v>
      </c>
      <c r="D9" s="218">
        <f>'SO 15622'!P17</f>
        <v>0</v>
      </c>
      <c r="E9" s="218">
        <f>'SO 15622'!P16</f>
        <v>0</v>
      </c>
      <c r="F9" s="218">
        <v>0</v>
      </c>
      <c r="G9" s="218">
        <f t="shared" si="0"/>
        <v>0</v>
      </c>
      <c r="K9">
        <f>'SO 15622'!K83</f>
        <v>0</v>
      </c>
      <c r="Q9">
        <v>30.126000000000001</v>
      </c>
    </row>
    <row r="10" spans="1:17" x14ac:dyDescent="0.3">
      <c r="A10" s="2" t="s">
        <v>15</v>
      </c>
      <c r="B10" s="218">
        <f>'SO 15623'!I144-Rekapitulácia!D10</f>
        <v>0</v>
      </c>
      <c r="C10" s="218">
        <f>'SO 15623'!P25</f>
        <v>0</v>
      </c>
      <c r="D10" s="218">
        <f>'SO 15623'!P17</f>
        <v>0</v>
      </c>
      <c r="E10" s="218">
        <f>'SO 15623'!P16</f>
        <v>0</v>
      </c>
      <c r="F10" s="218">
        <v>0</v>
      </c>
      <c r="G10" s="218">
        <f t="shared" si="0"/>
        <v>0</v>
      </c>
      <c r="K10">
        <f>'SO 15623'!K144</f>
        <v>0</v>
      </c>
      <c r="Q10">
        <v>30.126000000000001</v>
      </c>
    </row>
    <row r="11" spans="1:17" x14ac:dyDescent="0.3">
      <c r="A11" s="2" t="s">
        <v>16</v>
      </c>
      <c r="B11" s="218">
        <f>'SO 15624'!I87-Rekapitulácia!D11</f>
        <v>0</v>
      </c>
      <c r="C11" s="218">
        <f>'SO 15624'!P25</f>
        <v>0</v>
      </c>
      <c r="D11" s="218">
        <f>'SO 15624'!P17</f>
        <v>0</v>
      </c>
      <c r="E11" s="218">
        <f>'SO 15624'!P16</f>
        <v>0</v>
      </c>
      <c r="F11" s="218">
        <v>0</v>
      </c>
      <c r="G11" s="218">
        <f t="shared" si="0"/>
        <v>0</v>
      </c>
      <c r="K11">
        <f>'SO 15624'!K87</f>
        <v>0</v>
      </c>
      <c r="Q11">
        <v>30.126000000000001</v>
      </c>
    </row>
    <row r="12" spans="1:17" x14ac:dyDescent="0.3">
      <c r="A12" s="2" t="s">
        <v>17</v>
      </c>
      <c r="B12" s="218">
        <f>'SO 15625'!I103-Rekapitulácia!D12</f>
        <v>0</v>
      </c>
      <c r="C12" s="218">
        <f>'SO 15625'!P25</f>
        <v>0</v>
      </c>
      <c r="D12" s="218">
        <f>'SO 15625'!P17</f>
        <v>0</v>
      </c>
      <c r="E12" s="218">
        <f>'SO 15625'!P16</f>
        <v>0</v>
      </c>
      <c r="F12" s="218">
        <v>0</v>
      </c>
      <c r="G12" s="218">
        <f t="shared" si="0"/>
        <v>0</v>
      </c>
      <c r="K12">
        <f>'SO 15625'!K103</f>
        <v>0</v>
      </c>
      <c r="Q12">
        <v>30.126000000000001</v>
      </c>
    </row>
    <row r="13" spans="1:17" x14ac:dyDescent="0.3">
      <c r="A13" s="2" t="s">
        <v>18</v>
      </c>
      <c r="B13" s="218">
        <f>'SO 15626'!I257-Rekapitulácia!D13</f>
        <v>0</v>
      </c>
      <c r="C13" s="218">
        <f>'SO 15626'!P25</f>
        <v>0</v>
      </c>
      <c r="D13" s="218">
        <f>'SO 15626'!P17</f>
        <v>0</v>
      </c>
      <c r="E13" s="218">
        <f>'SO 15626'!P16</f>
        <v>0</v>
      </c>
      <c r="F13" s="218">
        <v>0</v>
      </c>
      <c r="G13" s="218">
        <f t="shared" si="0"/>
        <v>0</v>
      </c>
      <c r="K13">
        <f>'SO 15626'!K257</f>
        <v>0</v>
      </c>
      <c r="Q13">
        <v>30.126000000000001</v>
      </c>
    </row>
    <row r="14" spans="1:17" x14ac:dyDescent="0.3">
      <c r="A14" s="2" t="s">
        <v>19</v>
      </c>
      <c r="B14" s="218">
        <f>'SO 15627'!I168-Rekapitulácia!D14</f>
        <v>0</v>
      </c>
      <c r="C14" s="218">
        <f>'SO 15627'!P25</f>
        <v>0</v>
      </c>
      <c r="D14" s="218">
        <f>'SO 15627'!P17</f>
        <v>0</v>
      </c>
      <c r="E14" s="218">
        <f>'SO 15627'!P16</f>
        <v>0</v>
      </c>
      <c r="F14" s="218">
        <v>0</v>
      </c>
      <c r="G14" s="218">
        <f t="shared" si="0"/>
        <v>0</v>
      </c>
      <c r="K14">
        <f>'SO 15627'!K168</f>
        <v>0</v>
      </c>
      <c r="Q14">
        <v>30.126000000000001</v>
      </c>
    </row>
    <row r="15" spans="1:17" x14ac:dyDescent="0.3">
      <c r="A15" s="2" t="s">
        <v>20</v>
      </c>
      <c r="B15" s="218">
        <f>'SO 15628'!I170-Rekapitulácia!D15</f>
        <v>0</v>
      </c>
      <c r="C15" s="218">
        <f>'SO 15628'!P25</f>
        <v>0</v>
      </c>
      <c r="D15" s="218">
        <f>'SO 15628'!P17</f>
        <v>0</v>
      </c>
      <c r="E15" s="218">
        <f>'SO 15628'!P16</f>
        <v>0</v>
      </c>
      <c r="F15" s="218">
        <v>0</v>
      </c>
      <c r="G15" s="218">
        <f t="shared" si="0"/>
        <v>0</v>
      </c>
      <c r="K15">
        <f>'SO 15628'!K170</f>
        <v>0</v>
      </c>
      <c r="Q15">
        <v>30.126000000000001</v>
      </c>
    </row>
    <row r="16" spans="1:17" x14ac:dyDescent="0.3">
      <c r="A16" s="2" t="s">
        <v>21</v>
      </c>
      <c r="B16" s="220">
        <f>'SO 15629'!I261-Rekapitulácia!D16</f>
        <v>0</v>
      </c>
      <c r="C16" s="220">
        <f>'SO 15629'!P25</f>
        <v>0</v>
      </c>
      <c r="D16" s="220">
        <f>'SO 15629'!P17</f>
        <v>0</v>
      </c>
      <c r="E16" s="220">
        <f>'SO 15629'!P16</f>
        <v>0</v>
      </c>
      <c r="F16" s="220">
        <v>0</v>
      </c>
      <c r="G16" s="220">
        <f t="shared" si="0"/>
        <v>0</v>
      </c>
      <c r="K16">
        <f>'SO 15629'!K261</f>
        <v>0</v>
      </c>
      <c r="Q16">
        <v>30.126000000000001</v>
      </c>
    </row>
    <row r="17" spans="1:26" x14ac:dyDescent="0.3">
      <c r="A17" s="223" t="s">
        <v>1088</v>
      </c>
      <c r="B17" s="224">
        <f>SUM(B7:B16)</f>
        <v>0</v>
      </c>
      <c r="C17" s="224">
        <f>SUM(C7:C16)</f>
        <v>0</v>
      </c>
      <c r="D17" s="224">
        <f>SUM(D7:D16)</f>
        <v>0</v>
      </c>
      <c r="E17" s="224">
        <f>SUM(E7:E16)</f>
        <v>0</v>
      </c>
      <c r="F17" s="224">
        <f>SUM(F7:F16)</f>
        <v>0</v>
      </c>
      <c r="G17" s="224">
        <f>SUM(G7:G16)-SUM(Z7:Z16)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21" t="s">
        <v>1089</v>
      </c>
      <c r="B18" s="222">
        <f>G17-SUM(Rekapitulácia!K7:'Rekapitulácia'!K16)*1</f>
        <v>0</v>
      </c>
      <c r="C18" s="222"/>
      <c r="D18" s="222"/>
      <c r="E18" s="222"/>
      <c r="F18" s="222"/>
      <c r="G18" s="222">
        <f>ROUND(((ROUND(B18,2)*20)/100),2)*1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4" t="s">
        <v>1090</v>
      </c>
      <c r="B19" s="219">
        <f>(G17-B18)</f>
        <v>0</v>
      </c>
      <c r="C19" s="219"/>
      <c r="D19" s="219"/>
      <c r="E19" s="219"/>
      <c r="F19" s="219"/>
      <c r="G19" s="219">
        <f>ROUND(((ROUND(B19,2)*0)/100),2)</f>
        <v>0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x14ac:dyDescent="0.3">
      <c r="A20" s="225" t="s">
        <v>1091</v>
      </c>
      <c r="B20" s="226"/>
      <c r="C20" s="226"/>
      <c r="D20" s="226"/>
      <c r="E20" s="226"/>
      <c r="F20" s="226"/>
      <c r="G20" s="226">
        <f>SUM(G17:G19)</f>
        <v>0</v>
      </c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431E-BDD3-4865-B069-2C70090443D4}">
  <dimension ref="A1:AA168"/>
  <sheetViews>
    <sheetView tabSelected="1" workbookViewId="0">
      <pane ySplit="1" topLeftCell="A29" activePane="bottomLeft" state="frozen"/>
      <selection pane="bottomLeft" activeCell="G10" sqref="G1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573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15627'!E57</f>
        <v>0</v>
      </c>
      <c r="D15" s="57">
        <f>'SO 15627'!F57</f>
        <v>0</v>
      </c>
      <c r="E15" s="66">
        <f>'SO 15627'!G57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15627'!E64</f>
        <v>0</v>
      </c>
      <c r="D16" s="91">
        <f>'SO 15627'!F64</f>
        <v>0</v>
      </c>
      <c r="E16" s="92">
        <f>'SO 15627'!G64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(SUM(Z89:Z167))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>
        <f>'SO 15627'!E68</f>
        <v>0</v>
      </c>
      <c r="D17" s="57">
        <f>'SO 15627'!F68</f>
        <v>0</v>
      </c>
      <c r="E17" s="66">
        <f>'SO 15627'!G68</f>
        <v>0</v>
      </c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(SUM(Y89:Y167))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15627'!K89:'SO 15627'!K167)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15627'!K89:'SO 15627'!K167)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573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72</v>
      </c>
      <c r="C56" s="357"/>
      <c r="D56" s="357"/>
      <c r="E56" s="138">
        <f>'SO 15627'!L92</f>
        <v>0</v>
      </c>
      <c r="F56" s="138">
        <f>'SO 15627'!M92</f>
        <v>0</v>
      </c>
      <c r="G56" s="138">
        <f>'SO 15627'!I92</f>
        <v>0</v>
      </c>
      <c r="H56" s="139">
        <f>'SO 15627'!S92</f>
        <v>0</v>
      </c>
      <c r="I56" s="139">
        <f>'SO 15627'!V92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85" t="s">
        <v>66</v>
      </c>
      <c r="C57" s="386"/>
      <c r="D57" s="386"/>
      <c r="E57" s="140">
        <f>'SO 15627'!L94</f>
        <v>0</v>
      </c>
      <c r="F57" s="140">
        <f>'SO 15627'!M94</f>
        <v>0</v>
      </c>
      <c r="G57" s="140">
        <f>'SO 15627'!I94</f>
        <v>0</v>
      </c>
      <c r="H57" s="141">
        <f>'SO 15627'!S94</f>
        <v>0</v>
      </c>
      <c r="I57" s="141">
        <f>'SO 15627'!V94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2"/>
    </row>
    <row r="59" spans="1:26" x14ac:dyDescent="0.3">
      <c r="A59" s="9"/>
      <c r="B59" s="385" t="s">
        <v>74</v>
      </c>
      <c r="C59" s="386"/>
      <c r="D59" s="38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6" t="s">
        <v>574</v>
      </c>
      <c r="C60" s="357"/>
      <c r="D60" s="357"/>
      <c r="E60" s="138">
        <f>'SO 15627'!L124</f>
        <v>0</v>
      </c>
      <c r="F60" s="138">
        <f>'SO 15627'!M124</f>
        <v>0</v>
      </c>
      <c r="G60" s="138">
        <f>'SO 15627'!I124</f>
        <v>0</v>
      </c>
      <c r="H60" s="139">
        <f>'SO 15627'!S124</f>
        <v>0.09</v>
      </c>
      <c r="I60" s="139">
        <f>'SO 15627'!V124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307</v>
      </c>
      <c r="C61" s="357"/>
      <c r="D61" s="357"/>
      <c r="E61" s="138">
        <f>'SO 15627'!L132</f>
        <v>0</v>
      </c>
      <c r="F61" s="138">
        <f>'SO 15627'!M132</f>
        <v>0</v>
      </c>
      <c r="G61" s="138">
        <f>'SO 15627'!I132</f>
        <v>0</v>
      </c>
      <c r="H61" s="139">
        <f>'SO 15627'!S132</f>
        <v>0</v>
      </c>
      <c r="I61" s="139">
        <f>'SO 15627'!V132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56" t="s">
        <v>340</v>
      </c>
      <c r="C62" s="357"/>
      <c r="D62" s="357"/>
      <c r="E62" s="138">
        <f>'SO 15627'!L139</f>
        <v>0</v>
      </c>
      <c r="F62" s="138">
        <f>'SO 15627'!M139</f>
        <v>0</v>
      </c>
      <c r="G62" s="138">
        <f>'SO 15627'!I139</f>
        <v>0</v>
      </c>
      <c r="H62" s="139">
        <f>'SO 15627'!S139</f>
        <v>0.01</v>
      </c>
      <c r="I62" s="139">
        <f>'SO 15627'!V139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56" t="s">
        <v>575</v>
      </c>
      <c r="C63" s="357"/>
      <c r="D63" s="357"/>
      <c r="E63" s="138">
        <f>'SO 15627'!L144</f>
        <v>0</v>
      </c>
      <c r="F63" s="138">
        <f>'SO 15627'!M144</f>
        <v>0</v>
      </c>
      <c r="G63" s="138">
        <f>'SO 15627'!I144</f>
        <v>0</v>
      </c>
      <c r="H63" s="139">
        <f>'SO 15627'!S144</f>
        <v>0.01</v>
      </c>
      <c r="I63" s="139">
        <f>'SO 15627'!V144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85" t="s">
        <v>74</v>
      </c>
      <c r="C64" s="386"/>
      <c r="D64" s="386"/>
      <c r="E64" s="140">
        <f>'SO 15627'!L146</f>
        <v>0</v>
      </c>
      <c r="F64" s="140">
        <f>'SO 15627'!M146</f>
        <v>0</v>
      </c>
      <c r="G64" s="140">
        <f>'SO 15627'!I146</f>
        <v>0</v>
      </c>
      <c r="H64" s="141">
        <f>'SO 15627'!S146</f>
        <v>0.1</v>
      </c>
      <c r="I64" s="141">
        <f>'SO 15627'!V146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9"/>
      <c r="B66" s="385" t="s">
        <v>197</v>
      </c>
      <c r="C66" s="386"/>
      <c r="D66" s="386"/>
      <c r="E66" s="138"/>
      <c r="F66" s="138"/>
      <c r="G66" s="138"/>
      <c r="H66" s="139"/>
      <c r="I66" s="139"/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5"/>
      <c r="X66" s="137"/>
      <c r="Y66" s="137"/>
      <c r="Z66" s="137"/>
    </row>
    <row r="67" spans="1:26" x14ac:dyDescent="0.3">
      <c r="A67" s="9"/>
      <c r="B67" s="356" t="s">
        <v>576</v>
      </c>
      <c r="C67" s="357"/>
      <c r="D67" s="357"/>
      <c r="E67" s="138">
        <f>'SO 15627'!L155</f>
        <v>0</v>
      </c>
      <c r="F67" s="138">
        <f>'SO 15627'!M155</f>
        <v>0</v>
      </c>
      <c r="G67" s="138">
        <f>'SO 15627'!I155</f>
        <v>0</v>
      </c>
      <c r="H67" s="139">
        <f>'SO 15627'!S155</f>
        <v>0</v>
      </c>
      <c r="I67" s="139">
        <f>'SO 15627'!V155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5"/>
      <c r="X67" s="137"/>
      <c r="Y67" s="137"/>
      <c r="Z67" s="137"/>
    </row>
    <row r="68" spans="1:26" x14ac:dyDescent="0.3">
      <c r="A68" s="9"/>
      <c r="B68" s="385" t="s">
        <v>197</v>
      </c>
      <c r="C68" s="386"/>
      <c r="D68" s="386"/>
      <c r="E68" s="140">
        <f>'SO 15627'!L157</f>
        <v>0</v>
      </c>
      <c r="F68" s="140">
        <f>'SO 15627'!M157</f>
        <v>0</v>
      </c>
      <c r="G68" s="140">
        <f>'SO 15627'!I157</f>
        <v>0</v>
      </c>
      <c r="H68" s="141">
        <f>'SO 15627'!S157</f>
        <v>0</v>
      </c>
      <c r="I68" s="141">
        <f>'SO 15627'!V157</f>
        <v>0</v>
      </c>
      <c r="J68" s="141"/>
      <c r="K68" s="141"/>
      <c r="L68" s="141"/>
      <c r="M68" s="141"/>
      <c r="N68" s="141"/>
      <c r="O68" s="141"/>
      <c r="P68" s="141"/>
      <c r="Q68" s="137"/>
      <c r="R68" s="137"/>
      <c r="S68" s="137"/>
      <c r="T68" s="137"/>
      <c r="U68" s="137"/>
      <c r="V68" s="150"/>
      <c r="W68" s="215"/>
      <c r="X68" s="137"/>
      <c r="Y68" s="137"/>
      <c r="Z68" s="137"/>
    </row>
    <row r="69" spans="1:26" x14ac:dyDescent="0.3">
      <c r="A69" s="1"/>
      <c r="B69" s="206"/>
      <c r="C69" s="1"/>
      <c r="D69" s="1"/>
      <c r="E69" s="131"/>
      <c r="F69" s="131"/>
      <c r="G69" s="131"/>
      <c r="H69" s="132"/>
      <c r="I69" s="132"/>
      <c r="J69" s="132"/>
      <c r="K69" s="132"/>
      <c r="L69" s="132"/>
      <c r="M69" s="132"/>
      <c r="N69" s="132"/>
      <c r="O69" s="132"/>
      <c r="P69" s="132"/>
      <c r="V69" s="151"/>
      <c r="W69" s="52"/>
    </row>
    <row r="70" spans="1:26" x14ac:dyDescent="0.3">
      <c r="A70" s="9"/>
      <c r="B70" s="385" t="s">
        <v>8</v>
      </c>
      <c r="C70" s="386"/>
      <c r="D70" s="386"/>
      <c r="E70" s="138"/>
      <c r="F70" s="138"/>
      <c r="G70" s="138"/>
      <c r="H70" s="139"/>
      <c r="I70" s="139"/>
      <c r="J70" s="139"/>
      <c r="K70" s="139"/>
      <c r="L70" s="139"/>
      <c r="M70" s="139"/>
      <c r="N70" s="139"/>
      <c r="O70" s="139"/>
      <c r="P70" s="139"/>
      <c r="Q70" s="137"/>
      <c r="R70" s="137"/>
      <c r="S70" s="137"/>
      <c r="T70" s="137"/>
      <c r="U70" s="137"/>
      <c r="V70" s="150"/>
      <c r="W70" s="215"/>
      <c r="X70" s="137"/>
      <c r="Y70" s="137"/>
      <c r="Z70" s="137"/>
    </row>
    <row r="71" spans="1:26" x14ac:dyDescent="0.3">
      <c r="A71" s="9"/>
      <c r="B71" s="356" t="s">
        <v>309</v>
      </c>
      <c r="C71" s="357"/>
      <c r="D71" s="357"/>
      <c r="E71" s="138">
        <f>'SO 15627'!L165</f>
        <v>0</v>
      </c>
      <c r="F71" s="138">
        <f>'SO 15627'!M165</f>
        <v>0</v>
      </c>
      <c r="G71" s="138">
        <f>'SO 15627'!I165</f>
        <v>0</v>
      </c>
      <c r="H71" s="139">
        <f>'SO 15627'!S165</f>
        <v>0</v>
      </c>
      <c r="I71" s="139">
        <f>'SO 15627'!V165</f>
        <v>0</v>
      </c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5"/>
      <c r="X71" s="137"/>
      <c r="Y71" s="137"/>
      <c r="Z71" s="137"/>
    </row>
    <row r="72" spans="1:26" x14ac:dyDescent="0.3">
      <c r="A72" s="9"/>
      <c r="B72" s="385" t="s">
        <v>8</v>
      </c>
      <c r="C72" s="386"/>
      <c r="D72" s="386"/>
      <c r="E72" s="140">
        <f>'SO 15627'!L167</f>
        <v>0</v>
      </c>
      <c r="F72" s="140">
        <f>'SO 15627'!M167</f>
        <v>0</v>
      </c>
      <c r="G72" s="140">
        <f>'SO 15627'!I167</f>
        <v>0</v>
      </c>
      <c r="H72" s="141">
        <f>'SO 15627'!S167</f>
        <v>0</v>
      </c>
      <c r="I72" s="141">
        <f>'SO 15627'!V167</f>
        <v>0</v>
      </c>
      <c r="J72" s="141"/>
      <c r="K72" s="141"/>
      <c r="L72" s="141"/>
      <c r="M72" s="141"/>
      <c r="N72" s="141"/>
      <c r="O72" s="141"/>
      <c r="P72" s="141"/>
      <c r="Q72" s="137"/>
      <c r="R72" s="137"/>
      <c r="S72" s="137"/>
      <c r="T72" s="137"/>
      <c r="U72" s="137"/>
      <c r="V72" s="150"/>
      <c r="W72" s="215"/>
      <c r="X72" s="137"/>
      <c r="Y72" s="137"/>
      <c r="Z72" s="137"/>
    </row>
    <row r="73" spans="1:26" x14ac:dyDescent="0.3">
      <c r="A73" s="1"/>
      <c r="B73" s="206"/>
      <c r="C73" s="1"/>
      <c r="D73" s="1"/>
      <c r="E73" s="131"/>
      <c r="F73" s="131"/>
      <c r="G73" s="131"/>
      <c r="H73" s="132"/>
      <c r="I73" s="132"/>
      <c r="J73" s="132"/>
      <c r="K73" s="132"/>
      <c r="L73" s="132"/>
      <c r="M73" s="132"/>
      <c r="N73" s="132"/>
      <c r="O73" s="132"/>
      <c r="P73" s="132"/>
      <c r="V73" s="151"/>
      <c r="W73" s="52"/>
    </row>
    <row r="74" spans="1:26" x14ac:dyDescent="0.3">
      <c r="A74" s="142"/>
      <c r="B74" s="374" t="s">
        <v>76</v>
      </c>
      <c r="C74" s="375"/>
      <c r="D74" s="375"/>
      <c r="E74" s="144">
        <f>'SO 15627'!L168</f>
        <v>0</v>
      </c>
      <c r="F74" s="144">
        <f>'SO 15627'!M168</f>
        <v>0</v>
      </c>
      <c r="G74" s="144">
        <f>'SO 15627'!I168</f>
        <v>0</v>
      </c>
      <c r="H74" s="145">
        <f>'SO 15627'!S168</f>
        <v>0.1</v>
      </c>
      <c r="I74" s="145">
        <f>'SO 15627'!V168</f>
        <v>0</v>
      </c>
      <c r="J74" s="146"/>
      <c r="K74" s="146"/>
      <c r="L74" s="146"/>
      <c r="M74" s="146"/>
      <c r="N74" s="146"/>
      <c r="O74" s="146"/>
      <c r="P74" s="146"/>
      <c r="Q74" s="147"/>
      <c r="R74" s="147"/>
      <c r="S74" s="147"/>
      <c r="T74" s="147"/>
      <c r="U74" s="147"/>
      <c r="V74" s="152"/>
      <c r="W74" s="215"/>
      <c r="X74" s="143"/>
      <c r="Y74" s="143"/>
      <c r="Z74" s="143"/>
    </row>
    <row r="75" spans="1:26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14"/>
      <c r="B77" s="37"/>
      <c r="C77" s="8"/>
      <c r="D77" s="8"/>
      <c r="E77" s="26"/>
      <c r="F77" s="26"/>
      <c r="G77" s="26"/>
      <c r="H77" s="154"/>
      <c r="I77" s="154"/>
      <c r="J77" s="154"/>
      <c r="K77" s="154"/>
      <c r="L77" s="154"/>
      <c r="M77" s="154"/>
      <c r="N77" s="154"/>
      <c r="O77" s="154"/>
      <c r="P77" s="154"/>
      <c r="Q77" s="15"/>
      <c r="R77" s="15"/>
      <c r="S77" s="15"/>
      <c r="T77" s="15"/>
      <c r="U77" s="15"/>
      <c r="V77" s="15"/>
      <c r="W77" s="52"/>
    </row>
    <row r="78" spans="1:26" ht="34.950000000000003" customHeight="1" x14ac:dyDescent="0.3">
      <c r="A78" s="1"/>
      <c r="B78" s="376" t="s">
        <v>77</v>
      </c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52"/>
    </row>
    <row r="79" spans="1:26" x14ac:dyDescent="0.3">
      <c r="A79" s="14"/>
      <c r="B79" s="95"/>
      <c r="C79" s="18"/>
      <c r="D79" s="18"/>
      <c r="E79" s="97"/>
      <c r="F79" s="97"/>
      <c r="G79" s="97"/>
      <c r="H79" s="168"/>
      <c r="I79" s="168"/>
      <c r="J79" s="168"/>
      <c r="K79" s="168"/>
      <c r="L79" s="168"/>
      <c r="M79" s="168"/>
      <c r="N79" s="168"/>
      <c r="O79" s="168"/>
      <c r="P79" s="168"/>
      <c r="Q79" s="19"/>
      <c r="R79" s="19"/>
      <c r="S79" s="19"/>
      <c r="T79" s="19"/>
      <c r="U79" s="19"/>
      <c r="V79" s="19"/>
      <c r="W79" s="52"/>
    </row>
    <row r="80" spans="1:26" ht="19.95" customHeight="1" x14ac:dyDescent="0.3">
      <c r="A80" s="201"/>
      <c r="B80" s="379" t="s">
        <v>30</v>
      </c>
      <c r="C80" s="380"/>
      <c r="D80" s="380"/>
      <c r="E80" s="381"/>
      <c r="F80" s="166"/>
      <c r="G80" s="166"/>
      <c r="H80" s="167" t="s">
        <v>88</v>
      </c>
      <c r="I80" s="382" t="s">
        <v>89</v>
      </c>
      <c r="J80" s="383"/>
      <c r="K80" s="383"/>
      <c r="L80" s="383"/>
      <c r="M80" s="383"/>
      <c r="N80" s="383"/>
      <c r="O80" s="383"/>
      <c r="P80" s="384"/>
      <c r="Q80" s="17"/>
      <c r="R80" s="17"/>
      <c r="S80" s="17"/>
      <c r="T80" s="17"/>
      <c r="U80" s="17"/>
      <c r="V80" s="17"/>
      <c r="W80" s="52"/>
    </row>
    <row r="81" spans="1:26" ht="19.95" customHeight="1" x14ac:dyDescent="0.3">
      <c r="A81" s="201"/>
      <c r="B81" s="364" t="s">
        <v>31</v>
      </c>
      <c r="C81" s="365"/>
      <c r="D81" s="365"/>
      <c r="E81" s="366"/>
      <c r="F81" s="162"/>
      <c r="G81" s="162"/>
      <c r="H81" s="163" t="s">
        <v>25</v>
      </c>
      <c r="I81" s="16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ht="19.95" customHeight="1" x14ac:dyDescent="0.3">
      <c r="A82" s="201"/>
      <c r="B82" s="364" t="s">
        <v>32</v>
      </c>
      <c r="C82" s="365"/>
      <c r="D82" s="365"/>
      <c r="E82" s="366"/>
      <c r="F82" s="162"/>
      <c r="G82" s="162"/>
      <c r="H82" s="163" t="s">
        <v>90</v>
      </c>
      <c r="I82" s="163" t="s">
        <v>29</v>
      </c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ht="19.95" customHeight="1" x14ac:dyDescent="0.3">
      <c r="A83" s="14"/>
      <c r="B83" s="205" t="s">
        <v>91</v>
      </c>
      <c r="C83" s="3"/>
      <c r="D83" s="3"/>
      <c r="E83" s="13"/>
      <c r="F83" s="13"/>
      <c r="G83" s="13"/>
      <c r="H83" s="153"/>
      <c r="I83" s="153"/>
      <c r="J83" s="153"/>
      <c r="K83" s="153"/>
      <c r="L83" s="153"/>
      <c r="M83" s="153"/>
      <c r="N83" s="153"/>
      <c r="O83" s="153"/>
      <c r="P83" s="153"/>
      <c r="Q83" s="10"/>
      <c r="R83" s="10"/>
      <c r="S83" s="10"/>
      <c r="T83" s="10"/>
      <c r="U83" s="10"/>
      <c r="V83" s="10"/>
      <c r="W83" s="52"/>
    </row>
    <row r="84" spans="1:26" ht="19.95" customHeight="1" x14ac:dyDescent="0.3">
      <c r="A84" s="14"/>
      <c r="B84" s="205" t="s">
        <v>573</v>
      </c>
      <c r="C84" s="3"/>
      <c r="D84" s="3"/>
      <c r="E84" s="13"/>
      <c r="F84" s="13"/>
      <c r="G84" s="13"/>
      <c r="H84" s="153"/>
      <c r="I84" s="153"/>
      <c r="J84" s="153"/>
      <c r="K84" s="153"/>
      <c r="L84" s="153"/>
      <c r="M84" s="153"/>
      <c r="N84" s="153"/>
      <c r="O84" s="153"/>
      <c r="P84" s="153"/>
      <c r="Q84" s="10"/>
      <c r="R84" s="10"/>
      <c r="S84" s="10"/>
      <c r="T84" s="10"/>
      <c r="U84" s="10"/>
      <c r="V84" s="10"/>
      <c r="W84" s="52"/>
    </row>
    <row r="85" spans="1:26" ht="19.95" customHeight="1" x14ac:dyDescent="0.3">
      <c r="A85" s="14"/>
      <c r="B85" s="41"/>
      <c r="C85" s="3"/>
      <c r="D85" s="3"/>
      <c r="E85" s="13"/>
      <c r="F85" s="13"/>
      <c r="G85" s="13"/>
      <c r="H85" s="153"/>
      <c r="I85" s="153"/>
      <c r="J85" s="153"/>
      <c r="K85" s="153"/>
      <c r="L85" s="153"/>
      <c r="M85" s="153"/>
      <c r="N85" s="153"/>
      <c r="O85" s="153"/>
      <c r="P85" s="153"/>
      <c r="Q85" s="10"/>
      <c r="R85" s="10"/>
      <c r="S85" s="10"/>
      <c r="T85" s="10"/>
      <c r="U85" s="10"/>
      <c r="V85" s="10"/>
      <c r="W85" s="52"/>
    </row>
    <row r="86" spans="1:26" ht="19.95" customHeight="1" x14ac:dyDescent="0.3">
      <c r="A86" s="14"/>
      <c r="B86" s="41"/>
      <c r="C86" s="3"/>
      <c r="D86" s="3"/>
      <c r="E86" s="13"/>
      <c r="F86" s="13"/>
      <c r="G86" s="13"/>
      <c r="H86" s="153"/>
      <c r="I86" s="153"/>
      <c r="J86" s="153"/>
      <c r="K86" s="153"/>
      <c r="L86" s="153"/>
      <c r="M86" s="153"/>
      <c r="N86" s="153"/>
      <c r="O86" s="153"/>
      <c r="P86" s="153"/>
      <c r="Q86" s="10"/>
      <c r="R86" s="10"/>
      <c r="S86" s="10"/>
      <c r="T86" s="10"/>
      <c r="U86" s="10"/>
      <c r="V86" s="10"/>
      <c r="W86" s="52"/>
    </row>
    <row r="87" spans="1:26" ht="19.95" customHeight="1" x14ac:dyDescent="0.3">
      <c r="A87" s="14"/>
      <c r="B87" s="207" t="s">
        <v>65</v>
      </c>
      <c r="C87" s="164"/>
      <c r="D87" s="164"/>
      <c r="E87" s="13"/>
      <c r="F87" s="13"/>
      <c r="G87" s="13"/>
      <c r="H87" s="153"/>
      <c r="I87" s="153"/>
      <c r="J87" s="153"/>
      <c r="K87" s="153"/>
      <c r="L87" s="153"/>
      <c r="M87" s="153"/>
      <c r="N87" s="153"/>
      <c r="O87" s="153"/>
      <c r="P87" s="153"/>
      <c r="Q87" s="10"/>
      <c r="R87" s="10"/>
      <c r="S87" s="10"/>
      <c r="T87" s="10"/>
      <c r="U87" s="10"/>
      <c r="V87" s="10"/>
      <c r="W87" s="52"/>
    </row>
    <row r="88" spans="1:26" x14ac:dyDescent="0.3">
      <c r="A88" s="2"/>
      <c r="B88" s="208" t="s">
        <v>78</v>
      </c>
      <c r="C88" s="127" t="s">
        <v>79</v>
      </c>
      <c r="D88" s="127" t="s">
        <v>80</v>
      </c>
      <c r="E88" s="155"/>
      <c r="F88" s="155" t="s">
        <v>81</v>
      </c>
      <c r="G88" s="155" t="s">
        <v>82</v>
      </c>
      <c r="H88" s="156" t="s">
        <v>83</v>
      </c>
      <c r="I88" s="156" t="s">
        <v>84</v>
      </c>
      <c r="J88" s="156"/>
      <c r="K88" s="156"/>
      <c r="L88" s="156"/>
      <c r="M88" s="156"/>
      <c r="N88" s="156"/>
      <c r="O88" s="156"/>
      <c r="P88" s="156" t="s">
        <v>85</v>
      </c>
      <c r="Q88" s="157"/>
      <c r="R88" s="157"/>
      <c r="S88" s="127" t="s">
        <v>86</v>
      </c>
      <c r="T88" s="158"/>
      <c r="U88" s="158"/>
      <c r="V88" s="127" t="s">
        <v>87</v>
      </c>
      <c r="W88" s="52"/>
    </row>
    <row r="89" spans="1:26" x14ac:dyDescent="0.3">
      <c r="A89" s="9"/>
      <c r="B89" s="209"/>
      <c r="C89" s="169"/>
      <c r="D89" s="371" t="s">
        <v>66</v>
      </c>
      <c r="E89" s="371"/>
      <c r="F89" s="134"/>
      <c r="G89" s="170"/>
      <c r="H89" s="134"/>
      <c r="I89" s="134"/>
      <c r="J89" s="135"/>
      <c r="K89" s="135"/>
      <c r="L89" s="135"/>
      <c r="M89" s="135"/>
      <c r="N89" s="135"/>
      <c r="O89" s="135"/>
      <c r="P89" s="135"/>
      <c r="Q89" s="133"/>
      <c r="R89" s="133"/>
      <c r="S89" s="133"/>
      <c r="T89" s="133"/>
      <c r="U89" s="133"/>
      <c r="V89" s="194"/>
      <c r="W89" s="215"/>
      <c r="X89" s="137"/>
      <c r="Y89" s="137"/>
      <c r="Z89" s="137"/>
    </row>
    <row r="90" spans="1:26" x14ac:dyDescent="0.3">
      <c r="A90" s="9"/>
      <c r="B90" s="210"/>
      <c r="C90" s="172">
        <v>9</v>
      </c>
      <c r="D90" s="372" t="s">
        <v>153</v>
      </c>
      <c r="E90" s="372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95"/>
      <c r="W90" s="215"/>
      <c r="X90" s="137"/>
      <c r="Y90" s="137"/>
      <c r="Z90" s="137"/>
    </row>
    <row r="91" spans="1:26" ht="25.05" customHeight="1" x14ac:dyDescent="0.3">
      <c r="A91" s="179"/>
      <c r="B91" s="211">
        <v>1</v>
      </c>
      <c r="C91" s="180" t="s">
        <v>577</v>
      </c>
      <c r="D91" s="373" t="s">
        <v>578</v>
      </c>
      <c r="E91" s="373"/>
      <c r="F91" s="174" t="s">
        <v>579</v>
      </c>
      <c r="G91" s="175">
        <v>60</v>
      </c>
      <c r="H91" s="174"/>
      <c r="I91" s="174">
        <f>ROUND(G91*(H91),2)</f>
        <v>0</v>
      </c>
      <c r="J91" s="176">
        <f>ROUND(G91*(N91),2)</f>
        <v>26.4</v>
      </c>
      <c r="K91" s="177">
        <f>ROUND(G91*(O91),2)</f>
        <v>0</v>
      </c>
      <c r="L91" s="177">
        <f>ROUND(G91*(H91),2)</f>
        <v>0</v>
      </c>
      <c r="M91" s="177"/>
      <c r="N91" s="177">
        <v>0.44</v>
      </c>
      <c r="O91" s="177"/>
      <c r="P91" s="181">
        <v>1.0000000000000001E-5</v>
      </c>
      <c r="Q91" s="181"/>
      <c r="R91" s="181">
        <v>1.0000000000000001E-5</v>
      </c>
      <c r="S91" s="178">
        <f>ROUND(G91*(P91),3)</f>
        <v>1E-3</v>
      </c>
      <c r="T91" s="178"/>
      <c r="U91" s="178"/>
      <c r="V91" s="196"/>
      <c r="W91" s="52"/>
      <c r="Z91">
        <v>0</v>
      </c>
    </row>
    <row r="92" spans="1:26" x14ac:dyDescent="0.3">
      <c r="A92" s="9"/>
      <c r="B92" s="210"/>
      <c r="C92" s="172">
        <v>9</v>
      </c>
      <c r="D92" s="372" t="s">
        <v>153</v>
      </c>
      <c r="E92" s="372"/>
      <c r="F92" s="138"/>
      <c r="G92" s="171"/>
      <c r="H92" s="138"/>
      <c r="I92" s="140">
        <f>ROUND((SUM(I90:I91))/1,2)</f>
        <v>0</v>
      </c>
      <c r="J92" s="139"/>
      <c r="K92" s="139"/>
      <c r="L92" s="139">
        <f>ROUND((SUM(L90:L91))/1,2)</f>
        <v>0</v>
      </c>
      <c r="M92" s="139">
        <f>ROUND((SUM(M90:M91))/1,2)</f>
        <v>0</v>
      </c>
      <c r="N92" s="139"/>
      <c r="O92" s="139"/>
      <c r="P92" s="139"/>
      <c r="Q92" s="9"/>
      <c r="R92" s="9"/>
      <c r="S92" s="9">
        <f>ROUND((SUM(S90:S91))/1,2)</f>
        <v>0</v>
      </c>
      <c r="T92" s="9"/>
      <c r="U92" s="9"/>
      <c r="V92" s="198">
        <f>ROUND((SUM(V90:V91))/1,2)</f>
        <v>0</v>
      </c>
      <c r="W92" s="215"/>
      <c r="X92" s="137"/>
      <c r="Y92" s="137"/>
      <c r="Z92" s="137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9"/>
      <c r="D94" s="386" t="s">
        <v>66</v>
      </c>
      <c r="E94" s="386"/>
      <c r="F94" s="138"/>
      <c r="G94" s="171"/>
      <c r="H94" s="138"/>
      <c r="I94" s="140">
        <f>ROUND((SUM(I89:I93))/2,2)</f>
        <v>0</v>
      </c>
      <c r="J94" s="139"/>
      <c r="K94" s="139"/>
      <c r="L94" s="138">
        <f>ROUND((SUM(L89:L93))/2,2)</f>
        <v>0</v>
      </c>
      <c r="M94" s="138">
        <f>ROUND((SUM(M89:M93))/2,2)</f>
        <v>0</v>
      </c>
      <c r="N94" s="139"/>
      <c r="O94" s="139"/>
      <c r="P94" s="190"/>
      <c r="Q94" s="9"/>
      <c r="R94" s="9"/>
      <c r="S94" s="190">
        <f>ROUND((SUM(S89:S93))/2,2)</f>
        <v>0</v>
      </c>
      <c r="T94" s="9"/>
      <c r="U94" s="9"/>
      <c r="V94" s="198">
        <f>ROUND((SUM(V89:V93))/2,2)</f>
        <v>0</v>
      </c>
      <c r="W94" s="52"/>
    </row>
    <row r="95" spans="1:26" x14ac:dyDescent="0.3">
      <c r="A95" s="1"/>
      <c r="B95" s="206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0"/>
      <c r="C96" s="9"/>
      <c r="D96" s="386" t="s">
        <v>74</v>
      </c>
      <c r="E96" s="386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x14ac:dyDescent="0.3">
      <c r="A97" s="9"/>
      <c r="B97" s="210"/>
      <c r="C97" s="172">
        <v>723</v>
      </c>
      <c r="D97" s="372" t="s">
        <v>580</v>
      </c>
      <c r="E97" s="372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9"/>
      <c r="R97" s="9"/>
      <c r="S97" s="9"/>
      <c r="T97" s="9"/>
      <c r="U97" s="9"/>
      <c r="V97" s="195"/>
      <c r="W97" s="215"/>
      <c r="X97" s="137"/>
      <c r="Y97" s="137"/>
      <c r="Z97" s="137"/>
    </row>
    <row r="98" spans="1:26" ht="25.05" customHeight="1" x14ac:dyDescent="0.3">
      <c r="A98" s="179"/>
      <c r="B98" s="211">
        <v>2</v>
      </c>
      <c r="C98" s="180" t="s">
        <v>581</v>
      </c>
      <c r="D98" s="373" t="s">
        <v>582</v>
      </c>
      <c r="E98" s="373"/>
      <c r="F98" s="174" t="s">
        <v>162</v>
      </c>
      <c r="G98" s="175">
        <v>7</v>
      </c>
      <c r="H98" s="174"/>
      <c r="I98" s="174">
        <f t="shared" ref="I98:I123" si="0">ROUND(G98*(H98),2)</f>
        <v>0</v>
      </c>
      <c r="J98" s="176">
        <f t="shared" ref="J98:J123" si="1">ROUND(G98*(N98),2)</f>
        <v>76.23</v>
      </c>
      <c r="K98" s="177">
        <f t="shared" ref="K98:K123" si="2">ROUND(G98*(O98),2)</f>
        <v>0</v>
      </c>
      <c r="L98" s="177">
        <f t="shared" ref="L98:L118" si="3">ROUND(G98*(H98),2)</f>
        <v>0</v>
      </c>
      <c r="M98" s="177"/>
      <c r="N98" s="177">
        <v>10.89</v>
      </c>
      <c r="O98" s="177"/>
      <c r="P98" s="181">
        <v>1.48E-3</v>
      </c>
      <c r="Q98" s="181"/>
      <c r="R98" s="181">
        <v>1.48E-3</v>
      </c>
      <c r="S98" s="178">
        <f t="shared" ref="S98:S123" si="4">ROUND(G98*(P98),3)</f>
        <v>0.01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1">
        <v>3</v>
      </c>
      <c r="C99" s="180" t="s">
        <v>583</v>
      </c>
      <c r="D99" s="373" t="s">
        <v>584</v>
      </c>
      <c r="E99" s="373"/>
      <c r="F99" s="174" t="s">
        <v>162</v>
      </c>
      <c r="G99" s="175">
        <v>1.5</v>
      </c>
      <c r="H99" s="174"/>
      <c r="I99" s="174">
        <f t="shared" si="0"/>
        <v>0</v>
      </c>
      <c r="J99" s="176">
        <f t="shared" si="1"/>
        <v>17.600000000000001</v>
      </c>
      <c r="K99" s="177">
        <f t="shared" si="2"/>
        <v>0</v>
      </c>
      <c r="L99" s="177">
        <f t="shared" si="3"/>
        <v>0</v>
      </c>
      <c r="M99" s="177"/>
      <c r="N99" s="177">
        <v>11.73</v>
      </c>
      <c r="O99" s="177"/>
      <c r="P99" s="181">
        <v>1.8500000000000001E-3</v>
      </c>
      <c r="Q99" s="181"/>
      <c r="R99" s="181">
        <v>1.8500000000000001E-3</v>
      </c>
      <c r="S99" s="178">
        <f t="shared" si="4"/>
        <v>3.0000000000000001E-3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1">
        <v>4</v>
      </c>
      <c r="C100" s="180" t="s">
        <v>585</v>
      </c>
      <c r="D100" s="373" t="s">
        <v>586</v>
      </c>
      <c r="E100" s="373"/>
      <c r="F100" s="174" t="s">
        <v>162</v>
      </c>
      <c r="G100" s="175">
        <v>5</v>
      </c>
      <c r="H100" s="174"/>
      <c r="I100" s="174">
        <f t="shared" si="0"/>
        <v>0</v>
      </c>
      <c r="J100" s="176">
        <f t="shared" si="1"/>
        <v>64.099999999999994</v>
      </c>
      <c r="K100" s="177">
        <f t="shared" si="2"/>
        <v>0</v>
      </c>
      <c r="L100" s="177">
        <f t="shared" si="3"/>
        <v>0</v>
      </c>
      <c r="M100" s="177"/>
      <c r="N100" s="177">
        <v>12.82</v>
      </c>
      <c r="O100" s="177"/>
      <c r="P100" s="181">
        <v>2.7299999999999998E-3</v>
      </c>
      <c r="Q100" s="181"/>
      <c r="R100" s="181">
        <v>2.7299999999999998E-3</v>
      </c>
      <c r="S100" s="178">
        <f t="shared" si="4"/>
        <v>1.4E-2</v>
      </c>
      <c r="T100" s="178"/>
      <c r="U100" s="178"/>
      <c r="V100" s="196"/>
      <c r="W100" s="52"/>
      <c r="Z100">
        <v>0</v>
      </c>
    </row>
    <row r="101" spans="1:26" ht="25.05" customHeight="1" x14ac:dyDescent="0.3">
      <c r="A101" s="179"/>
      <c r="B101" s="211">
        <v>5</v>
      </c>
      <c r="C101" s="180" t="s">
        <v>587</v>
      </c>
      <c r="D101" s="373" t="s">
        <v>588</v>
      </c>
      <c r="E101" s="373"/>
      <c r="F101" s="174" t="s">
        <v>162</v>
      </c>
      <c r="G101" s="175">
        <v>1.5</v>
      </c>
      <c r="H101" s="174"/>
      <c r="I101" s="174">
        <f t="shared" si="0"/>
        <v>0</v>
      </c>
      <c r="J101" s="176">
        <f t="shared" si="1"/>
        <v>66.03</v>
      </c>
      <c r="K101" s="177">
        <f t="shared" si="2"/>
        <v>0</v>
      </c>
      <c r="L101" s="177">
        <f t="shared" si="3"/>
        <v>0</v>
      </c>
      <c r="M101" s="177"/>
      <c r="N101" s="177">
        <v>44.02</v>
      </c>
      <c r="O101" s="177"/>
      <c r="P101" s="181">
        <v>1.6820000000000002E-2</v>
      </c>
      <c r="Q101" s="181"/>
      <c r="R101" s="181">
        <v>1.6820000000000002E-2</v>
      </c>
      <c r="S101" s="178">
        <f t="shared" si="4"/>
        <v>2.5000000000000001E-2</v>
      </c>
      <c r="T101" s="178"/>
      <c r="U101" s="178"/>
      <c r="V101" s="196"/>
      <c r="W101" s="52"/>
      <c r="Z101">
        <v>0</v>
      </c>
    </row>
    <row r="102" spans="1:26" ht="25.05" customHeight="1" x14ac:dyDescent="0.3">
      <c r="A102" s="179"/>
      <c r="B102" s="211">
        <v>6</v>
      </c>
      <c r="C102" s="180" t="s">
        <v>589</v>
      </c>
      <c r="D102" s="373" t="s">
        <v>590</v>
      </c>
      <c r="E102" s="373"/>
      <c r="F102" s="174" t="s">
        <v>162</v>
      </c>
      <c r="G102" s="175">
        <v>1.5</v>
      </c>
      <c r="H102" s="174"/>
      <c r="I102" s="174">
        <f t="shared" si="0"/>
        <v>0</v>
      </c>
      <c r="J102" s="176">
        <f t="shared" si="1"/>
        <v>15.11</v>
      </c>
      <c r="K102" s="177">
        <f t="shared" si="2"/>
        <v>0</v>
      </c>
      <c r="L102" s="177">
        <f t="shared" si="3"/>
        <v>0</v>
      </c>
      <c r="M102" s="177"/>
      <c r="N102" s="177">
        <v>10.07</v>
      </c>
      <c r="O102" s="177"/>
      <c r="P102" s="181">
        <v>2.5600000000000002E-3</v>
      </c>
      <c r="Q102" s="181"/>
      <c r="R102" s="181">
        <v>2.5600000000000002E-3</v>
      </c>
      <c r="S102" s="178">
        <f t="shared" si="4"/>
        <v>4.0000000000000001E-3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7</v>
      </c>
      <c r="C103" s="180" t="s">
        <v>591</v>
      </c>
      <c r="D103" s="373" t="s">
        <v>592</v>
      </c>
      <c r="E103" s="373"/>
      <c r="F103" s="174" t="s">
        <v>450</v>
      </c>
      <c r="G103" s="175">
        <v>1</v>
      </c>
      <c r="H103" s="174"/>
      <c r="I103" s="174">
        <f t="shared" si="0"/>
        <v>0</v>
      </c>
      <c r="J103" s="176">
        <f t="shared" si="1"/>
        <v>80.33</v>
      </c>
      <c r="K103" s="177">
        <f t="shared" si="2"/>
        <v>0</v>
      </c>
      <c r="L103" s="177">
        <f t="shared" si="3"/>
        <v>0</v>
      </c>
      <c r="M103" s="177"/>
      <c r="N103" s="177">
        <v>80.33</v>
      </c>
      <c r="O103" s="177"/>
      <c r="P103" s="181">
        <v>6.28E-3</v>
      </c>
      <c r="Q103" s="181"/>
      <c r="R103" s="181">
        <v>6.28E-3</v>
      </c>
      <c r="S103" s="178">
        <f t="shared" si="4"/>
        <v>6.0000000000000001E-3</v>
      </c>
      <c r="T103" s="178"/>
      <c r="U103" s="178"/>
      <c r="V103" s="196"/>
      <c r="W103" s="52"/>
      <c r="Z103">
        <v>0</v>
      </c>
    </row>
    <row r="104" spans="1:26" ht="25.05" customHeight="1" x14ac:dyDescent="0.3">
      <c r="A104" s="179"/>
      <c r="B104" s="211">
        <v>8</v>
      </c>
      <c r="C104" s="180" t="s">
        <v>593</v>
      </c>
      <c r="D104" s="373" t="s">
        <v>594</v>
      </c>
      <c r="E104" s="373"/>
      <c r="F104" s="174" t="s">
        <v>325</v>
      </c>
      <c r="G104" s="175">
        <v>3</v>
      </c>
      <c r="H104" s="174"/>
      <c r="I104" s="174">
        <f t="shared" si="0"/>
        <v>0</v>
      </c>
      <c r="J104" s="176">
        <f t="shared" si="1"/>
        <v>31.59</v>
      </c>
      <c r="K104" s="177">
        <f t="shared" si="2"/>
        <v>0</v>
      </c>
      <c r="L104" s="177">
        <f t="shared" si="3"/>
        <v>0</v>
      </c>
      <c r="M104" s="177"/>
      <c r="N104" s="177">
        <v>10.53</v>
      </c>
      <c r="O104" s="177"/>
      <c r="P104" s="181">
        <v>2.2000000000000001E-4</v>
      </c>
      <c r="Q104" s="181"/>
      <c r="R104" s="181">
        <v>2.2000000000000001E-4</v>
      </c>
      <c r="S104" s="178">
        <f t="shared" si="4"/>
        <v>1E-3</v>
      </c>
      <c r="T104" s="178"/>
      <c r="U104" s="178"/>
      <c r="V104" s="196"/>
      <c r="W104" s="52"/>
      <c r="Z104">
        <v>0</v>
      </c>
    </row>
    <row r="105" spans="1:26" ht="25.05" customHeight="1" x14ac:dyDescent="0.3">
      <c r="A105" s="179"/>
      <c r="B105" s="211">
        <v>9</v>
      </c>
      <c r="C105" s="180" t="s">
        <v>595</v>
      </c>
      <c r="D105" s="373" t="s">
        <v>596</v>
      </c>
      <c r="E105" s="373"/>
      <c r="F105" s="174" t="s">
        <v>325</v>
      </c>
      <c r="G105" s="175">
        <v>3</v>
      </c>
      <c r="H105" s="174"/>
      <c r="I105" s="174">
        <f t="shared" si="0"/>
        <v>0</v>
      </c>
      <c r="J105" s="176">
        <f t="shared" si="1"/>
        <v>12.57</v>
      </c>
      <c r="K105" s="177">
        <f t="shared" si="2"/>
        <v>0</v>
      </c>
      <c r="L105" s="177">
        <f t="shared" si="3"/>
        <v>0</v>
      </c>
      <c r="M105" s="177"/>
      <c r="N105" s="177">
        <v>4.1900000000000004</v>
      </c>
      <c r="O105" s="177"/>
      <c r="P105" s="181">
        <v>3.0000000000000001E-5</v>
      </c>
      <c r="Q105" s="181"/>
      <c r="R105" s="181">
        <v>3.0000000000000001E-5</v>
      </c>
      <c r="S105" s="178">
        <f t="shared" si="4"/>
        <v>0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1">
        <v>10</v>
      </c>
      <c r="C106" s="180" t="s">
        <v>597</v>
      </c>
      <c r="D106" s="373" t="s">
        <v>598</v>
      </c>
      <c r="E106" s="373"/>
      <c r="F106" s="174" t="s">
        <v>325</v>
      </c>
      <c r="G106" s="175">
        <v>1</v>
      </c>
      <c r="H106" s="174"/>
      <c r="I106" s="174">
        <f t="shared" si="0"/>
        <v>0</v>
      </c>
      <c r="J106" s="176">
        <f t="shared" si="1"/>
        <v>4.58</v>
      </c>
      <c r="K106" s="177">
        <f t="shared" si="2"/>
        <v>0</v>
      </c>
      <c r="L106" s="177">
        <f t="shared" si="3"/>
        <v>0</v>
      </c>
      <c r="M106" s="177"/>
      <c r="N106" s="177">
        <v>4.58</v>
      </c>
      <c r="O106" s="177"/>
      <c r="P106" s="181">
        <v>3.0000000000000001E-5</v>
      </c>
      <c r="Q106" s="181"/>
      <c r="R106" s="181">
        <v>3.0000000000000001E-5</v>
      </c>
      <c r="S106" s="178">
        <f t="shared" si="4"/>
        <v>0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11</v>
      </c>
      <c r="C107" s="180" t="s">
        <v>599</v>
      </c>
      <c r="D107" s="373" t="s">
        <v>600</v>
      </c>
      <c r="E107" s="373"/>
      <c r="F107" s="174" t="s">
        <v>325</v>
      </c>
      <c r="G107" s="175">
        <v>4</v>
      </c>
      <c r="H107" s="174"/>
      <c r="I107" s="174">
        <f t="shared" si="0"/>
        <v>0</v>
      </c>
      <c r="J107" s="176">
        <f t="shared" si="1"/>
        <v>11.88</v>
      </c>
      <c r="K107" s="177">
        <f t="shared" si="2"/>
        <v>0</v>
      </c>
      <c r="L107" s="177">
        <f t="shared" si="3"/>
        <v>0</v>
      </c>
      <c r="M107" s="177"/>
      <c r="N107" s="177">
        <v>2.9699999999999998</v>
      </c>
      <c r="O107" s="177"/>
      <c r="P107" s="181"/>
      <c r="Q107" s="181"/>
      <c r="R107" s="181"/>
      <c r="S107" s="178">
        <f t="shared" si="4"/>
        <v>0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1">
        <v>12</v>
      </c>
      <c r="C108" s="180" t="s">
        <v>601</v>
      </c>
      <c r="D108" s="373" t="s">
        <v>602</v>
      </c>
      <c r="E108" s="373"/>
      <c r="F108" s="174" t="s">
        <v>325</v>
      </c>
      <c r="G108" s="175">
        <v>3</v>
      </c>
      <c r="H108" s="174"/>
      <c r="I108" s="174">
        <f t="shared" si="0"/>
        <v>0</v>
      </c>
      <c r="J108" s="176">
        <f t="shared" si="1"/>
        <v>11.13</v>
      </c>
      <c r="K108" s="177">
        <f t="shared" si="2"/>
        <v>0</v>
      </c>
      <c r="L108" s="177">
        <f t="shared" si="3"/>
        <v>0</v>
      </c>
      <c r="M108" s="177"/>
      <c r="N108" s="177">
        <v>3.71</v>
      </c>
      <c r="O108" s="177"/>
      <c r="P108" s="181"/>
      <c r="Q108" s="181"/>
      <c r="R108" s="181"/>
      <c r="S108" s="178">
        <f t="shared" si="4"/>
        <v>0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13</v>
      </c>
      <c r="C109" s="180" t="s">
        <v>603</v>
      </c>
      <c r="D109" s="373" t="s">
        <v>604</v>
      </c>
      <c r="E109" s="373"/>
      <c r="F109" s="174" t="s">
        <v>316</v>
      </c>
      <c r="G109" s="175">
        <v>0.9</v>
      </c>
      <c r="H109" s="176"/>
      <c r="I109" s="174">
        <f t="shared" si="0"/>
        <v>0</v>
      </c>
      <c r="J109" s="176">
        <f t="shared" si="1"/>
        <v>16.91</v>
      </c>
      <c r="K109" s="177">
        <f t="shared" si="2"/>
        <v>0</v>
      </c>
      <c r="L109" s="177">
        <f t="shared" si="3"/>
        <v>0</v>
      </c>
      <c r="M109" s="177"/>
      <c r="N109" s="177">
        <v>18.79</v>
      </c>
      <c r="O109" s="177"/>
      <c r="P109" s="181"/>
      <c r="Q109" s="181"/>
      <c r="R109" s="181"/>
      <c r="S109" s="178">
        <f t="shared" si="4"/>
        <v>0</v>
      </c>
      <c r="T109" s="178"/>
      <c r="U109" s="178"/>
      <c r="V109" s="196"/>
      <c r="W109" s="52"/>
      <c r="Z109">
        <v>0</v>
      </c>
    </row>
    <row r="110" spans="1:26" ht="25.05" customHeight="1" x14ac:dyDescent="0.3">
      <c r="A110" s="179"/>
      <c r="B110" s="211">
        <v>14</v>
      </c>
      <c r="C110" s="180" t="s">
        <v>605</v>
      </c>
      <c r="D110" s="373" t="s">
        <v>606</v>
      </c>
      <c r="E110" s="373"/>
      <c r="F110" s="174" t="s">
        <v>316</v>
      </c>
      <c r="G110" s="175">
        <v>1</v>
      </c>
      <c r="H110" s="176"/>
      <c r="I110" s="174">
        <f t="shared" si="0"/>
        <v>0</v>
      </c>
      <c r="J110" s="176">
        <f t="shared" si="1"/>
        <v>18.79</v>
      </c>
      <c r="K110" s="177">
        <f t="shared" si="2"/>
        <v>0</v>
      </c>
      <c r="L110" s="177">
        <f t="shared" si="3"/>
        <v>0</v>
      </c>
      <c r="M110" s="177"/>
      <c r="N110" s="177">
        <v>18.79</v>
      </c>
      <c r="O110" s="177"/>
      <c r="P110" s="181"/>
      <c r="Q110" s="181"/>
      <c r="R110" s="181"/>
      <c r="S110" s="178">
        <f t="shared" si="4"/>
        <v>0</v>
      </c>
      <c r="T110" s="178"/>
      <c r="U110" s="178"/>
      <c r="V110" s="196"/>
      <c r="W110" s="52"/>
      <c r="Z110">
        <v>0</v>
      </c>
    </row>
    <row r="111" spans="1:26" ht="25.05" customHeight="1" x14ac:dyDescent="0.3">
      <c r="A111" s="179"/>
      <c r="B111" s="211">
        <v>15</v>
      </c>
      <c r="C111" s="180" t="s">
        <v>607</v>
      </c>
      <c r="D111" s="373" t="s">
        <v>608</v>
      </c>
      <c r="E111" s="373"/>
      <c r="F111" s="174" t="s">
        <v>316</v>
      </c>
      <c r="G111" s="175">
        <v>0.05</v>
      </c>
      <c r="H111" s="176"/>
      <c r="I111" s="174">
        <f t="shared" si="0"/>
        <v>0</v>
      </c>
      <c r="J111" s="176">
        <f t="shared" si="1"/>
        <v>0.94</v>
      </c>
      <c r="K111" s="177">
        <f t="shared" si="2"/>
        <v>0</v>
      </c>
      <c r="L111" s="177">
        <f t="shared" si="3"/>
        <v>0</v>
      </c>
      <c r="M111" s="177"/>
      <c r="N111" s="177">
        <v>18.79</v>
      </c>
      <c r="O111" s="177"/>
      <c r="P111" s="181"/>
      <c r="Q111" s="181"/>
      <c r="R111" s="181"/>
      <c r="S111" s="178">
        <f t="shared" si="4"/>
        <v>0</v>
      </c>
      <c r="T111" s="178"/>
      <c r="U111" s="178"/>
      <c r="V111" s="196"/>
      <c r="W111" s="52"/>
      <c r="Z111">
        <v>0</v>
      </c>
    </row>
    <row r="112" spans="1:26" ht="25.05" customHeight="1" x14ac:dyDescent="0.3">
      <c r="A112" s="179"/>
      <c r="B112" s="211">
        <v>16</v>
      </c>
      <c r="C112" s="180" t="s">
        <v>609</v>
      </c>
      <c r="D112" s="373" t="s">
        <v>610</v>
      </c>
      <c r="E112" s="373"/>
      <c r="F112" s="174" t="s">
        <v>162</v>
      </c>
      <c r="G112" s="175">
        <v>54</v>
      </c>
      <c r="H112" s="174"/>
      <c r="I112" s="174">
        <f t="shared" si="0"/>
        <v>0</v>
      </c>
      <c r="J112" s="176">
        <f t="shared" si="1"/>
        <v>145.80000000000001</v>
      </c>
      <c r="K112" s="177">
        <f t="shared" si="2"/>
        <v>0</v>
      </c>
      <c r="L112" s="177">
        <f t="shared" si="3"/>
        <v>0</v>
      </c>
      <c r="M112" s="177"/>
      <c r="N112" s="177">
        <v>2.7</v>
      </c>
      <c r="O112" s="177"/>
      <c r="P112" s="181">
        <v>3.8999999999999999E-4</v>
      </c>
      <c r="Q112" s="181"/>
      <c r="R112" s="181">
        <v>3.8999999999999999E-4</v>
      </c>
      <c r="S112" s="178">
        <f t="shared" si="4"/>
        <v>2.1000000000000001E-2</v>
      </c>
      <c r="T112" s="178"/>
      <c r="U112" s="178"/>
      <c r="V112" s="196"/>
      <c r="W112" s="52"/>
      <c r="Z112">
        <v>0</v>
      </c>
    </row>
    <row r="113" spans="1:26" ht="25.05" customHeight="1" x14ac:dyDescent="0.3">
      <c r="A113" s="179"/>
      <c r="B113" s="211">
        <v>17</v>
      </c>
      <c r="C113" s="180" t="s">
        <v>611</v>
      </c>
      <c r="D113" s="373" t="s">
        <v>612</v>
      </c>
      <c r="E113" s="373"/>
      <c r="F113" s="174" t="s">
        <v>613</v>
      </c>
      <c r="G113" s="175">
        <v>1</v>
      </c>
      <c r="H113" s="174"/>
      <c r="I113" s="174">
        <f t="shared" si="0"/>
        <v>0</v>
      </c>
      <c r="J113" s="176">
        <f t="shared" si="1"/>
        <v>5.55</v>
      </c>
      <c r="K113" s="177">
        <f t="shared" si="2"/>
        <v>0</v>
      </c>
      <c r="L113" s="177">
        <f t="shared" si="3"/>
        <v>0</v>
      </c>
      <c r="M113" s="177"/>
      <c r="N113" s="177">
        <v>5.55</v>
      </c>
      <c r="O113" s="177"/>
      <c r="P113" s="181"/>
      <c r="Q113" s="181"/>
      <c r="R113" s="181"/>
      <c r="S113" s="178">
        <f t="shared" si="4"/>
        <v>0</v>
      </c>
      <c r="T113" s="178"/>
      <c r="U113" s="178"/>
      <c r="V113" s="196"/>
      <c r="W113" s="52"/>
      <c r="Z113">
        <v>0</v>
      </c>
    </row>
    <row r="114" spans="1:26" ht="25.05" customHeight="1" x14ac:dyDescent="0.3">
      <c r="A114" s="179"/>
      <c r="B114" s="211">
        <v>18</v>
      </c>
      <c r="C114" s="180" t="s">
        <v>614</v>
      </c>
      <c r="D114" s="373" t="s">
        <v>615</v>
      </c>
      <c r="E114" s="373"/>
      <c r="F114" s="174" t="s">
        <v>325</v>
      </c>
      <c r="G114" s="175">
        <v>2</v>
      </c>
      <c r="H114" s="174"/>
      <c r="I114" s="174">
        <f t="shared" si="0"/>
        <v>0</v>
      </c>
      <c r="J114" s="176">
        <f t="shared" si="1"/>
        <v>2.46</v>
      </c>
      <c r="K114" s="177">
        <f t="shared" si="2"/>
        <v>0</v>
      </c>
      <c r="L114" s="177">
        <f t="shared" si="3"/>
        <v>0</v>
      </c>
      <c r="M114" s="177"/>
      <c r="N114" s="177">
        <v>1.23</v>
      </c>
      <c r="O114" s="177"/>
      <c r="P114" s="181"/>
      <c r="Q114" s="181"/>
      <c r="R114" s="181"/>
      <c r="S114" s="178">
        <f t="shared" si="4"/>
        <v>0</v>
      </c>
      <c r="T114" s="178"/>
      <c r="U114" s="178"/>
      <c r="V114" s="196"/>
      <c r="W114" s="52"/>
      <c r="Z114">
        <v>0</v>
      </c>
    </row>
    <row r="115" spans="1:26" ht="25.05" customHeight="1" x14ac:dyDescent="0.3">
      <c r="A115" s="179"/>
      <c r="B115" s="211">
        <v>19</v>
      </c>
      <c r="C115" s="180" t="s">
        <v>616</v>
      </c>
      <c r="D115" s="373" t="s">
        <v>617</v>
      </c>
      <c r="E115" s="373"/>
      <c r="F115" s="174" t="s">
        <v>162</v>
      </c>
      <c r="G115" s="175">
        <v>50</v>
      </c>
      <c r="H115" s="174"/>
      <c r="I115" s="174">
        <f t="shared" si="0"/>
        <v>0</v>
      </c>
      <c r="J115" s="176">
        <f t="shared" si="1"/>
        <v>53.5</v>
      </c>
      <c r="K115" s="177">
        <f t="shared" si="2"/>
        <v>0</v>
      </c>
      <c r="L115" s="177">
        <f t="shared" si="3"/>
        <v>0</v>
      </c>
      <c r="M115" s="177"/>
      <c r="N115" s="177">
        <v>1.07</v>
      </c>
      <c r="O115" s="177"/>
      <c r="P115" s="181"/>
      <c r="Q115" s="181"/>
      <c r="R115" s="181"/>
      <c r="S115" s="178">
        <f t="shared" si="4"/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1">
        <v>20</v>
      </c>
      <c r="C116" s="180" t="s">
        <v>618</v>
      </c>
      <c r="D116" s="373" t="s">
        <v>619</v>
      </c>
      <c r="E116" s="373"/>
      <c r="F116" s="174" t="s">
        <v>325</v>
      </c>
      <c r="G116" s="175">
        <v>1</v>
      </c>
      <c r="H116" s="174"/>
      <c r="I116" s="174">
        <f t="shared" si="0"/>
        <v>0</v>
      </c>
      <c r="J116" s="176">
        <f t="shared" si="1"/>
        <v>9.35</v>
      </c>
      <c r="K116" s="177">
        <f t="shared" si="2"/>
        <v>0</v>
      </c>
      <c r="L116" s="177">
        <f t="shared" si="3"/>
        <v>0</v>
      </c>
      <c r="M116" s="177"/>
      <c r="N116" s="177">
        <v>9.35</v>
      </c>
      <c r="O116" s="177"/>
      <c r="P116" s="181"/>
      <c r="Q116" s="181"/>
      <c r="R116" s="181"/>
      <c r="S116" s="178">
        <f t="shared" si="4"/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1">
        <v>21</v>
      </c>
      <c r="C117" s="180" t="s">
        <v>620</v>
      </c>
      <c r="D117" s="373" t="s">
        <v>621</v>
      </c>
      <c r="E117" s="373"/>
      <c r="F117" s="174" t="s">
        <v>325</v>
      </c>
      <c r="G117" s="175">
        <v>2</v>
      </c>
      <c r="H117" s="174"/>
      <c r="I117" s="174">
        <f t="shared" si="0"/>
        <v>0</v>
      </c>
      <c r="J117" s="176">
        <f t="shared" si="1"/>
        <v>18.579999999999998</v>
      </c>
      <c r="K117" s="177">
        <f t="shared" si="2"/>
        <v>0</v>
      </c>
      <c r="L117" s="177">
        <f t="shared" si="3"/>
        <v>0</v>
      </c>
      <c r="M117" s="177"/>
      <c r="N117" s="177">
        <v>9.2899999999999991</v>
      </c>
      <c r="O117" s="177"/>
      <c r="P117" s="181">
        <v>2.5000000000000001E-4</v>
      </c>
      <c r="Q117" s="181"/>
      <c r="R117" s="181">
        <v>2.5000000000000001E-4</v>
      </c>
      <c r="S117" s="178">
        <f t="shared" si="4"/>
        <v>1E-3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1">
        <v>22</v>
      </c>
      <c r="C118" s="180" t="s">
        <v>622</v>
      </c>
      <c r="D118" s="373" t="s">
        <v>623</v>
      </c>
      <c r="E118" s="373"/>
      <c r="F118" s="174" t="s">
        <v>162</v>
      </c>
      <c r="G118" s="175">
        <v>45</v>
      </c>
      <c r="H118" s="174"/>
      <c r="I118" s="174">
        <f t="shared" si="0"/>
        <v>0</v>
      </c>
      <c r="J118" s="176">
        <f t="shared" si="1"/>
        <v>846</v>
      </c>
      <c r="K118" s="177">
        <f t="shared" si="2"/>
        <v>0</v>
      </c>
      <c r="L118" s="177">
        <f t="shared" si="3"/>
        <v>0</v>
      </c>
      <c r="M118" s="177"/>
      <c r="N118" s="177">
        <v>18.8</v>
      </c>
      <c r="O118" s="177"/>
      <c r="P118" s="181"/>
      <c r="Q118" s="181"/>
      <c r="R118" s="181"/>
      <c r="S118" s="178">
        <f t="shared" si="4"/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2">
        <v>23</v>
      </c>
      <c r="C119" s="188" t="s">
        <v>624</v>
      </c>
      <c r="D119" s="388" t="s">
        <v>625</v>
      </c>
      <c r="E119" s="388"/>
      <c r="F119" s="183" t="s">
        <v>325</v>
      </c>
      <c r="G119" s="184">
        <v>4</v>
      </c>
      <c r="H119" s="183"/>
      <c r="I119" s="183">
        <f t="shared" si="0"/>
        <v>0</v>
      </c>
      <c r="J119" s="185">
        <f t="shared" si="1"/>
        <v>72.12</v>
      </c>
      <c r="K119" s="186">
        <f t="shared" si="2"/>
        <v>0</v>
      </c>
      <c r="L119" s="186"/>
      <c r="M119" s="186">
        <f>ROUND(G119*(H119),2)</f>
        <v>0</v>
      </c>
      <c r="N119" s="186">
        <v>18.03</v>
      </c>
      <c r="O119" s="186"/>
      <c r="P119" s="189"/>
      <c r="Q119" s="189"/>
      <c r="R119" s="189"/>
      <c r="S119" s="187">
        <f t="shared" si="4"/>
        <v>0</v>
      </c>
      <c r="T119" s="187"/>
      <c r="U119" s="187"/>
      <c r="V119" s="197"/>
      <c r="W119" s="52"/>
      <c r="Z119">
        <v>0</v>
      </c>
    </row>
    <row r="120" spans="1:26" ht="25.05" customHeight="1" x14ac:dyDescent="0.3">
      <c r="A120" s="179"/>
      <c r="B120" s="212">
        <v>24</v>
      </c>
      <c r="C120" s="188" t="s">
        <v>626</v>
      </c>
      <c r="D120" s="388" t="s">
        <v>627</v>
      </c>
      <c r="E120" s="388"/>
      <c r="F120" s="183" t="s">
        <v>325</v>
      </c>
      <c r="G120" s="184">
        <v>3</v>
      </c>
      <c r="H120" s="183"/>
      <c r="I120" s="183">
        <f t="shared" si="0"/>
        <v>0</v>
      </c>
      <c r="J120" s="185">
        <f t="shared" si="1"/>
        <v>45.12</v>
      </c>
      <c r="K120" s="186">
        <f t="shared" si="2"/>
        <v>0</v>
      </c>
      <c r="L120" s="186"/>
      <c r="M120" s="186">
        <f>ROUND(G120*(H120),2)</f>
        <v>0</v>
      </c>
      <c r="N120" s="186">
        <v>15.04</v>
      </c>
      <c r="O120" s="186"/>
      <c r="P120" s="189"/>
      <c r="Q120" s="189"/>
      <c r="R120" s="189"/>
      <c r="S120" s="187">
        <f t="shared" si="4"/>
        <v>0</v>
      </c>
      <c r="T120" s="187"/>
      <c r="U120" s="187"/>
      <c r="V120" s="197"/>
      <c r="W120" s="52"/>
      <c r="Z120">
        <v>0</v>
      </c>
    </row>
    <row r="121" spans="1:26" ht="25.05" customHeight="1" x14ac:dyDescent="0.3">
      <c r="A121" s="179"/>
      <c r="B121" s="212">
        <v>25</v>
      </c>
      <c r="C121" s="188" t="s">
        <v>628</v>
      </c>
      <c r="D121" s="388" t="s">
        <v>629</v>
      </c>
      <c r="E121" s="388"/>
      <c r="F121" s="183" t="s">
        <v>325</v>
      </c>
      <c r="G121" s="184">
        <v>1</v>
      </c>
      <c r="H121" s="183"/>
      <c r="I121" s="183">
        <f t="shared" si="0"/>
        <v>0</v>
      </c>
      <c r="J121" s="185">
        <f t="shared" si="1"/>
        <v>26.55</v>
      </c>
      <c r="K121" s="186">
        <f t="shared" si="2"/>
        <v>0</v>
      </c>
      <c r="L121" s="186"/>
      <c r="M121" s="186">
        <f>ROUND(G121*(H121),2)</f>
        <v>0</v>
      </c>
      <c r="N121" s="186">
        <v>26.55</v>
      </c>
      <c r="O121" s="186"/>
      <c r="P121" s="189"/>
      <c r="Q121" s="189"/>
      <c r="R121" s="189"/>
      <c r="S121" s="187">
        <f t="shared" si="4"/>
        <v>0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2">
        <v>26</v>
      </c>
      <c r="C122" s="188" t="s">
        <v>630</v>
      </c>
      <c r="D122" s="388" t="s">
        <v>631</v>
      </c>
      <c r="E122" s="388"/>
      <c r="F122" s="183" t="s">
        <v>325</v>
      </c>
      <c r="G122" s="184">
        <v>1</v>
      </c>
      <c r="H122" s="183"/>
      <c r="I122" s="183">
        <f t="shared" si="0"/>
        <v>0</v>
      </c>
      <c r="J122" s="185">
        <f t="shared" si="1"/>
        <v>25.05</v>
      </c>
      <c r="K122" s="186">
        <f t="shared" si="2"/>
        <v>0</v>
      </c>
      <c r="L122" s="186"/>
      <c r="M122" s="186">
        <f>ROUND(G122*(H122),2)</f>
        <v>0</v>
      </c>
      <c r="N122" s="186">
        <v>25.05</v>
      </c>
      <c r="O122" s="186"/>
      <c r="P122" s="189"/>
      <c r="Q122" s="189"/>
      <c r="R122" s="189"/>
      <c r="S122" s="187">
        <f t="shared" si="4"/>
        <v>0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2">
        <v>27</v>
      </c>
      <c r="C123" s="188" t="s">
        <v>632</v>
      </c>
      <c r="D123" s="388" t="s">
        <v>633</v>
      </c>
      <c r="E123" s="388"/>
      <c r="F123" s="183" t="s">
        <v>325</v>
      </c>
      <c r="G123" s="184">
        <v>3</v>
      </c>
      <c r="H123" s="183"/>
      <c r="I123" s="183">
        <f t="shared" si="0"/>
        <v>0</v>
      </c>
      <c r="J123" s="185">
        <f t="shared" si="1"/>
        <v>240</v>
      </c>
      <c r="K123" s="186">
        <f t="shared" si="2"/>
        <v>0</v>
      </c>
      <c r="L123" s="186"/>
      <c r="M123" s="186">
        <f>ROUND(G123*(H123),2)</f>
        <v>0</v>
      </c>
      <c r="N123" s="186">
        <v>80</v>
      </c>
      <c r="O123" s="186"/>
      <c r="P123" s="189"/>
      <c r="Q123" s="189"/>
      <c r="R123" s="189"/>
      <c r="S123" s="187">
        <f t="shared" si="4"/>
        <v>0</v>
      </c>
      <c r="T123" s="187"/>
      <c r="U123" s="187"/>
      <c r="V123" s="197"/>
      <c r="W123" s="52"/>
      <c r="Z123">
        <v>0</v>
      </c>
    </row>
    <row r="124" spans="1:26" x14ac:dyDescent="0.3">
      <c r="A124" s="9"/>
      <c r="B124" s="210"/>
      <c r="C124" s="172">
        <v>723</v>
      </c>
      <c r="D124" s="372" t="s">
        <v>580</v>
      </c>
      <c r="E124" s="372"/>
      <c r="F124" s="138"/>
      <c r="G124" s="171"/>
      <c r="H124" s="138"/>
      <c r="I124" s="140">
        <f>ROUND((SUM(I97:I123))/1,2)</f>
        <v>0</v>
      </c>
      <c r="J124" s="139"/>
      <c r="K124" s="139"/>
      <c r="L124" s="139">
        <f>ROUND((SUM(L97:L123))/1,2)</f>
        <v>0</v>
      </c>
      <c r="M124" s="139">
        <f>ROUND((SUM(M97:M123))/1,2)</f>
        <v>0</v>
      </c>
      <c r="N124" s="139"/>
      <c r="O124" s="139"/>
      <c r="P124" s="139"/>
      <c r="Q124" s="9"/>
      <c r="R124" s="9"/>
      <c r="S124" s="9">
        <f>ROUND((SUM(S97:S123))/1,2)</f>
        <v>0.09</v>
      </c>
      <c r="T124" s="9"/>
      <c r="U124" s="9"/>
      <c r="V124" s="198">
        <f>ROUND((SUM(V97:V123))/1,2)</f>
        <v>0</v>
      </c>
      <c r="W124" s="215"/>
      <c r="X124" s="137"/>
      <c r="Y124" s="137"/>
      <c r="Z124" s="137"/>
    </row>
    <row r="125" spans="1:26" x14ac:dyDescent="0.3">
      <c r="A125" s="1"/>
      <c r="B125" s="206"/>
      <c r="C125" s="1"/>
      <c r="D125" s="1"/>
      <c r="E125" s="131"/>
      <c r="F125" s="131"/>
      <c r="G125" s="165"/>
      <c r="H125" s="131"/>
      <c r="I125" s="131"/>
      <c r="J125" s="132"/>
      <c r="K125" s="132"/>
      <c r="L125" s="132"/>
      <c r="M125" s="132"/>
      <c r="N125" s="132"/>
      <c r="O125" s="132"/>
      <c r="P125" s="132"/>
      <c r="Q125" s="1"/>
      <c r="R125" s="1"/>
      <c r="S125" s="1"/>
      <c r="T125" s="1"/>
      <c r="U125" s="1"/>
      <c r="V125" s="199"/>
      <c r="W125" s="52"/>
    </row>
    <row r="126" spans="1:26" x14ac:dyDescent="0.3">
      <c r="A126" s="9"/>
      <c r="B126" s="210"/>
      <c r="C126" s="172">
        <v>733</v>
      </c>
      <c r="D126" s="372" t="s">
        <v>310</v>
      </c>
      <c r="E126" s="372"/>
      <c r="F126" s="138"/>
      <c r="G126" s="171"/>
      <c r="H126" s="138"/>
      <c r="I126" s="138"/>
      <c r="J126" s="139"/>
      <c r="K126" s="139"/>
      <c r="L126" s="139"/>
      <c r="M126" s="139"/>
      <c r="N126" s="139"/>
      <c r="O126" s="139"/>
      <c r="P126" s="139"/>
      <c r="Q126" s="9"/>
      <c r="R126" s="9"/>
      <c r="S126" s="9"/>
      <c r="T126" s="9"/>
      <c r="U126" s="9"/>
      <c r="V126" s="195"/>
      <c r="W126" s="215"/>
      <c r="X126" s="137"/>
      <c r="Y126" s="137"/>
      <c r="Z126" s="137"/>
    </row>
    <row r="127" spans="1:26" ht="25.05" customHeight="1" x14ac:dyDescent="0.3">
      <c r="A127" s="179"/>
      <c r="B127" s="211">
        <v>28</v>
      </c>
      <c r="C127" s="180" t="s">
        <v>634</v>
      </c>
      <c r="D127" s="373" t="s">
        <v>635</v>
      </c>
      <c r="E127" s="373"/>
      <c r="F127" s="174" t="s">
        <v>325</v>
      </c>
      <c r="G127" s="175">
        <v>2</v>
      </c>
      <c r="H127" s="174"/>
      <c r="I127" s="174">
        <f>ROUND(G127*(H127),2)</f>
        <v>0</v>
      </c>
      <c r="J127" s="176">
        <f>ROUND(G127*(N127),2)</f>
        <v>112.58</v>
      </c>
      <c r="K127" s="177">
        <f>ROUND(G127*(O127),2)</f>
        <v>0</v>
      </c>
      <c r="L127" s="177">
        <f>ROUND(G127*(H127),2)</f>
        <v>0</v>
      </c>
      <c r="M127" s="177"/>
      <c r="N127" s="177">
        <v>56.29</v>
      </c>
      <c r="O127" s="177"/>
      <c r="P127" s="181">
        <v>6.2970460000000002E-4</v>
      </c>
      <c r="Q127" s="181"/>
      <c r="R127" s="181">
        <v>6.2970460000000002E-4</v>
      </c>
      <c r="S127" s="178">
        <f>ROUND(G127*(P127),3)</f>
        <v>1E-3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29</v>
      </c>
      <c r="C128" s="180" t="s">
        <v>493</v>
      </c>
      <c r="D128" s="373" t="s">
        <v>494</v>
      </c>
      <c r="E128" s="373"/>
      <c r="F128" s="174" t="s">
        <v>316</v>
      </c>
      <c r="G128" s="175">
        <v>1.4</v>
      </c>
      <c r="H128" s="176"/>
      <c r="I128" s="174">
        <f>ROUND(G128*(H128),2)</f>
        <v>0</v>
      </c>
      <c r="J128" s="176">
        <f>ROUND(G128*(N128),2)</f>
        <v>1.62</v>
      </c>
      <c r="K128" s="177">
        <f>ROUND(G128*(O128),2)</f>
        <v>0</v>
      </c>
      <c r="L128" s="177">
        <f>ROUND(G128*(H128),2)</f>
        <v>0</v>
      </c>
      <c r="M128" s="177"/>
      <c r="N128" s="177">
        <v>1.1599999999999999</v>
      </c>
      <c r="O128" s="177"/>
      <c r="P128" s="181"/>
      <c r="Q128" s="181"/>
      <c r="R128" s="181"/>
      <c r="S128" s="178">
        <f>ROUND(G128*(P128),3)</f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1">
        <v>30</v>
      </c>
      <c r="C129" s="180" t="s">
        <v>495</v>
      </c>
      <c r="D129" s="373" t="s">
        <v>496</v>
      </c>
      <c r="E129" s="373"/>
      <c r="F129" s="174" t="s">
        <v>316</v>
      </c>
      <c r="G129" s="175">
        <v>0.6</v>
      </c>
      <c r="H129" s="176"/>
      <c r="I129" s="174">
        <f>ROUND(G129*(H129),2)</f>
        <v>0</v>
      </c>
      <c r="J129" s="176">
        <f>ROUND(G129*(N129),2)</f>
        <v>0.7</v>
      </c>
      <c r="K129" s="177">
        <f>ROUND(G129*(O129),2)</f>
        <v>0</v>
      </c>
      <c r="L129" s="177">
        <f>ROUND(G129*(H129),2)</f>
        <v>0</v>
      </c>
      <c r="M129" s="177"/>
      <c r="N129" s="177">
        <v>1.1599999999999999</v>
      </c>
      <c r="O129" s="177"/>
      <c r="P129" s="181"/>
      <c r="Q129" s="181"/>
      <c r="R129" s="181"/>
      <c r="S129" s="178">
        <f>ROUND(G129*(P129),3)</f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31</v>
      </c>
      <c r="C130" s="180" t="s">
        <v>497</v>
      </c>
      <c r="D130" s="373" t="s">
        <v>498</v>
      </c>
      <c r="E130" s="373"/>
      <c r="F130" s="174" t="s">
        <v>316</v>
      </c>
      <c r="G130" s="175">
        <v>0.05</v>
      </c>
      <c r="H130" s="176"/>
      <c r="I130" s="174">
        <f>ROUND(G130*(H130),2)</f>
        <v>0</v>
      </c>
      <c r="J130" s="176">
        <f>ROUND(G130*(N130),2)</f>
        <v>0</v>
      </c>
      <c r="K130" s="177">
        <f>ROUND(G130*(O130),2)</f>
        <v>0</v>
      </c>
      <c r="L130" s="177">
        <f>ROUND(G130*(H130),2)</f>
        <v>0</v>
      </c>
      <c r="M130" s="177"/>
      <c r="N130" s="177">
        <v>0.05</v>
      </c>
      <c r="O130" s="177"/>
      <c r="P130" s="181"/>
      <c r="Q130" s="181"/>
      <c r="R130" s="181"/>
      <c r="S130" s="178">
        <f>ROUND(G130*(P130),3)</f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32</v>
      </c>
      <c r="C131" s="188" t="s">
        <v>636</v>
      </c>
      <c r="D131" s="388" t="s">
        <v>637</v>
      </c>
      <c r="E131" s="388"/>
      <c r="F131" s="183" t="s">
        <v>325</v>
      </c>
      <c r="G131" s="184">
        <v>2</v>
      </c>
      <c r="H131" s="183"/>
      <c r="I131" s="183">
        <f>ROUND(G131*(H131),2)</f>
        <v>0</v>
      </c>
      <c r="J131" s="185">
        <f>ROUND(G131*(N131),2)</f>
        <v>2.3199999999999998</v>
      </c>
      <c r="K131" s="186">
        <f>ROUND(G131*(O131),2)</f>
        <v>0</v>
      </c>
      <c r="L131" s="186"/>
      <c r="M131" s="186">
        <f>ROUND(G131*(H131),2)</f>
        <v>0</v>
      </c>
      <c r="N131" s="186">
        <v>1.1599999999999999</v>
      </c>
      <c r="O131" s="186"/>
      <c r="P131" s="189"/>
      <c r="Q131" s="189"/>
      <c r="R131" s="189"/>
      <c r="S131" s="187">
        <f>ROUND(G131*(P131),3)</f>
        <v>0</v>
      </c>
      <c r="T131" s="187"/>
      <c r="U131" s="187"/>
      <c r="V131" s="197"/>
      <c r="W131" s="52"/>
      <c r="Z131">
        <v>0</v>
      </c>
    </row>
    <row r="132" spans="1:26" x14ac:dyDescent="0.3">
      <c r="A132" s="9"/>
      <c r="B132" s="210"/>
      <c r="C132" s="172">
        <v>733</v>
      </c>
      <c r="D132" s="372" t="s">
        <v>310</v>
      </c>
      <c r="E132" s="372"/>
      <c r="F132" s="138"/>
      <c r="G132" s="171"/>
      <c r="H132" s="138"/>
      <c r="I132" s="140">
        <f>ROUND((SUM(I126:I131))/1,2)</f>
        <v>0</v>
      </c>
      <c r="J132" s="139"/>
      <c r="K132" s="139"/>
      <c r="L132" s="139">
        <f>ROUND((SUM(L126:L131))/1,2)</f>
        <v>0</v>
      </c>
      <c r="M132" s="139">
        <f>ROUND((SUM(M126:M131))/1,2)</f>
        <v>0</v>
      </c>
      <c r="N132" s="139"/>
      <c r="O132" s="139"/>
      <c r="P132" s="139"/>
      <c r="Q132" s="9"/>
      <c r="R132" s="9"/>
      <c r="S132" s="9">
        <f>ROUND((SUM(S126:S131))/1,2)</f>
        <v>0</v>
      </c>
      <c r="T132" s="9"/>
      <c r="U132" s="9"/>
      <c r="V132" s="198">
        <f>ROUND((SUM(V126:V131))/1,2)</f>
        <v>0</v>
      </c>
      <c r="W132" s="215"/>
      <c r="X132" s="137"/>
      <c r="Y132" s="137"/>
      <c r="Z132" s="137"/>
    </row>
    <row r="133" spans="1:26" x14ac:dyDescent="0.3">
      <c r="A133" s="1"/>
      <c r="B133" s="206"/>
      <c r="C133" s="1"/>
      <c r="D133" s="1"/>
      <c r="E133" s="131"/>
      <c r="F133" s="131"/>
      <c r="G133" s="165"/>
      <c r="H133" s="131"/>
      <c r="I133" s="131"/>
      <c r="J133" s="132"/>
      <c r="K133" s="132"/>
      <c r="L133" s="132"/>
      <c r="M133" s="132"/>
      <c r="N133" s="132"/>
      <c r="O133" s="132"/>
      <c r="P133" s="132"/>
      <c r="Q133" s="1"/>
      <c r="R133" s="1"/>
      <c r="S133" s="1"/>
      <c r="T133" s="1"/>
      <c r="U133" s="1"/>
      <c r="V133" s="199"/>
      <c r="W133" s="52"/>
    </row>
    <row r="134" spans="1:26" x14ac:dyDescent="0.3">
      <c r="A134" s="9"/>
      <c r="B134" s="210"/>
      <c r="C134" s="172">
        <v>734</v>
      </c>
      <c r="D134" s="372" t="s">
        <v>505</v>
      </c>
      <c r="E134" s="372"/>
      <c r="F134" s="138"/>
      <c r="G134" s="171"/>
      <c r="H134" s="138"/>
      <c r="I134" s="138"/>
      <c r="J134" s="139"/>
      <c r="K134" s="139"/>
      <c r="L134" s="139"/>
      <c r="M134" s="139"/>
      <c r="N134" s="139"/>
      <c r="O134" s="139"/>
      <c r="P134" s="139"/>
      <c r="Q134" s="9"/>
      <c r="R134" s="9"/>
      <c r="S134" s="9"/>
      <c r="T134" s="9"/>
      <c r="U134" s="9"/>
      <c r="V134" s="195"/>
      <c r="W134" s="215"/>
      <c r="X134" s="137"/>
      <c r="Y134" s="137"/>
      <c r="Z134" s="137"/>
    </row>
    <row r="135" spans="1:26" ht="25.05" customHeight="1" x14ac:dyDescent="0.3">
      <c r="A135" s="179"/>
      <c r="B135" s="211">
        <v>33</v>
      </c>
      <c r="C135" s="180" t="s">
        <v>638</v>
      </c>
      <c r="D135" s="373" t="s">
        <v>639</v>
      </c>
      <c r="E135" s="373"/>
      <c r="F135" s="174" t="s">
        <v>325</v>
      </c>
      <c r="G135" s="175">
        <v>3</v>
      </c>
      <c r="H135" s="174"/>
      <c r="I135" s="174">
        <f>ROUND(G135*(H135),2)</f>
        <v>0</v>
      </c>
      <c r="J135" s="176">
        <f>ROUND(G135*(N135),2)</f>
        <v>32.67</v>
      </c>
      <c r="K135" s="177">
        <f>ROUND(G135*(O135),2)</f>
        <v>0</v>
      </c>
      <c r="L135" s="177">
        <f>ROUND(G135*(H135),2)</f>
        <v>0</v>
      </c>
      <c r="M135" s="177"/>
      <c r="N135" s="177">
        <v>10.89</v>
      </c>
      <c r="O135" s="177"/>
      <c r="P135" s="181">
        <v>7.5000000000000002E-4</v>
      </c>
      <c r="Q135" s="181"/>
      <c r="R135" s="181">
        <v>7.5000000000000002E-4</v>
      </c>
      <c r="S135" s="178">
        <f>ROUND(G135*(P135),3)</f>
        <v>2E-3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34</v>
      </c>
      <c r="C136" s="180" t="s">
        <v>640</v>
      </c>
      <c r="D136" s="373" t="s">
        <v>641</v>
      </c>
      <c r="E136" s="373"/>
      <c r="F136" s="174" t="s">
        <v>325</v>
      </c>
      <c r="G136" s="175">
        <v>1</v>
      </c>
      <c r="H136" s="174"/>
      <c r="I136" s="174">
        <f>ROUND(G136*(H136),2)</f>
        <v>0</v>
      </c>
      <c r="J136" s="176">
        <f>ROUND(G136*(N136),2)</f>
        <v>13.2</v>
      </c>
      <c r="K136" s="177">
        <f>ROUND(G136*(O136),2)</f>
        <v>0</v>
      </c>
      <c r="L136" s="177">
        <f>ROUND(G136*(H136),2)</f>
        <v>0</v>
      </c>
      <c r="M136" s="177"/>
      <c r="N136" s="177">
        <v>13.2</v>
      </c>
      <c r="O136" s="177"/>
      <c r="P136" s="181">
        <v>8.4999999999999995E-4</v>
      </c>
      <c r="Q136" s="181"/>
      <c r="R136" s="181">
        <v>8.4999999999999995E-4</v>
      </c>
      <c r="S136" s="178">
        <f>ROUND(G136*(P136),3)</f>
        <v>1E-3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35</v>
      </c>
      <c r="C137" s="180" t="s">
        <v>642</v>
      </c>
      <c r="D137" s="373" t="s">
        <v>643</v>
      </c>
      <c r="E137" s="373"/>
      <c r="F137" s="174" t="s">
        <v>325</v>
      </c>
      <c r="G137" s="175">
        <v>4</v>
      </c>
      <c r="H137" s="174"/>
      <c r="I137" s="174">
        <f>ROUND(G137*(H137),2)</f>
        <v>0</v>
      </c>
      <c r="J137" s="176">
        <f>ROUND(G137*(N137),2)</f>
        <v>159</v>
      </c>
      <c r="K137" s="177">
        <f>ROUND(G137*(O137),2)</f>
        <v>0</v>
      </c>
      <c r="L137" s="177">
        <f>ROUND(G137*(H137),2)</f>
        <v>0</v>
      </c>
      <c r="M137" s="177"/>
      <c r="N137" s="177">
        <v>39.75</v>
      </c>
      <c r="O137" s="177"/>
      <c r="P137" s="181">
        <v>1.31E-3</v>
      </c>
      <c r="Q137" s="181"/>
      <c r="R137" s="181">
        <v>1.31E-3</v>
      </c>
      <c r="S137" s="178">
        <f>ROUND(G137*(P137),3)</f>
        <v>5.0000000000000001E-3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2">
        <v>36</v>
      </c>
      <c r="C138" s="188" t="s">
        <v>644</v>
      </c>
      <c r="D138" s="388" t="s">
        <v>645</v>
      </c>
      <c r="E138" s="388"/>
      <c r="F138" s="183" t="s">
        <v>325</v>
      </c>
      <c r="G138" s="184">
        <v>4</v>
      </c>
      <c r="H138" s="183"/>
      <c r="I138" s="183">
        <f>ROUND(G138*(H138),2)</f>
        <v>0</v>
      </c>
      <c r="J138" s="185">
        <f>ROUND(G138*(N138),2)</f>
        <v>25.24</v>
      </c>
      <c r="K138" s="186">
        <f>ROUND(G138*(O138),2)</f>
        <v>0</v>
      </c>
      <c r="L138" s="186"/>
      <c r="M138" s="186">
        <f>ROUND(G138*(H138),2)</f>
        <v>0</v>
      </c>
      <c r="N138" s="186">
        <v>6.31</v>
      </c>
      <c r="O138" s="186"/>
      <c r="P138" s="189"/>
      <c r="Q138" s="189"/>
      <c r="R138" s="189"/>
      <c r="S138" s="187">
        <f>ROUND(G138*(P138),3)</f>
        <v>0</v>
      </c>
      <c r="T138" s="187"/>
      <c r="U138" s="187"/>
      <c r="V138" s="197"/>
      <c r="W138" s="52"/>
      <c r="Z138">
        <v>0</v>
      </c>
    </row>
    <row r="139" spans="1:26" x14ac:dyDescent="0.3">
      <c r="A139" s="9"/>
      <c r="B139" s="210"/>
      <c r="C139" s="172">
        <v>734</v>
      </c>
      <c r="D139" s="372" t="s">
        <v>505</v>
      </c>
      <c r="E139" s="372"/>
      <c r="F139" s="138"/>
      <c r="G139" s="171"/>
      <c r="H139" s="138"/>
      <c r="I139" s="140">
        <f>ROUND((SUM(I134:I138))/1,2)</f>
        <v>0</v>
      </c>
      <c r="J139" s="139"/>
      <c r="K139" s="139"/>
      <c r="L139" s="139">
        <f>ROUND((SUM(L134:L138))/1,2)</f>
        <v>0</v>
      </c>
      <c r="M139" s="139">
        <f>ROUND((SUM(M134:M138))/1,2)</f>
        <v>0</v>
      </c>
      <c r="N139" s="139"/>
      <c r="O139" s="139"/>
      <c r="P139" s="139"/>
      <c r="Q139" s="9"/>
      <c r="R139" s="9"/>
      <c r="S139" s="9">
        <f>ROUND((SUM(S134:S138))/1,2)</f>
        <v>0.01</v>
      </c>
      <c r="T139" s="9"/>
      <c r="U139" s="9"/>
      <c r="V139" s="198">
        <f>ROUND((SUM(V134:V138))/1,2)</f>
        <v>0</v>
      </c>
      <c r="W139" s="215"/>
      <c r="X139" s="137"/>
      <c r="Y139" s="137"/>
      <c r="Z139" s="137"/>
    </row>
    <row r="140" spans="1:26" x14ac:dyDescent="0.3">
      <c r="A140" s="1"/>
      <c r="B140" s="206"/>
      <c r="C140" s="1"/>
      <c r="D140" s="1"/>
      <c r="E140" s="131"/>
      <c r="F140" s="131"/>
      <c r="G140" s="165"/>
      <c r="H140" s="131"/>
      <c r="I140" s="131"/>
      <c r="J140" s="132"/>
      <c r="K140" s="132"/>
      <c r="L140" s="132"/>
      <c r="M140" s="132"/>
      <c r="N140" s="132"/>
      <c r="O140" s="132"/>
      <c r="P140" s="132"/>
      <c r="Q140" s="1"/>
      <c r="R140" s="1"/>
      <c r="S140" s="1"/>
      <c r="T140" s="1"/>
      <c r="U140" s="1"/>
      <c r="V140" s="199"/>
      <c r="W140" s="52"/>
    </row>
    <row r="141" spans="1:26" x14ac:dyDescent="0.3">
      <c r="A141" s="9"/>
      <c r="B141" s="210"/>
      <c r="C141" s="172">
        <v>783</v>
      </c>
      <c r="D141" s="372" t="s">
        <v>646</v>
      </c>
      <c r="E141" s="372"/>
      <c r="F141" s="9"/>
      <c r="G141" s="171"/>
      <c r="H141" s="138"/>
      <c r="I141" s="138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195"/>
      <c r="W141" s="215"/>
      <c r="X141" s="137"/>
      <c r="Y141" s="137"/>
      <c r="Z141" s="137"/>
    </row>
    <row r="142" spans="1:26" ht="25.05" customHeight="1" x14ac:dyDescent="0.3">
      <c r="A142" s="179"/>
      <c r="B142" s="211">
        <v>37</v>
      </c>
      <c r="C142" s="180" t="s">
        <v>647</v>
      </c>
      <c r="D142" s="373" t="s">
        <v>648</v>
      </c>
      <c r="E142" s="373"/>
      <c r="F142" s="173" t="s">
        <v>162</v>
      </c>
      <c r="G142" s="175">
        <v>60</v>
      </c>
      <c r="H142" s="174"/>
      <c r="I142" s="174">
        <f>ROUND(G142*(H142),2)</f>
        <v>0</v>
      </c>
      <c r="J142" s="173">
        <f>ROUND(G142*(N142),2)</f>
        <v>139.80000000000001</v>
      </c>
      <c r="K142" s="178">
        <f>ROUND(G142*(O142),2)</f>
        <v>0</v>
      </c>
      <c r="L142" s="178">
        <f>ROUND(G142*(H142),2)</f>
        <v>0</v>
      </c>
      <c r="M142" s="178"/>
      <c r="N142" s="178">
        <v>2.33</v>
      </c>
      <c r="O142" s="178"/>
      <c r="P142" s="181">
        <v>9.0000000000000006E-5</v>
      </c>
      <c r="Q142" s="181"/>
      <c r="R142" s="181">
        <v>9.0000000000000006E-5</v>
      </c>
      <c r="S142" s="178">
        <f>ROUND(G142*(P142),3)</f>
        <v>5.0000000000000001E-3</v>
      </c>
      <c r="T142" s="178"/>
      <c r="U142" s="178"/>
      <c r="V142" s="196"/>
      <c r="W142" s="52"/>
      <c r="Z142">
        <v>0</v>
      </c>
    </row>
    <row r="143" spans="1:26" ht="25.05" customHeight="1" x14ac:dyDescent="0.3">
      <c r="A143" s="179"/>
      <c r="B143" s="211">
        <v>38</v>
      </c>
      <c r="C143" s="180" t="s">
        <v>649</v>
      </c>
      <c r="D143" s="373" t="s">
        <v>650</v>
      </c>
      <c r="E143" s="373"/>
      <c r="F143" s="173" t="s">
        <v>162</v>
      </c>
      <c r="G143" s="175">
        <v>1.5</v>
      </c>
      <c r="H143" s="174"/>
      <c r="I143" s="174">
        <f>ROUND(G143*(H143),2)</f>
        <v>0</v>
      </c>
      <c r="J143" s="173">
        <f>ROUND(G143*(N143),2)</f>
        <v>5.87</v>
      </c>
      <c r="K143" s="178">
        <f>ROUND(G143*(O143),2)</f>
        <v>0</v>
      </c>
      <c r="L143" s="178">
        <f>ROUND(G143*(H143),2)</f>
        <v>0</v>
      </c>
      <c r="M143" s="178"/>
      <c r="N143" s="178">
        <v>3.91</v>
      </c>
      <c r="O143" s="178"/>
      <c r="P143" s="181">
        <v>1.7000000000000001E-4</v>
      </c>
      <c r="Q143" s="181"/>
      <c r="R143" s="181">
        <v>1.7000000000000001E-4</v>
      </c>
      <c r="S143" s="178">
        <f>ROUND(G143*(P143),3)</f>
        <v>0</v>
      </c>
      <c r="T143" s="178"/>
      <c r="U143" s="178"/>
      <c r="V143" s="196"/>
      <c r="W143" s="52"/>
      <c r="Z143">
        <v>0</v>
      </c>
    </row>
    <row r="144" spans="1:26" x14ac:dyDescent="0.3">
      <c r="A144" s="9"/>
      <c r="B144" s="210"/>
      <c r="C144" s="172">
        <v>783</v>
      </c>
      <c r="D144" s="372" t="s">
        <v>646</v>
      </c>
      <c r="E144" s="372"/>
      <c r="F144" s="9"/>
      <c r="G144" s="171"/>
      <c r="H144" s="138"/>
      <c r="I144" s="140">
        <f>ROUND((SUM(I141:I143))/1,2)</f>
        <v>0</v>
      </c>
      <c r="J144" s="9"/>
      <c r="K144" s="9"/>
      <c r="L144" s="9">
        <f>ROUND((SUM(L141:L143))/1,2)</f>
        <v>0</v>
      </c>
      <c r="M144" s="9">
        <f>ROUND((SUM(M141:M143))/1,2)</f>
        <v>0</v>
      </c>
      <c r="N144" s="9"/>
      <c r="O144" s="9"/>
      <c r="P144" s="9"/>
      <c r="Q144" s="9"/>
      <c r="R144" s="9"/>
      <c r="S144" s="9">
        <f>ROUND((SUM(S141:S143))/1,2)</f>
        <v>0.01</v>
      </c>
      <c r="T144" s="9"/>
      <c r="U144" s="9"/>
      <c r="V144" s="198">
        <f>ROUND((SUM(V141:V143))/1,2)</f>
        <v>0</v>
      </c>
      <c r="W144" s="215"/>
      <c r="X144" s="137"/>
      <c r="Y144" s="137"/>
      <c r="Z144" s="137"/>
    </row>
    <row r="145" spans="1:26" x14ac:dyDescent="0.3">
      <c r="A145" s="1"/>
      <c r="B145" s="206"/>
      <c r="C145" s="1"/>
      <c r="D145" s="1"/>
      <c r="E145" s="1"/>
      <c r="F145" s="1"/>
      <c r="G145" s="165"/>
      <c r="H145" s="131"/>
      <c r="I145" s="1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99"/>
      <c r="W145" s="52"/>
    </row>
    <row r="146" spans="1:26" x14ac:dyDescent="0.3">
      <c r="A146" s="9"/>
      <c r="B146" s="210"/>
      <c r="C146" s="9"/>
      <c r="D146" s="386" t="s">
        <v>74</v>
      </c>
      <c r="E146" s="386"/>
      <c r="F146" s="9"/>
      <c r="G146" s="171"/>
      <c r="H146" s="138"/>
      <c r="I146" s="140">
        <f>ROUND((SUM(I96:I145))/2,2)</f>
        <v>0</v>
      </c>
      <c r="J146" s="9"/>
      <c r="K146" s="9"/>
      <c r="L146" s="138">
        <f>ROUND((SUM(L96:L145))/2,2)</f>
        <v>0</v>
      </c>
      <c r="M146" s="138">
        <f>ROUND((SUM(M96:M145))/2,2)</f>
        <v>0</v>
      </c>
      <c r="N146" s="9"/>
      <c r="O146" s="9"/>
      <c r="P146" s="190"/>
      <c r="Q146" s="9"/>
      <c r="R146" s="9"/>
      <c r="S146" s="190">
        <f>ROUND((SUM(S96:S145))/2,2)</f>
        <v>0.1</v>
      </c>
      <c r="T146" s="9"/>
      <c r="U146" s="9"/>
      <c r="V146" s="198">
        <f>ROUND((SUM(V96:V145))/2,2)</f>
        <v>0</v>
      </c>
      <c r="W146" s="52"/>
    </row>
    <row r="147" spans="1:26" x14ac:dyDescent="0.3">
      <c r="A147" s="1"/>
      <c r="B147" s="206"/>
      <c r="C147" s="1"/>
      <c r="D147" s="1"/>
      <c r="E147" s="1"/>
      <c r="F147" s="1"/>
      <c r="G147" s="165"/>
      <c r="H147" s="131"/>
      <c r="I147" s="13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99"/>
      <c r="W147" s="52"/>
    </row>
    <row r="148" spans="1:26" x14ac:dyDescent="0.3">
      <c r="A148" s="9"/>
      <c r="B148" s="210"/>
      <c r="C148" s="9"/>
      <c r="D148" s="386" t="s">
        <v>197</v>
      </c>
      <c r="E148" s="386"/>
      <c r="F148" s="9"/>
      <c r="G148" s="171"/>
      <c r="H148" s="138"/>
      <c r="I148" s="138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195"/>
      <c r="W148" s="215"/>
      <c r="X148" s="137"/>
      <c r="Y148" s="137"/>
      <c r="Z148" s="137"/>
    </row>
    <row r="149" spans="1:26" x14ac:dyDescent="0.3">
      <c r="A149" s="9"/>
      <c r="B149" s="210"/>
      <c r="C149" s="172">
        <v>923</v>
      </c>
      <c r="D149" s="372" t="s">
        <v>651</v>
      </c>
      <c r="E149" s="372"/>
      <c r="F149" s="9"/>
      <c r="G149" s="171"/>
      <c r="H149" s="138"/>
      <c r="I149" s="138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195"/>
      <c r="W149" s="215"/>
      <c r="X149" s="137"/>
      <c r="Y149" s="137"/>
      <c r="Z149" s="137"/>
    </row>
    <row r="150" spans="1:26" ht="25.05" customHeight="1" x14ac:dyDescent="0.3">
      <c r="A150" s="179"/>
      <c r="B150" s="211">
        <v>39</v>
      </c>
      <c r="C150" s="180" t="s">
        <v>652</v>
      </c>
      <c r="D150" s="373" t="s">
        <v>653</v>
      </c>
      <c r="E150" s="373"/>
      <c r="F150" s="173" t="s">
        <v>162</v>
      </c>
      <c r="G150" s="175">
        <v>60</v>
      </c>
      <c r="H150" s="174"/>
      <c r="I150" s="174">
        <f>ROUND(G150*(H150),2)</f>
        <v>0</v>
      </c>
      <c r="J150" s="173">
        <f>ROUND(G150*(N150),2)</f>
        <v>739.8</v>
      </c>
      <c r="K150" s="178">
        <f>ROUND(G150*(O150),2)</f>
        <v>0</v>
      </c>
      <c r="L150" s="178">
        <f>ROUND(G150*(H150),2)</f>
        <v>0</v>
      </c>
      <c r="M150" s="178"/>
      <c r="N150" s="178">
        <v>12.33</v>
      </c>
      <c r="O150" s="178"/>
      <c r="P150" s="181"/>
      <c r="Q150" s="181"/>
      <c r="R150" s="181"/>
      <c r="S150" s="178">
        <f>ROUND(G150*(P150),3)</f>
        <v>0</v>
      </c>
      <c r="T150" s="178"/>
      <c r="U150" s="178"/>
      <c r="V150" s="196"/>
      <c r="W150" s="52"/>
      <c r="Z150">
        <v>0</v>
      </c>
    </row>
    <row r="151" spans="1:26" ht="25.05" customHeight="1" x14ac:dyDescent="0.3">
      <c r="A151" s="179"/>
      <c r="B151" s="211">
        <v>40</v>
      </c>
      <c r="C151" s="180" t="s">
        <v>654</v>
      </c>
      <c r="D151" s="373" t="s">
        <v>655</v>
      </c>
      <c r="E151" s="373"/>
      <c r="F151" s="173" t="s">
        <v>162</v>
      </c>
      <c r="G151" s="175">
        <v>1.5</v>
      </c>
      <c r="H151" s="174"/>
      <c r="I151" s="174">
        <f>ROUND(G151*(H151),2)</f>
        <v>0</v>
      </c>
      <c r="J151" s="173">
        <f>ROUND(G151*(N151),2)</f>
        <v>28.17</v>
      </c>
      <c r="K151" s="178">
        <f>ROUND(G151*(O151),2)</f>
        <v>0</v>
      </c>
      <c r="L151" s="178">
        <f>ROUND(G151*(H151),2)</f>
        <v>0</v>
      </c>
      <c r="M151" s="178"/>
      <c r="N151" s="178">
        <v>18.78</v>
      </c>
      <c r="O151" s="178"/>
      <c r="P151" s="181"/>
      <c r="Q151" s="181"/>
      <c r="R151" s="181"/>
      <c r="S151" s="178">
        <f>ROUND(G151*(P151),3)</f>
        <v>0</v>
      </c>
      <c r="T151" s="178"/>
      <c r="U151" s="178"/>
      <c r="V151" s="196"/>
      <c r="W151" s="52"/>
      <c r="Z151">
        <v>0</v>
      </c>
    </row>
    <row r="152" spans="1:26" ht="25.05" customHeight="1" x14ac:dyDescent="0.3">
      <c r="A152" s="179"/>
      <c r="B152" s="211">
        <v>41</v>
      </c>
      <c r="C152" s="180" t="s">
        <v>656</v>
      </c>
      <c r="D152" s="373" t="s">
        <v>657</v>
      </c>
      <c r="E152" s="373"/>
      <c r="F152" s="173" t="s">
        <v>162</v>
      </c>
      <c r="G152" s="175">
        <v>60</v>
      </c>
      <c r="H152" s="174"/>
      <c r="I152" s="174">
        <f>ROUND(G152*(H152),2)</f>
        <v>0</v>
      </c>
      <c r="J152" s="173">
        <f>ROUND(G152*(N152),2)</f>
        <v>152.4</v>
      </c>
      <c r="K152" s="178">
        <f>ROUND(G152*(O152),2)</f>
        <v>0</v>
      </c>
      <c r="L152" s="178">
        <f>ROUND(G152*(H152),2)</f>
        <v>0</v>
      </c>
      <c r="M152" s="178"/>
      <c r="N152" s="178">
        <v>2.54</v>
      </c>
      <c r="O152" s="178"/>
      <c r="P152" s="181"/>
      <c r="Q152" s="181"/>
      <c r="R152" s="181"/>
      <c r="S152" s="178">
        <f>ROUND(G152*(P152),3)</f>
        <v>0</v>
      </c>
      <c r="T152" s="178"/>
      <c r="U152" s="178"/>
      <c r="V152" s="196"/>
      <c r="W152" s="52"/>
      <c r="Z152">
        <v>0</v>
      </c>
    </row>
    <row r="153" spans="1:26" ht="25.05" customHeight="1" x14ac:dyDescent="0.3">
      <c r="A153" s="179"/>
      <c r="B153" s="211">
        <v>42</v>
      </c>
      <c r="C153" s="180" t="s">
        <v>658</v>
      </c>
      <c r="D153" s="373" t="s">
        <v>659</v>
      </c>
      <c r="E153" s="373"/>
      <c r="F153" s="173" t="s">
        <v>162</v>
      </c>
      <c r="G153" s="175">
        <v>1.5</v>
      </c>
      <c r="H153" s="174"/>
      <c r="I153" s="174">
        <f>ROUND(G153*(H153),2)</f>
        <v>0</v>
      </c>
      <c r="J153" s="173">
        <f>ROUND(G153*(N153),2)</f>
        <v>4.07</v>
      </c>
      <c r="K153" s="178">
        <f>ROUND(G153*(O153),2)</f>
        <v>0</v>
      </c>
      <c r="L153" s="178">
        <f>ROUND(G153*(H153),2)</f>
        <v>0</v>
      </c>
      <c r="M153" s="178"/>
      <c r="N153" s="178">
        <v>2.71</v>
      </c>
      <c r="O153" s="178"/>
      <c r="P153" s="181"/>
      <c r="Q153" s="181"/>
      <c r="R153" s="181"/>
      <c r="S153" s="178">
        <f>ROUND(G153*(P153),3)</f>
        <v>0</v>
      </c>
      <c r="T153" s="178"/>
      <c r="U153" s="178"/>
      <c r="V153" s="196"/>
      <c r="W153" s="52"/>
      <c r="Z153">
        <v>0</v>
      </c>
    </row>
    <row r="154" spans="1:26" ht="25.05" customHeight="1" x14ac:dyDescent="0.3">
      <c r="A154" s="179"/>
      <c r="B154" s="211">
        <v>43</v>
      </c>
      <c r="C154" s="180" t="s">
        <v>660</v>
      </c>
      <c r="D154" s="373" t="s">
        <v>661</v>
      </c>
      <c r="E154" s="373"/>
      <c r="F154" s="173" t="s">
        <v>162</v>
      </c>
      <c r="G154" s="175">
        <v>51.5</v>
      </c>
      <c r="H154" s="174"/>
      <c r="I154" s="174">
        <f>ROUND(G154*(H154),2)</f>
        <v>0</v>
      </c>
      <c r="J154" s="173">
        <f>ROUND(G154*(N154),2)</f>
        <v>55.62</v>
      </c>
      <c r="K154" s="178">
        <f>ROUND(G154*(O154),2)</f>
        <v>0</v>
      </c>
      <c r="L154" s="178">
        <f>ROUND(G154*(H154),2)</f>
        <v>0</v>
      </c>
      <c r="M154" s="178"/>
      <c r="N154" s="178">
        <v>1.08</v>
      </c>
      <c r="O154" s="178"/>
      <c r="P154" s="181"/>
      <c r="Q154" s="181"/>
      <c r="R154" s="181"/>
      <c r="S154" s="178">
        <f>ROUND(G154*(P154),3)</f>
        <v>0</v>
      </c>
      <c r="T154" s="178"/>
      <c r="U154" s="178"/>
      <c r="V154" s="196"/>
      <c r="W154" s="52"/>
      <c r="Z154">
        <v>0</v>
      </c>
    </row>
    <row r="155" spans="1:26" x14ac:dyDescent="0.3">
      <c r="A155" s="9"/>
      <c r="B155" s="210"/>
      <c r="C155" s="172">
        <v>923</v>
      </c>
      <c r="D155" s="372" t="s">
        <v>651</v>
      </c>
      <c r="E155" s="372"/>
      <c r="F155" s="9"/>
      <c r="G155" s="171"/>
      <c r="H155" s="138"/>
      <c r="I155" s="140">
        <f>ROUND((SUM(I149:I154))/1,2)</f>
        <v>0</v>
      </c>
      <c r="J155" s="9"/>
      <c r="K155" s="9"/>
      <c r="L155" s="9">
        <f>ROUND((SUM(L149:L154))/1,2)</f>
        <v>0</v>
      </c>
      <c r="M155" s="9">
        <f>ROUND((SUM(M149:M154))/1,2)</f>
        <v>0</v>
      </c>
      <c r="N155" s="9"/>
      <c r="O155" s="9"/>
      <c r="P155" s="9"/>
      <c r="Q155" s="9"/>
      <c r="R155" s="9"/>
      <c r="S155" s="9">
        <f>ROUND((SUM(S149:S154))/1,2)</f>
        <v>0</v>
      </c>
      <c r="T155" s="9"/>
      <c r="U155" s="9"/>
      <c r="V155" s="198">
        <f>ROUND((SUM(V149:V154))/1,2)</f>
        <v>0</v>
      </c>
      <c r="W155" s="215"/>
      <c r="X155" s="137"/>
      <c r="Y155" s="137"/>
      <c r="Z155" s="137"/>
    </row>
    <row r="156" spans="1:26" x14ac:dyDescent="0.3">
      <c r="A156" s="1"/>
      <c r="B156" s="206"/>
      <c r="C156" s="1"/>
      <c r="D156" s="1"/>
      <c r="E156" s="1"/>
      <c r="F156" s="1"/>
      <c r="G156" s="165"/>
      <c r="H156" s="131"/>
      <c r="I156" s="13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99"/>
      <c r="W156" s="52"/>
    </row>
    <row r="157" spans="1:26" x14ac:dyDescent="0.3">
      <c r="A157" s="9"/>
      <c r="B157" s="210"/>
      <c r="C157" s="9"/>
      <c r="D157" s="386" t="s">
        <v>197</v>
      </c>
      <c r="E157" s="386"/>
      <c r="F157" s="9"/>
      <c r="G157" s="171"/>
      <c r="H157" s="138"/>
      <c r="I157" s="140">
        <f>ROUND((SUM(I148:I156))/2,2)</f>
        <v>0</v>
      </c>
      <c r="J157" s="9"/>
      <c r="K157" s="9"/>
      <c r="L157" s="138">
        <f>ROUND((SUM(L148:L156))/2,2)</f>
        <v>0</v>
      </c>
      <c r="M157" s="138">
        <f>ROUND((SUM(M148:M156))/2,2)</f>
        <v>0</v>
      </c>
      <c r="N157" s="9"/>
      <c r="O157" s="9"/>
      <c r="P157" s="190"/>
      <c r="Q157" s="9"/>
      <c r="R157" s="9"/>
      <c r="S157" s="190">
        <f>ROUND((SUM(S148:S156))/2,2)</f>
        <v>0</v>
      </c>
      <c r="T157" s="9"/>
      <c r="U157" s="9"/>
      <c r="V157" s="198">
        <f>ROUND((SUM(V148:V156))/2,2)</f>
        <v>0</v>
      </c>
      <c r="W157" s="52"/>
    </row>
    <row r="158" spans="1:26" x14ac:dyDescent="0.3">
      <c r="A158" s="1"/>
      <c r="B158" s="206"/>
      <c r="C158" s="1"/>
      <c r="D158" s="1"/>
      <c r="E158" s="1"/>
      <c r="F158" s="1"/>
      <c r="G158" s="165"/>
      <c r="H158" s="131"/>
      <c r="I158" s="1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99"/>
      <c r="W158" s="52"/>
    </row>
    <row r="159" spans="1:26" x14ac:dyDescent="0.3">
      <c r="A159" s="9"/>
      <c r="B159" s="210"/>
      <c r="C159" s="9"/>
      <c r="D159" s="386" t="s">
        <v>8</v>
      </c>
      <c r="E159" s="386"/>
      <c r="F159" s="9"/>
      <c r="G159" s="171"/>
      <c r="H159" s="138"/>
      <c r="I159" s="138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195"/>
      <c r="W159" s="215"/>
      <c r="X159" s="137"/>
      <c r="Y159" s="137"/>
      <c r="Z159" s="137"/>
    </row>
    <row r="160" spans="1:26" x14ac:dyDescent="0.3">
      <c r="A160" s="9"/>
      <c r="B160" s="210"/>
      <c r="C160" s="172">
        <v>0</v>
      </c>
      <c r="D160" s="372" t="s">
        <v>328</v>
      </c>
      <c r="E160" s="372"/>
      <c r="F160" s="9"/>
      <c r="G160" s="171"/>
      <c r="H160" s="138"/>
      <c r="I160" s="138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195"/>
      <c r="W160" s="215"/>
      <c r="X160" s="137"/>
      <c r="Y160" s="137"/>
      <c r="Z160" s="137"/>
    </row>
    <row r="161" spans="1:26" x14ac:dyDescent="0.3">
      <c r="A161" s="179"/>
      <c r="B161" s="211">
        <v>44</v>
      </c>
      <c r="C161" s="180" t="s">
        <v>571</v>
      </c>
      <c r="D161" s="373" t="s">
        <v>572</v>
      </c>
      <c r="E161" s="373"/>
      <c r="F161" s="173" t="s">
        <v>212</v>
      </c>
      <c r="G161" s="175">
        <v>16</v>
      </c>
      <c r="H161" s="174"/>
      <c r="I161" s="174">
        <f>ROUND(G161*(H161),2)</f>
        <v>0</v>
      </c>
      <c r="J161" s="173">
        <f>ROUND(G161*(N161),2)</f>
        <v>243.84</v>
      </c>
      <c r="K161" s="178">
        <f>ROUND(G161*(O161),2)</f>
        <v>0</v>
      </c>
      <c r="L161" s="178">
        <f>ROUND(G161*(H161),2)</f>
        <v>0</v>
      </c>
      <c r="M161" s="178"/>
      <c r="N161" s="178">
        <v>15.24</v>
      </c>
      <c r="O161" s="178"/>
      <c r="P161" s="181"/>
      <c r="Q161" s="181"/>
      <c r="R161" s="181"/>
      <c r="S161" s="178">
        <f>ROUND(G161*(P161),3)</f>
        <v>0</v>
      </c>
      <c r="T161" s="178"/>
      <c r="U161" s="178"/>
      <c r="V161" s="196"/>
      <c r="W161" s="52"/>
      <c r="Y161">
        <f>ROUND(G161*(H161),2)</f>
        <v>0</v>
      </c>
      <c r="Z161">
        <v>0</v>
      </c>
    </row>
    <row r="162" spans="1:26" ht="25.05" customHeight="1" x14ac:dyDescent="0.3">
      <c r="A162" s="179"/>
      <c r="B162" s="211">
        <v>45</v>
      </c>
      <c r="C162" s="180" t="s">
        <v>662</v>
      </c>
      <c r="D162" s="373" t="s">
        <v>663</v>
      </c>
      <c r="E162" s="373"/>
      <c r="F162" s="173" t="s">
        <v>664</v>
      </c>
      <c r="G162" s="175">
        <v>3</v>
      </c>
      <c r="H162" s="174"/>
      <c r="I162" s="174">
        <f>ROUND(G162*(H162),2)</f>
        <v>0</v>
      </c>
      <c r="J162" s="173">
        <f>ROUND(G162*(N162),2)</f>
        <v>240</v>
      </c>
      <c r="K162" s="178">
        <f>ROUND(G162*(O162),2)</f>
        <v>0</v>
      </c>
      <c r="L162" s="178">
        <f>ROUND(G162*(H162),2)</f>
        <v>0</v>
      </c>
      <c r="M162" s="178"/>
      <c r="N162" s="178">
        <v>80</v>
      </c>
      <c r="O162" s="178"/>
      <c r="P162" s="181"/>
      <c r="Q162" s="181"/>
      <c r="R162" s="181"/>
      <c r="S162" s="178">
        <f>ROUND(G162*(P162),3)</f>
        <v>0</v>
      </c>
      <c r="T162" s="178"/>
      <c r="U162" s="178"/>
      <c r="V162" s="196"/>
      <c r="W162" s="52"/>
      <c r="Y162">
        <f>ROUND(G162*(H162),2)</f>
        <v>0</v>
      </c>
      <c r="Z162">
        <v>0</v>
      </c>
    </row>
    <row r="163" spans="1:26" ht="25.05" customHeight="1" x14ac:dyDescent="0.3">
      <c r="A163" s="179"/>
      <c r="B163" s="211">
        <v>46</v>
      </c>
      <c r="C163" s="180" t="s">
        <v>665</v>
      </c>
      <c r="D163" s="373" t="s">
        <v>666</v>
      </c>
      <c r="E163" s="373"/>
      <c r="F163" s="173" t="s">
        <v>212</v>
      </c>
      <c r="G163" s="175">
        <v>2</v>
      </c>
      <c r="H163" s="174"/>
      <c r="I163" s="174">
        <f>ROUND(G163*(H163),2)</f>
        <v>0</v>
      </c>
      <c r="J163" s="173">
        <f>ROUND(G163*(N163),2)</f>
        <v>20</v>
      </c>
      <c r="K163" s="178">
        <f>ROUND(G163*(O163),2)</f>
        <v>0</v>
      </c>
      <c r="L163" s="178">
        <f>ROUND(G163*(H163),2)</f>
        <v>0</v>
      </c>
      <c r="M163" s="178"/>
      <c r="N163" s="178">
        <v>10</v>
      </c>
      <c r="O163" s="178"/>
      <c r="P163" s="181"/>
      <c r="Q163" s="181"/>
      <c r="R163" s="181"/>
      <c r="S163" s="178">
        <f>ROUND(G163*(P163),3)</f>
        <v>0</v>
      </c>
      <c r="T163" s="178"/>
      <c r="U163" s="178"/>
      <c r="V163" s="196"/>
      <c r="W163" s="52"/>
      <c r="Y163">
        <f>ROUND(G163*(H163),2)</f>
        <v>0</v>
      </c>
      <c r="Z163">
        <v>0</v>
      </c>
    </row>
    <row r="164" spans="1:26" ht="25.05" customHeight="1" x14ac:dyDescent="0.3">
      <c r="A164" s="179"/>
      <c r="B164" s="211">
        <v>47</v>
      </c>
      <c r="C164" s="180" t="s">
        <v>667</v>
      </c>
      <c r="D164" s="373" t="s">
        <v>668</v>
      </c>
      <c r="E164" s="373"/>
      <c r="F164" s="173" t="s">
        <v>325</v>
      </c>
      <c r="G164" s="175">
        <v>1</v>
      </c>
      <c r="H164" s="174"/>
      <c r="I164" s="174">
        <f>ROUND(G164*(H164),2)</f>
        <v>0</v>
      </c>
      <c r="J164" s="173">
        <f>ROUND(G164*(N164),2)</f>
        <v>25</v>
      </c>
      <c r="K164" s="178">
        <f>ROUND(G164*(O164),2)</f>
        <v>0</v>
      </c>
      <c r="L164" s="178">
        <f>ROUND(G164*(H164),2)</f>
        <v>0</v>
      </c>
      <c r="M164" s="178"/>
      <c r="N164" s="178">
        <v>25</v>
      </c>
      <c r="O164" s="178"/>
      <c r="P164" s="181"/>
      <c r="Q164" s="181"/>
      <c r="R164" s="181"/>
      <c r="S164" s="178">
        <f>ROUND(G164*(P164),3)</f>
        <v>0</v>
      </c>
      <c r="T164" s="178"/>
      <c r="U164" s="178"/>
      <c r="V164" s="196"/>
      <c r="W164" s="52"/>
      <c r="Y164">
        <f>ROUND(G164*(H164),2)</f>
        <v>0</v>
      </c>
      <c r="Z164">
        <v>0</v>
      </c>
    </row>
    <row r="165" spans="1:26" x14ac:dyDescent="0.3">
      <c r="A165" s="9"/>
      <c r="B165" s="210"/>
      <c r="C165" s="172">
        <v>0</v>
      </c>
      <c r="D165" s="372" t="s">
        <v>328</v>
      </c>
      <c r="E165" s="372"/>
      <c r="F165" s="9"/>
      <c r="G165" s="171"/>
      <c r="H165" s="138"/>
      <c r="I165" s="140">
        <f>ROUND((SUM(I160:I164))/1,2)</f>
        <v>0</v>
      </c>
      <c r="J165" s="9"/>
      <c r="K165" s="9"/>
      <c r="L165" s="9">
        <f>ROUND((SUM(L160:L164))/1,2)</f>
        <v>0</v>
      </c>
      <c r="M165" s="9">
        <f>ROUND((SUM(M160:M164))/1,2)</f>
        <v>0</v>
      </c>
      <c r="N165" s="9"/>
      <c r="O165" s="9"/>
      <c r="P165" s="190"/>
      <c r="Q165" s="1"/>
      <c r="R165" s="1"/>
      <c r="S165" s="190">
        <f>ROUND((SUM(S160:S164))/1,2)</f>
        <v>0</v>
      </c>
      <c r="T165" s="2"/>
      <c r="U165" s="2"/>
      <c r="V165" s="198">
        <f>ROUND((SUM(V160:V164))/1,2)</f>
        <v>0</v>
      </c>
      <c r="W165" s="52"/>
    </row>
    <row r="166" spans="1:26" x14ac:dyDescent="0.3">
      <c r="A166" s="1"/>
      <c r="B166" s="206"/>
      <c r="C166" s="1"/>
      <c r="D166" s="1"/>
      <c r="E166" s="1"/>
      <c r="F166" s="1"/>
      <c r="G166" s="165"/>
      <c r="H166" s="131"/>
      <c r="I166" s="13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99"/>
      <c r="W166" s="52"/>
    </row>
    <row r="167" spans="1:26" x14ac:dyDescent="0.3">
      <c r="A167" s="9"/>
      <c r="B167" s="210"/>
      <c r="C167" s="9"/>
      <c r="D167" s="386" t="s">
        <v>8</v>
      </c>
      <c r="E167" s="386"/>
      <c r="F167" s="9"/>
      <c r="G167" s="171"/>
      <c r="H167" s="138"/>
      <c r="I167" s="140">
        <f>ROUND((SUM(I159:I166))/2,2)</f>
        <v>0</v>
      </c>
      <c r="J167" s="9"/>
      <c r="K167" s="9"/>
      <c r="L167" s="9">
        <f>ROUND((SUM(L159:L166))/2,2)</f>
        <v>0</v>
      </c>
      <c r="M167" s="9">
        <f>ROUND((SUM(M159:M166))/2,2)</f>
        <v>0</v>
      </c>
      <c r="N167" s="9"/>
      <c r="O167" s="9"/>
      <c r="P167" s="190"/>
      <c r="Q167" s="1"/>
      <c r="R167" s="1"/>
      <c r="S167" s="190">
        <f>ROUND((SUM(S159:S166))/2,2)</f>
        <v>0</v>
      </c>
      <c r="T167" s="1"/>
      <c r="U167" s="1"/>
      <c r="V167" s="198">
        <f>ROUND((SUM(V159:V166))/2,2)</f>
        <v>0</v>
      </c>
      <c r="W167" s="52"/>
    </row>
    <row r="168" spans="1:26" x14ac:dyDescent="0.3">
      <c r="A168" s="1"/>
      <c r="B168" s="213"/>
      <c r="C168" s="191"/>
      <c r="D168" s="389" t="s">
        <v>76</v>
      </c>
      <c r="E168" s="389"/>
      <c r="F168" s="191"/>
      <c r="G168" s="192"/>
      <c r="H168" s="193"/>
      <c r="I168" s="193">
        <f>ROUND((SUM(I89:I167))/3,2)</f>
        <v>0</v>
      </c>
      <c r="J168" s="191"/>
      <c r="K168" s="191">
        <f>ROUND((SUM(K89:K167))/3,2)</f>
        <v>0</v>
      </c>
      <c r="L168" s="191">
        <f>ROUND((SUM(L89:L167))/3,2)</f>
        <v>0</v>
      </c>
      <c r="M168" s="191">
        <f>ROUND((SUM(M89:M167))/3,2)</f>
        <v>0</v>
      </c>
      <c r="N168" s="191"/>
      <c r="O168" s="191"/>
      <c r="P168" s="192"/>
      <c r="Q168" s="191"/>
      <c r="R168" s="191"/>
      <c r="S168" s="192">
        <f>ROUND((SUM(S89:S167))/3,2)</f>
        <v>0.1</v>
      </c>
      <c r="T168" s="191"/>
      <c r="U168" s="191"/>
      <c r="V168" s="200">
        <f>ROUND((SUM(V89:V167))/3,2)</f>
        <v>0</v>
      </c>
      <c r="W168" s="52"/>
      <c r="Y168">
        <f>(SUM(Y89:Y167))</f>
        <v>0</v>
      </c>
      <c r="Z168">
        <f>(SUM(Z89:Z167))</f>
        <v>0</v>
      </c>
    </row>
  </sheetData>
  <mergeCells count="126">
    <mergeCell ref="D167:E167"/>
    <mergeCell ref="D168:E168"/>
    <mergeCell ref="D160:E160"/>
    <mergeCell ref="D161:E161"/>
    <mergeCell ref="D162:E162"/>
    <mergeCell ref="D163:E163"/>
    <mergeCell ref="D164:E164"/>
    <mergeCell ref="D165:E165"/>
    <mergeCell ref="D152:E152"/>
    <mergeCell ref="D153:E153"/>
    <mergeCell ref="D154:E154"/>
    <mergeCell ref="D155:E155"/>
    <mergeCell ref="D157:E157"/>
    <mergeCell ref="D159:E159"/>
    <mergeCell ref="D144:E144"/>
    <mergeCell ref="D146:E146"/>
    <mergeCell ref="D148:E148"/>
    <mergeCell ref="D149:E149"/>
    <mergeCell ref="D150:E150"/>
    <mergeCell ref="D151:E151"/>
    <mergeCell ref="D137:E137"/>
    <mergeCell ref="D138:E138"/>
    <mergeCell ref="D139:E139"/>
    <mergeCell ref="D141:E141"/>
    <mergeCell ref="D142:E142"/>
    <mergeCell ref="D143:E143"/>
    <mergeCell ref="D130:E130"/>
    <mergeCell ref="D131:E131"/>
    <mergeCell ref="D132:E132"/>
    <mergeCell ref="D134:E134"/>
    <mergeCell ref="D135:E135"/>
    <mergeCell ref="D136:E136"/>
    <mergeCell ref="D123:E123"/>
    <mergeCell ref="D124:E124"/>
    <mergeCell ref="D126:E126"/>
    <mergeCell ref="D127:E127"/>
    <mergeCell ref="D128:E128"/>
    <mergeCell ref="D129:E129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91:E91"/>
    <mergeCell ref="D92:E92"/>
    <mergeCell ref="D94:E94"/>
    <mergeCell ref="D96:E96"/>
    <mergeCell ref="D97:E97"/>
    <mergeCell ref="D98:E98"/>
    <mergeCell ref="B80:E80"/>
    <mergeCell ref="B81:E81"/>
    <mergeCell ref="B82:E82"/>
    <mergeCell ref="I80:P80"/>
    <mergeCell ref="D89:E89"/>
    <mergeCell ref="D90:E90"/>
    <mergeCell ref="B70:D70"/>
    <mergeCell ref="B71:D71"/>
    <mergeCell ref="B72:D72"/>
    <mergeCell ref="B74:D74"/>
    <mergeCell ref="B78:V78"/>
    <mergeCell ref="H1:I1"/>
    <mergeCell ref="B62:D62"/>
    <mergeCell ref="B63:D63"/>
    <mergeCell ref="B64:D64"/>
    <mergeCell ref="B66:D66"/>
    <mergeCell ref="B67:D67"/>
    <mergeCell ref="B68:D68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 xr:uid="{1786D38C-37A7-4BCD-B549-DAAFF6EE2F68}"/>
    <hyperlink ref="E1:F1" location="A54:A54" tooltip="Klikni na prechod ku rekapitulácii..." display="Rekapitulácia rozpočtu" xr:uid="{3C23FD88-D8B8-42BB-8A13-F4F0D3A4C396}"/>
    <hyperlink ref="H1:I1" location="B88:B88" tooltip="Klikni na prechod ku Rozpočet..." display="Rozpočet" xr:uid="{A5A298F1-B2E6-411C-91F5-27656EB9E15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Odberné plynové zariadenie</oddHeader>
    <oddFooter>&amp;RStrana &amp;P z &amp;N    &amp;L&amp;7Spracované systémom Systematic® Kalkulus, tel.: 051 77 10 585</oddFooter>
  </headerFooter>
  <rowBreaks count="2" manualBreakCount="2">
    <brk id="40" max="16383" man="1"/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25E2-0E27-4E9A-9651-827991BC22F3}">
  <dimension ref="A1:AA170"/>
  <sheetViews>
    <sheetView workbookViewId="0">
      <pane ySplit="1" topLeftCell="A153" activePane="bottomLeft" state="frozen"/>
      <selection pane="bottomLeft" activeCell="H86" sqref="H86:H16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669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15628'!E58</f>
        <v>0</v>
      </c>
      <c r="D15" s="57">
        <f>'SO 15628'!F58</f>
        <v>0</v>
      </c>
      <c r="E15" s="66">
        <f>'SO 15628'!G58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15628'!E63</f>
        <v>0</v>
      </c>
      <c r="D16" s="91">
        <f>'SO 15628'!F63</f>
        <v>0</v>
      </c>
      <c r="E16" s="92">
        <f>'SO 15628'!G63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(SUM(Z84:Z169))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>
        <f>'SO 15628'!E67</f>
        <v>0</v>
      </c>
      <c r="D17" s="57">
        <f>'SO 15628'!F67</f>
        <v>0</v>
      </c>
      <c r="E17" s="66">
        <f>'SO 15628'!G67</f>
        <v>0</v>
      </c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(SUM(Y84:Y169))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15628'!K84:'SO 15628'!K169)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15628'!K84:'SO 15628'!K169)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669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72</v>
      </c>
      <c r="C56" s="357"/>
      <c r="D56" s="357"/>
      <c r="E56" s="138">
        <f>'SO 15628'!L91</f>
        <v>0</v>
      </c>
      <c r="F56" s="138">
        <f>'SO 15628'!M91</f>
        <v>0</v>
      </c>
      <c r="G56" s="138">
        <f>'SO 15628'!I91</f>
        <v>0</v>
      </c>
      <c r="H56" s="139">
        <f>'SO 15628'!S91</f>
        <v>0.01</v>
      </c>
      <c r="I56" s="139">
        <f>'SO 15628'!V91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670</v>
      </c>
      <c r="C57" s="357"/>
      <c r="D57" s="357"/>
      <c r="E57" s="138">
        <f>'SO 15628'!L99</f>
        <v>0</v>
      </c>
      <c r="F57" s="138">
        <f>'SO 15628'!M99</f>
        <v>0</v>
      </c>
      <c r="G57" s="138">
        <f>'SO 15628'!I99</f>
        <v>0</v>
      </c>
      <c r="H57" s="139">
        <f>'SO 15628'!S99</f>
        <v>0</v>
      </c>
      <c r="I57" s="139">
        <f>'SO 15628'!V99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85" t="s">
        <v>66</v>
      </c>
      <c r="C58" s="386"/>
      <c r="D58" s="386"/>
      <c r="E58" s="140">
        <f>'SO 15628'!L101</f>
        <v>0</v>
      </c>
      <c r="F58" s="140">
        <f>'SO 15628'!M101</f>
        <v>0</v>
      </c>
      <c r="G58" s="140">
        <f>'SO 15628'!I101</f>
        <v>0</v>
      </c>
      <c r="H58" s="141">
        <f>'SO 15628'!S101</f>
        <v>0.01</v>
      </c>
      <c r="I58" s="141">
        <f>'SO 15628'!V101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1"/>
      <c r="B59" s="206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2"/>
    </row>
    <row r="60" spans="1:26" x14ac:dyDescent="0.3">
      <c r="A60" s="9"/>
      <c r="B60" s="385" t="s">
        <v>74</v>
      </c>
      <c r="C60" s="386"/>
      <c r="D60" s="386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220</v>
      </c>
      <c r="C61" s="357"/>
      <c r="D61" s="357"/>
      <c r="E61" s="138">
        <f>'SO 15628'!L109</f>
        <v>0</v>
      </c>
      <c r="F61" s="138">
        <f>'SO 15628'!M109</f>
        <v>0</v>
      </c>
      <c r="G61" s="138">
        <f>'SO 15628'!I109</f>
        <v>0</v>
      </c>
      <c r="H61" s="139">
        <f>'SO 15628'!S109</f>
        <v>0</v>
      </c>
      <c r="I61" s="139">
        <f>'SO 15628'!V109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56" t="s">
        <v>671</v>
      </c>
      <c r="C62" s="357"/>
      <c r="D62" s="357"/>
      <c r="E62" s="138">
        <f>'SO 15628'!L154</f>
        <v>0</v>
      </c>
      <c r="F62" s="138">
        <f>'SO 15628'!M154</f>
        <v>0</v>
      </c>
      <c r="G62" s="138">
        <f>'SO 15628'!I154</f>
        <v>0</v>
      </c>
      <c r="H62" s="139">
        <f>'SO 15628'!S154</f>
        <v>0</v>
      </c>
      <c r="I62" s="139">
        <f>'SO 15628'!V154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85" t="s">
        <v>74</v>
      </c>
      <c r="C63" s="386"/>
      <c r="D63" s="386"/>
      <c r="E63" s="140">
        <f>'SO 15628'!L156</f>
        <v>0</v>
      </c>
      <c r="F63" s="140">
        <f>'SO 15628'!M156</f>
        <v>0</v>
      </c>
      <c r="G63" s="140">
        <f>'SO 15628'!I156</f>
        <v>0</v>
      </c>
      <c r="H63" s="141">
        <f>'SO 15628'!S156</f>
        <v>0</v>
      </c>
      <c r="I63" s="141">
        <f>'SO 15628'!V156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1"/>
      <c r="B64" s="206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2"/>
    </row>
    <row r="65" spans="1:26" x14ac:dyDescent="0.3">
      <c r="A65" s="9"/>
      <c r="B65" s="385" t="s">
        <v>197</v>
      </c>
      <c r="C65" s="386"/>
      <c r="D65" s="386"/>
      <c r="E65" s="138"/>
      <c r="F65" s="138"/>
      <c r="G65" s="138"/>
      <c r="H65" s="139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5"/>
      <c r="X65" s="137"/>
      <c r="Y65" s="137"/>
      <c r="Z65" s="137"/>
    </row>
    <row r="66" spans="1:26" x14ac:dyDescent="0.3">
      <c r="A66" s="9"/>
      <c r="B66" s="356" t="s">
        <v>342</v>
      </c>
      <c r="C66" s="357"/>
      <c r="D66" s="357"/>
      <c r="E66" s="138">
        <f>'SO 15628'!L167</f>
        <v>0</v>
      </c>
      <c r="F66" s="138">
        <f>'SO 15628'!M167</f>
        <v>0</v>
      </c>
      <c r="G66" s="138">
        <f>'SO 15628'!I167</f>
        <v>0</v>
      </c>
      <c r="H66" s="139">
        <f>'SO 15628'!S167</f>
        <v>0</v>
      </c>
      <c r="I66" s="139">
        <f>'SO 15628'!V167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5"/>
      <c r="X66" s="137"/>
      <c r="Y66" s="137"/>
      <c r="Z66" s="137"/>
    </row>
    <row r="67" spans="1:26" x14ac:dyDescent="0.3">
      <c r="A67" s="9"/>
      <c r="B67" s="385" t="s">
        <v>197</v>
      </c>
      <c r="C67" s="386"/>
      <c r="D67" s="386"/>
      <c r="E67" s="140">
        <f>'SO 15628'!L169</f>
        <v>0</v>
      </c>
      <c r="F67" s="140">
        <f>'SO 15628'!M169</f>
        <v>0</v>
      </c>
      <c r="G67" s="140">
        <f>'SO 15628'!I169</f>
        <v>0</v>
      </c>
      <c r="H67" s="141">
        <f>'SO 15628'!S169</f>
        <v>0</v>
      </c>
      <c r="I67" s="141">
        <f>'SO 15628'!V169</f>
        <v>0</v>
      </c>
      <c r="J67" s="141"/>
      <c r="K67" s="141"/>
      <c r="L67" s="141"/>
      <c r="M67" s="141"/>
      <c r="N67" s="141"/>
      <c r="O67" s="141"/>
      <c r="P67" s="141"/>
      <c r="Q67" s="137"/>
      <c r="R67" s="137"/>
      <c r="S67" s="137"/>
      <c r="T67" s="137"/>
      <c r="U67" s="137"/>
      <c r="V67" s="150"/>
      <c r="W67" s="215"/>
      <c r="X67" s="137"/>
      <c r="Y67" s="137"/>
      <c r="Z67" s="137"/>
    </row>
    <row r="68" spans="1:26" x14ac:dyDescent="0.3">
      <c r="A68" s="1"/>
      <c r="B68" s="206"/>
      <c r="C68" s="1"/>
      <c r="D68" s="1"/>
      <c r="E68" s="131"/>
      <c r="F68" s="131"/>
      <c r="G68" s="131"/>
      <c r="H68" s="132"/>
      <c r="I68" s="132"/>
      <c r="J68" s="132"/>
      <c r="K68" s="132"/>
      <c r="L68" s="132"/>
      <c r="M68" s="132"/>
      <c r="N68" s="132"/>
      <c r="O68" s="132"/>
      <c r="P68" s="132"/>
      <c r="V68" s="151"/>
      <c r="W68" s="52"/>
    </row>
    <row r="69" spans="1:26" x14ac:dyDescent="0.3">
      <c r="A69" s="142"/>
      <c r="B69" s="374" t="s">
        <v>76</v>
      </c>
      <c r="C69" s="375"/>
      <c r="D69" s="375"/>
      <c r="E69" s="144">
        <f>'SO 15628'!L170</f>
        <v>0</v>
      </c>
      <c r="F69" s="144">
        <f>'SO 15628'!M170</f>
        <v>0</v>
      </c>
      <c r="G69" s="144">
        <f>'SO 15628'!I170</f>
        <v>0</v>
      </c>
      <c r="H69" s="145">
        <f>'SO 15628'!S170</f>
        <v>0.01</v>
      </c>
      <c r="I69" s="145">
        <f>'SO 15628'!V170</f>
        <v>0</v>
      </c>
      <c r="J69" s="146"/>
      <c r="K69" s="146"/>
      <c r="L69" s="146"/>
      <c r="M69" s="146"/>
      <c r="N69" s="146"/>
      <c r="O69" s="146"/>
      <c r="P69" s="146"/>
      <c r="Q69" s="147"/>
      <c r="R69" s="147"/>
      <c r="S69" s="147"/>
      <c r="T69" s="147"/>
      <c r="U69" s="147"/>
      <c r="V69" s="152"/>
      <c r="W69" s="215"/>
      <c r="X69" s="143"/>
      <c r="Y69" s="143"/>
      <c r="Z69" s="143"/>
    </row>
    <row r="70" spans="1:26" x14ac:dyDescent="0.3">
      <c r="A70" s="14"/>
      <c r="B70" s="41"/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x14ac:dyDescent="0.3">
      <c r="A71" s="14"/>
      <c r="B71" s="41"/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x14ac:dyDescent="0.3">
      <c r="A72" s="14"/>
      <c r="B72" s="37"/>
      <c r="C72" s="8"/>
      <c r="D72" s="8"/>
      <c r="E72" s="26"/>
      <c r="F72" s="26"/>
      <c r="G72" s="26"/>
      <c r="H72" s="154"/>
      <c r="I72" s="154"/>
      <c r="J72" s="154"/>
      <c r="K72" s="154"/>
      <c r="L72" s="154"/>
      <c r="M72" s="154"/>
      <c r="N72" s="154"/>
      <c r="O72" s="154"/>
      <c r="P72" s="154"/>
      <c r="Q72" s="15"/>
      <c r="R72" s="15"/>
      <c r="S72" s="15"/>
      <c r="T72" s="15"/>
      <c r="U72" s="15"/>
      <c r="V72" s="15"/>
      <c r="W72" s="52"/>
    </row>
    <row r="73" spans="1:26" ht="34.950000000000003" customHeight="1" x14ac:dyDescent="0.3">
      <c r="A73" s="1"/>
      <c r="B73" s="376" t="s">
        <v>77</v>
      </c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52"/>
    </row>
    <row r="74" spans="1:26" x14ac:dyDescent="0.3">
      <c r="A74" s="14"/>
      <c r="B74" s="95"/>
      <c r="C74" s="18"/>
      <c r="D74" s="18"/>
      <c r="E74" s="97"/>
      <c r="F74" s="97"/>
      <c r="G74" s="97"/>
      <c r="H74" s="168"/>
      <c r="I74" s="168"/>
      <c r="J74" s="168"/>
      <c r="K74" s="168"/>
      <c r="L74" s="168"/>
      <c r="M74" s="168"/>
      <c r="N74" s="168"/>
      <c r="O74" s="168"/>
      <c r="P74" s="168"/>
      <c r="Q74" s="19"/>
      <c r="R74" s="19"/>
      <c r="S74" s="19"/>
      <c r="T74" s="19"/>
      <c r="U74" s="19"/>
      <c r="V74" s="19"/>
      <c r="W74" s="52"/>
    </row>
    <row r="75" spans="1:26" ht="19.95" customHeight="1" x14ac:dyDescent="0.3">
      <c r="A75" s="201"/>
      <c r="B75" s="379" t="s">
        <v>30</v>
      </c>
      <c r="C75" s="380"/>
      <c r="D75" s="380"/>
      <c r="E75" s="381"/>
      <c r="F75" s="166"/>
      <c r="G75" s="166"/>
      <c r="H75" s="167" t="s">
        <v>88</v>
      </c>
      <c r="I75" s="382" t="s">
        <v>89</v>
      </c>
      <c r="J75" s="383"/>
      <c r="K75" s="383"/>
      <c r="L75" s="383"/>
      <c r="M75" s="383"/>
      <c r="N75" s="383"/>
      <c r="O75" s="383"/>
      <c r="P75" s="384"/>
      <c r="Q75" s="17"/>
      <c r="R75" s="17"/>
      <c r="S75" s="17"/>
      <c r="T75" s="17"/>
      <c r="U75" s="17"/>
      <c r="V75" s="17"/>
      <c r="W75" s="52"/>
    </row>
    <row r="76" spans="1:26" ht="19.95" customHeight="1" x14ac:dyDescent="0.3">
      <c r="A76" s="201"/>
      <c r="B76" s="364" t="s">
        <v>31</v>
      </c>
      <c r="C76" s="365"/>
      <c r="D76" s="365"/>
      <c r="E76" s="366"/>
      <c r="F76" s="162"/>
      <c r="G76" s="162"/>
      <c r="H76" s="163" t="s">
        <v>25</v>
      </c>
      <c r="I76" s="16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201"/>
      <c r="B77" s="364" t="s">
        <v>32</v>
      </c>
      <c r="C77" s="365"/>
      <c r="D77" s="365"/>
      <c r="E77" s="366"/>
      <c r="F77" s="162"/>
      <c r="G77" s="162"/>
      <c r="H77" s="163" t="s">
        <v>90</v>
      </c>
      <c r="I77" s="163" t="s">
        <v>29</v>
      </c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205" t="s">
        <v>91</v>
      </c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5" t="s">
        <v>669</v>
      </c>
      <c r="C79" s="3"/>
      <c r="D79" s="3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14"/>
      <c r="B80" s="41"/>
      <c r="C80" s="3"/>
      <c r="D80" s="3"/>
      <c r="E80" s="13"/>
      <c r="F80" s="13"/>
      <c r="G80" s="13"/>
      <c r="H80" s="153"/>
      <c r="I80" s="153"/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ht="19.95" customHeight="1" x14ac:dyDescent="0.3">
      <c r="A81" s="14"/>
      <c r="B81" s="41"/>
      <c r="C81" s="3"/>
      <c r="D81" s="3"/>
      <c r="E81" s="13"/>
      <c r="F81" s="13"/>
      <c r="G81" s="13"/>
      <c r="H81" s="153"/>
      <c r="I81" s="15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ht="19.95" customHeight="1" x14ac:dyDescent="0.3">
      <c r="A82" s="14"/>
      <c r="B82" s="207" t="s">
        <v>65</v>
      </c>
      <c r="C82" s="164"/>
      <c r="D82" s="164"/>
      <c r="E82" s="13"/>
      <c r="F82" s="13"/>
      <c r="G82" s="13"/>
      <c r="H82" s="153"/>
      <c r="I82" s="153"/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x14ac:dyDescent="0.3">
      <c r="A83" s="2"/>
      <c r="B83" s="208" t="s">
        <v>78</v>
      </c>
      <c r="C83" s="127" t="s">
        <v>79</v>
      </c>
      <c r="D83" s="127" t="s">
        <v>80</v>
      </c>
      <c r="E83" s="155"/>
      <c r="F83" s="155" t="s">
        <v>81</v>
      </c>
      <c r="G83" s="155" t="s">
        <v>82</v>
      </c>
      <c r="H83" s="156" t="s">
        <v>83</v>
      </c>
      <c r="I83" s="156" t="s">
        <v>84</v>
      </c>
      <c r="J83" s="156"/>
      <c r="K83" s="156"/>
      <c r="L83" s="156"/>
      <c r="M83" s="156"/>
      <c r="N83" s="156"/>
      <c r="O83" s="156"/>
      <c r="P83" s="156" t="s">
        <v>85</v>
      </c>
      <c r="Q83" s="157"/>
      <c r="R83" s="157"/>
      <c r="S83" s="127" t="s">
        <v>86</v>
      </c>
      <c r="T83" s="158"/>
      <c r="U83" s="158"/>
      <c r="V83" s="127" t="s">
        <v>87</v>
      </c>
      <c r="W83" s="52"/>
    </row>
    <row r="84" spans="1:26" x14ac:dyDescent="0.3">
      <c r="A84" s="9"/>
      <c r="B84" s="209"/>
      <c r="C84" s="169"/>
      <c r="D84" s="371" t="s">
        <v>66</v>
      </c>
      <c r="E84" s="371"/>
      <c r="F84" s="134"/>
      <c r="G84" s="170"/>
      <c r="H84" s="134"/>
      <c r="I84" s="134"/>
      <c r="J84" s="135"/>
      <c r="K84" s="135"/>
      <c r="L84" s="135"/>
      <c r="M84" s="135"/>
      <c r="N84" s="135"/>
      <c r="O84" s="135"/>
      <c r="P84" s="135"/>
      <c r="Q84" s="133"/>
      <c r="R84" s="133"/>
      <c r="S84" s="133"/>
      <c r="T84" s="133"/>
      <c r="U84" s="133"/>
      <c r="V84" s="194"/>
      <c r="W84" s="215"/>
      <c r="X84" s="137"/>
      <c r="Y84" s="137"/>
      <c r="Z84" s="137"/>
    </row>
    <row r="85" spans="1:26" x14ac:dyDescent="0.3">
      <c r="A85" s="9"/>
      <c r="B85" s="210"/>
      <c r="C85" s="172">
        <v>9</v>
      </c>
      <c r="D85" s="372" t="s">
        <v>153</v>
      </c>
      <c r="E85" s="372"/>
      <c r="F85" s="138"/>
      <c r="G85" s="171"/>
      <c r="H85" s="138"/>
      <c r="I85" s="138"/>
      <c r="J85" s="139"/>
      <c r="K85" s="139"/>
      <c r="L85" s="139"/>
      <c r="M85" s="139"/>
      <c r="N85" s="139"/>
      <c r="O85" s="139"/>
      <c r="P85" s="139"/>
      <c r="Q85" s="9"/>
      <c r="R85" s="9"/>
      <c r="S85" s="9"/>
      <c r="T85" s="9"/>
      <c r="U85" s="9"/>
      <c r="V85" s="195"/>
      <c r="W85" s="215"/>
      <c r="X85" s="137"/>
      <c r="Y85" s="137"/>
      <c r="Z85" s="137"/>
    </row>
    <row r="86" spans="1:26" ht="25.05" customHeight="1" x14ac:dyDescent="0.3">
      <c r="A86" s="179"/>
      <c r="B86" s="211">
        <v>1</v>
      </c>
      <c r="C86" s="180" t="s">
        <v>672</v>
      </c>
      <c r="D86" s="373" t="s">
        <v>673</v>
      </c>
      <c r="E86" s="373"/>
      <c r="F86" s="174" t="s">
        <v>325</v>
      </c>
      <c r="G86" s="175">
        <v>4</v>
      </c>
      <c r="H86" s="174"/>
      <c r="I86" s="174">
        <f>ROUND(G86*(H86),2)</f>
        <v>0</v>
      </c>
      <c r="J86" s="176">
        <f>ROUND(G86*(N86),2)</f>
        <v>157</v>
      </c>
      <c r="K86" s="177">
        <f>ROUND(G86*(O86),2)</f>
        <v>0</v>
      </c>
      <c r="L86" s="177">
        <f>ROUND(G86*(H86),2)</f>
        <v>0</v>
      </c>
      <c r="M86" s="177"/>
      <c r="N86" s="177">
        <v>39.25</v>
      </c>
      <c r="O86" s="177"/>
      <c r="P86" s="181"/>
      <c r="Q86" s="181"/>
      <c r="R86" s="181"/>
      <c r="S86" s="178">
        <f>ROUND(G86*(P86),3)</f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2</v>
      </c>
      <c r="C87" s="180" t="s">
        <v>674</v>
      </c>
      <c r="D87" s="373" t="s">
        <v>675</v>
      </c>
      <c r="E87" s="373"/>
      <c r="F87" s="174" t="s">
        <v>579</v>
      </c>
      <c r="G87" s="175">
        <v>280</v>
      </c>
      <c r="H87" s="174"/>
      <c r="I87" s="174">
        <f>ROUND(G87*(H87),2)</f>
        <v>0</v>
      </c>
      <c r="J87" s="176">
        <f>ROUND(G87*(N87),2)</f>
        <v>425.6</v>
      </c>
      <c r="K87" s="177">
        <f>ROUND(G87*(O87),2)</f>
        <v>0</v>
      </c>
      <c r="L87" s="177">
        <f>ROUND(G87*(H87),2)</f>
        <v>0</v>
      </c>
      <c r="M87" s="177"/>
      <c r="N87" s="177">
        <v>1.52</v>
      </c>
      <c r="O87" s="177"/>
      <c r="P87" s="181">
        <v>3.0000000000000001E-5</v>
      </c>
      <c r="Q87" s="181"/>
      <c r="R87" s="181">
        <v>3.0000000000000001E-5</v>
      </c>
      <c r="S87" s="178">
        <f>ROUND(G87*(P87),3)</f>
        <v>8.0000000000000002E-3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3</v>
      </c>
      <c r="C88" s="180" t="s">
        <v>676</v>
      </c>
      <c r="D88" s="373" t="s">
        <v>677</v>
      </c>
      <c r="E88" s="373"/>
      <c r="F88" s="174" t="s">
        <v>169</v>
      </c>
      <c r="G88" s="175">
        <v>0.7</v>
      </c>
      <c r="H88" s="174"/>
      <c r="I88" s="174">
        <f>ROUND(G88*(H88),2)</f>
        <v>0</v>
      </c>
      <c r="J88" s="176">
        <f>ROUND(G88*(N88),2)</f>
        <v>15.89</v>
      </c>
      <c r="K88" s="177">
        <f>ROUND(G88*(O88),2)</f>
        <v>0</v>
      </c>
      <c r="L88" s="177">
        <f>ROUND(G88*(H88),2)</f>
        <v>0</v>
      </c>
      <c r="M88" s="177"/>
      <c r="N88" s="177">
        <v>22.7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4</v>
      </c>
      <c r="C89" s="180" t="s">
        <v>678</v>
      </c>
      <c r="D89" s="373" t="s">
        <v>679</v>
      </c>
      <c r="E89" s="373"/>
      <c r="F89" s="174" t="s">
        <v>169</v>
      </c>
      <c r="G89" s="175">
        <v>0.7</v>
      </c>
      <c r="H89" s="174"/>
      <c r="I89" s="174">
        <f>ROUND(G89*(H89),2)</f>
        <v>0</v>
      </c>
      <c r="J89" s="176">
        <f>ROUND(G89*(N89),2)</f>
        <v>0.27</v>
      </c>
      <c r="K89" s="177">
        <f>ROUND(G89*(O89),2)</f>
        <v>0</v>
      </c>
      <c r="L89" s="177">
        <f>ROUND(G89*(H89),2)</f>
        <v>0</v>
      </c>
      <c r="M89" s="177"/>
      <c r="N89" s="177">
        <v>0.39</v>
      </c>
      <c r="O89" s="177"/>
      <c r="P89" s="181"/>
      <c r="Q89" s="181"/>
      <c r="R89" s="181"/>
      <c r="S89" s="178">
        <f>ROUND(G89*(P89),3)</f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5</v>
      </c>
      <c r="C90" s="180" t="s">
        <v>680</v>
      </c>
      <c r="D90" s="373" t="s">
        <v>681</v>
      </c>
      <c r="E90" s="373"/>
      <c r="F90" s="174" t="s">
        <v>169</v>
      </c>
      <c r="G90" s="175">
        <v>0.7</v>
      </c>
      <c r="H90" s="174"/>
      <c r="I90" s="174">
        <f>ROUND(G90*(H90),2)</f>
        <v>0</v>
      </c>
      <c r="J90" s="176">
        <f>ROUND(G90*(N90),2)</f>
        <v>12.6</v>
      </c>
      <c r="K90" s="177">
        <f>ROUND(G90*(O90),2)</f>
        <v>0</v>
      </c>
      <c r="L90" s="177">
        <f>ROUND(G90*(H90),2)</f>
        <v>0</v>
      </c>
      <c r="M90" s="177"/>
      <c r="N90" s="177">
        <v>18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6"/>
      <c r="W90" s="52"/>
      <c r="Z90">
        <v>0</v>
      </c>
    </row>
    <row r="91" spans="1:26" x14ac:dyDescent="0.3">
      <c r="A91" s="9"/>
      <c r="B91" s="210"/>
      <c r="C91" s="172">
        <v>9</v>
      </c>
      <c r="D91" s="372" t="s">
        <v>153</v>
      </c>
      <c r="E91" s="372"/>
      <c r="F91" s="138"/>
      <c r="G91" s="171"/>
      <c r="H91" s="138"/>
      <c r="I91" s="140">
        <f>ROUND((SUM(I85:I90))/1,2)</f>
        <v>0</v>
      </c>
      <c r="J91" s="139"/>
      <c r="K91" s="139"/>
      <c r="L91" s="139">
        <f>ROUND((SUM(L85:L90))/1,2)</f>
        <v>0</v>
      </c>
      <c r="M91" s="139">
        <f>ROUND((SUM(M85:M90))/1,2)</f>
        <v>0</v>
      </c>
      <c r="N91" s="139"/>
      <c r="O91" s="139"/>
      <c r="P91" s="139"/>
      <c r="Q91" s="9"/>
      <c r="R91" s="9"/>
      <c r="S91" s="9">
        <f>ROUND((SUM(S85:S90))/1,2)</f>
        <v>0.01</v>
      </c>
      <c r="T91" s="9"/>
      <c r="U91" s="9"/>
      <c r="V91" s="198">
        <f>ROUND((SUM(V85:V90))/1,2)</f>
        <v>0</v>
      </c>
      <c r="W91" s="215"/>
      <c r="X91" s="137"/>
      <c r="Y91" s="137"/>
      <c r="Z91" s="137"/>
    </row>
    <row r="92" spans="1:26" x14ac:dyDescent="0.3">
      <c r="A92" s="1"/>
      <c r="B92" s="206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9"/>
      <c r="W92" s="52"/>
    </row>
    <row r="93" spans="1:26" x14ac:dyDescent="0.3">
      <c r="A93" s="9"/>
      <c r="B93" s="210"/>
      <c r="C93" s="172" t="s">
        <v>8</v>
      </c>
      <c r="D93" s="372" t="s">
        <v>682</v>
      </c>
      <c r="E93" s="372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95"/>
      <c r="W93" s="215"/>
      <c r="X93" s="137"/>
      <c r="Y93" s="137"/>
      <c r="Z93" s="137"/>
    </row>
    <row r="94" spans="1:26" ht="25.05" customHeight="1" x14ac:dyDescent="0.3">
      <c r="A94" s="179"/>
      <c r="B94" s="211">
        <v>6</v>
      </c>
      <c r="C94" s="180" t="s">
        <v>683</v>
      </c>
      <c r="D94" s="373" t="s">
        <v>684</v>
      </c>
      <c r="E94" s="373"/>
      <c r="F94" s="174" t="s">
        <v>212</v>
      </c>
      <c r="G94" s="175">
        <v>50</v>
      </c>
      <c r="H94" s="174"/>
      <c r="I94" s="174">
        <f>ROUND(G94*(H94),2)</f>
        <v>0</v>
      </c>
      <c r="J94" s="176">
        <f>ROUND(G94*(N94),2)</f>
        <v>645.5</v>
      </c>
      <c r="K94" s="177">
        <f>ROUND(G94*(O94),2)</f>
        <v>0</v>
      </c>
      <c r="L94" s="177">
        <f>ROUND(G94*(H94),2)</f>
        <v>0</v>
      </c>
      <c r="M94" s="177"/>
      <c r="N94" s="177">
        <v>12.91</v>
      </c>
      <c r="O94" s="177"/>
      <c r="P94" s="181"/>
      <c r="Q94" s="181"/>
      <c r="R94" s="181"/>
      <c r="S94" s="178">
        <f>ROUND(G94*(P94),3)</f>
        <v>0</v>
      </c>
      <c r="T94" s="178"/>
      <c r="U94" s="178"/>
      <c r="V94" s="196"/>
      <c r="W94" s="52"/>
      <c r="Z94">
        <v>0</v>
      </c>
    </row>
    <row r="95" spans="1:26" ht="34.950000000000003" customHeight="1" x14ac:dyDescent="0.3">
      <c r="A95" s="179"/>
      <c r="B95" s="211">
        <v>7</v>
      </c>
      <c r="C95" s="180" t="s">
        <v>685</v>
      </c>
      <c r="D95" s="373" t="s">
        <v>686</v>
      </c>
      <c r="E95" s="373"/>
      <c r="F95" s="174" t="s">
        <v>212</v>
      </c>
      <c r="G95" s="175">
        <v>80</v>
      </c>
      <c r="H95" s="174"/>
      <c r="I95" s="174">
        <f>ROUND(G95*(H95),2)</f>
        <v>0</v>
      </c>
      <c r="J95" s="176">
        <f>ROUND(G95*(N95),2)</f>
        <v>1374.4</v>
      </c>
      <c r="K95" s="177">
        <f>ROUND(G95*(O95),2)</f>
        <v>0</v>
      </c>
      <c r="L95" s="177">
        <f>ROUND(G95*(H95),2)</f>
        <v>0</v>
      </c>
      <c r="M95" s="177"/>
      <c r="N95" s="177">
        <v>17.18</v>
      </c>
      <c r="O95" s="177"/>
      <c r="P95" s="181"/>
      <c r="Q95" s="181"/>
      <c r="R95" s="181"/>
      <c r="S95" s="178">
        <f>ROUND(G95*(P95),3)</f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8</v>
      </c>
      <c r="C96" s="180" t="s">
        <v>665</v>
      </c>
      <c r="D96" s="373" t="s">
        <v>687</v>
      </c>
      <c r="E96" s="373"/>
      <c r="F96" s="174" t="s">
        <v>325</v>
      </c>
      <c r="G96" s="175">
        <v>2</v>
      </c>
      <c r="H96" s="174"/>
      <c r="I96" s="174">
        <f>ROUND(G96*(H96),2)</f>
        <v>0</v>
      </c>
      <c r="J96" s="176">
        <f>ROUND(G96*(N96),2)</f>
        <v>560</v>
      </c>
      <c r="K96" s="177">
        <f>ROUND(G96*(O96),2)</f>
        <v>0</v>
      </c>
      <c r="L96" s="177">
        <f>ROUND(G96*(H96),2)</f>
        <v>0</v>
      </c>
      <c r="M96" s="177"/>
      <c r="N96" s="177">
        <v>280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1">
        <v>9</v>
      </c>
      <c r="C97" s="180" t="s">
        <v>331</v>
      </c>
      <c r="D97" s="373" t="s">
        <v>332</v>
      </c>
      <c r="E97" s="373"/>
      <c r="F97" s="174" t="s">
        <v>325</v>
      </c>
      <c r="G97" s="175">
        <v>1</v>
      </c>
      <c r="H97" s="174"/>
      <c r="I97" s="174">
        <f>ROUND(G97*(H97),2)</f>
        <v>0</v>
      </c>
      <c r="J97" s="176">
        <f>ROUND(G97*(N97),2)</f>
        <v>32</v>
      </c>
      <c r="K97" s="177">
        <f>ROUND(G97*(O97),2)</f>
        <v>0</v>
      </c>
      <c r="L97" s="177">
        <f>ROUND(G97*(H97),2)</f>
        <v>0</v>
      </c>
      <c r="M97" s="177"/>
      <c r="N97" s="177">
        <v>32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10</v>
      </c>
      <c r="C98" s="180" t="s">
        <v>333</v>
      </c>
      <c r="D98" s="373" t="s">
        <v>688</v>
      </c>
      <c r="E98" s="373"/>
      <c r="F98" s="174" t="s">
        <v>212</v>
      </c>
      <c r="G98" s="175">
        <v>4</v>
      </c>
      <c r="H98" s="174"/>
      <c r="I98" s="174">
        <f>ROUND(G98*(H98),2)</f>
        <v>0</v>
      </c>
      <c r="J98" s="176">
        <f>ROUND(G98*(N98),2)</f>
        <v>10.56</v>
      </c>
      <c r="K98" s="177">
        <f>ROUND(G98*(O98),2)</f>
        <v>0</v>
      </c>
      <c r="L98" s="177">
        <f>ROUND(G98*(H98),2)</f>
        <v>0</v>
      </c>
      <c r="M98" s="177"/>
      <c r="N98" s="177">
        <v>2.64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 t="s">
        <v>8</v>
      </c>
      <c r="D99" s="372" t="s">
        <v>682</v>
      </c>
      <c r="E99" s="372"/>
      <c r="F99" s="138"/>
      <c r="G99" s="171"/>
      <c r="H99" s="138"/>
      <c r="I99" s="140">
        <f>ROUND((SUM(I93:I98))/1,2)</f>
        <v>0</v>
      </c>
      <c r="J99" s="139"/>
      <c r="K99" s="139"/>
      <c r="L99" s="139">
        <f>ROUND((SUM(L93:L98))/1,2)</f>
        <v>0</v>
      </c>
      <c r="M99" s="139">
        <f>ROUND((SUM(M93:M98))/1,2)</f>
        <v>0</v>
      </c>
      <c r="N99" s="139"/>
      <c r="O99" s="139"/>
      <c r="P99" s="139"/>
      <c r="Q99" s="9"/>
      <c r="R99" s="9"/>
      <c r="S99" s="9">
        <f>ROUND((SUM(S93:S98))/1,2)</f>
        <v>0</v>
      </c>
      <c r="T99" s="9"/>
      <c r="U99" s="9"/>
      <c r="V99" s="198">
        <f>ROUND((SUM(V93:V98))/1,2)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9"/>
      <c r="D101" s="386" t="s">
        <v>66</v>
      </c>
      <c r="E101" s="386"/>
      <c r="F101" s="138"/>
      <c r="G101" s="171"/>
      <c r="H101" s="138"/>
      <c r="I101" s="140">
        <f>ROUND((SUM(I84:I100))/2,2)</f>
        <v>0</v>
      </c>
      <c r="J101" s="139"/>
      <c r="K101" s="139"/>
      <c r="L101" s="138">
        <f>ROUND((SUM(L84:L100))/2,2)</f>
        <v>0</v>
      </c>
      <c r="M101" s="138">
        <f>ROUND((SUM(M84:M100))/2,2)</f>
        <v>0</v>
      </c>
      <c r="N101" s="139"/>
      <c r="O101" s="139"/>
      <c r="P101" s="190"/>
      <c r="Q101" s="9"/>
      <c r="R101" s="9"/>
      <c r="S101" s="190">
        <f>ROUND((SUM(S84:S100))/2,2)</f>
        <v>0.01</v>
      </c>
      <c r="T101" s="9"/>
      <c r="U101" s="9"/>
      <c r="V101" s="198">
        <f>ROUND((SUM(V84:V100))/2,2)</f>
        <v>0</v>
      </c>
      <c r="W101" s="52"/>
    </row>
    <row r="102" spans="1:26" x14ac:dyDescent="0.3">
      <c r="A102" s="1"/>
      <c r="B102" s="206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9"/>
      <c r="W102" s="52"/>
    </row>
    <row r="103" spans="1:26" x14ac:dyDescent="0.3">
      <c r="A103" s="9"/>
      <c r="B103" s="210"/>
      <c r="C103" s="9"/>
      <c r="D103" s="386" t="s">
        <v>74</v>
      </c>
      <c r="E103" s="386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9"/>
      <c r="R103" s="9"/>
      <c r="S103" s="9"/>
      <c r="T103" s="9"/>
      <c r="U103" s="9"/>
      <c r="V103" s="195"/>
      <c r="W103" s="215"/>
      <c r="X103" s="137"/>
      <c r="Y103" s="137"/>
      <c r="Z103" s="137"/>
    </row>
    <row r="104" spans="1:26" x14ac:dyDescent="0.3">
      <c r="A104" s="9"/>
      <c r="B104" s="210"/>
      <c r="C104" s="172">
        <v>713</v>
      </c>
      <c r="D104" s="372" t="s">
        <v>221</v>
      </c>
      <c r="E104" s="372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5"/>
      <c r="W104" s="215"/>
      <c r="X104" s="137"/>
      <c r="Y104" s="137"/>
      <c r="Z104" s="137"/>
    </row>
    <row r="105" spans="1:26" ht="25.05" customHeight="1" x14ac:dyDescent="0.3">
      <c r="A105" s="179"/>
      <c r="B105" s="211">
        <v>11</v>
      </c>
      <c r="C105" s="180" t="s">
        <v>689</v>
      </c>
      <c r="D105" s="373" t="s">
        <v>690</v>
      </c>
      <c r="E105" s="373"/>
      <c r="F105" s="174" t="s">
        <v>106</v>
      </c>
      <c r="G105" s="175">
        <v>50</v>
      </c>
      <c r="H105" s="174"/>
      <c r="I105" s="174">
        <f>ROUND(G105*(H105),2)</f>
        <v>0</v>
      </c>
      <c r="J105" s="176">
        <f>ROUND(G105*(N105),2)</f>
        <v>223.5</v>
      </c>
      <c r="K105" s="177">
        <f>ROUND(G105*(O105),2)</f>
        <v>0</v>
      </c>
      <c r="L105" s="177">
        <f>ROUND(G105*(H105),2)</f>
        <v>0</v>
      </c>
      <c r="M105" s="177"/>
      <c r="N105" s="177">
        <v>4.47</v>
      </c>
      <c r="O105" s="177"/>
      <c r="P105" s="181"/>
      <c r="Q105" s="181"/>
      <c r="R105" s="181"/>
      <c r="S105" s="178">
        <f>ROUND(G105*(P105),3)</f>
        <v>0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1">
        <v>12</v>
      </c>
      <c r="C106" s="180" t="s">
        <v>691</v>
      </c>
      <c r="D106" s="373" t="s">
        <v>692</v>
      </c>
      <c r="E106" s="373"/>
      <c r="F106" s="174" t="s">
        <v>162</v>
      </c>
      <c r="G106" s="175">
        <v>4</v>
      </c>
      <c r="H106" s="174"/>
      <c r="I106" s="174">
        <f>ROUND(G106*(H106),2)</f>
        <v>0</v>
      </c>
      <c r="J106" s="176">
        <f>ROUND(G106*(N106),2)</f>
        <v>76.599999999999994</v>
      </c>
      <c r="K106" s="177">
        <f>ROUND(G106*(O106),2)</f>
        <v>0</v>
      </c>
      <c r="L106" s="177">
        <f>ROUND(G106*(H106),2)</f>
        <v>0</v>
      </c>
      <c r="M106" s="177"/>
      <c r="N106" s="177">
        <v>19.149999999999999</v>
      </c>
      <c r="O106" s="177"/>
      <c r="P106" s="181"/>
      <c r="Q106" s="181"/>
      <c r="R106" s="181"/>
      <c r="S106" s="178">
        <f>ROUND(G106*(P106),3)</f>
        <v>0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2">
        <v>13</v>
      </c>
      <c r="C107" s="188" t="s">
        <v>693</v>
      </c>
      <c r="D107" s="388" t="s">
        <v>694</v>
      </c>
      <c r="E107" s="388"/>
      <c r="F107" s="183" t="s">
        <v>106</v>
      </c>
      <c r="G107" s="184">
        <v>50</v>
      </c>
      <c r="H107" s="183"/>
      <c r="I107" s="183">
        <f>ROUND(G107*(H107),2)</f>
        <v>0</v>
      </c>
      <c r="J107" s="185">
        <f>ROUND(G107*(N107),2)</f>
        <v>1476</v>
      </c>
      <c r="K107" s="186">
        <f>ROUND(G107*(O107),2)</f>
        <v>0</v>
      </c>
      <c r="L107" s="186"/>
      <c r="M107" s="186">
        <f>ROUND(G107*(H107),2)</f>
        <v>0</v>
      </c>
      <c r="N107" s="186">
        <v>29.52</v>
      </c>
      <c r="O107" s="186"/>
      <c r="P107" s="189"/>
      <c r="Q107" s="189"/>
      <c r="R107" s="189"/>
      <c r="S107" s="187">
        <f>ROUND(G107*(P107),3)</f>
        <v>0</v>
      </c>
      <c r="T107" s="187"/>
      <c r="U107" s="187"/>
      <c r="V107" s="197"/>
      <c r="W107" s="52"/>
      <c r="Z107">
        <v>0</v>
      </c>
    </row>
    <row r="108" spans="1:26" ht="25.05" customHeight="1" x14ac:dyDescent="0.3">
      <c r="A108" s="179"/>
      <c r="B108" s="212">
        <v>14</v>
      </c>
      <c r="C108" s="188" t="s">
        <v>695</v>
      </c>
      <c r="D108" s="388" t="s">
        <v>696</v>
      </c>
      <c r="E108" s="388"/>
      <c r="F108" s="183" t="s">
        <v>325</v>
      </c>
      <c r="G108" s="184">
        <v>13.2</v>
      </c>
      <c r="H108" s="183"/>
      <c r="I108" s="183">
        <f>ROUND(G108*(H108),2)</f>
        <v>0</v>
      </c>
      <c r="J108" s="185">
        <f>ROUND(G108*(N108),2)</f>
        <v>152.59</v>
      </c>
      <c r="K108" s="186">
        <f>ROUND(G108*(O108),2)</f>
        <v>0</v>
      </c>
      <c r="L108" s="186"/>
      <c r="M108" s="186">
        <f>ROUND(G108*(H108),2)</f>
        <v>0</v>
      </c>
      <c r="N108" s="186">
        <v>11.56</v>
      </c>
      <c r="O108" s="186"/>
      <c r="P108" s="189"/>
      <c r="Q108" s="189"/>
      <c r="R108" s="189"/>
      <c r="S108" s="187">
        <f>ROUND(G108*(P108),3)</f>
        <v>0</v>
      </c>
      <c r="T108" s="187"/>
      <c r="U108" s="187"/>
      <c r="V108" s="197"/>
      <c r="W108" s="52"/>
      <c r="Z108">
        <v>0</v>
      </c>
    </row>
    <row r="109" spans="1:26" x14ac:dyDescent="0.3">
      <c r="A109" s="9"/>
      <c r="B109" s="210"/>
      <c r="C109" s="172">
        <v>713</v>
      </c>
      <c r="D109" s="372" t="s">
        <v>221</v>
      </c>
      <c r="E109" s="372"/>
      <c r="F109" s="138"/>
      <c r="G109" s="171"/>
      <c r="H109" s="138"/>
      <c r="I109" s="140">
        <f>ROUND((SUM(I104:I108))/1,2)</f>
        <v>0</v>
      </c>
      <c r="J109" s="139"/>
      <c r="K109" s="139"/>
      <c r="L109" s="139">
        <f>ROUND((SUM(L104:L108))/1,2)</f>
        <v>0</v>
      </c>
      <c r="M109" s="139">
        <f>ROUND((SUM(M104:M108))/1,2)</f>
        <v>0</v>
      </c>
      <c r="N109" s="139"/>
      <c r="O109" s="139"/>
      <c r="P109" s="139"/>
      <c r="Q109" s="9"/>
      <c r="R109" s="9"/>
      <c r="S109" s="9">
        <f>ROUND((SUM(S104:S108))/1,2)</f>
        <v>0</v>
      </c>
      <c r="T109" s="9"/>
      <c r="U109" s="9"/>
      <c r="V109" s="198">
        <f>ROUND((SUM(V104:V108))/1,2)</f>
        <v>0</v>
      </c>
      <c r="W109" s="215"/>
      <c r="X109" s="137"/>
      <c r="Y109" s="137"/>
      <c r="Z109" s="137"/>
    </row>
    <row r="110" spans="1:26" x14ac:dyDescent="0.3">
      <c r="A110" s="1"/>
      <c r="B110" s="206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9"/>
      <c r="W110" s="52"/>
    </row>
    <row r="111" spans="1:26" x14ac:dyDescent="0.3">
      <c r="A111" s="9"/>
      <c r="B111" s="210"/>
      <c r="C111" s="172">
        <v>769</v>
      </c>
      <c r="D111" s="372" t="s">
        <v>697</v>
      </c>
      <c r="E111" s="372"/>
      <c r="F111" s="138"/>
      <c r="G111" s="171"/>
      <c r="H111" s="138"/>
      <c r="I111" s="138"/>
      <c r="J111" s="139"/>
      <c r="K111" s="139"/>
      <c r="L111" s="139"/>
      <c r="M111" s="139"/>
      <c r="N111" s="139"/>
      <c r="O111" s="139"/>
      <c r="P111" s="139"/>
      <c r="Q111" s="9"/>
      <c r="R111" s="9"/>
      <c r="S111" s="9"/>
      <c r="T111" s="9"/>
      <c r="U111" s="9"/>
      <c r="V111" s="195"/>
      <c r="W111" s="215"/>
      <c r="X111" s="137"/>
      <c r="Y111" s="137"/>
      <c r="Z111" s="137"/>
    </row>
    <row r="112" spans="1:26" ht="25.05" customHeight="1" x14ac:dyDescent="0.3">
      <c r="A112" s="179"/>
      <c r="B112" s="211">
        <v>15</v>
      </c>
      <c r="C112" s="180" t="s">
        <v>698</v>
      </c>
      <c r="D112" s="373" t="s">
        <v>699</v>
      </c>
      <c r="E112" s="373"/>
      <c r="F112" s="174" t="s">
        <v>325</v>
      </c>
      <c r="G112" s="175">
        <v>7</v>
      </c>
      <c r="H112" s="174"/>
      <c r="I112" s="174">
        <f t="shared" ref="I112:I153" si="0">ROUND(G112*(H112),2)</f>
        <v>0</v>
      </c>
      <c r="J112" s="176">
        <f t="shared" ref="J112:J153" si="1">ROUND(G112*(N112),2)</f>
        <v>700</v>
      </c>
      <c r="K112" s="177">
        <f t="shared" ref="K112:K153" si="2">ROUND(G112*(O112),2)</f>
        <v>0</v>
      </c>
      <c r="L112" s="177">
        <f t="shared" ref="L112:L130" si="3">ROUND(G112*(H112),2)</f>
        <v>0</v>
      </c>
      <c r="M112" s="177"/>
      <c r="N112" s="177">
        <v>100</v>
      </c>
      <c r="O112" s="177"/>
      <c r="P112" s="181"/>
      <c r="Q112" s="181"/>
      <c r="R112" s="181"/>
      <c r="S112" s="178">
        <f t="shared" ref="S112:S153" si="4">ROUND(G112*(P112),3)</f>
        <v>0</v>
      </c>
      <c r="T112" s="178"/>
      <c r="U112" s="178"/>
      <c r="V112" s="196"/>
      <c r="W112" s="52"/>
      <c r="Z112">
        <v>0</v>
      </c>
    </row>
    <row r="113" spans="1:26" ht="25.05" customHeight="1" x14ac:dyDescent="0.3">
      <c r="A113" s="179"/>
      <c r="B113" s="211">
        <v>16</v>
      </c>
      <c r="C113" s="180" t="s">
        <v>700</v>
      </c>
      <c r="D113" s="373" t="s">
        <v>701</v>
      </c>
      <c r="E113" s="373"/>
      <c r="F113" s="174" t="s">
        <v>162</v>
      </c>
      <c r="G113" s="175">
        <v>3</v>
      </c>
      <c r="H113" s="174"/>
      <c r="I113" s="174">
        <f t="shared" si="0"/>
        <v>0</v>
      </c>
      <c r="J113" s="176">
        <f t="shared" si="1"/>
        <v>15.87</v>
      </c>
      <c r="K113" s="177">
        <f t="shared" si="2"/>
        <v>0</v>
      </c>
      <c r="L113" s="177">
        <f t="shared" si="3"/>
        <v>0</v>
      </c>
      <c r="M113" s="177"/>
      <c r="N113" s="177">
        <v>5.29</v>
      </c>
      <c r="O113" s="177"/>
      <c r="P113" s="181"/>
      <c r="Q113" s="181"/>
      <c r="R113" s="181"/>
      <c r="S113" s="178">
        <f t="shared" si="4"/>
        <v>0</v>
      </c>
      <c r="T113" s="178"/>
      <c r="U113" s="178"/>
      <c r="V113" s="196"/>
      <c r="W113" s="52"/>
      <c r="Z113">
        <v>0</v>
      </c>
    </row>
    <row r="114" spans="1:26" ht="25.05" customHeight="1" x14ac:dyDescent="0.3">
      <c r="A114" s="179"/>
      <c r="B114" s="211">
        <v>17</v>
      </c>
      <c r="C114" s="180" t="s">
        <v>702</v>
      </c>
      <c r="D114" s="373" t="s">
        <v>703</v>
      </c>
      <c r="E114" s="373"/>
      <c r="F114" s="174" t="s">
        <v>106</v>
      </c>
      <c r="G114" s="175">
        <v>50</v>
      </c>
      <c r="H114" s="174"/>
      <c r="I114" s="174">
        <f t="shared" si="0"/>
        <v>0</v>
      </c>
      <c r="J114" s="176">
        <f t="shared" si="1"/>
        <v>178</v>
      </c>
      <c r="K114" s="177">
        <f t="shared" si="2"/>
        <v>0</v>
      </c>
      <c r="L114" s="177">
        <f t="shared" si="3"/>
        <v>0</v>
      </c>
      <c r="M114" s="177"/>
      <c r="N114" s="177">
        <v>3.56</v>
      </c>
      <c r="O114" s="177"/>
      <c r="P114" s="181"/>
      <c r="Q114" s="181"/>
      <c r="R114" s="181"/>
      <c r="S114" s="178">
        <f t="shared" si="4"/>
        <v>0</v>
      </c>
      <c r="T114" s="178"/>
      <c r="U114" s="178"/>
      <c r="V114" s="196"/>
      <c r="W114" s="52"/>
      <c r="Z114">
        <v>0</v>
      </c>
    </row>
    <row r="115" spans="1:26" ht="25.05" customHeight="1" x14ac:dyDescent="0.3">
      <c r="A115" s="179"/>
      <c r="B115" s="211">
        <v>18</v>
      </c>
      <c r="C115" s="180" t="s">
        <v>704</v>
      </c>
      <c r="D115" s="373" t="s">
        <v>705</v>
      </c>
      <c r="E115" s="373"/>
      <c r="F115" s="174" t="s">
        <v>106</v>
      </c>
      <c r="G115" s="175">
        <v>90</v>
      </c>
      <c r="H115" s="174"/>
      <c r="I115" s="174">
        <f t="shared" si="0"/>
        <v>0</v>
      </c>
      <c r="J115" s="176">
        <f t="shared" si="1"/>
        <v>447.3</v>
      </c>
      <c r="K115" s="177">
        <f t="shared" si="2"/>
        <v>0</v>
      </c>
      <c r="L115" s="177">
        <f t="shared" si="3"/>
        <v>0</v>
      </c>
      <c r="M115" s="177"/>
      <c r="N115" s="177">
        <v>4.97</v>
      </c>
      <c r="O115" s="177"/>
      <c r="P115" s="181"/>
      <c r="Q115" s="181"/>
      <c r="R115" s="181"/>
      <c r="S115" s="178">
        <f t="shared" si="4"/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1">
        <v>19</v>
      </c>
      <c r="C116" s="180" t="s">
        <v>706</v>
      </c>
      <c r="D116" s="373" t="s">
        <v>707</v>
      </c>
      <c r="E116" s="373"/>
      <c r="F116" s="174" t="s">
        <v>106</v>
      </c>
      <c r="G116" s="175">
        <v>40</v>
      </c>
      <c r="H116" s="174"/>
      <c r="I116" s="174">
        <f t="shared" si="0"/>
        <v>0</v>
      </c>
      <c r="J116" s="176">
        <f t="shared" si="1"/>
        <v>234</v>
      </c>
      <c r="K116" s="177">
        <f t="shared" si="2"/>
        <v>0</v>
      </c>
      <c r="L116" s="177">
        <f t="shared" si="3"/>
        <v>0</v>
      </c>
      <c r="M116" s="177"/>
      <c r="N116" s="177">
        <v>5.85</v>
      </c>
      <c r="O116" s="177"/>
      <c r="P116" s="181"/>
      <c r="Q116" s="181"/>
      <c r="R116" s="181"/>
      <c r="S116" s="178">
        <f t="shared" si="4"/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1">
        <v>20</v>
      </c>
      <c r="C117" s="180" t="s">
        <v>708</v>
      </c>
      <c r="D117" s="373" t="s">
        <v>709</v>
      </c>
      <c r="E117" s="373"/>
      <c r="F117" s="174" t="s">
        <v>106</v>
      </c>
      <c r="G117" s="175">
        <v>2</v>
      </c>
      <c r="H117" s="174"/>
      <c r="I117" s="174">
        <f t="shared" si="0"/>
        <v>0</v>
      </c>
      <c r="J117" s="176">
        <f t="shared" si="1"/>
        <v>7.38</v>
      </c>
      <c r="K117" s="177">
        <f t="shared" si="2"/>
        <v>0</v>
      </c>
      <c r="L117" s="177">
        <f t="shared" si="3"/>
        <v>0</v>
      </c>
      <c r="M117" s="177"/>
      <c r="N117" s="177">
        <v>3.69</v>
      </c>
      <c r="O117" s="177"/>
      <c r="P117" s="181"/>
      <c r="Q117" s="181"/>
      <c r="R117" s="181"/>
      <c r="S117" s="178">
        <f t="shared" si="4"/>
        <v>0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1">
        <v>21</v>
      </c>
      <c r="C118" s="180" t="s">
        <v>710</v>
      </c>
      <c r="D118" s="373" t="s">
        <v>711</v>
      </c>
      <c r="E118" s="373"/>
      <c r="F118" s="174" t="s">
        <v>106</v>
      </c>
      <c r="G118" s="175">
        <v>20</v>
      </c>
      <c r="H118" s="174"/>
      <c r="I118" s="174">
        <f t="shared" si="0"/>
        <v>0</v>
      </c>
      <c r="J118" s="176">
        <f t="shared" si="1"/>
        <v>95.2</v>
      </c>
      <c r="K118" s="177">
        <f t="shared" si="2"/>
        <v>0</v>
      </c>
      <c r="L118" s="177">
        <f t="shared" si="3"/>
        <v>0</v>
      </c>
      <c r="M118" s="177"/>
      <c r="N118" s="177">
        <v>4.76</v>
      </c>
      <c r="O118" s="177"/>
      <c r="P118" s="181"/>
      <c r="Q118" s="181"/>
      <c r="R118" s="181"/>
      <c r="S118" s="178">
        <f t="shared" si="4"/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1">
        <v>22</v>
      </c>
      <c r="C119" s="180" t="s">
        <v>712</v>
      </c>
      <c r="D119" s="373" t="s">
        <v>713</v>
      </c>
      <c r="E119" s="373"/>
      <c r="F119" s="174" t="s">
        <v>106</v>
      </c>
      <c r="G119" s="175">
        <v>15</v>
      </c>
      <c r="H119" s="174"/>
      <c r="I119" s="174">
        <f t="shared" si="0"/>
        <v>0</v>
      </c>
      <c r="J119" s="176">
        <f t="shared" si="1"/>
        <v>90.75</v>
      </c>
      <c r="K119" s="177">
        <f t="shared" si="2"/>
        <v>0</v>
      </c>
      <c r="L119" s="177">
        <f t="shared" si="3"/>
        <v>0</v>
      </c>
      <c r="M119" s="177"/>
      <c r="N119" s="177">
        <v>6.05</v>
      </c>
      <c r="O119" s="177"/>
      <c r="P119" s="181"/>
      <c r="Q119" s="181"/>
      <c r="R119" s="181"/>
      <c r="S119" s="178">
        <f t="shared" si="4"/>
        <v>0</v>
      </c>
      <c r="T119" s="178"/>
      <c r="U119" s="178"/>
      <c r="V119" s="196"/>
      <c r="W119" s="52"/>
      <c r="Z119">
        <v>0</v>
      </c>
    </row>
    <row r="120" spans="1:26" ht="25.05" customHeight="1" x14ac:dyDescent="0.3">
      <c r="A120" s="179"/>
      <c r="B120" s="211">
        <v>23</v>
      </c>
      <c r="C120" s="180" t="s">
        <v>714</v>
      </c>
      <c r="D120" s="373" t="s">
        <v>715</v>
      </c>
      <c r="E120" s="373"/>
      <c r="F120" s="174" t="s">
        <v>325</v>
      </c>
      <c r="G120" s="175">
        <v>1</v>
      </c>
      <c r="H120" s="174"/>
      <c r="I120" s="174">
        <f t="shared" si="0"/>
        <v>0</v>
      </c>
      <c r="J120" s="176">
        <f t="shared" si="1"/>
        <v>8.3800000000000008</v>
      </c>
      <c r="K120" s="177">
        <f t="shared" si="2"/>
        <v>0</v>
      </c>
      <c r="L120" s="177">
        <f t="shared" si="3"/>
        <v>0</v>
      </c>
      <c r="M120" s="177"/>
      <c r="N120" s="177">
        <v>8.3800000000000008</v>
      </c>
      <c r="O120" s="177"/>
      <c r="P120" s="181"/>
      <c r="Q120" s="181"/>
      <c r="R120" s="181"/>
      <c r="S120" s="178">
        <f t="shared" si="4"/>
        <v>0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1">
        <v>24</v>
      </c>
      <c r="C121" s="180" t="s">
        <v>716</v>
      </c>
      <c r="D121" s="373" t="s">
        <v>717</v>
      </c>
      <c r="E121" s="373"/>
      <c r="F121" s="174" t="s">
        <v>325</v>
      </c>
      <c r="G121" s="175">
        <v>3</v>
      </c>
      <c r="H121" s="174"/>
      <c r="I121" s="174">
        <f t="shared" si="0"/>
        <v>0</v>
      </c>
      <c r="J121" s="176">
        <f t="shared" si="1"/>
        <v>50.16</v>
      </c>
      <c r="K121" s="177">
        <f t="shared" si="2"/>
        <v>0</v>
      </c>
      <c r="L121" s="177">
        <f t="shared" si="3"/>
        <v>0</v>
      </c>
      <c r="M121" s="177"/>
      <c r="N121" s="177">
        <v>16.72</v>
      </c>
      <c r="O121" s="177"/>
      <c r="P121" s="181"/>
      <c r="Q121" s="181"/>
      <c r="R121" s="181"/>
      <c r="S121" s="178">
        <f t="shared" si="4"/>
        <v>0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1">
        <v>25</v>
      </c>
      <c r="C122" s="180" t="s">
        <v>718</v>
      </c>
      <c r="D122" s="373" t="s">
        <v>719</v>
      </c>
      <c r="E122" s="373"/>
      <c r="F122" s="174" t="s">
        <v>325</v>
      </c>
      <c r="G122" s="175">
        <v>4</v>
      </c>
      <c r="H122" s="174"/>
      <c r="I122" s="174">
        <f t="shared" si="0"/>
        <v>0</v>
      </c>
      <c r="J122" s="176">
        <f t="shared" si="1"/>
        <v>145.52000000000001</v>
      </c>
      <c r="K122" s="177">
        <f t="shared" si="2"/>
        <v>0</v>
      </c>
      <c r="L122" s="177">
        <f t="shared" si="3"/>
        <v>0</v>
      </c>
      <c r="M122" s="177"/>
      <c r="N122" s="177">
        <v>36.380000000000003</v>
      </c>
      <c r="O122" s="177"/>
      <c r="P122" s="181"/>
      <c r="Q122" s="181"/>
      <c r="R122" s="181"/>
      <c r="S122" s="178">
        <f t="shared" si="4"/>
        <v>0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1">
        <v>26</v>
      </c>
      <c r="C123" s="180" t="s">
        <v>720</v>
      </c>
      <c r="D123" s="373" t="s">
        <v>721</v>
      </c>
      <c r="E123" s="373"/>
      <c r="F123" s="174" t="s">
        <v>325</v>
      </c>
      <c r="G123" s="175">
        <v>2</v>
      </c>
      <c r="H123" s="174"/>
      <c r="I123" s="174">
        <f t="shared" si="0"/>
        <v>0</v>
      </c>
      <c r="J123" s="176">
        <f t="shared" si="1"/>
        <v>9.4</v>
      </c>
      <c r="K123" s="177">
        <f t="shared" si="2"/>
        <v>0</v>
      </c>
      <c r="L123" s="177">
        <f t="shared" si="3"/>
        <v>0</v>
      </c>
      <c r="M123" s="177"/>
      <c r="N123" s="177">
        <v>4.7</v>
      </c>
      <c r="O123" s="177"/>
      <c r="P123" s="181"/>
      <c r="Q123" s="181"/>
      <c r="R123" s="181"/>
      <c r="S123" s="178">
        <f t="shared" si="4"/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1">
        <v>27</v>
      </c>
      <c r="C124" s="180" t="s">
        <v>722</v>
      </c>
      <c r="D124" s="373" t="s">
        <v>723</v>
      </c>
      <c r="E124" s="373"/>
      <c r="F124" s="174" t="s">
        <v>325</v>
      </c>
      <c r="G124" s="175">
        <v>24</v>
      </c>
      <c r="H124" s="174"/>
      <c r="I124" s="174">
        <f t="shared" si="0"/>
        <v>0</v>
      </c>
      <c r="J124" s="176">
        <f t="shared" si="1"/>
        <v>109.68</v>
      </c>
      <c r="K124" s="177">
        <f t="shared" si="2"/>
        <v>0</v>
      </c>
      <c r="L124" s="177">
        <f t="shared" si="3"/>
        <v>0</v>
      </c>
      <c r="M124" s="177"/>
      <c r="N124" s="177">
        <v>4.57</v>
      </c>
      <c r="O124" s="177"/>
      <c r="P124" s="181"/>
      <c r="Q124" s="181"/>
      <c r="R124" s="181"/>
      <c r="S124" s="178">
        <f t="shared" si="4"/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1">
        <v>28</v>
      </c>
      <c r="C125" s="180" t="s">
        <v>724</v>
      </c>
      <c r="D125" s="373" t="s">
        <v>725</v>
      </c>
      <c r="E125" s="373"/>
      <c r="F125" s="174" t="s">
        <v>325</v>
      </c>
      <c r="G125" s="175">
        <v>2</v>
      </c>
      <c r="H125" s="174"/>
      <c r="I125" s="174">
        <f t="shared" si="0"/>
        <v>0</v>
      </c>
      <c r="J125" s="176">
        <f t="shared" si="1"/>
        <v>8.82</v>
      </c>
      <c r="K125" s="177">
        <f t="shared" si="2"/>
        <v>0</v>
      </c>
      <c r="L125" s="177">
        <f t="shared" si="3"/>
        <v>0</v>
      </c>
      <c r="M125" s="177"/>
      <c r="N125" s="177">
        <v>4.41</v>
      </c>
      <c r="O125" s="177"/>
      <c r="P125" s="181"/>
      <c r="Q125" s="181"/>
      <c r="R125" s="181"/>
      <c r="S125" s="178">
        <f t="shared" si="4"/>
        <v>0</v>
      </c>
      <c r="T125" s="178"/>
      <c r="U125" s="178"/>
      <c r="V125" s="196"/>
      <c r="W125" s="52"/>
      <c r="Z125">
        <v>0</v>
      </c>
    </row>
    <row r="126" spans="1:26" ht="25.05" customHeight="1" x14ac:dyDescent="0.3">
      <c r="A126" s="179"/>
      <c r="B126" s="211">
        <v>29</v>
      </c>
      <c r="C126" s="180" t="s">
        <v>726</v>
      </c>
      <c r="D126" s="373" t="s">
        <v>727</v>
      </c>
      <c r="E126" s="373"/>
      <c r="F126" s="174" t="s">
        <v>325</v>
      </c>
      <c r="G126" s="175">
        <v>1</v>
      </c>
      <c r="H126" s="174"/>
      <c r="I126" s="174">
        <f t="shared" si="0"/>
        <v>0</v>
      </c>
      <c r="J126" s="176">
        <f t="shared" si="1"/>
        <v>5.81</v>
      </c>
      <c r="K126" s="177">
        <f t="shared" si="2"/>
        <v>0</v>
      </c>
      <c r="L126" s="177">
        <f t="shared" si="3"/>
        <v>0</v>
      </c>
      <c r="M126" s="177"/>
      <c r="N126" s="177">
        <v>5.8100000000000005</v>
      </c>
      <c r="O126" s="177"/>
      <c r="P126" s="181"/>
      <c r="Q126" s="181"/>
      <c r="R126" s="181"/>
      <c r="S126" s="178">
        <f t="shared" si="4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30</v>
      </c>
      <c r="C127" s="180" t="s">
        <v>728</v>
      </c>
      <c r="D127" s="373" t="s">
        <v>729</v>
      </c>
      <c r="E127" s="373"/>
      <c r="F127" s="174" t="s">
        <v>325</v>
      </c>
      <c r="G127" s="175">
        <v>1</v>
      </c>
      <c r="H127" s="174"/>
      <c r="I127" s="174">
        <f t="shared" si="0"/>
        <v>0</v>
      </c>
      <c r="J127" s="176">
        <f t="shared" si="1"/>
        <v>500.7</v>
      </c>
      <c r="K127" s="177">
        <f t="shared" si="2"/>
        <v>0</v>
      </c>
      <c r="L127" s="177">
        <f t="shared" si="3"/>
        <v>0</v>
      </c>
      <c r="M127" s="177"/>
      <c r="N127" s="177">
        <v>500.7</v>
      </c>
      <c r="O127" s="177"/>
      <c r="P127" s="181"/>
      <c r="Q127" s="181"/>
      <c r="R127" s="181"/>
      <c r="S127" s="178">
        <f t="shared" si="4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31</v>
      </c>
      <c r="C128" s="180" t="s">
        <v>730</v>
      </c>
      <c r="D128" s="373" t="s">
        <v>731</v>
      </c>
      <c r="E128" s="373"/>
      <c r="F128" s="174" t="s">
        <v>325</v>
      </c>
      <c r="G128" s="175">
        <v>1</v>
      </c>
      <c r="H128" s="174"/>
      <c r="I128" s="174">
        <f t="shared" si="0"/>
        <v>0</v>
      </c>
      <c r="J128" s="176">
        <f t="shared" si="1"/>
        <v>5000</v>
      </c>
      <c r="K128" s="177">
        <f t="shared" si="2"/>
        <v>0</v>
      </c>
      <c r="L128" s="177">
        <f t="shared" si="3"/>
        <v>0</v>
      </c>
      <c r="M128" s="177"/>
      <c r="N128" s="177">
        <v>5000</v>
      </c>
      <c r="O128" s="177"/>
      <c r="P128" s="181"/>
      <c r="Q128" s="181"/>
      <c r="R128" s="181"/>
      <c r="S128" s="178">
        <f t="shared" si="4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1">
        <v>32</v>
      </c>
      <c r="C129" s="180" t="s">
        <v>732</v>
      </c>
      <c r="D129" s="373" t="s">
        <v>733</v>
      </c>
      <c r="E129" s="373"/>
      <c r="F129" s="174" t="s">
        <v>215</v>
      </c>
      <c r="G129" s="175">
        <v>900</v>
      </c>
      <c r="H129" s="174"/>
      <c r="I129" s="174">
        <f t="shared" si="0"/>
        <v>0</v>
      </c>
      <c r="J129" s="176">
        <f t="shared" si="1"/>
        <v>1566</v>
      </c>
      <c r="K129" s="177">
        <f t="shared" si="2"/>
        <v>0</v>
      </c>
      <c r="L129" s="177">
        <f t="shared" si="3"/>
        <v>0</v>
      </c>
      <c r="M129" s="177"/>
      <c r="N129" s="177">
        <v>1.74</v>
      </c>
      <c r="O129" s="177"/>
      <c r="P129" s="181"/>
      <c r="Q129" s="181"/>
      <c r="R129" s="181"/>
      <c r="S129" s="178">
        <f t="shared" si="4"/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33</v>
      </c>
      <c r="C130" s="180" t="s">
        <v>734</v>
      </c>
      <c r="D130" s="373" t="s">
        <v>538</v>
      </c>
      <c r="E130" s="373"/>
      <c r="F130" s="174" t="s">
        <v>316</v>
      </c>
      <c r="G130" s="175">
        <v>75</v>
      </c>
      <c r="H130" s="176"/>
      <c r="I130" s="174">
        <f t="shared" si="0"/>
        <v>0</v>
      </c>
      <c r="J130" s="176">
        <f t="shared" si="1"/>
        <v>127.5</v>
      </c>
      <c r="K130" s="177">
        <f t="shared" si="2"/>
        <v>0</v>
      </c>
      <c r="L130" s="177">
        <f t="shared" si="3"/>
        <v>0</v>
      </c>
      <c r="M130" s="177"/>
      <c r="N130" s="177">
        <v>1.7</v>
      </c>
      <c r="O130" s="177"/>
      <c r="P130" s="181"/>
      <c r="Q130" s="181"/>
      <c r="R130" s="181"/>
      <c r="S130" s="178">
        <f t="shared" si="4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34</v>
      </c>
      <c r="C131" s="188" t="s">
        <v>735</v>
      </c>
      <c r="D131" s="388" t="s">
        <v>736</v>
      </c>
      <c r="E131" s="388"/>
      <c r="F131" s="183" t="s">
        <v>325</v>
      </c>
      <c r="G131" s="184">
        <v>2</v>
      </c>
      <c r="H131" s="183"/>
      <c r="I131" s="183">
        <f t="shared" si="0"/>
        <v>0</v>
      </c>
      <c r="J131" s="185">
        <f t="shared" si="1"/>
        <v>1232</v>
      </c>
      <c r="K131" s="186">
        <f t="shared" si="2"/>
        <v>0</v>
      </c>
      <c r="L131" s="186"/>
      <c r="M131" s="186">
        <f t="shared" ref="M131:M153" si="5">ROUND(G131*(H131),2)</f>
        <v>0</v>
      </c>
      <c r="N131" s="186">
        <v>616</v>
      </c>
      <c r="O131" s="186"/>
      <c r="P131" s="189"/>
      <c r="Q131" s="189"/>
      <c r="R131" s="189"/>
      <c r="S131" s="187">
        <f t="shared" si="4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2">
        <v>35</v>
      </c>
      <c r="C132" s="188" t="s">
        <v>737</v>
      </c>
      <c r="D132" s="388" t="s">
        <v>738</v>
      </c>
      <c r="E132" s="388"/>
      <c r="F132" s="183" t="s">
        <v>325</v>
      </c>
      <c r="G132" s="184">
        <v>5</v>
      </c>
      <c r="H132" s="183"/>
      <c r="I132" s="183">
        <f t="shared" si="0"/>
        <v>0</v>
      </c>
      <c r="J132" s="185">
        <f t="shared" si="1"/>
        <v>3255</v>
      </c>
      <c r="K132" s="186">
        <f t="shared" si="2"/>
        <v>0</v>
      </c>
      <c r="L132" s="186"/>
      <c r="M132" s="186">
        <f t="shared" si="5"/>
        <v>0</v>
      </c>
      <c r="N132" s="186">
        <v>651</v>
      </c>
      <c r="O132" s="186"/>
      <c r="P132" s="189"/>
      <c r="Q132" s="189"/>
      <c r="R132" s="189"/>
      <c r="S132" s="187">
        <f t="shared" si="4"/>
        <v>0</v>
      </c>
      <c r="T132" s="187"/>
      <c r="U132" s="187"/>
      <c r="V132" s="197"/>
      <c r="W132" s="52"/>
      <c r="Z132">
        <v>0</v>
      </c>
    </row>
    <row r="133" spans="1:26" ht="25.05" customHeight="1" x14ac:dyDescent="0.3">
      <c r="A133" s="179"/>
      <c r="B133" s="212">
        <v>36</v>
      </c>
      <c r="C133" s="188" t="s">
        <v>739</v>
      </c>
      <c r="D133" s="388" t="s">
        <v>740</v>
      </c>
      <c r="E133" s="388"/>
      <c r="F133" s="183" t="s">
        <v>325</v>
      </c>
      <c r="G133" s="184">
        <v>100</v>
      </c>
      <c r="H133" s="183"/>
      <c r="I133" s="183">
        <f t="shared" si="0"/>
        <v>0</v>
      </c>
      <c r="J133" s="185">
        <f t="shared" si="1"/>
        <v>92</v>
      </c>
      <c r="K133" s="186">
        <f t="shared" si="2"/>
        <v>0</v>
      </c>
      <c r="L133" s="186"/>
      <c r="M133" s="186">
        <f t="shared" si="5"/>
        <v>0</v>
      </c>
      <c r="N133" s="186">
        <v>0.92</v>
      </c>
      <c r="O133" s="186"/>
      <c r="P133" s="189"/>
      <c r="Q133" s="189"/>
      <c r="R133" s="189"/>
      <c r="S133" s="187">
        <f t="shared" si="4"/>
        <v>0</v>
      </c>
      <c r="T133" s="187"/>
      <c r="U133" s="187"/>
      <c r="V133" s="197"/>
      <c r="W133" s="52"/>
      <c r="Z133">
        <v>0</v>
      </c>
    </row>
    <row r="134" spans="1:26" ht="34.950000000000003" customHeight="1" x14ac:dyDescent="0.3">
      <c r="A134" s="179"/>
      <c r="B134" s="212">
        <v>37</v>
      </c>
      <c r="C134" s="188" t="s">
        <v>741</v>
      </c>
      <c r="D134" s="388" t="s">
        <v>742</v>
      </c>
      <c r="E134" s="388"/>
      <c r="F134" s="183" t="s">
        <v>325</v>
      </c>
      <c r="G134" s="184">
        <v>1</v>
      </c>
      <c r="H134" s="183"/>
      <c r="I134" s="183">
        <f t="shared" si="0"/>
        <v>0</v>
      </c>
      <c r="J134" s="185">
        <f t="shared" si="1"/>
        <v>807.5</v>
      </c>
      <c r="K134" s="186">
        <f t="shared" si="2"/>
        <v>0</v>
      </c>
      <c r="L134" s="186"/>
      <c r="M134" s="186">
        <f t="shared" si="5"/>
        <v>0</v>
      </c>
      <c r="N134" s="186">
        <v>807.5</v>
      </c>
      <c r="O134" s="186"/>
      <c r="P134" s="189"/>
      <c r="Q134" s="189"/>
      <c r="R134" s="189"/>
      <c r="S134" s="187">
        <f t="shared" si="4"/>
        <v>0</v>
      </c>
      <c r="T134" s="187"/>
      <c r="U134" s="187"/>
      <c r="V134" s="197"/>
      <c r="W134" s="52"/>
      <c r="Z134">
        <v>0</v>
      </c>
    </row>
    <row r="135" spans="1:26" ht="25.05" customHeight="1" x14ac:dyDescent="0.3">
      <c r="A135" s="179"/>
      <c r="B135" s="212">
        <v>38</v>
      </c>
      <c r="C135" s="188" t="s">
        <v>743</v>
      </c>
      <c r="D135" s="388" t="s">
        <v>744</v>
      </c>
      <c r="E135" s="388"/>
      <c r="F135" s="183" t="s">
        <v>325</v>
      </c>
      <c r="G135" s="184">
        <v>1</v>
      </c>
      <c r="H135" s="183"/>
      <c r="I135" s="183">
        <f t="shared" si="0"/>
        <v>0</v>
      </c>
      <c r="J135" s="185">
        <f t="shared" si="1"/>
        <v>1400</v>
      </c>
      <c r="K135" s="186">
        <f t="shared" si="2"/>
        <v>0</v>
      </c>
      <c r="L135" s="186"/>
      <c r="M135" s="186">
        <f t="shared" si="5"/>
        <v>0</v>
      </c>
      <c r="N135" s="186">
        <v>1400</v>
      </c>
      <c r="O135" s="186"/>
      <c r="P135" s="189"/>
      <c r="Q135" s="189"/>
      <c r="R135" s="189"/>
      <c r="S135" s="187">
        <f t="shared" si="4"/>
        <v>0</v>
      </c>
      <c r="T135" s="187"/>
      <c r="U135" s="187"/>
      <c r="V135" s="197"/>
      <c r="W135" s="52"/>
      <c r="Z135">
        <v>0</v>
      </c>
    </row>
    <row r="136" spans="1:26" ht="25.05" customHeight="1" x14ac:dyDescent="0.3">
      <c r="A136" s="179"/>
      <c r="B136" s="212">
        <v>39</v>
      </c>
      <c r="C136" s="188" t="s">
        <v>745</v>
      </c>
      <c r="D136" s="388" t="s">
        <v>746</v>
      </c>
      <c r="E136" s="388"/>
      <c r="F136" s="183" t="s">
        <v>325</v>
      </c>
      <c r="G136" s="184">
        <v>1</v>
      </c>
      <c r="H136" s="183"/>
      <c r="I136" s="183">
        <f t="shared" si="0"/>
        <v>0</v>
      </c>
      <c r="J136" s="185">
        <f t="shared" si="1"/>
        <v>14600</v>
      </c>
      <c r="K136" s="186">
        <f t="shared" si="2"/>
        <v>0</v>
      </c>
      <c r="L136" s="186"/>
      <c r="M136" s="186">
        <f t="shared" si="5"/>
        <v>0</v>
      </c>
      <c r="N136" s="186">
        <v>14600</v>
      </c>
      <c r="O136" s="186"/>
      <c r="P136" s="189"/>
      <c r="Q136" s="189"/>
      <c r="R136" s="189"/>
      <c r="S136" s="187">
        <f t="shared" si="4"/>
        <v>0</v>
      </c>
      <c r="T136" s="187"/>
      <c r="U136" s="187"/>
      <c r="V136" s="197"/>
      <c r="W136" s="52"/>
      <c r="Z136">
        <v>0</v>
      </c>
    </row>
    <row r="137" spans="1:26" ht="25.05" customHeight="1" x14ac:dyDescent="0.3">
      <c r="A137" s="179"/>
      <c r="B137" s="212">
        <v>40</v>
      </c>
      <c r="C137" s="188" t="s">
        <v>747</v>
      </c>
      <c r="D137" s="388" t="s">
        <v>748</v>
      </c>
      <c r="E137" s="388"/>
      <c r="F137" s="183" t="s">
        <v>325</v>
      </c>
      <c r="G137" s="184">
        <v>2</v>
      </c>
      <c r="H137" s="183"/>
      <c r="I137" s="183">
        <f t="shared" si="0"/>
        <v>0</v>
      </c>
      <c r="J137" s="185">
        <f t="shared" si="1"/>
        <v>574.26</v>
      </c>
      <c r="K137" s="186">
        <f t="shared" si="2"/>
        <v>0</v>
      </c>
      <c r="L137" s="186"/>
      <c r="M137" s="186">
        <f t="shared" si="5"/>
        <v>0</v>
      </c>
      <c r="N137" s="186">
        <v>287.13</v>
      </c>
      <c r="O137" s="186"/>
      <c r="P137" s="189"/>
      <c r="Q137" s="189"/>
      <c r="R137" s="189"/>
      <c r="S137" s="187">
        <f t="shared" si="4"/>
        <v>0</v>
      </c>
      <c r="T137" s="187"/>
      <c r="U137" s="187"/>
      <c r="V137" s="197"/>
      <c r="W137" s="52"/>
      <c r="Z137">
        <v>0</v>
      </c>
    </row>
    <row r="138" spans="1:26" ht="25.05" customHeight="1" x14ac:dyDescent="0.3">
      <c r="A138" s="179"/>
      <c r="B138" s="212">
        <v>41</v>
      </c>
      <c r="C138" s="188" t="s">
        <v>749</v>
      </c>
      <c r="D138" s="388" t="s">
        <v>750</v>
      </c>
      <c r="E138" s="388"/>
      <c r="F138" s="183" t="s">
        <v>325</v>
      </c>
      <c r="G138" s="184">
        <v>2</v>
      </c>
      <c r="H138" s="183"/>
      <c r="I138" s="183">
        <f t="shared" si="0"/>
        <v>0</v>
      </c>
      <c r="J138" s="185">
        <f t="shared" si="1"/>
        <v>570.26</v>
      </c>
      <c r="K138" s="186">
        <f t="shared" si="2"/>
        <v>0</v>
      </c>
      <c r="L138" s="186"/>
      <c r="M138" s="186">
        <f t="shared" si="5"/>
        <v>0</v>
      </c>
      <c r="N138" s="186">
        <v>285.13</v>
      </c>
      <c r="O138" s="186"/>
      <c r="P138" s="189"/>
      <c r="Q138" s="189"/>
      <c r="R138" s="189"/>
      <c r="S138" s="187">
        <f t="shared" si="4"/>
        <v>0</v>
      </c>
      <c r="T138" s="187"/>
      <c r="U138" s="187"/>
      <c r="V138" s="197"/>
      <c r="W138" s="52"/>
      <c r="Z138">
        <v>0</v>
      </c>
    </row>
    <row r="139" spans="1:26" ht="25.05" customHeight="1" x14ac:dyDescent="0.3">
      <c r="A139" s="179"/>
      <c r="B139" s="212">
        <v>42</v>
      </c>
      <c r="C139" s="188" t="s">
        <v>751</v>
      </c>
      <c r="D139" s="388" t="s">
        <v>752</v>
      </c>
      <c r="E139" s="388"/>
      <c r="F139" s="183" t="s">
        <v>325</v>
      </c>
      <c r="G139" s="184">
        <v>1</v>
      </c>
      <c r="H139" s="183"/>
      <c r="I139" s="183">
        <f t="shared" si="0"/>
        <v>0</v>
      </c>
      <c r="J139" s="185">
        <f t="shared" si="1"/>
        <v>55.07</v>
      </c>
      <c r="K139" s="186">
        <f t="shared" si="2"/>
        <v>0</v>
      </c>
      <c r="L139" s="186"/>
      <c r="M139" s="186">
        <f t="shared" si="5"/>
        <v>0</v>
      </c>
      <c r="N139" s="186">
        <v>55.07</v>
      </c>
      <c r="O139" s="186"/>
      <c r="P139" s="189"/>
      <c r="Q139" s="189"/>
      <c r="R139" s="189"/>
      <c r="S139" s="187">
        <f t="shared" si="4"/>
        <v>0</v>
      </c>
      <c r="T139" s="187"/>
      <c r="U139" s="187"/>
      <c r="V139" s="197"/>
      <c r="W139" s="52"/>
      <c r="Z139">
        <v>0</v>
      </c>
    </row>
    <row r="140" spans="1:26" ht="25.05" customHeight="1" x14ac:dyDescent="0.3">
      <c r="A140" s="179"/>
      <c r="B140" s="212">
        <v>43</v>
      </c>
      <c r="C140" s="188" t="s">
        <v>753</v>
      </c>
      <c r="D140" s="388" t="s">
        <v>754</v>
      </c>
      <c r="E140" s="388"/>
      <c r="F140" s="183" t="s">
        <v>325</v>
      </c>
      <c r="G140" s="184">
        <v>1</v>
      </c>
      <c r="H140" s="183"/>
      <c r="I140" s="183">
        <f t="shared" si="0"/>
        <v>0</v>
      </c>
      <c r="J140" s="185">
        <f t="shared" si="1"/>
        <v>220</v>
      </c>
      <c r="K140" s="186">
        <f t="shared" si="2"/>
        <v>0</v>
      </c>
      <c r="L140" s="186"/>
      <c r="M140" s="186">
        <f t="shared" si="5"/>
        <v>0</v>
      </c>
      <c r="N140" s="186">
        <v>220</v>
      </c>
      <c r="O140" s="186"/>
      <c r="P140" s="189"/>
      <c r="Q140" s="189"/>
      <c r="R140" s="189"/>
      <c r="S140" s="187">
        <f t="shared" si="4"/>
        <v>0</v>
      </c>
      <c r="T140" s="187"/>
      <c r="U140" s="187"/>
      <c r="V140" s="197"/>
      <c r="W140" s="52"/>
      <c r="Z140">
        <v>0</v>
      </c>
    </row>
    <row r="141" spans="1:26" ht="25.05" customHeight="1" x14ac:dyDescent="0.3">
      <c r="A141" s="179"/>
      <c r="B141" s="212">
        <v>44</v>
      </c>
      <c r="C141" s="188" t="s">
        <v>755</v>
      </c>
      <c r="D141" s="388" t="s">
        <v>756</v>
      </c>
      <c r="E141" s="388"/>
      <c r="F141" s="182" t="s">
        <v>325</v>
      </c>
      <c r="G141" s="184">
        <v>1</v>
      </c>
      <c r="H141" s="183"/>
      <c r="I141" s="183">
        <f t="shared" si="0"/>
        <v>0</v>
      </c>
      <c r="J141" s="182">
        <f t="shared" si="1"/>
        <v>250</v>
      </c>
      <c r="K141" s="187">
        <f t="shared" si="2"/>
        <v>0</v>
      </c>
      <c r="L141" s="187"/>
      <c r="M141" s="187">
        <f t="shared" si="5"/>
        <v>0</v>
      </c>
      <c r="N141" s="187">
        <v>250</v>
      </c>
      <c r="O141" s="187"/>
      <c r="P141" s="189"/>
      <c r="Q141" s="189"/>
      <c r="R141" s="189"/>
      <c r="S141" s="187">
        <f t="shared" si="4"/>
        <v>0</v>
      </c>
      <c r="T141" s="187"/>
      <c r="U141" s="187"/>
      <c r="V141" s="197"/>
      <c r="W141" s="52"/>
      <c r="Z141">
        <v>0</v>
      </c>
    </row>
    <row r="142" spans="1:26" ht="25.05" customHeight="1" x14ac:dyDescent="0.3">
      <c r="A142" s="179"/>
      <c r="B142" s="212">
        <v>45</v>
      </c>
      <c r="C142" s="188" t="s">
        <v>757</v>
      </c>
      <c r="D142" s="388" t="s">
        <v>758</v>
      </c>
      <c r="E142" s="388"/>
      <c r="F142" s="182" t="s">
        <v>325</v>
      </c>
      <c r="G142" s="184">
        <v>1</v>
      </c>
      <c r="H142" s="183"/>
      <c r="I142" s="183">
        <f t="shared" si="0"/>
        <v>0</v>
      </c>
      <c r="J142" s="182">
        <f t="shared" si="1"/>
        <v>22.08</v>
      </c>
      <c r="K142" s="187">
        <f t="shared" si="2"/>
        <v>0</v>
      </c>
      <c r="L142" s="187"/>
      <c r="M142" s="187">
        <f t="shared" si="5"/>
        <v>0</v>
      </c>
      <c r="N142" s="187">
        <v>22.08</v>
      </c>
      <c r="O142" s="187"/>
      <c r="P142" s="189"/>
      <c r="Q142" s="189"/>
      <c r="R142" s="189"/>
      <c r="S142" s="187">
        <f t="shared" si="4"/>
        <v>0</v>
      </c>
      <c r="T142" s="187"/>
      <c r="U142" s="187"/>
      <c r="V142" s="197"/>
      <c r="W142" s="52"/>
      <c r="Z142">
        <v>0</v>
      </c>
    </row>
    <row r="143" spans="1:26" ht="25.05" customHeight="1" x14ac:dyDescent="0.3">
      <c r="A143" s="179"/>
      <c r="B143" s="212">
        <v>46</v>
      </c>
      <c r="C143" s="188" t="s">
        <v>759</v>
      </c>
      <c r="D143" s="388" t="s">
        <v>760</v>
      </c>
      <c r="E143" s="388"/>
      <c r="F143" s="182" t="s">
        <v>325</v>
      </c>
      <c r="G143" s="184">
        <v>1</v>
      </c>
      <c r="H143" s="183"/>
      <c r="I143" s="183">
        <f t="shared" si="0"/>
        <v>0</v>
      </c>
      <c r="J143" s="182">
        <f t="shared" si="1"/>
        <v>15.54</v>
      </c>
      <c r="K143" s="187">
        <f t="shared" si="2"/>
        <v>0</v>
      </c>
      <c r="L143" s="187"/>
      <c r="M143" s="187">
        <f t="shared" si="5"/>
        <v>0</v>
      </c>
      <c r="N143" s="187">
        <v>15.54</v>
      </c>
      <c r="O143" s="187"/>
      <c r="P143" s="189"/>
      <c r="Q143" s="189"/>
      <c r="R143" s="189"/>
      <c r="S143" s="187">
        <f t="shared" si="4"/>
        <v>0</v>
      </c>
      <c r="T143" s="187"/>
      <c r="U143" s="187"/>
      <c r="V143" s="197"/>
      <c r="W143" s="52"/>
      <c r="Z143">
        <v>0</v>
      </c>
    </row>
    <row r="144" spans="1:26" ht="34.950000000000003" customHeight="1" x14ac:dyDescent="0.3">
      <c r="A144" s="179"/>
      <c r="B144" s="212">
        <v>47</v>
      </c>
      <c r="C144" s="188" t="s">
        <v>761</v>
      </c>
      <c r="D144" s="388" t="s">
        <v>762</v>
      </c>
      <c r="E144" s="388"/>
      <c r="F144" s="182" t="s">
        <v>325</v>
      </c>
      <c r="G144" s="184">
        <v>24</v>
      </c>
      <c r="H144" s="183"/>
      <c r="I144" s="183">
        <f t="shared" si="0"/>
        <v>0</v>
      </c>
      <c r="J144" s="182">
        <f t="shared" si="1"/>
        <v>663.84</v>
      </c>
      <c r="K144" s="187">
        <f t="shared" si="2"/>
        <v>0</v>
      </c>
      <c r="L144" s="187"/>
      <c r="M144" s="187">
        <f t="shared" si="5"/>
        <v>0</v>
      </c>
      <c r="N144" s="187">
        <v>27.66</v>
      </c>
      <c r="O144" s="187"/>
      <c r="P144" s="189"/>
      <c r="Q144" s="189"/>
      <c r="R144" s="189"/>
      <c r="S144" s="187">
        <f t="shared" si="4"/>
        <v>0</v>
      </c>
      <c r="T144" s="187"/>
      <c r="U144" s="187"/>
      <c r="V144" s="197"/>
      <c r="W144" s="52"/>
      <c r="Z144">
        <v>0</v>
      </c>
    </row>
    <row r="145" spans="1:26" ht="25.05" customHeight="1" x14ac:dyDescent="0.3">
      <c r="A145" s="179"/>
      <c r="B145" s="212">
        <v>48</v>
      </c>
      <c r="C145" s="188" t="s">
        <v>763</v>
      </c>
      <c r="D145" s="388" t="s">
        <v>764</v>
      </c>
      <c r="E145" s="388"/>
      <c r="F145" s="182" t="s">
        <v>325</v>
      </c>
      <c r="G145" s="184">
        <v>3</v>
      </c>
      <c r="H145" s="183"/>
      <c r="I145" s="183">
        <f t="shared" si="0"/>
        <v>0</v>
      </c>
      <c r="J145" s="182">
        <f t="shared" si="1"/>
        <v>840</v>
      </c>
      <c r="K145" s="187">
        <f t="shared" si="2"/>
        <v>0</v>
      </c>
      <c r="L145" s="187"/>
      <c r="M145" s="187">
        <f t="shared" si="5"/>
        <v>0</v>
      </c>
      <c r="N145" s="187">
        <v>280</v>
      </c>
      <c r="O145" s="187"/>
      <c r="P145" s="189"/>
      <c r="Q145" s="189"/>
      <c r="R145" s="189"/>
      <c r="S145" s="187">
        <f t="shared" si="4"/>
        <v>0</v>
      </c>
      <c r="T145" s="187"/>
      <c r="U145" s="187"/>
      <c r="V145" s="197"/>
      <c r="W145" s="52"/>
      <c r="Z145">
        <v>0</v>
      </c>
    </row>
    <row r="146" spans="1:26" ht="25.05" customHeight="1" x14ac:dyDescent="0.3">
      <c r="A146" s="179"/>
      <c r="B146" s="212">
        <v>49</v>
      </c>
      <c r="C146" s="188" t="s">
        <v>765</v>
      </c>
      <c r="D146" s="388" t="s">
        <v>766</v>
      </c>
      <c r="E146" s="388"/>
      <c r="F146" s="182" t="s">
        <v>162</v>
      </c>
      <c r="G146" s="184">
        <v>3</v>
      </c>
      <c r="H146" s="183"/>
      <c r="I146" s="183">
        <f t="shared" si="0"/>
        <v>0</v>
      </c>
      <c r="J146" s="182">
        <f t="shared" si="1"/>
        <v>26.43</v>
      </c>
      <c r="K146" s="187">
        <f t="shared" si="2"/>
        <v>0</v>
      </c>
      <c r="L146" s="187"/>
      <c r="M146" s="187">
        <f t="shared" si="5"/>
        <v>0</v>
      </c>
      <c r="N146" s="187">
        <v>8.81</v>
      </c>
      <c r="O146" s="187"/>
      <c r="P146" s="189"/>
      <c r="Q146" s="189"/>
      <c r="R146" s="189"/>
      <c r="S146" s="187">
        <f t="shared" si="4"/>
        <v>0</v>
      </c>
      <c r="T146" s="187"/>
      <c r="U146" s="187"/>
      <c r="V146" s="197"/>
      <c r="W146" s="52"/>
      <c r="Z146">
        <v>0</v>
      </c>
    </row>
    <row r="147" spans="1:26" ht="25.05" customHeight="1" x14ac:dyDescent="0.3">
      <c r="A147" s="179"/>
      <c r="B147" s="212">
        <v>50</v>
      </c>
      <c r="C147" s="188" t="s">
        <v>767</v>
      </c>
      <c r="D147" s="388" t="s">
        <v>768</v>
      </c>
      <c r="E147" s="388"/>
      <c r="F147" s="182" t="s">
        <v>106</v>
      </c>
      <c r="G147" s="184">
        <v>50</v>
      </c>
      <c r="H147" s="183"/>
      <c r="I147" s="183">
        <f t="shared" si="0"/>
        <v>0</v>
      </c>
      <c r="J147" s="182">
        <f t="shared" si="1"/>
        <v>904</v>
      </c>
      <c r="K147" s="187">
        <f t="shared" si="2"/>
        <v>0</v>
      </c>
      <c r="L147" s="187"/>
      <c r="M147" s="187">
        <f t="shared" si="5"/>
        <v>0</v>
      </c>
      <c r="N147" s="187">
        <v>18.079999999999998</v>
      </c>
      <c r="O147" s="187"/>
      <c r="P147" s="189"/>
      <c r="Q147" s="189"/>
      <c r="R147" s="189"/>
      <c r="S147" s="187">
        <f t="shared" si="4"/>
        <v>0</v>
      </c>
      <c r="T147" s="187"/>
      <c r="U147" s="187"/>
      <c r="V147" s="197"/>
      <c r="W147" s="52"/>
      <c r="Z147">
        <v>0</v>
      </c>
    </row>
    <row r="148" spans="1:26" ht="25.05" customHeight="1" x14ac:dyDescent="0.3">
      <c r="A148" s="179"/>
      <c r="B148" s="212">
        <v>51</v>
      </c>
      <c r="C148" s="188" t="s">
        <v>769</v>
      </c>
      <c r="D148" s="388" t="s">
        <v>770</v>
      </c>
      <c r="E148" s="388"/>
      <c r="F148" s="182" t="s">
        <v>106</v>
      </c>
      <c r="G148" s="184">
        <v>90</v>
      </c>
      <c r="H148" s="183"/>
      <c r="I148" s="183">
        <f t="shared" si="0"/>
        <v>0</v>
      </c>
      <c r="J148" s="182">
        <f t="shared" si="1"/>
        <v>1582.2</v>
      </c>
      <c r="K148" s="187">
        <f t="shared" si="2"/>
        <v>0</v>
      </c>
      <c r="L148" s="187"/>
      <c r="M148" s="187">
        <f t="shared" si="5"/>
        <v>0</v>
      </c>
      <c r="N148" s="187">
        <v>17.579999999999998</v>
      </c>
      <c r="O148" s="187"/>
      <c r="P148" s="189"/>
      <c r="Q148" s="189"/>
      <c r="R148" s="189"/>
      <c r="S148" s="187">
        <f t="shared" si="4"/>
        <v>0</v>
      </c>
      <c r="T148" s="187"/>
      <c r="U148" s="187"/>
      <c r="V148" s="197"/>
      <c r="W148" s="52"/>
      <c r="Z148">
        <v>0</v>
      </c>
    </row>
    <row r="149" spans="1:26" ht="25.05" customHeight="1" x14ac:dyDescent="0.3">
      <c r="A149" s="179"/>
      <c r="B149" s="212">
        <v>52</v>
      </c>
      <c r="C149" s="188" t="s">
        <v>771</v>
      </c>
      <c r="D149" s="388" t="s">
        <v>772</v>
      </c>
      <c r="E149" s="388"/>
      <c r="F149" s="182" t="s">
        <v>106</v>
      </c>
      <c r="G149" s="184">
        <v>40</v>
      </c>
      <c r="H149" s="183"/>
      <c r="I149" s="183">
        <f t="shared" si="0"/>
        <v>0</v>
      </c>
      <c r="J149" s="182">
        <f t="shared" si="1"/>
        <v>763.2</v>
      </c>
      <c r="K149" s="187">
        <f t="shared" si="2"/>
        <v>0</v>
      </c>
      <c r="L149" s="187"/>
      <c r="M149" s="187">
        <f t="shared" si="5"/>
        <v>0</v>
      </c>
      <c r="N149" s="187">
        <v>19.079999999999998</v>
      </c>
      <c r="O149" s="187"/>
      <c r="P149" s="189"/>
      <c r="Q149" s="189"/>
      <c r="R149" s="189"/>
      <c r="S149" s="187">
        <f t="shared" si="4"/>
        <v>0</v>
      </c>
      <c r="T149" s="187"/>
      <c r="U149" s="187"/>
      <c r="V149" s="197"/>
      <c r="W149" s="52"/>
      <c r="Z149">
        <v>0</v>
      </c>
    </row>
    <row r="150" spans="1:26" ht="25.05" customHeight="1" x14ac:dyDescent="0.3">
      <c r="A150" s="179"/>
      <c r="B150" s="212">
        <v>53</v>
      </c>
      <c r="C150" s="188" t="s">
        <v>773</v>
      </c>
      <c r="D150" s="388" t="s">
        <v>774</v>
      </c>
      <c r="E150" s="388"/>
      <c r="F150" s="182" t="s">
        <v>325</v>
      </c>
      <c r="G150" s="184">
        <v>1</v>
      </c>
      <c r="H150" s="183"/>
      <c r="I150" s="183">
        <f t="shared" si="0"/>
        <v>0</v>
      </c>
      <c r="J150" s="182">
        <f t="shared" si="1"/>
        <v>13.22</v>
      </c>
      <c r="K150" s="187">
        <f t="shared" si="2"/>
        <v>0</v>
      </c>
      <c r="L150" s="187"/>
      <c r="M150" s="187">
        <f t="shared" si="5"/>
        <v>0</v>
      </c>
      <c r="N150" s="187">
        <v>13.22</v>
      </c>
      <c r="O150" s="187"/>
      <c r="P150" s="189"/>
      <c r="Q150" s="189"/>
      <c r="R150" s="189"/>
      <c r="S150" s="187">
        <f t="shared" si="4"/>
        <v>0</v>
      </c>
      <c r="T150" s="187"/>
      <c r="U150" s="187"/>
      <c r="V150" s="197"/>
      <c r="W150" s="52"/>
      <c r="Z150">
        <v>0</v>
      </c>
    </row>
    <row r="151" spans="1:26" ht="25.05" customHeight="1" x14ac:dyDescent="0.3">
      <c r="A151" s="179"/>
      <c r="B151" s="212">
        <v>54</v>
      </c>
      <c r="C151" s="188" t="s">
        <v>775</v>
      </c>
      <c r="D151" s="388" t="s">
        <v>776</v>
      </c>
      <c r="E151" s="388"/>
      <c r="F151" s="182" t="s">
        <v>106</v>
      </c>
      <c r="G151" s="184">
        <v>2</v>
      </c>
      <c r="H151" s="183"/>
      <c r="I151" s="183">
        <f t="shared" si="0"/>
        <v>0</v>
      </c>
      <c r="J151" s="182">
        <f t="shared" si="1"/>
        <v>46.22</v>
      </c>
      <c r="K151" s="187">
        <f t="shared" si="2"/>
        <v>0</v>
      </c>
      <c r="L151" s="187"/>
      <c r="M151" s="187">
        <f t="shared" si="5"/>
        <v>0</v>
      </c>
      <c r="N151" s="187">
        <v>23.11</v>
      </c>
      <c r="O151" s="187"/>
      <c r="P151" s="189"/>
      <c r="Q151" s="189"/>
      <c r="R151" s="189"/>
      <c r="S151" s="187">
        <f t="shared" si="4"/>
        <v>0</v>
      </c>
      <c r="T151" s="187"/>
      <c r="U151" s="187"/>
      <c r="V151" s="197"/>
      <c r="W151" s="52"/>
      <c r="Z151">
        <v>0</v>
      </c>
    </row>
    <row r="152" spans="1:26" ht="25.05" customHeight="1" x14ac:dyDescent="0.3">
      <c r="A152" s="179"/>
      <c r="B152" s="212">
        <v>55</v>
      </c>
      <c r="C152" s="188" t="s">
        <v>777</v>
      </c>
      <c r="D152" s="388" t="s">
        <v>778</v>
      </c>
      <c r="E152" s="388"/>
      <c r="F152" s="182" t="s">
        <v>106</v>
      </c>
      <c r="G152" s="184">
        <v>20</v>
      </c>
      <c r="H152" s="183"/>
      <c r="I152" s="183">
        <f t="shared" si="0"/>
        <v>0</v>
      </c>
      <c r="J152" s="182">
        <f t="shared" si="1"/>
        <v>422.2</v>
      </c>
      <c r="K152" s="187">
        <f t="shared" si="2"/>
        <v>0</v>
      </c>
      <c r="L152" s="187"/>
      <c r="M152" s="187">
        <f t="shared" si="5"/>
        <v>0</v>
      </c>
      <c r="N152" s="187">
        <v>21.11</v>
      </c>
      <c r="O152" s="187"/>
      <c r="P152" s="189"/>
      <c r="Q152" s="189"/>
      <c r="R152" s="189"/>
      <c r="S152" s="187">
        <f t="shared" si="4"/>
        <v>0</v>
      </c>
      <c r="T152" s="187"/>
      <c r="U152" s="187"/>
      <c r="V152" s="197"/>
      <c r="W152" s="52"/>
      <c r="Z152">
        <v>0</v>
      </c>
    </row>
    <row r="153" spans="1:26" ht="25.05" customHeight="1" x14ac:dyDescent="0.3">
      <c r="A153" s="179"/>
      <c r="B153" s="212">
        <v>56</v>
      </c>
      <c r="C153" s="188" t="s">
        <v>779</v>
      </c>
      <c r="D153" s="388" t="s">
        <v>780</v>
      </c>
      <c r="E153" s="388"/>
      <c r="F153" s="182" t="s">
        <v>106</v>
      </c>
      <c r="G153" s="184">
        <v>15</v>
      </c>
      <c r="H153" s="183"/>
      <c r="I153" s="183">
        <f t="shared" si="0"/>
        <v>0</v>
      </c>
      <c r="J153" s="182">
        <f t="shared" si="1"/>
        <v>324.14999999999998</v>
      </c>
      <c r="K153" s="187">
        <f t="shared" si="2"/>
        <v>0</v>
      </c>
      <c r="L153" s="187"/>
      <c r="M153" s="187">
        <f t="shared" si="5"/>
        <v>0</v>
      </c>
      <c r="N153" s="187">
        <v>21.61</v>
      </c>
      <c r="O153" s="187"/>
      <c r="P153" s="189"/>
      <c r="Q153" s="189"/>
      <c r="R153" s="189"/>
      <c r="S153" s="187">
        <f t="shared" si="4"/>
        <v>0</v>
      </c>
      <c r="T153" s="187"/>
      <c r="U153" s="187"/>
      <c r="V153" s="197"/>
      <c r="W153" s="52"/>
      <c r="Z153">
        <v>0</v>
      </c>
    </row>
    <row r="154" spans="1:26" x14ac:dyDescent="0.3">
      <c r="A154" s="9"/>
      <c r="B154" s="210"/>
      <c r="C154" s="172">
        <v>769</v>
      </c>
      <c r="D154" s="372" t="s">
        <v>697</v>
      </c>
      <c r="E154" s="372"/>
      <c r="F154" s="9"/>
      <c r="G154" s="171"/>
      <c r="H154" s="138"/>
      <c r="I154" s="140">
        <f>ROUND((SUM(I111:I153))/1,2)</f>
        <v>0</v>
      </c>
      <c r="J154" s="9"/>
      <c r="K154" s="9"/>
      <c r="L154" s="9">
        <f>ROUND((SUM(L111:L153))/1,2)</f>
        <v>0</v>
      </c>
      <c r="M154" s="9">
        <f>ROUND((SUM(M111:M153))/1,2)</f>
        <v>0</v>
      </c>
      <c r="N154" s="9"/>
      <c r="O154" s="9"/>
      <c r="P154" s="9"/>
      <c r="Q154" s="9"/>
      <c r="R154" s="9"/>
      <c r="S154" s="9">
        <f>ROUND((SUM(S111:S153))/1,2)</f>
        <v>0</v>
      </c>
      <c r="T154" s="9"/>
      <c r="U154" s="9"/>
      <c r="V154" s="198">
        <f>ROUND((SUM(V111:V153))/1,2)</f>
        <v>0</v>
      </c>
      <c r="W154" s="215"/>
      <c r="X154" s="137"/>
      <c r="Y154" s="137"/>
      <c r="Z154" s="137"/>
    </row>
    <row r="155" spans="1:26" x14ac:dyDescent="0.3">
      <c r="A155" s="1"/>
      <c r="B155" s="206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99"/>
      <c r="W155" s="52"/>
    </row>
    <row r="156" spans="1:26" x14ac:dyDescent="0.3">
      <c r="A156" s="9"/>
      <c r="B156" s="210"/>
      <c r="C156" s="9"/>
      <c r="D156" s="386" t="s">
        <v>74</v>
      </c>
      <c r="E156" s="386"/>
      <c r="F156" s="9"/>
      <c r="G156" s="171"/>
      <c r="H156" s="138"/>
      <c r="I156" s="140">
        <f>ROUND((SUM(I103:I155))/2,2)</f>
        <v>0</v>
      </c>
      <c r="J156" s="9"/>
      <c r="K156" s="9"/>
      <c r="L156" s="138">
        <f>ROUND((SUM(L103:L155))/2,2)</f>
        <v>0</v>
      </c>
      <c r="M156" s="138">
        <f>ROUND((SUM(M103:M155))/2,2)</f>
        <v>0</v>
      </c>
      <c r="N156" s="9"/>
      <c r="O156" s="9"/>
      <c r="P156" s="190"/>
      <c r="Q156" s="9"/>
      <c r="R156" s="9"/>
      <c r="S156" s="190">
        <f>ROUND((SUM(S103:S155))/2,2)</f>
        <v>0</v>
      </c>
      <c r="T156" s="9"/>
      <c r="U156" s="9"/>
      <c r="V156" s="198">
        <f>ROUND((SUM(V103:V155))/2,2)</f>
        <v>0</v>
      </c>
      <c r="W156" s="52"/>
    </row>
    <row r="157" spans="1:26" x14ac:dyDescent="0.3">
      <c r="A157" s="1"/>
      <c r="B157" s="206"/>
      <c r="C157" s="1"/>
      <c r="D157" s="1"/>
      <c r="E157" s="1"/>
      <c r="F157" s="1"/>
      <c r="G157" s="165"/>
      <c r="H157" s="131"/>
      <c r="I157" s="1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99"/>
      <c r="W157" s="52"/>
    </row>
    <row r="158" spans="1:26" x14ac:dyDescent="0.3">
      <c r="A158" s="9"/>
      <c r="B158" s="210"/>
      <c r="C158" s="9"/>
      <c r="D158" s="386" t="s">
        <v>197</v>
      </c>
      <c r="E158" s="386"/>
      <c r="F158" s="9"/>
      <c r="G158" s="171"/>
      <c r="H158" s="138"/>
      <c r="I158" s="138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195"/>
      <c r="W158" s="215"/>
      <c r="X158" s="137"/>
      <c r="Y158" s="137"/>
      <c r="Z158" s="137"/>
    </row>
    <row r="159" spans="1:26" x14ac:dyDescent="0.3">
      <c r="A159" s="9"/>
      <c r="B159" s="210"/>
      <c r="C159" s="172">
        <v>936</v>
      </c>
      <c r="D159" s="372" t="s">
        <v>560</v>
      </c>
      <c r="E159" s="372"/>
      <c r="F159" s="9"/>
      <c r="G159" s="171"/>
      <c r="H159" s="138"/>
      <c r="I159" s="138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195"/>
      <c r="W159" s="215"/>
      <c r="X159" s="137"/>
      <c r="Y159" s="137"/>
      <c r="Z159" s="137"/>
    </row>
    <row r="160" spans="1:26" ht="25.05" customHeight="1" x14ac:dyDescent="0.3">
      <c r="A160" s="179"/>
      <c r="B160" s="211">
        <v>57</v>
      </c>
      <c r="C160" s="180" t="s">
        <v>561</v>
      </c>
      <c r="D160" s="373" t="s">
        <v>781</v>
      </c>
      <c r="E160" s="373"/>
      <c r="F160" s="173" t="s">
        <v>378</v>
      </c>
      <c r="G160" s="175">
        <v>2</v>
      </c>
      <c r="H160" s="174"/>
      <c r="I160" s="174">
        <f t="shared" ref="I160:I166" si="6">ROUND(G160*(H160),2)</f>
        <v>0</v>
      </c>
      <c r="J160" s="173">
        <f t="shared" ref="J160:J166" si="7">ROUND(G160*(N160),2)</f>
        <v>340</v>
      </c>
      <c r="K160" s="178">
        <f t="shared" ref="K160:K166" si="8">ROUND(G160*(O160),2)</f>
        <v>0</v>
      </c>
      <c r="L160" s="178">
        <f>ROUND(G160*(H160),2)</f>
        <v>0</v>
      </c>
      <c r="M160" s="178"/>
      <c r="N160" s="178">
        <v>170</v>
      </c>
      <c r="O160" s="178"/>
      <c r="P160" s="181"/>
      <c r="Q160" s="181"/>
      <c r="R160" s="181"/>
      <c r="S160" s="178">
        <f t="shared" ref="S160:S166" si="9">ROUND(G160*(P160),3)</f>
        <v>0</v>
      </c>
      <c r="T160" s="178"/>
      <c r="U160" s="178"/>
      <c r="V160" s="196"/>
      <c r="W160" s="52"/>
      <c r="Z160">
        <v>0</v>
      </c>
    </row>
    <row r="161" spans="1:26" ht="25.05" customHeight="1" x14ac:dyDescent="0.3">
      <c r="A161" s="179"/>
      <c r="B161" s="211">
        <v>58</v>
      </c>
      <c r="C161" s="180" t="s">
        <v>782</v>
      </c>
      <c r="D161" s="373" t="s">
        <v>783</v>
      </c>
      <c r="E161" s="373"/>
      <c r="F161" s="173" t="s">
        <v>664</v>
      </c>
      <c r="G161" s="175">
        <v>0.3</v>
      </c>
      <c r="H161" s="174"/>
      <c r="I161" s="174">
        <f t="shared" si="6"/>
        <v>0</v>
      </c>
      <c r="J161" s="173">
        <f t="shared" si="7"/>
        <v>265.63</v>
      </c>
      <c r="K161" s="178">
        <f t="shared" si="8"/>
        <v>0</v>
      </c>
      <c r="L161" s="178">
        <f>ROUND(G161*(H161),2)</f>
        <v>0</v>
      </c>
      <c r="M161" s="178"/>
      <c r="N161" s="178">
        <v>885.42</v>
      </c>
      <c r="O161" s="178"/>
      <c r="P161" s="181"/>
      <c r="Q161" s="181"/>
      <c r="R161" s="181"/>
      <c r="S161" s="178">
        <f t="shared" si="9"/>
        <v>0</v>
      </c>
      <c r="T161" s="178"/>
      <c r="U161" s="178"/>
      <c r="V161" s="196"/>
      <c r="W161" s="52"/>
      <c r="Z161">
        <v>0</v>
      </c>
    </row>
    <row r="162" spans="1:26" ht="25.05" customHeight="1" x14ac:dyDescent="0.3">
      <c r="A162" s="179"/>
      <c r="B162" s="211">
        <v>59</v>
      </c>
      <c r="C162" s="180" t="s">
        <v>784</v>
      </c>
      <c r="D162" s="373" t="s">
        <v>785</v>
      </c>
      <c r="E162" s="373"/>
      <c r="F162" s="173" t="s">
        <v>325</v>
      </c>
      <c r="G162" s="175">
        <v>2</v>
      </c>
      <c r="H162" s="174"/>
      <c r="I162" s="174">
        <f t="shared" si="6"/>
        <v>0</v>
      </c>
      <c r="J162" s="173">
        <f t="shared" si="7"/>
        <v>300</v>
      </c>
      <c r="K162" s="178">
        <f t="shared" si="8"/>
        <v>0</v>
      </c>
      <c r="L162" s="178">
        <f>ROUND(G162*(H162),2)</f>
        <v>0</v>
      </c>
      <c r="M162" s="178"/>
      <c r="N162" s="178">
        <v>150</v>
      </c>
      <c r="O162" s="178"/>
      <c r="P162" s="181"/>
      <c r="Q162" s="181"/>
      <c r="R162" s="181"/>
      <c r="S162" s="178">
        <f t="shared" si="9"/>
        <v>0</v>
      </c>
      <c r="T162" s="178"/>
      <c r="U162" s="178"/>
      <c r="V162" s="196"/>
      <c r="W162" s="52"/>
      <c r="Z162">
        <v>0</v>
      </c>
    </row>
    <row r="163" spans="1:26" ht="25.05" customHeight="1" x14ac:dyDescent="0.3">
      <c r="A163" s="179"/>
      <c r="B163" s="211">
        <v>60</v>
      </c>
      <c r="C163" s="180" t="s">
        <v>786</v>
      </c>
      <c r="D163" s="373" t="s">
        <v>787</v>
      </c>
      <c r="E163" s="373"/>
      <c r="F163" s="173" t="s">
        <v>325</v>
      </c>
      <c r="G163" s="175">
        <v>2</v>
      </c>
      <c r="H163" s="174"/>
      <c r="I163" s="174">
        <f t="shared" si="6"/>
        <v>0</v>
      </c>
      <c r="J163" s="173">
        <f t="shared" si="7"/>
        <v>42.5</v>
      </c>
      <c r="K163" s="178">
        <f t="shared" si="8"/>
        <v>0</v>
      </c>
      <c r="L163" s="178">
        <f>ROUND(G163*(H163),2)</f>
        <v>0</v>
      </c>
      <c r="M163" s="178"/>
      <c r="N163" s="178">
        <v>21.25</v>
      </c>
      <c r="O163" s="178"/>
      <c r="P163" s="181"/>
      <c r="Q163" s="181"/>
      <c r="R163" s="181"/>
      <c r="S163" s="178">
        <f t="shared" si="9"/>
        <v>0</v>
      </c>
      <c r="T163" s="178"/>
      <c r="U163" s="178"/>
      <c r="V163" s="196"/>
      <c r="W163" s="52"/>
      <c r="Z163">
        <v>0</v>
      </c>
    </row>
    <row r="164" spans="1:26" ht="25.05" customHeight="1" x14ac:dyDescent="0.3">
      <c r="A164" s="179"/>
      <c r="B164" s="212">
        <v>61</v>
      </c>
      <c r="C164" s="188" t="s">
        <v>788</v>
      </c>
      <c r="D164" s="388" t="s">
        <v>789</v>
      </c>
      <c r="E164" s="388"/>
      <c r="F164" s="182" t="s">
        <v>325</v>
      </c>
      <c r="G164" s="184">
        <v>1</v>
      </c>
      <c r="H164" s="183"/>
      <c r="I164" s="183">
        <f t="shared" si="6"/>
        <v>0</v>
      </c>
      <c r="J164" s="182">
        <f t="shared" si="7"/>
        <v>224</v>
      </c>
      <c r="K164" s="187">
        <f t="shared" si="8"/>
        <v>0</v>
      </c>
      <c r="L164" s="187"/>
      <c r="M164" s="187">
        <f>ROUND(G164*(H164),2)</f>
        <v>0</v>
      </c>
      <c r="N164" s="187">
        <v>224</v>
      </c>
      <c r="O164" s="187"/>
      <c r="P164" s="189"/>
      <c r="Q164" s="189"/>
      <c r="R164" s="189"/>
      <c r="S164" s="187">
        <f t="shared" si="9"/>
        <v>0</v>
      </c>
      <c r="T164" s="187"/>
      <c r="U164" s="187"/>
      <c r="V164" s="197"/>
      <c r="W164" s="52"/>
      <c r="Z164">
        <v>0</v>
      </c>
    </row>
    <row r="165" spans="1:26" ht="25.05" customHeight="1" x14ac:dyDescent="0.3">
      <c r="A165" s="179"/>
      <c r="B165" s="212">
        <v>62</v>
      </c>
      <c r="C165" s="188" t="s">
        <v>790</v>
      </c>
      <c r="D165" s="388" t="s">
        <v>791</v>
      </c>
      <c r="E165" s="388"/>
      <c r="F165" s="182" t="s">
        <v>162</v>
      </c>
      <c r="G165" s="184">
        <v>30</v>
      </c>
      <c r="H165" s="183"/>
      <c r="I165" s="183">
        <f t="shared" si="6"/>
        <v>0</v>
      </c>
      <c r="J165" s="182">
        <f t="shared" si="7"/>
        <v>36.299999999999997</v>
      </c>
      <c r="K165" s="187">
        <f t="shared" si="8"/>
        <v>0</v>
      </c>
      <c r="L165" s="187"/>
      <c r="M165" s="187">
        <f>ROUND(G165*(H165),2)</f>
        <v>0</v>
      </c>
      <c r="N165" s="187">
        <v>1.21</v>
      </c>
      <c r="O165" s="187"/>
      <c r="P165" s="189"/>
      <c r="Q165" s="189"/>
      <c r="R165" s="189"/>
      <c r="S165" s="187">
        <f t="shared" si="9"/>
        <v>0</v>
      </c>
      <c r="T165" s="187"/>
      <c r="U165" s="187"/>
      <c r="V165" s="197"/>
      <c r="W165" s="52"/>
      <c r="Z165">
        <v>0</v>
      </c>
    </row>
    <row r="166" spans="1:26" ht="25.05" customHeight="1" x14ac:dyDescent="0.3">
      <c r="A166" s="179"/>
      <c r="B166" s="212">
        <v>63</v>
      </c>
      <c r="C166" s="188" t="s">
        <v>792</v>
      </c>
      <c r="D166" s="388" t="s">
        <v>793</v>
      </c>
      <c r="E166" s="388"/>
      <c r="F166" s="182" t="s">
        <v>262</v>
      </c>
      <c r="G166" s="184">
        <v>100</v>
      </c>
      <c r="H166" s="183"/>
      <c r="I166" s="183">
        <f t="shared" si="6"/>
        <v>0</v>
      </c>
      <c r="J166" s="182">
        <f t="shared" si="7"/>
        <v>78</v>
      </c>
      <c r="K166" s="187">
        <f t="shared" si="8"/>
        <v>0</v>
      </c>
      <c r="L166" s="187"/>
      <c r="M166" s="187">
        <f>ROUND(G166*(H166),2)</f>
        <v>0</v>
      </c>
      <c r="N166" s="187">
        <v>0.78</v>
      </c>
      <c r="O166" s="187"/>
      <c r="P166" s="189"/>
      <c r="Q166" s="189"/>
      <c r="R166" s="189"/>
      <c r="S166" s="187">
        <f t="shared" si="9"/>
        <v>0</v>
      </c>
      <c r="T166" s="187"/>
      <c r="U166" s="187"/>
      <c r="V166" s="197"/>
      <c r="W166" s="52"/>
      <c r="Z166">
        <v>0</v>
      </c>
    </row>
    <row r="167" spans="1:26" x14ac:dyDescent="0.3">
      <c r="A167" s="9"/>
      <c r="B167" s="210"/>
      <c r="C167" s="172">
        <v>936</v>
      </c>
      <c r="D167" s="372" t="s">
        <v>560</v>
      </c>
      <c r="E167" s="372"/>
      <c r="F167" s="9"/>
      <c r="G167" s="171"/>
      <c r="H167" s="138"/>
      <c r="I167" s="140">
        <f>ROUND((SUM(I159:I166))/1,2)</f>
        <v>0</v>
      </c>
      <c r="J167" s="9"/>
      <c r="K167" s="9"/>
      <c r="L167" s="9">
        <f>ROUND((SUM(L159:L166))/1,2)</f>
        <v>0</v>
      </c>
      <c r="M167" s="9">
        <f>ROUND((SUM(M159:M166))/1,2)</f>
        <v>0</v>
      </c>
      <c r="N167" s="9"/>
      <c r="O167" s="9"/>
      <c r="P167" s="190"/>
      <c r="Q167" s="1"/>
      <c r="R167" s="1"/>
      <c r="S167" s="190">
        <f>ROUND((SUM(S159:S166))/1,2)</f>
        <v>0</v>
      </c>
      <c r="T167" s="2"/>
      <c r="U167" s="2"/>
      <c r="V167" s="198">
        <f>ROUND((SUM(V159:V166))/1,2)</f>
        <v>0</v>
      </c>
      <c r="W167" s="52"/>
    </row>
    <row r="168" spans="1:26" x14ac:dyDescent="0.3">
      <c r="A168" s="1"/>
      <c r="B168" s="206"/>
      <c r="C168" s="1"/>
      <c r="D168" s="1"/>
      <c r="E168" s="1"/>
      <c r="F168" s="1"/>
      <c r="G168" s="165"/>
      <c r="H168" s="131"/>
      <c r="I168" s="13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99"/>
      <c r="W168" s="52"/>
    </row>
    <row r="169" spans="1:26" x14ac:dyDescent="0.3">
      <c r="A169" s="9"/>
      <c r="B169" s="210"/>
      <c r="C169" s="9"/>
      <c r="D169" s="386" t="s">
        <v>197</v>
      </c>
      <c r="E169" s="386"/>
      <c r="F169" s="9"/>
      <c r="G169" s="171"/>
      <c r="H169" s="138"/>
      <c r="I169" s="140">
        <f>ROUND((SUM(I158:I168))/2,2)</f>
        <v>0</v>
      </c>
      <c r="J169" s="9"/>
      <c r="K169" s="9"/>
      <c r="L169" s="9">
        <f>ROUND((SUM(L158:L168))/2,2)</f>
        <v>0</v>
      </c>
      <c r="M169" s="9">
        <f>ROUND((SUM(M158:M168))/2,2)</f>
        <v>0</v>
      </c>
      <c r="N169" s="9"/>
      <c r="O169" s="9"/>
      <c r="P169" s="190"/>
      <c r="Q169" s="1"/>
      <c r="R169" s="1"/>
      <c r="S169" s="190">
        <f>ROUND((SUM(S158:S168))/2,2)</f>
        <v>0</v>
      </c>
      <c r="T169" s="1"/>
      <c r="U169" s="1"/>
      <c r="V169" s="198">
        <f>ROUND((SUM(V158:V168))/2,2)</f>
        <v>0</v>
      </c>
      <c r="W169" s="52"/>
    </row>
    <row r="170" spans="1:26" x14ac:dyDescent="0.3">
      <c r="A170" s="1"/>
      <c r="B170" s="213"/>
      <c r="C170" s="191"/>
      <c r="D170" s="389" t="s">
        <v>76</v>
      </c>
      <c r="E170" s="389"/>
      <c r="F170" s="191"/>
      <c r="G170" s="192"/>
      <c r="H170" s="193"/>
      <c r="I170" s="193">
        <f>ROUND((SUM(I84:I169))/3,2)</f>
        <v>0</v>
      </c>
      <c r="J170" s="191"/>
      <c r="K170" s="191">
        <f>ROUND((SUM(K84:K169))/3,2)</f>
        <v>0</v>
      </c>
      <c r="L170" s="191">
        <f>ROUND((SUM(L84:L169))/3,2)</f>
        <v>0</v>
      </c>
      <c r="M170" s="191">
        <f>ROUND((SUM(M84:M169))/3,2)</f>
        <v>0</v>
      </c>
      <c r="N170" s="191"/>
      <c r="O170" s="191"/>
      <c r="P170" s="192"/>
      <c r="Q170" s="191"/>
      <c r="R170" s="191"/>
      <c r="S170" s="192">
        <f>ROUND((SUM(S84:S169))/3,2)</f>
        <v>0.01</v>
      </c>
      <c r="T170" s="191"/>
      <c r="U170" s="191"/>
      <c r="V170" s="200">
        <f>ROUND((SUM(V84:V169))/3,2)</f>
        <v>0</v>
      </c>
      <c r="W170" s="52"/>
      <c r="Y170">
        <f>(SUM(Y84:Y169))</f>
        <v>0</v>
      </c>
      <c r="Z170">
        <f>(SUM(Z84:Z169))</f>
        <v>0</v>
      </c>
    </row>
  </sheetData>
  <mergeCells count="132">
    <mergeCell ref="D169:E169"/>
    <mergeCell ref="D170:E170"/>
    <mergeCell ref="D162:E162"/>
    <mergeCell ref="D163:E163"/>
    <mergeCell ref="D164:E164"/>
    <mergeCell ref="D165:E165"/>
    <mergeCell ref="D166:E166"/>
    <mergeCell ref="D167:E167"/>
    <mergeCell ref="D154:E154"/>
    <mergeCell ref="D156:E156"/>
    <mergeCell ref="D158:E158"/>
    <mergeCell ref="D159:E159"/>
    <mergeCell ref="D160:E160"/>
    <mergeCell ref="D161:E161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05:E105"/>
    <mergeCell ref="D106:E106"/>
    <mergeCell ref="D107:E107"/>
    <mergeCell ref="D108:E108"/>
    <mergeCell ref="D109:E109"/>
    <mergeCell ref="D111:E111"/>
    <mergeCell ref="D97:E97"/>
    <mergeCell ref="D98:E98"/>
    <mergeCell ref="D99:E99"/>
    <mergeCell ref="D101:E101"/>
    <mergeCell ref="D103:E103"/>
    <mergeCell ref="D104:E104"/>
    <mergeCell ref="D90:E90"/>
    <mergeCell ref="D91:E91"/>
    <mergeCell ref="D93:E93"/>
    <mergeCell ref="D94:E94"/>
    <mergeCell ref="D95:E95"/>
    <mergeCell ref="D96:E96"/>
    <mergeCell ref="D84:E84"/>
    <mergeCell ref="D85:E85"/>
    <mergeCell ref="D86:E86"/>
    <mergeCell ref="D87:E87"/>
    <mergeCell ref="D88:E88"/>
    <mergeCell ref="D89:E89"/>
    <mergeCell ref="B73:V73"/>
    <mergeCell ref="H1:I1"/>
    <mergeCell ref="B75:E75"/>
    <mergeCell ref="B76:E76"/>
    <mergeCell ref="B77:E77"/>
    <mergeCell ref="I75:P75"/>
    <mergeCell ref="B62:D62"/>
    <mergeCell ref="B63:D63"/>
    <mergeCell ref="B65:D65"/>
    <mergeCell ref="B66:D66"/>
    <mergeCell ref="B67:D67"/>
    <mergeCell ref="B69:D69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5C0AF40C-0D1D-4AA3-B982-5C2CA829DEF0}"/>
    <hyperlink ref="E1:F1" location="A54:A54" tooltip="Klikni na prechod ku rekapitulácii..." display="Rekapitulácia rozpočtu" xr:uid="{8B7A4C27-E114-46A1-BCE5-A479EA2AF5C2}"/>
    <hyperlink ref="H1:I1" location="B83:B83" tooltip="Klikni na prechod ku Rozpočet..." display="Rozpočet" xr:uid="{157E5643-6473-4F66-8AB1-7B7D257148E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VZT</oddHeader>
    <oddFooter>&amp;RStrana &amp;P z &amp;N    &amp;L&amp;7Spracované systémom Systematic® Kalkulus, tel.: 051 77 10 585</oddFooter>
  </headerFooter>
  <rowBreaks count="2" manualBreakCount="2">
    <brk id="40" max="16383" man="1"/>
    <brk id="7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6DE4-6539-4F49-B28A-9AECE8A4CEFC}">
  <dimension ref="A1:AA261"/>
  <sheetViews>
    <sheetView workbookViewId="0">
      <pane ySplit="1" topLeftCell="A244" activePane="bottomLeft" state="frozen"/>
      <selection pane="bottomLeft" activeCell="H259" sqref="H25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794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15629'!E60</f>
        <v>0</v>
      </c>
      <c r="D15" s="57">
        <f>'SO 15629'!F60</f>
        <v>0</v>
      </c>
      <c r="E15" s="66">
        <f>'SO 15629'!G60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/>
      <c r="D16" s="91"/>
      <c r="E16" s="92"/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(SUM(Z87:Z260))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>
        <f>'SO 15629'!E66</f>
        <v>0</v>
      </c>
      <c r="D17" s="57">
        <f>'SO 15629'!F66</f>
        <v>0</v>
      </c>
      <c r="E17" s="66">
        <f>'SO 15629'!G66</f>
        <v>0</v>
      </c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(SUM(Y87:Y260))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15629'!K87:'SO 15629'!K260)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15629'!K87:'SO 15629'!K260)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794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68</v>
      </c>
      <c r="C56" s="357"/>
      <c r="D56" s="357"/>
      <c r="E56" s="138">
        <f>'SO 15629'!L90</f>
        <v>0</v>
      </c>
      <c r="F56" s="138">
        <f>'SO 15629'!M90</f>
        <v>0</v>
      </c>
      <c r="G56" s="138">
        <f>'SO 15629'!I90</f>
        <v>0</v>
      </c>
      <c r="H56" s="139">
        <f>'SO 15629'!S90</f>
        <v>0</v>
      </c>
      <c r="I56" s="139">
        <f>'SO 15629'!V90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795</v>
      </c>
      <c r="C57" s="357"/>
      <c r="D57" s="357"/>
      <c r="E57" s="138">
        <f>'SO 15629'!L94</f>
        <v>0</v>
      </c>
      <c r="F57" s="138">
        <f>'SO 15629'!M94</f>
        <v>0</v>
      </c>
      <c r="G57" s="138">
        <f>'SO 15629'!I94</f>
        <v>0</v>
      </c>
      <c r="H57" s="139">
        <f>'SO 15629'!S94</f>
        <v>0</v>
      </c>
      <c r="I57" s="139">
        <f>'SO 15629'!V94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6" t="s">
        <v>70</v>
      </c>
      <c r="C58" s="357"/>
      <c r="D58" s="357"/>
      <c r="E58" s="138">
        <f>'SO 15629'!L102</f>
        <v>0</v>
      </c>
      <c r="F58" s="138">
        <f>'SO 15629'!M102</f>
        <v>0</v>
      </c>
      <c r="G58" s="138">
        <f>'SO 15629'!I102</f>
        <v>0</v>
      </c>
      <c r="H58" s="139">
        <f>'SO 15629'!S102</f>
        <v>0</v>
      </c>
      <c r="I58" s="139">
        <f>'SO 15629'!V102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6" t="s">
        <v>72</v>
      </c>
      <c r="C59" s="357"/>
      <c r="D59" s="357"/>
      <c r="E59" s="138">
        <f>'SO 15629'!L110</f>
        <v>0</v>
      </c>
      <c r="F59" s="138">
        <f>'SO 15629'!M110</f>
        <v>0</v>
      </c>
      <c r="G59" s="138">
        <f>'SO 15629'!I110</f>
        <v>0</v>
      </c>
      <c r="H59" s="139">
        <f>'SO 15629'!S110</f>
        <v>0</v>
      </c>
      <c r="I59" s="139">
        <f>'SO 15629'!V110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85" t="s">
        <v>66</v>
      </c>
      <c r="C60" s="386"/>
      <c r="D60" s="386"/>
      <c r="E60" s="140">
        <f>'SO 15629'!L112</f>
        <v>0</v>
      </c>
      <c r="F60" s="140">
        <f>'SO 15629'!M112</f>
        <v>0</v>
      </c>
      <c r="G60" s="140">
        <f>'SO 15629'!I112</f>
        <v>0</v>
      </c>
      <c r="H60" s="141">
        <f>'SO 15629'!S112</f>
        <v>0</v>
      </c>
      <c r="I60" s="141">
        <f>'SO 15629'!V112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85" t="s">
        <v>197</v>
      </c>
      <c r="C62" s="386"/>
      <c r="D62" s="386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56" t="s">
        <v>198</v>
      </c>
      <c r="C63" s="357"/>
      <c r="D63" s="357"/>
      <c r="E63" s="138">
        <f>'SO 15629'!L230</f>
        <v>0</v>
      </c>
      <c r="F63" s="138">
        <f>'SO 15629'!M230</f>
        <v>0</v>
      </c>
      <c r="G63" s="138">
        <f>'SO 15629'!I230</f>
        <v>0</v>
      </c>
      <c r="H63" s="139">
        <f>'SO 15629'!S230</f>
        <v>0</v>
      </c>
      <c r="I63" s="139">
        <f>'SO 15629'!V230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56" t="s">
        <v>796</v>
      </c>
      <c r="C64" s="357"/>
      <c r="D64" s="357"/>
      <c r="E64" s="138">
        <f>'SO 15629'!L236</f>
        <v>0</v>
      </c>
      <c r="F64" s="138">
        <f>'SO 15629'!M236</f>
        <v>0</v>
      </c>
      <c r="G64" s="138">
        <f>'SO 15629'!I236</f>
        <v>0</v>
      </c>
      <c r="H64" s="139">
        <f>'SO 15629'!S236</f>
        <v>0</v>
      </c>
      <c r="I64" s="139">
        <f>'SO 15629'!V236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9"/>
      <c r="B65" s="356" t="s">
        <v>797</v>
      </c>
      <c r="C65" s="357"/>
      <c r="D65" s="357"/>
      <c r="E65" s="138">
        <f>'SO 15629'!L248</f>
        <v>0</v>
      </c>
      <c r="F65" s="138">
        <f>'SO 15629'!M248</f>
        <v>0</v>
      </c>
      <c r="G65" s="138">
        <f>'SO 15629'!I248</f>
        <v>0</v>
      </c>
      <c r="H65" s="139">
        <f>'SO 15629'!S248</f>
        <v>0</v>
      </c>
      <c r="I65" s="139">
        <f>'SO 15629'!V248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5"/>
      <c r="X65" s="137"/>
      <c r="Y65" s="137"/>
      <c r="Z65" s="137"/>
    </row>
    <row r="66" spans="1:26" x14ac:dyDescent="0.3">
      <c r="A66" s="9"/>
      <c r="B66" s="385" t="s">
        <v>197</v>
      </c>
      <c r="C66" s="386"/>
      <c r="D66" s="386"/>
      <c r="E66" s="140">
        <f>'SO 15629'!L250</f>
        <v>0</v>
      </c>
      <c r="F66" s="140">
        <f>'SO 15629'!M250</f>
        <v>0</v>
      </c>
      <c r="G66" s="140">
        <f>'SO 15629'!I250</f>
        <v>0</v>
      </c>
      <c r="H66" s="141">
        <f>'SO 15629'!S250</f>
        <v>0</v>
      </c>
      <c r="I66" s="141">
        <f>'SO 15629'!V250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5"/>
      <c r="X66" s="137"/>
      <c r="Y66" s="137"/>
      <c r="Z66" s="137"/>
    </row>
    <row r="67" spans="1:26" x14ac:dyDescent="0.3">
      <c r="A67" s="1"/>
      <c r="B67" s="206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2"/>
    </row>
    <row r="68" spans="1:26" x14ac:dyDescent="0.3">
      <c r="A68" s="9"/>
      <c r="B68" s="385" t="s">
        <v>8</v>
      </c>
      <c r="C68" s="386"/>
      <c r="D68" s="386"/>
      <c r="E68" s="138"/>
      <c r="F68" s="138"/>
      <c r="G68" s="138"/>
      <c r="H68" s="139"/>
      <c r="I68" s="139"/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5"/>
      <c r="X68" s="137"/>
      <c r="Y68" s="137"/>
      <c r="Z68" s="137"/>
    </row>
    <row r="69" spans="1:26" x14ac:dyDescent="0.3">
      <c r="A69" s="9"/>
      <c r="B69" s="356" t="s">
        <v>309</v>
      </c>
      <c r="C69" s="357"/>
      <c r="D69" s="357"/>
      <c r="E69" s="138">
        <f>'SO 15629'!L258</f>
        <v>0</v>
      </c>
      <c r="F69" s="138">
        <f>'SO 15629'!M258</f>
        <v>0</v>
      </c>
      <c r="G69" s="138">
        <f>'SO 15629'!I258</f>
        <v>0</v>
      </c>
      <c r="H69" s="139">
        <f>'SO 15629'!S258</f>
        <v>0</v>
      </c>
      <c r="I69" s="139">
        <f>'SO 15629'!V258</f>
        <v>0</v>
      </c>
      <c r="J69" s="139"/>
      <c r="K69" s="139"/>
      <c r="L69" s="139"/>
      <c r="M69" s="139"/>
      <c r="N69" s="139"/>
      <c r="O69" s="139"/>
      <c r="P69" s="139"/>
      <c r="Q69" s="137"/>
      <c r="R69" s="137"/>
      <c r="S69" s="137"/>
      <c r="T69" s="137"/>
      <c r="U69" s="137"/>
      <c r="V69" s="150"/>
      <c r="W69" s="215"/>
      <c r="X69" s="137"/>
      <c r="Y69" s="137"/>
      <c r="Z69" s="137"/>
    </row>
    <row r="70" spans="1:26" x14ac:dyDescent="0.3">
      <c r="A70" s="9"/>
      <c r="B70" s="385" t="s">
        <v>8</v>
      </c>
      <c r="C70" s="386"/>
      <c r="D70" s="386"/>
      <c r="E70" s="140">
        <f>'SO 15629'!L260</f>
        <v>0</v>
      </c>
      <c r="F70" s="140">
        <f>'SO 15629'!M260</f>
        <v>0</v>
      </c>
      <c r="G70" s="140">
        <f>'SO 15629'!I260</f>
        <v>0</v>
      </c>
      <c r="H70" s="141">
        <f>'SO 15629'!S260</f>
        <v>0</v>
      </c>
      <c r="I70" s="141">
        <f>'SO 15629'!V260</f>
        <v>0</v>
      </c>
      <c r="J70" s="141"/>
      <c r="K70" s="141"/>
      <c r="L70" s="141"/>
      <c r="M70" s="141"/>
      <c r="N70" s="141"/>
      <c r="O70" s="141"/>
      <c r="P70" s="141"/>
      <c r="Q70" s="137"/>
      <c r="R70" s="137"/>
      <c r="S70" s="137"/>
      <c r="T70" s="137"/>
      <c r="U70" s="137"/>
      <c r="V70" s="150"/>
      <c r="W70" s="215"/>
      <c r="X70" s="137"/>
      <c r="Y70" s="137"/>
      <c r="Z70" s="137"/>
    </row>
    <row r="71" spans="1:26" x14ac:dyDescent="0.3">
      <c r="A71" s="1"/>
      <c r="B71" s="206"/>
      <c r="C71" s="1"/>
      <c r="D71" s="1"/>
      <c r="E71" s="131"/>
      <c r="F71" s="131"/>
      <c r="G71" s="131"/>
      <c r="H71" s="132"/>
      <c r="I71" s="132"/>
      <c r="J71" s="132"/>
      <c r="K71" s="132"/>
      <c r="L71" s="132"/>
      <c r="M71" s="132"/>
      <c r="N71" s="132"/>
      <c r="O71" s="132"/>
      <c r="P71" s="132"/>
      <c r="V71" s="151"/>
      <c r="W71" s="52"/>
    </row>
    <row r="72" spans="1:26" x14ac:dyDescent="0.3">
      <c r="A72" s="142"/>
      <c r="B72" s="374" t="s">
        <v>76</v>
      </c>
      <c r="C72" s="375"/>
      <c r="D72" s="375"/>
      <c r="E72" s="144">
        <f>'SO 15629'!L261</f>
        <v>0</v>
      </c>
      <c r="F72" s="144">
        <f>'SO 15629'!M261</f>
        <v>0</v>
      </c>
      <c r="G72" s="144">
        <f>'SO 15629'!I261</f>
        <v>0</v>
      </c>
      <c r="H72" s="145">
        <f>'SO 15629'!S261</f>
        <v>0</v>
      </c>
      <c r="I72" s="145">
        <f>'SO 15629'!V261</f>
        <v>0</v>
      </c>
      <c r="J72" s="146"/>
      <c r="K72" s="146"/>
      <c r="L72" s="146"/>
      <c r="M72" s="146"/>
      <c r="N72" s="146"/>
      <c r="O72" s="146"/>
      <c r="P72" s="146"/>
      <c r="Q72" s="147"/>
      <c r="R72" s="147"/>
      <c r="S72" s="147"/>
      <c r="T72" s="147"/>
      <c r="U72" s="147"/>
      <c r="V72" s="152"/>
      <c r="W72" s="215"/>
      <c r="X72" s="143"/>
      <c r="Y72" s="143"/>
      <c r="Z72" s="143"/>
    </row>
    <row r="73" spans="1:26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x14ac:dyDescent="0.3">
      <c r="A75" s="14"/>
      <c r="B75" s="37"/>
      <c r="C75" s="8"/>
      <c r="D75" s="8"/>
      <c r="E75" s="26"/>
      <c r="F75" s="26"/>
      <c r="G75" s="26"/>
      <c r="H75" s="154"/>
      <c r="I75" s="154"/>
      <c r="J75" s="154"/>
      <c r="K75" s="154"/>
      <c r="L75" s="154"/>
      <c r="M75" s="154"/>
      <c r="N75" s="154"/>
      <c r="O75" s="154"/>
      <c r="P75" s="154"/>
      <c r="Q75" s="15"/>
      <c r="R75" s="15"/>
      <c r="S75" s="15"/>
      <c r="T75" s="15"/>
      <c r="U75" s="15"/>
      <c r="V75" s="15"/>
      <c r="W75" s="52"/>
    </row>
    <row r="76" spans="1:26" ht="34.950000000000003" customHeight="1" x14ac:dyDescent="0.3">
      <c r="A76" s="1"/>
      <c r="B76" s="376" t="s">
        <v>77</v>
      </c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52"/>
    </row>
    <row r="77" spans="1:26" x14ac:dyDescent="0.3">
      <c r="A77" s="14"/>
      <c r="B77" s="95"/>
      <c r="C77" s="18"/>
      <c r="D77" s="18"/>
      <c r="E77" s="97"/>
      <c r="F77" s="97"/>
      <c r="G77" s="97"/>
      <c r="H77" s="168"/>
      <c r="I77" s="168"/>
      <c r="J77" s="168"/>
      <c r="K77" s="168"/>
      <c r="L77" s="168"/>
      <c r="M77" s="168"/>
      <c r="N77" s="168"/>
      <c r="O77" s="168"/>
      <c r="P77" s="168"/>
      <c r="Q77" s="19"/>
      <c r="R77" s="19"/>
      <c r="S77" s="19"/>
      <c r="T77" s="19"/>
      <c r="U77" s="19"/>
      <c r="V77" s="19"/>
      <c r="W77" s="52"/>
    </row>
    <row r="78" spans="1:26" ht="19.95" customHeight="1" x14ac:dyDescent="0.3">
      <c r="A78" s="201"/>
      <c r="B78" s="379" t="s">
        <v>30</v>
      </c>
      <c r="C78" s="380"/>
      <c r="D78" s="380"/>
      <c r="E78" s="381"/>
      <c r="F78" s="166"/>
      <c r="G78" s="166"/>
      <c r="H78" s="167" t="s">
        <v>88</v>
      </c>
      <c r="I78" s="382" t="s">
        <v>89</v>
      </c>
      <c r="J78" s="383"/>
      <c r="K78" s="383"/>
      <c r="L78" s="383"/>
      <c r="M78" s="383"/>
      <c r="N78" s="383"/>
      <c r="O78" s="383"/>
      <c r="P78" s="384"/>
      <c r="Q78" s="17"/>
      <c r="R78" s="17"/>
      <c r="S78" s="17"/>
      <c r="T78" s="17"/>
      <c r="U78" s="17"/>
      <c r="V78" s="17"/>
      <c r="W78" s="52"/>
    </row>
    <row r="79" spans="1:26" ht="19.95" customHeight="1" x14ac:dyDescent="0.3">
      <c r="A79" s="201"/>
      <c r="B79" s="364" t="s">
        <v>31</v>
      </c>
      <c r="C79" s="365"/>
      <c r="D79" s="365"/>
      <c r="E79" s="366"/>
      <c r="F79" s="162"/>
      <c r="G79" s="162"/>
      <c r="H79" s="163" t="s">
        <v>25</v>
      </c>
      <c r="I79" s="16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201"/>
      <c r="B80" s="364" t="s">
        <v>32</v>
      </c>
      <c r="C80" s="365"/>
      <c r="D80" s="365"/>
      <c r="E80" s="366"/>
      <c r="F80" s="162"/>
      <c r="G80" s="162"/>
      <c r="H80" s="163" t="s">
        <v>90</v>
      </c>
      <c r="I80" s="163" t="s">
        <v>29</v>
      </c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ht="19.95" customHeight="1" x14ac:dyDescent="0.3">
      <c r="A81" s="14"/>
      <c r="B81" s="205" t="s">
        <v>91</v>
      </c>
      <c r="C81" s="3"/>
      <c r="D81" s="3"/>
      <c r="E81" s="13"/>
      <c r="F81" s="13"/>
      <c r="G81" s="13"/>
      <c r="H81" s="153"/>
      <c r="I81" s="15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ht="19.95" customHeight="1" x14ac:dyDescent="0.3">
      <c r="A82" s="14"/>
      <c r="B82" s="205" t="s">
        <v>794</v>
      </c>
      <c r="C82" s="3"/>
      <c r="D82" s="3"/>
      <c r="E82" s="13"/>
      <c r="F82" s="13"/>
      <c r="G82" s="13"/>
      <c r="H82" s="153"/>
      <c r="I82" s="153"/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ht="19.95" customHeight="1" x14ac:dyDescent="0.3">
      <c r="A83" s="14"/>
      <c r="B83" s="41"/>
      <c r="C83" s="3"/>
      <c r="D83" s="3"/>
      <c r="E83" s="13"/>
      <c r="F83" s="13"/>
      <c r="G83" s="13"/>
      <c r="H83" s="153"/>
      <c r="I83" s="153"/>
      <c r="J83" s="153"/>
      <c r="K83" s="153"/>
      <c r="L83" s="153"/>
      <c r="M83" s="153"/>
      <c r="N83" s="153"/>
      <c r="O83" s="153"/>
      <c r="P83" s="153"/>
      <c r="Q83" s="10"/>
      <c r="R83" s="10"/>
      <c r="S83" s="10"/>
      <c r="T83" s="10"/>
      <c r="U83" s="10"/>
      <c r="V83" s="10"/>
      <c r="W83" s="52"/>
    </row>
    <row r="84" spans="1:26" ht="19.95" customHeight="1" x14ac:dyDescent="0.3">
      <c r="A84" s="14"/>
      <c r="B84" s="41"/>
      <c r="C84" s="3"/>
      <c r="D84" s="3"/>
      <c r="E84" s="13"/>
      <c r="F84" s="13"/>
      <c r="G84" s="13"/>
      <c r="H84" s="153"/>
      <c r="I84" s="153"/>
      <c r="J84" s="153"/>
      <c r="K84" s="153"/>
      <c r="L84" s="153"/>
      <c r="M84" s="153"/>
      <c r="N84" s="153"/>
      <c r="O84" s="153"/>
      <c r="P84" s="153"/>
      <c r="Q84" s="10"/>
      <c r="R84" s="10"/>
      <c r="S84" s="10"/>
      <c r="T84" s="10"/>
      <c r="U84" s="10"/>
      <c r="V84" s="10"/>
      <c r="W84" s="52"/>
    </row>
    <row r="85" spans="1:26" ht="19.95" customHeight="1" x14ac:dyDescent="0.3">
      <c r="A85" s="14"/>
      <c r="B85" s="207" t="s">
        <v>65</v>
      </c>
      <c r="C85" s="164"/>
      <c r="D85" s="164"/>
      <c r="E85" s="13"/>
      <c r="F85" s="13"/>
      <c r="G85" s="13"/>
      <c r="H85" s="153"/>
      <c r="I85" s="153"/>
      <c r="J85" s="153"/>
      <c r="K85" s="153"/>
      <c r="L85" s="153"/>
      <c r="M85" s="153"/>
      <c r="N85" s="153"/>
      <c r="O85" s="153"/>
      <c r="P85" s="153"/>
      <c r="Q85" s="10"/>
      <c r="R85" s="10"/>
      <c r="S85" s="10"/>
      <c r="T85" s="10"/>
      <c r="U85" s="10"/>
      <c r="V85" s="10"/>
      <c r="W85" s="52"/>
    </row>
    <row r="86" spans="1:26" x14ac:dyDescent="0.3">
      <c r="A86" s="2"/>
      <c r="B86" s="208" t="s">
        <v>78</v>
      </c>
      <c r="C86" s="127" t="s">
        <v>79</v>
      </c>
      <c r="D86" s="127" t="s">
        <v>80</v>
      </c>
      <c r="E86" s="155"/>
      <c r="F86" s="155" t="s">
        <v>81</v>
      </c>
      <c r="G86" s="155" t="s">
        <v>82</v>
      </c>
      <c r="H86" s="156" t="s">
        <v>83</v>
      </c>
      <c r="I86" s="156" t="s">
        <v>84</v>
      </c>
      <c r="J86" s="156"/>
      <c r="K86" s="156"/>
      <c r="L86" s="156"/>
      <c r="M86" s="156"/>
      <c r="N86" s="156"/>
      <c r="O86" s="156"/>
      <c r="P86" s="156" t="s">
        <v>85</v>
      </c>
      <c r="Q86" s="157"/>
      <c r="R86" s="157"/>
      <c r="S86" s="127" t="s">
        <v>86</v>
      </c>
      <c r="T86" s="158"/>
      <c r="U86" s="158"/>
      <c r="V86" s="127" t="s">
        <v>87</v>
      </c>
      <c r="W86" s="52"/>
    </row>
    <row r="87" spans="1:26" x14ac:dyDescent="0.3">
      <c r="A87" s="9"/>
      <c r="B87" s="209"/>
      <c r="C87" s="169"/>
      <c r="D87" s="371" t="s">
        <v>66</v>
      </c>
      <c r="E87" s="371"/>
      <c r="F87" s="134"/>
      <c r="G87" s="170"/>
      <c r="H87" s="134"/>
      <c r="I87" s="134"/>
      <c r="J87" s="135"/>
      <c r="K87" s="135"/>
      <c r="L87" s="135"/>
      <c r="M87" s="135"/>
      <c r="N87" s="135"/>
      <c r="O87" s="135"/>
      <c r="P87" s="135"/>
      <c r="Q87" s="133"/>
      <c r="R87" s="133"/>
      <c r="S87" s="133"/>
      <c r="T87" s="133"/>
      <c r="U87" s="133"/>
      <c r="V87" s="194"/>
      <c r="W87" s="215"/>
      <c r="X87" s="137"/>
      <c r="Y87" s="137"/>
      <c r="Z87" s="137"/>
    </row>
    <row r="88" spans="1:26" x14ac:dyDescent="0.3">
      <c r="A88" s="9"/>
      <c r="B88" s="210"/>
      <c r="C88" s="172">
        <v>2</v>
      </c>
      <c r="D88" s="372" t="s">
        <v>111</v>
      </c>
      <c r="E88" s="372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5"/>
      <c r="W88" s="215"/>
      <c r="X88" s="137"/>
      <c r="Y88" s="137"/>
      <c r="Z88" s="137"/>
    </row>
    <row r="89" spans="1:26" ht="25.05" customHeight="1" x14ac:dyDescent="0.3">
      <c r="A89" s="179"/>
      <c r="B89" s="211">
        <v>1</v>
      </c>
      <c r="C89" s="180" t="s">
        <v>798</v>
      </c>
      <c r="D89" s="373" t="s">
        <v>799</v>
      </c>
      <c r="E89" s="373"/>
      <c r="F89" s="174" t="s">
        <v>95</v>
      </c>
      <c r="G89" s="175">
        <v>1</v>
      </c>
      <c r="H89" s="174"/>
      <c r="I89" s="174">
        <f>ROUND(G89*(H89),2)</f>
        <v>0</v>
      </c>
      <c r="J89" s="176">
        <f>ROUND(G89*(N89),2)</f>
        <v>15.1</v>
      </c>
      <c r="K89" s="177">
        <f>ROUND(G89*(O89),2)</f>
        <v>0</v>
      </c>
      <c r="L89" s="177">
        <f>ROUND(G89*(H89),2)</f>
        <v>0</v>
      </c>
      <c r="M89" s="177"/>
      <c r="N89" s="177">
        <v>15.1</v>
      </c>
      <c r="O89" s="177"/>
      <c r="P89" s="181"/>
      <c r="Q89" s="181"/>
      <c r="R89" s="181"/>
      <c r="S89" s="178">
        <f>ROUND(G89*(P89),3)</f>
        <v>0</v>
      </c>
      <c r="T89" s="178"/>
      <c r="U89" s="178"/>
      <c r="V89" s="196"/>
      <c r="W89" s="52"/>
      <c r="Z89">
        <v>0</v>
      </c>
    </row>
    <row r="90" spans="1:26" x14ac:dyDescent="0.3">
      <c r="A90" s="9"/>
      <c r="B90" s="210"/>
      <c r="C90" s="172">
        <v>2</v>
      </c>
      <c r="D90" s="372" t="s">
        <v>111</v>
      </c>
      <c r="E90" s="372"/>
      <c r="F90" s="138"/>
      <c r="G90" s="171"/>
      <c r="H90" s="138"/>
      <c r="I90" s="140">
        <f>ROUND((SUM(I88:I89))/1,2)</f>
        <v>0</v>
      </c>
      <c r="J90" s="139"/>
      <c r="K90" s="139"/>
      <c r="L90" s="139">
        <f>ROUND((SUM(L88:L89))/1,2)</f>
        <v>0</v>
      </c>
      <c r="M90" s="139">
        <f>ROUND((SUM(M88:M89))/1,2)</f>
        <v>0</v>
      </c>
      <c r="N90" s="139"/>
      <c r="O90" s="139"/>
      <c r="P90" s="139"/>
      <c r="Q90" s="9"/>
      <c r="R90" s="9"/>
      <c r="S90" s="9">
        <f>ROUND((SUM(S88:S89))/1,2)</f>
        <v>0</v>
      </c>
      <c r="T90" s="9"/>
      <c r="U90" s="9"/>
      <c r="V90" s="198">
        <f>ROUND((SUM(V88:V89))/1,2)</f>
        <v>0</v>
      </c>
      <c r="W90" s="215"/>
      <c r="X90" s="137"/>
      <c r="Y90" s="137"/>
      <c r="Z90" s="137"/>
    </row>
    <row r="91" spans="1:26" x14ac:dyDescent="0.3">
      <c r="A91" s="1"/>
      <c r="B91" s="206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9"/>
      <c r="W91" s="52"/>
    </row>
    <row r="92" spans="1:26" x14ac:dyDescent="0.3">
      <c r="A92" s="9"/>
      <c r="B92" s="210"/>
      <c r="C92" s="172">
        <v>3</v>
      </c>
      <c r="D92" s="372" t="s">
        <v>800</v>
      </c>
      <c r="E92" s="372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95"/>
      <c r="W92" s="215"/>
      <c r="X92" s="137"/>
      <c r="Y92" s="137"/>
      <c r="Z92" s="137"/>
    </row>
    <row r="93" spans="1:26" ht="25.05" customHeight="1" x14ac:dyDescent="0.3">
      <c r="A93" s="179"/>
      <c r="B93" s="212">
        <v>2</v>
      </c>
      <c r="C93" s="188" t="s">
        <v>801</v>
      </c>
      <c r="D93" s="388" t="s">
        <v>802</v>
      </c>
      <c r="E93" s="388"/>
      <c r="F93" s="183" t="s">
        <v>162</v>
      </c>
      <c r="G93" s="184">
        <v>35</v>
      </c>
      <c r="H93" s="183"/>
      <c r="I93" s="183">
        <f>ROUND(G93*(H93),2)</f>
        <v>0</v>
      </c>
      <c r="J93" s="185">
        <f>ROUND(G93*(N93),2)</f>
        <v>20.65</v>
      </c>
      <c r="K93" s="186">
        <f>ROUND(G93*(O93),2)</f>
        <v>0</v>
      </c>
      <c r="L93" s="186"/>
      <c r="M93" s="186">
        <f>ROUND(G93*(H93),2)</f>
        <v>0</v>
      </c>
      <c r="N93" s="186">
        <v>0.59</v>
      </c>
      <c r="O93" s="186"/>
      <c r="P93" s="189"/>
      <c r="Q93" s="189"/>
      <c r="R93" s="189"/>
      <c r="S93" s="187">
        <f>ROUND(G93*(P93),3)</f>
        <v>0</v>
      </c>
      <c r="T93" s="187"/>
      <c r="U93" s="187"/>
      <c r="V93" s="197"/>
      <c r="W93" s="52"/>
      <c r="Z93">
        <v>0</v>
      </c>
    </row>
    <row r="94" spans="1:26" x14ac:dyDescent="0.3">
      <c r="A94" s="9"/>
      <c r="B94" s="210"/>
      <c r="C94" s="172">
        <v>3</v>
      </c>
      <c r="D94" s="372" t="s">
        <v>800</v>
      </c>
      <c r="E94" s="372"/>
      <c r="F94" s="138"/>
      <c r="G94" s="171"/>
      <c r="H94" s="138"/>
      <c r="I94" s="140">
        <f>ROUND((SUM(I92:I93))/1,2)</f>
        <v>0</v>
      </c>
      <c r="J94" s="139"/>
      <c r="K94" s="139"/>
      <c r="L94" s="139">
        <f>ROUND((SUM(L92:L93))/1,2)</f>
        <v>0</v>
      </c>
      <c r="M94" s="139">
        <f>ROUND((SUM(M92:M93))/1,2)</f>
        <v>0</v>
      </c>
      <c r="N94" s="139"/>
      <c r="O94" s="139"/>
      <c r="P94" s="139"/>
      <c r="Q94" s="9"/>
      <c r="R94" s="9"/>
      <c r="S94" s="9">
        <f>ROUND((SUM(S92:S93))/1,2)</f>
        <v>0</v>
      </c>
      <c r="T94" s="9"/>
      <c r="U94" s="9"/>
      <c r="V94" s="198">
        <f>ROUND((SUM(V92:V93))/1,2)</f>
        <v>0</v>
      </c>
      <c r="W94" s="215"/>
      <c r="X94" s="137"/>
      <c r="Y94" s="137"/>
      <c r="Z94" s="137"/>
    </row>
    <row r="95" spans="1:26" x14ac:dyDescent="0.3">
      <c r="A95" s="1"/>
      <c r="B95" s="206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0"/>
      <c r="C96" s="172">
        <v>5</v>
      </c>
      <c r="D96" s="372" t="s">
        <v>121</v>
      </c>
      <c r="E96" s="372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34.950000000000003" customHeight="1" x14ac:dyDescent="0.3">
      <c r="A97" s="179"/>
      <c r="B97" s="211">
        <v>3</v>
      </c>
      <c r="C97" s="180" t="s">
        <v>803</v>
      </c>
      <c r="D97" s="373" t="s">
        <v>804</v>
      </c>
      <c r="E97" s="373"/>
      <c r="F97" s="174" t="s">
        <v>106</v>
      </c>
      <c r="G97" s="175">
        <v>6</v>
      </c>
      <c r="H97" s="174"/>
      <c r="I97" s="174">
        <f>ROUND(G97*(H97),2)</f>
        <v>0</v>
      </c>
      <c r="J97" s="176">
        <f>ROUND(G97*(N97),2)</f>
        <v>299.88</v>
      </c>
      <c r="K97" s="177">
        <f>ROUND(G97*(O97),2)</f>
        <v>0</v>
      </c>
      <c r="L97" s="177">
        <f>ROUND(G97*(H97),2)</f>
        <v>0</v>
      </c>
      <c r="M97" s="177"/>
      <c r="N97" s="177">
        <v>49.98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x14ac:dyDescent="0.3">
      <c r="A98" s="179"/>
      <c r="B98" s="211">
        <v>4</v>
      </c>
      <c r="C98" s="180" t="s">
        <v>805</v>
      </c>
      <c r="D98" s="373" t="s">
        <v>806</v>
      </c>
      <c r="E98" s="373"/>
      <c r="F98" s="174" t="s">
        <v>106</v>
      </c>
      <c r="G98" s="175">
        <v>6</v>
      </c>
      <c r="H98" s="174"/>
      <c r="I98" s="174">
        <f>ROUND(G98*(H98),2)</f>
        <v>0</v>
      </c>
      <c r="J98" s="176">
        <f>ROUND(G98*(N98),2)</f>
        <v>139.86000000000001</v>
      </c>
      <c r="K98" s="177">
        <f>ROUND(G98*(O98),2)</f>
        <v>0</v>
      </c>
      <c r="L98" s="177">
        <f>ROUND(G98*(H98),2)</f>
        <v>0</v>
      </c>
      <c r="M98" s="177"/>
      <c r="N98" s="177">
        <v>23.31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2">
        <v>5</v>
      </c>
      <c r="C99" s="188" t="s">
        <v>807</v>
      </c>
      <c r="D99" s="388" t="s">
        <v>808</v>
      </c>
      <c r="E99" s="388"/>
      <c r="F99" s="183" t="s">
        <v>169</v>
      </c>
      <c r="G99" s="184">
        <v>2</v>
      </c>
      <c r="H99" s="183"/>
      <c r="I99" s="183">
        <f>ROUND(G99*(H99),2)</f>
        <v>0</v>
      </c>
      <c r="J99" s="185">
        <f>ROUND(G99*(N99),2)</f>
        <v>40.9</v>
      </c>
      <c r="K99" s="186">
        <f>ROUND(G99*(O99),2)</f>
        <v>0</v>
      </c>
      <c r="L99" s="186"/>
      <c r="M99" s="186">
        <f>ROUND(G99*(H99),2)</f>
        <v>0</v>
      </c>
      <c r="N99" s="186">
        <v>20.45</v>
      </c>
      <c r="O99" s="186"/>
      <c r="P99" s="189"/>
      <c r="Q99" s="189"/>
      <c r="R99" s="189"/>
      <c r="S99" s="187">
        <f>ROUND(G99*(P99),3)</f>
        <v>0</v>
      </c>
      <c r="T99" s="187"/>
      <c r="U99" s="187"/>
      <c r="V99" s="197"/>
      <c r="W99" s="52"/>
      <c r="Z99">
        <v>0</v>
      </c>
    </row>
    <row r="100" spans="1:26" ht="25.05" customHeight="1" x14ac:dyDescent="0.3">
      <c r="A100" s="179"/>
      <c r="B100" s="212">
        <v>6</v>
      </c>
      <c r="C100" s="188" t="s">
        <v>809</v>
      </c>
      <c r="D100" s="388" t="s">
        <v>810</v>
      </c>
      <c r="E100" s="388"/>
      <c r="F100" s="183" t="s">
        <v>95</v>
      </c>
      <c r="G100" s="184">
        <v>1.01</v>
      </c>
      <c r="H100" s="183"/>
      <c r="I100" s="183">
        <f>ROUND(G100*(H100),2)</f>
        <v>0</v>
      </c>
      <c r="J100" s="185">
        <f>ROUND(G100*(N100),2)</f>
        <v>94.6</v>
      </c>
      <c r="K100" s="186">
        <f>ROUND(G100*(O100),2)</f>
        <v>0</v>
      </c>
      <c r="L100" s="186"/>
      <c r="M100" s="186">
        <f>ROUND(G100*(H100),2)</f>
        <v>0</v>
      </c>
      <c r="N100" s="186">
        <v>93.66</v>
      </c>
      <c r="O100" s="186"/>
      <c r="P100" s="189"/>
      <c r="Q100" s="189"/>
      <c r="R100" s="189"/>
      <c r="S100" s="187">
        <f>ROUND(G100*(P100),3)</f>
        <v>0</v>
      </c>
      <c r="T100" s="187"/>
      <c r="U100" s="187"/>
      <c r="V100" s="197"/>
      <c r="W100" s="52"/>
      <c r="Z100">
        <v>0</v>
      </c>
    </row>
    <row r="101" spans="1:26" ht="25.05" customHeight="1" x14ac:dyDescent="0.3">
      <c r="A101" s="179"/>
      <c r="B101" s="212">
        <v>7</v>
      </c>
      <c r="C101" s="188" t="s">
        <v>811</v>
      </c>
      <c r="D101" s="388" t="s">
        <v>812</v>
      </c>
      <c r="E101" s="388"/>
      <c r="F101" s="183" t="s">
        <v>169</v>
      </c>
      <c r="G101" s="184">
        <v>1.2</v>
      </c>
      <c r="H101" s="183"/>
      <c r="I101" s="183">
        <f>ROUND(G101*(H101),2)</f>
        <v>0</v>
      </c>
      <c r="J101" s="185">
        <f>ROUND(G101*(N101),2)</f>
        <v>108.36</v>
      </c>
      <c r="K101" s="186">
        <f>ROUND(G101*(O101),2)</f>
        <v>0</v>
      </c>
      <c r="L101" s="186"/>
      <c r="M101" s="186">
        <f>ROUND(G101*(H101),2)</f>
        <v>0</v>
      </c>
      <c r="N101" s="186">
        <v>90.3</v>
      </c>
      <c r="O101" s="186"/>
      <c r="P101" s="189"/>
      <c r="Q101" s="189"/>
      <c r="R101" s="189"/>
      <c r="S101" s="187">
        <f>ROUND(G101*(P101),3)</f>
        <v>0</v>
      </c>
      <c r="T101" s="187"/>
      <c r="U101" s="187"/>
      <c r="V101" s="197"/>
      <c r="W101" s="52"/>
      <c r="Z101">
        <v>0</v>
      </c>
    </row>
    <row r="102" spans="1:26" x14ac:dyDescent="0.3">
      <c r="A102" s="9"/>
      <c r="B102" s="210"/>
      <c r="C102" s="172">
        <v>5</v>
      </c>
      <c r="D102" s="372" t="s">
        <v>121</v>
      </c>
      <c r="E102" s="372"/>
      <c r="F102" s="138"/>
      <c r="G102" s="171"/>
      <c r="H102" s="138"/>
      <c r="I102" s="140">
        <f>ROUND((SUM(I96:I101))/1,2)</f>
        <v>0</v>
      </c>
      <c r="J102" s="139"/>
      <c r="K102" s="139"/>
      <c r="L102" s="139">
        <f>ROUND((SUM(L96:L101))/1,2)</f>
        <v>0</v>
      </c>
      <c r="M102" s="139">
        <f>ROUND((SUM(M96:M101))/1,2)</f>
        <v>0</v>
      </c>
      <c r="N102" s="139"/>
      <c r="O102" s="139"/>
      <c r="P102" s="139"/>
      <c r="Q102" s="9"/>
      <c r="R102" s="9"/>
      <c r="S102" s="9">
        <f>ROUND((SUM(S96:S101))/1,2)</f>
        <v>0</v>
      </c>
      <c r="T102" s="9"/>
      <c r="U102" s="9"/>
      <c r="V102" s="198">
        <f>ROUND((SUM(V96:V101))/1,2)</f>
        <v>0</v>
      </c>
      <c r="W102" s="215"/>
      <c r="X102" s="137"/>
      <c r="Y102" s="137"/>
      <c r="Z102" s="137"/>
    </row>
    <row r="103" spans="1:26" x14ac:dyDescent="0.3">
      <c r="A103" s="1"/>
      <c r="B103" s="206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9"/>
      <c r="W103" s="52"/>
    </row>
    <row r="104" spans="1:26" x14ac:dyDescent="0.3">
      <c r="A104" s="9"/>
      <c r="B104" s="210"/>
      <c r="C104" s="172">
        <v>9</v>
      </c>
      <c r="D104" s="372" t="s">
        <v>153</v>
      </c>
      <c r="E104" s="372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5"/>
      <c r="W104" s="215"/>
      <c r="X104" s="137"/>
      <c r="Y104" s="137"/>
      <c r="Z104" s="137"/>
    </row>
    <row r="105" spans="1:26" ht="34.950000000000003" customHeight="1" x14ac:dyDescent="0.3">
      <c r="A105" s="179"/>
      <c r="B105" s="211">
        <v>8</v>
      </c>
      <c r="C105" s="180" t="s">
        <v>813</v>
      </c>
      <c r="D105" s="373" t="s">
        <v>814</v>
      </c>
      <c r="E105" s="373"/>
      <c r="F105" s="174" t="s">
        <v>162</v>
      </c>
      <c r="G105" s="175">
        <v>25</v>
      </c>
      <c r="H105" s="174"/>
      <c r="I105" s="174">
        <f>ROUND(G105*(H105),2)</f>
        <v>0</v>
      </c>
      <c r="J105" s="176">
        <f>ROUND(G105*(N105),2)</f>
        <v>45.5</v>
      </c>
      <c r="K105" s="177">
        <f>ROUND(G105*(O105),2)</f>
        <v>0</v>
      </c>
      <c r="L105" s="177">
        <f>ROUND(G105*(H105),2)</f>
        <v>0</v>
      </c>
      <c r="M105" s="177"/>
      <c r="N105" s="177">
        <v>1.8199999999999998</v>
      </c>
      <c r="O105" s="177"/>
      <c r="P105" s="181"/>
      <c r="Q105" s="181"/>
      <c r="R105" s="181"/>
      <c r="S105" s="178">
        <f>ROUND(G105*(P105),3)</f>
        <v>0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1">
        <v>9</v>
      </c>
      <c r="C106" s="180" t="s">
        <v>815</v>
      </c>
      <c r="D106" s="373" t="s">
        <v>816</v>
      </c>
      <c r="E106" s="373"/>
      <c r="F106" s="174" t="s">
        <v>162</v>
      </c>
      <c r="G106" s="175">
        <v>12</v>
      </c>
      <c r="H106" s="174"/>
      <c r="I106" s="174">
        <f>ROUND(G106*(H106),2)</f>
        <v>0</v>
      </c>
      <c r="J106" s="176">
        <f>ROUND(G106*(N106),2)</f>
        <v>69.599999999999994</v>
      </c>
      <c r="K106" s="177">
        <f>ROUND(G106*(O106),2)</f>
        <v>0</v>
      </c>
      <c r="L106" s="177">
        <f>ROUND(G106*(H106),2)</f>
        <v>0</v>
      </c>
      <c r="M106" s="177"/>
      <c r="N106" s="177">
        <v>5.8</v>
      </c>
      <c r="O106" s="177"/>
      <c r="P106" s="181">
        <v>6.9999999999999994E-5</v>
      </c>
      <c r="Q106" s="181"/>
      <c r="R106" s="181">
        <v>6.9999999999999994E-5</v>
      </c>
      <c r="S106" s="178">
        <f>ROUND(G106*(P106),3)</f>
        <v>1E-3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10</v>
      </c>
      <c r="C107" s="180" t="s">
        <v>817</v>
      </c>
      <c r="D107" s="373" t="s">
        <v>818</v>
      </c>
      <c r="E107" s="373"/>
      <c r="F107" s="174" t="s">
        <v>579</v>
      </c>
      <c r="G107" s="175">
        <v>350</v>
      </c>
      <c r="H107" s="174"/>
      <c r="I107" s="174">
        <f>ROUND(G107*(H107),2)</f>
        <v>0</v>
      </c>
      <c r="J107" s="176">
        <f>ROUND(G107*(N107),2)</f>
        <v>31.5</v>
      </c>
      <c r="K107" s="177">
        <f>ROUND(G107*(O107),2)</f>
        <v>0</v>
      </c>
      <c r="L107" s="177">
        <f>ROUND(G107*(H107),2)</f>
        <v>0</v>
      </c>
      <c r="M107" s="177"/>
      <c r="N107" s="177">
        <v>0.09</v>
      </c>
      <c r="O107" s="177"/>
      <c r="P107" s="181"/>
      <c r="Q107" s="181"/>
      <c r="R107" s="181"/>
      <c r="S107" s="178">
        <f>ROUND(G107*(P107),3)</f>
        <v>0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2">
        <v>11</v>
      </c>
      <c r="C108" s="188" t="s">
        <v>819</v>
      </c>
      <c r="D108" s="388" t="s">
        <v>820</v>
      </c>
      <c r="E108" s="388"/>
      <c r="F108" s="183" t="s">
        <v>162</v>
      </c>
      <c r="G108" s="184">
        <v>35</v>
      </c>
      <c r="H108" s="183"/>
      <c r="I108" s="183">
        <f>ROUND(G108*(H108),2)</f>
        <v>0</v>
      </c>
      <c r="J108" s="185">
        <f>ROUND(G108*(N108),2)</f>
        <v>45.15</v>
      </c>
      <c r="K108" s="186">
        <f>ROUND(G108*(O108),2)</f>
        <v>0</v>
      </c>
      <c r="L108" s="186"/>
      <c r="M108" s="186">
        <f>ROUND(G108*(H108),2)</f>
        <v>0</v>
      </c>
      <c r="N108" s="186">
        <v>1.29</v>
      </c>
      <c r="O108" s="186"/>
      <c r="P108" s="189"/>
      <c r="Q108" s="189"/>
      <c r="R108" s="189"/>
      <c r="S108" s="187">
        <f>ROUND(G108*(P108),3)</f>
        <v>0</v>
      </c>
      <c r="T108" s="187"/>
      <c r="U108" s="187"/>
      <c r="V108" s="197"/>
      <c r="W108" s="52"/>
      <c r="Z108">
        <v>0</v>
      </c>
    </row>
    <row r="109" spans="1:26" ht="25.05" customHeight="1" x14ac:dyDescent="0.3">
      <c r="A109" s="179"/>
      <c r="B109" s="212">
        <v>12</v>
      </c>
      <c r="C109" s="188" t="s">
        <v>821</v>
      </c>
      <c r="D109" s="388" t="s">
        <v>822</v>
      </c>
      <c r="E109" s="388"/>
      <c r="F109" s="183" t="s">
        <v>325</v>
      </c>
      <c r="G109" s="184">
        <v>1</v>
      </c>
      <c r="H109" s="183"/>
      <c r="I109" s="183">
        <f>ROUND(G109*(H109),2)</f>
        <v>0</v>
      </c>
      <c r="J109" s="185">
        <f>ROUND(G109*(N109),2)</f>
        <v>6.17</v>
      </c>
      <c r="K109" s="186">
        <f>ROUND(G109*(O109),2)</f>
        <v>0</v>
      </c>
      <c r="L109" s="186"/>
      <c r="M109" s="186">
        <f>ROUND(G109*(H109),2)</f>
        <v>0</v>
      </c>
      <c r="N109" s="186">
        <v>6.17</v>
      </c>
      <c r="O109" s="186"/>
      <c r="P109" s="189"/>
      <c r="Q109" s="189"/>
      <c r="R109" s="189"/>
      <c r="S109" s="187">
        <f>ROUND(G109*(P109),3)</f>
        <v>0</v>
      </c>
      <c r="T109" s="187"/>
      <c r="U109" s="187"/>
      <c r="V109" s="197"/>
      <c r="W109" s="52"/>
      <c r="Z109">
        <v>0</v>
      </c>
    </row>
    <row r="110" spans="1:26" x14ac:dyDescent="0.3">
      <c r="A110" s="9"/>
      <c r="B110" s="210"/>
      <c r="C110" s="172">
        <v>9</v>
      </c>
      <c r="D110" s="372" t="s">
        <v>153</v>
      </c>
      <c r="E110" s="372"/>
      <c r="F110" s="138"/>
      <c r="G110" s="171"/>
      <c r="H110" s="138"/>
      <c r="I110" s="140">
        <f>ROUND((SUM(I104:I109))/1,2)</f>
        <v>0</v>
      </c>
      <c r="J110" s="139"/>
      <c r="K110" s="139"/>
      <c r="L110" s="139">
        <f>ROUND((SUM(L104:L109))/1,2)</f>
        <v>0</v>
      </c>
      <c r="M110" s="139">
        <f>ROUND((SUM(M104:M109))/1,2)</f>
        <v>0</v>
      </c>
      <c r="N110" s="139"/>
      <c r="O110" s="139"/>
      <c r="P110" s="139"/>
      <c r="Q110" s="9"/>
      <c r="R110" s="9"/>
      <c r="S110" s="9">
        <f>ROUND((SUM(S104:S109))/1,2)</f>
        <v>0</v>
      </c>
      <c r="T110" s="9"/>
      <c r="U110" s="9"/>
      <c r="V110" s="198">
        <f>ROUND((SUM(V104:V109))/1,2)</f>
        <v>0</v>
      </c>
      <c r="W110" s="215"/>
      <c r="X110" s="137"/>
      <c r="Y110" s="137"/>
      <c r="Z110" s="137"/>
    </row>
    <row r="111" spans="1:26" x14ac:dyDescent="0.3">
      <c r="A111" s="1"/>
      <c r="B111" s="206"/>
      <c r="C111" s="1"/>
      <c r="D111" s="1"/>
      <c r="E111" s="131"/>
      <c r="F111" s="131"/>
      <c r="G111" s="165"/>
      <c r="H111" s="131"/>
      <c r="I111" s="131"/>
      <c r="J111" s="132"/>
      <c r="K111" s="132"/>
      <c r="L111" s="132"/>
      <c r="M111" s="132"/>
      <c r="N111" s="132"/>
      <c r="O111" s="132"/>
      <c r="P111" s="132"/>
      <c r="Q111" s="1"/>
      <c r="R111" s="1"/>
      <c r="S111" s="1"/>
      <c r="T111" s="1"/>
      <c r="U111" s="1"/>
      <c r="V111" s="199"/>
      <c r="W111" s="52"/>
    </row>
    <row r="112" spans="1:26" x14ac:dyDescent="0.3">
      <c r="A112" s="9"/>
      <c r="B112" s="210"/>
      <c r="C112" s="9"/>
      <c r="D112" s="386" t="s">
        <v>66</v>
      </c>
      <c r="E112" s="386"/>
      <c r="F112" s="138"/>
      <c r="G112" s="171"/>
      <c r="H112" s="138"/>
      <c r="I112" s="140">
        <f>ROUND((SUM(I87:I111))/2,2)</f>
        <v>0</v>
      </c>
      <c r="J112" s="139"/>
      <c r="K112" s="139"/>
      <c r="L112" s="138">
        <f>ROUND((SUM(L87:L111))/2,2)</f>
        <v>0</v>
      </c>
      <c r="M112" s="138">
        <f>ROUND((SUM(M87:M111))/2,2)</f>
        <v>0</v>
      </c>
      <c r="N112" s="139"/>
      <c r="O112" s="139"/>
      <c r="P112" s="190"/>
      <c r="Q112" s="9"/>
      <c r="R112" s="9"/>
      <c r="S112" s="190">
        <f>ROUND((SUM(S87:S111))/2,2)</f>
        <v>0</v>
      </c>
      <c r="T112" s="9"/>
      <c r="U112" s="9"/>
      <c r="V112" s="198">
        <f>ROUND((SUM(V87:V111))/2,2)</f>
        <v>0</v>
      </c>
      <c r="W112" s="52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9"/>
      <c r="D114" s="386" t="s">
        <v>197</v>
      </c>
      <c r="E114" s="386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x14ac:dyDescent="0.3">
      <c r="A115" s="9"/>
      <c r="B115" s="210"/>
      <c r="C115" s="172">
        <v>921</v>
      </c>
      <c r="D115" s="372" t="s">
        <v>216</v>
      </c>
      <c r="E115" s="372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9"/>
      <c r="R115" s="9"/>
      <c r="S115" s="9"/>
      <c r="T115" s="9"/>
      <c r="U115" s="9"/>
      <c r="V115" s="195"/>
      <c r="W115" s="215"/>
      <c r="X115" s="137"/>
      <c r="Y115" s="137"/>
      <c r="Z115" s="137"/>
    </row>
    <row r="116" spans="1:26" ht="25.05" customHeight="1" x14ac:dyDescent="0.3">
      <c r="A116" s="179"/>
      <c r="B116" s="211">
        <v>13</v>
      </c>
      <c r="C116" s="180" t="s">
        <v>823</v>
      </c>
      <c r="D116" s="373" t="s">
        <v>824</v>
      </c>
      <c r="E116" s="373"/>
      <c r="F116" s="174" t="s">
        <v>162</v>
      </c>
      <c r="G116" s="175">
        <v>35</v>
      </c>
      <c r="H116" s="174"/>
      <c r="I116" s="174">
        <f t="shared" ref="I116:I147" si="0">ROUND(G116*(H116),2)</f>
        <v>0</v>
      </c>
      <c r="J116" s="176">
        <f t="shared" ref="J116:J147" si="1">ROUND(G116*(N116),2)</f>
        <v>61.25</v>
      </c>
      <c r="K116" s="177">
        <f t="shared" ref="K116:K147" si="2">ROUND(G116*(O116),2)</f>
        <v>0</v>
      </c>
      <c r="L116" s="177">
        <f t="shared" ref="L116:L147" si="3">ROUND(G116*(H116),2)</f>
        <v>0</v>
      </c>
      <c r="M116" s="177"/>
      <c r="N116" s="177">
        <v>1.75</v>
      </c>
      <c r="O116" s="177"/>
      <c r="P116" s="181"/>
      <c r="Q116" s="181"/>
      <c r="R116" s="181"/>
      <c r="S116" s="178">
        <f t="shared" ref="S116:S147" si="4">ROUND(G116*(P116),3)</f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1">
        <v>14</v>
      </c>
      <c r="C117" s="180" t="s">
        <v>825</v>
      </c>
      <c r="D117" s="373" t="s">
        <v>826</v>
      </c>
      <c r="E117" s="373"/>
      <c r="F117" s="174" t="s">
        <v>162</v>
      </c>
      <c r="G117" s="175">
        <v>25</v>
      </c>
      <c r="H117" s="174"/>
      <c r="I117" s="174">
        <f t="shared" si="0"/>
        <v>0</v>
      </c>
      <c r="J117" s="176">
        <f t="shared" si="1"/>
        <v>54.5</v>
      </c>
      <c r="K117" s="177">
        <f t="shared" si="2"/>
        <v>0</v>
      </c>
      <c r="L117" s="177">
        <f t="shared" si="3"/>
        <v>0</v>
      </c>
      <c r="M117" s="177"/>
      <c r="N117" s="177">
        <v>2.1800000000000002</v>
      </c>
      <c r="O117" s="177"/>
      <c r="P117" s="181"/>
      <c r="Q117" s="181"/>
      <c r="R117" s="181"/>
      <c r="S117" s="178">
        <f t="shared" si="4"/>
        <v>0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1">
        <v>15</v>
      </c>
      <c r="C118" s="180" t="s">
        <v>827</v>
      </c>
      <c r="D118" s="373" t="s">
        <v>828</v>
      </c>
      <c r="E118" s="373"/>
      <c r="F118" s="174" t="s">
        <v>162</v>
      </c>
      <c r="G118" s="175">
        <v>20</v>
      </c>
      <c r="H118" s="174"/>
      <c r="I118" s="174">
        <f t="shared" si="0"/>
        <v>0</v>
      </c>
      <c r="J118" s="176">
        <f t="shared" si="1"/>
        <v>82.6</v>
      </c>
      <c r="K118" s="177">
        <f t="shared" si="2"/>
        <v>0</v>
      </c>
      <c r="L118" s="177">
        <f t="shared" si="3"/>
        <v>0</v>
      </c>
      <c r="M118" s="177"/>
      <c r="N118" s="177">
        <v>4.13</v>
      </c>
      <c r="O118" s="177"/>
      <c r="P118" s="181"/>
      <c r="Q118" s="181"/>
      <c r="R118" s="181"/>
      <c r="S118" s="178">
        <f t="shared" si="4"/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1">
        <v>16</v>
      </c>
      <c r="C119" s="180" t="s">
        <v>829</v>
      </c>
      <c r="D119" s="373" t="s">
        <v>830</v>
      </c>
      <c r="E119" s="373"/>
      <c r="F119" s="174" t="s">
        <v>325</v>
      </c>
      <c r="G119" s="175">
        <v>550</v>
      </c>
      <c r="H119" s="174"/>
      <c r="I119" s="174">
        <f t="shared" si="0"/>
        <v>0</v>
      </c>
      <c r="J119" s="176">
        <f t="shared" si="1"/>
        <v>473</v>
      </c>
      <c r="K119" s="177">
        <f t="shared" si="2"/>
        <v>0</v>
      </c>
      <c r="L119" s="177">
        <f t="shared" si="3"/>
        <v>0</v>
      </c>
      <c r="M119" s="177"/>
      <c r="N119" s="177">
        <v>0.86</v>
      </c>
      <c r="O119" s="177"/>
      <c r="P119" s="181"/>
      <c r="Q119" s="181"/>
      <c r="R119" s="181"/>
      <c r="S119" s="178">
        <f t="shared" si="4"/>
        <v>0</v>
      </c>
      <c r="T119" s="178"/>
      <c r="U119" s="178"/>
      <c r="V119" s="196"/>
      <c r="W119" s="52"/>
      <c r="Z119">
        <v>0</v>
      </c>
    </row>
    <row r="120" spans="1:26" ht="25.05" customHeight="1" x14ac:dyDescent="0.3">
      <c r="A120" s="179"/>
      <c r="B120" s="211">
        <v>17</v>
      </c>
      <c r="C120" s="180" t="s">
        <v>831</v>
      </c>
      <c r="D120" s="373" t="s">
        <v>832</v>
      </c>
      <c r="E120" s="373"/>
      <c r="F120" s="174" t="s">
        <v>325</v>
      </c>
      <c r="G120" s="175">
        <v>450</v>
      </c>
      <c r="H120" s="174"/>
      <c r="I120" s="174">
        <f t="shared" si="0"/>
        <v>0</v>
      </c>
      <c r="J120" s="176">
        <f t="shared" si="1"/>
        <v>405</v>
      </c>
      <c r="K120" s="177">
        <f t="shared" si="2"/>
        <v>0</v>
      </c>
      <c r="L120" s="177">
        <f t="shared" si="3"/>
        <v>0</v>
      </c>
      <c r="M120" s="177"/>
      <c r="N120" s="177">
        <v>0.9</v>
      </c>
      <c r="O120" s="177"/>
      <c r="P120" s="181"/>
      <c r="Q120" s="181"/>
      <c r="R120" s="181"/>
      <c r="S120" s="178">
        <f t="shared" si="4"/>
        <v>0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1">
        <v>18</v>
      </c>
      <c r="C121" s="180" t="s">
        <v>833</v>
      </c>
      <c r="D121" s="373" t="s">
        <v>834</v>
      </c>
      <c r="E121" s="373"/>
      <c r="F121" s="174" t="s">
        <v>325</v>
      </c>
      <c r="G121" s="175">
        <v>84</v>
      </c>
      <c r="H121" s="174"/>
      <c r="I121" s="174">
        <f t="shared" si="0"/>
        <v>0</v>
      </c>
      <c r="J121" s="176">
        <f t="shared" si="1"/>
        <v>86.52</v>
      </c>
      <c r="K121" s="177">
        <f t="shared" si="2"/>
        <v>0</v>
      </c>
      <c r="L121" s="177">
        <f t="shared" si="3"/>
        <v>0</v>
      </c>
      <c r="M121" s="177"/>
      <c r="N121" s="177">
        <v>1.03</v>
      </c>
      <c r="O121" s="177"/>
      <c r="P121" s="181"/>
      <c r="Q121" s="181"/>
      <c r="R121" s="181"/>
      <c r="S121" s="178">
        <f t="shared" si="4"/>
        <v>0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1">
        <v>19</v>
      </c>
      <c r="C122" s="180" t="s">
        <v>835</v>
      </c>
      <c r="D122" s="373" t="s">
        <v>836</v>
      </c>
      <c r="E122" s="373"/>
      <c r="F122" s="174" t="s">
        <v>325</v>
      </c>
      <c r="G122" s="175">
        <v>20</v>
      </c>
      <c r="H122" s="174"/>
      <c r="I122" s="174">
        <f t="shared" si="0"/>
        <v>0</v>
      </c>
      <c r="J122" s="176">
        <f t="shared" si="1"/>
        <v>29</v>
      </c>
      <c r="K122" s="177">
        <f t="shared" si="2"/>
        <v>0</v>
      </c>
      <c r="L122" s="177">
        <f t="shared" si="3"/>
        <v>0</v>
      </c>
      <c r="M122" s="177"/>
      <c r="N122" s="177">
        <v>1.45</v>
      </c>
      <c r="O122" s="177"/>
      <c r="P122" s="181"/>
      <c r="Q122" s="181"/>
      <c r="R122" s="181"/>
      <c r="S122" s="178">
        <f t="shared" si="4"/>
        <v>0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1">
        <v>20</v>
      </c>
      <c r="C123" s="180" t="s">
        <v>837</v>
      </c>
      <c r="D123" s="373" t="s">
        <v>838</v>
      </c>
      <c r="E123" s="373"/>
      <c r="F123" s="174" t="s">
        <v>325</v>
      </c>
      <c r="G123" s="175">
        <v>6</v>
      </c>
      <c r="H123" s="174"/>
      <c r="I123" s="174">
        <f t="shared" si="0"/>
        <v>0</v>
      </c>
      <c r="J123" s="176">
        <f t="shared" si="1"/>
        <v>42.3</v>
      </c>
      <c r="K123" s="177">
        <f t="shared" si="2"/>
        <v>0</v>
      </c>
      <c r="L123" s="177">
        <f t="shared" si="3"/>
        <v>0</v>
      </c>
      <c r="M123" s="177"/>
      <c r="N123" s="177">
        <v>7.05</v>
      </c>
      <c r="O123" s="177"/>
      <c r="P123" s="181"/>
      <c r="Q123" s="181"/>
      <c r="R123" s="181"/>
      <c r="S123" s="178">
        <f t="shared" si="4"/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1">
        <v>21</v>
      </c>
      <c r="C124" s="180" t="s">
        <v>839</v>
      </c>
      <c r="D124" s="373" t="s">
        <v>840</v>
      </c>
      <c r="E124" s="373"/>
      <c r="F124" s="174" t="s">
        <v>325</v>
      </c>
      <c r="G124" s="175">
        <v>2</v>
      </c>
      <c r="H124" s="174"/>
      <c r="I124" s="174">
        <f t="shared" si="0"/>
        <v>0</v>
      </c>
      <c r="J124" s="176">
        <f t="shared" si="1"/>
        <v>11.3</v>
      </c>
      <c r="K124" s="177">
        <f t="shared" si="2"/>
        <v>0</v>
      </c>
      <c r="L124" s="177">
        <f t="shared" si="3"/>
        <v>0</v>
      </c>
      <c r="M124" s="177"/>
      <c r="N124" s="177">
        <v>5.65</v>
      </c>
      <c r="O124" s="177"/>
      <c r="P124" s="181"/>
      <c r="Q124" s="181"/>
      <c r="R124" s="181"/>
      <c r="S124" s="178">
        <f t="shared" si="4"/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1">
        <v>22</v>
      </c>
      <c r="C125" s="180" t="s">
        <v>841</v>
      </c>
      <c r="D125" s="373" t="s">
        <v>842</v>
      </c>
      <c r="E125" s="373"/>
      <c r="F125" s="174" t="s">
        <v>325</v>
      </c>
      <c r="G125" s="175">
        <v>1</v>
      </c>
      <c r="H125" s="174"/>
      <c r="I125" s="174">
        <f t="shared" si="0"/>
        <v>0</v>
      </c>
      <c r="J125" s="176">
        <f t="shared" si="1"/>
        <v>7.75</v>
      </c>
      <c r="K125" s="177">
        <f t="shared" si="2"/>
        <v>0</v>
      </c>
      <c r="L125" s="177">
        <f t="shared" si="3"/>
        <v>0</v>
      </c>
      <c r="M125" s="177"/>
      <c r="N125" s="177">
        <v>7.75</v>
      </c>
      <c r="O125" s="177"/>
      <c r="P125" s="181"/>
      <c r="Q125" s="181"/>
      <c r="R125" s="181"/>
      <c r="S125" s="178">
        <f t="shared" si="4"/>
        <v>0</v>
      </c>
      <c r="T125" s="178"/>
      <c r="U125" s="178"/>
      <c r="V125" s="196"/>
      <c r="W125" s="52"/>
      <c r="Z125">
        <v>0</v>
      </c>
    </row>
    <row r="126" spans="1:26" ht="25.05" customHeight="1" x14ac:dyDescent="0.3">
      <c r="A126" s="179"/>
      <c r="B126" s="211">
        <v>23</v>
      </c>
      <c r="C126" s="180" t="s">
        <v>843</v>
      </c>
      <c r="D126" s="373" t="s">
        <v>844</v>
      </c>
      <c r="E126" s="373"/>
      <c r="F126" s="174" t="s">
        <v>325</v>
      </c>
      <c r="G126" s="175">
        <v>1</v>
      </c>
      <c r="H126" s="174"/>
      <c r="I126" s="174">
        <f t="shared" si="0"/>
        <v>0</v>
      </c>
      <c r="J126" s="176">
        <f t="shared" si="1"/>
        <v>14.04</v>
      </c>
      <c r="K126" s="177">
        <f t="shared" si="2"/>
        <v>0</v>
      </c>
      <c r="L126" s="177">
        <f t="shared" si="3"/>
        <v>0</v>
      </c>
      <c r="M126" s="177"/>
      <c r="N126" s="177">
        <v>14.04</v>
      </c>
      <c r="O126" s="177"/>
      <c r="P126" s="181"/>
      <c r="Q126" s="181"/>
      <c r="R126" s="181"/>
      <c r="S126" s="178">
        <f t="shared" si="4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24</v>
      </c>
      <c r="C127" s="180" t="s">
        <v>845</v>
      </c>
      <c r="D127" s="373" t="s">
        <v>846</v>
      </c>
      <c r="E127" s="373"/>
      <c r="F127" s="174" t="s">
        <v>325</v>
      </c>
      <c r="G127" s="175">
        <v>1</v>
      </c>
      <c r="H127" s="174"/>
      <c r="I127" s="174">
        <f t="shared" si="0"/>
        <v>0</v>
      </c>
      <c r="J127" s="176">
        <f t="shared" si="1"/>
        <v>27.43</v>
      </c>
      <c r="K127" s="177">
        <f t="shared" si="2"/>
        <v>0</v>
      </c>
      <c r="L127" s="177">
        <f t="shared" si="3"/>
        <v>0</v>
      </c>
      <c r="M127" s="177"/>
      <c r="N127" s="177">
        <v>27.43</v>
      </c>
      <c r="O127" s="177"/>
      <c r="P127" s="181"/>
      <c r="Q127" s="181"/>
      <c r="R127" s="181"/>
      <c r="S127" s="178">
        <f t="shared" si="4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25</v>
      </c>
      <c r="C128" s="180" t="s">
        <v>847</v>
      </c>
      <c r="D128" s="373" t="s">
        <v>848</v>
      </c>
      <c r="E128" s="373"/>
      <c r="F128" s="174" t="s">
        <v>325</v>
      </c>
      <c r="G128" s="175">
        <v>1</v>
      </c>
      <c r="H128" s="174"/>
      <c r="I128" s="174">
        <f t="shared" si="0"/>
        <v>0</v>
      </c>
      <c r="J128" s="176">
        <f t="shared" si="1"/>
        <v>27.05</v>
      </c>
      <c r="K128" s="177">
        <f t="shared" si="2"/>
        <v>0</v>
      </c>
      <c r="L128" s="177">
        <f t="shared" si="3"/>
        <v>0</v>
      </c>
      <c r="M128" s="177"/>
      <c r="N128" s="177">
        <v>27.05</v>
      </c>
      <c r="O128" s="177"/>
      <c r="P128" s="181"/>
      <c r="Q128" s="181"/>
      <c r="R128" s="181"/>
      <c r="S128" s="178">
        <f t="shared" si="4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1">
        <v>26</v>
      </c>
      <c r="C129" s="180" t="s">
        <v>849</v>
      </c>
      <c r="D129" s="373" t="s">
        <v>850</v>
      </c>
      <c r="E129" s="373"/>
      <c r="F129" s="174" t="s">
        <v>325</v>
      </c>
      <c r="G129" s="175">
        <v>205</v>
      </c>
      <c r="H129" s="174"/>
      <c r="I129" s="174">
        <f t="shared" si="0"/>
        <v>0</v>
      </c>
      <c r="J129" s="176">
        <f t="shared" si="1"/>
        <v>926.6</v>
      </c>
      <c r="K129" s="177">
        <f t="shared" si="2"/>
        <v>0</v>
      </c>
      <c r="L129" s="177">
        <f t="shared" si="3"/>
        <v>0</v>
      </c>
      <c r="M129" s="177"/>
      <c r="N129" s="177">
        <v>4.5199999999999996</v>
      </c>
      <c r="O129" s="177"/>
      <c r="P129" s="181"/>
      <c r="Q129" s="181"/>
      <c r="R129" s="181"/>
      <c r="S129" s="178">
        <f t="shared" si="4"/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27</v>
      </c>
      <c r="C130" s="180" t="s">
        <v>851</v>
      </c>
      <c r="D130" s="373" t="s">
        <v>852</v>
      </c>
      <c r="E130" s="373"/>
      <c r="F130" s="174" t="s">
        <v>325</v>
      </c>
      <c r="G130" s="175">
        <v>4</v>
      </c>
      <c r="H130" s="174"/>
      <c r="I130" s="174">
        <f t="shared" si="0"/>
        <v>0</v>
      </c>
      <c r="J130" s="176">
        <f t="shared" si="1"/>
        <v>23.88</v>
      </c>
      <c r="K130" s="177">
        <f t="shared" si="2"/>
        <v>0</v>
      </c>
      <c r="L130" s="177">
        <f t="shared" si="3"/>
        <v>0</v>
      </c>
      <c r="M130" s="177"/>
      <c r="N130" s="177">
        <v>5.97</v>
      </c>
      <c r="O130" s="177"/>
      <c r="P130" s="181"/>
      <c r="Q130" s="181"/>
      <c r="R130" s="181"/>
      <c r="S130" s="178">
        <f t="shared" si="4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28</v>
      </c>
      <c r="C131" s="180" t="s">
        <v>853</v>
      </c>
      <c r="D131" s="373" t="s">
        <v>854</v>
      </c>
      <c r="E131" s="373"/>
      <c r="F131" s="174" t="s">
        <v>162</v>
      </c>
      <c r="G131" s="175">
        <v>22</v>
      </c>
      <c r="H131" s="174"/>
      <c r="I131" s="174">
        <f t="shared" si="0"/>
        <v>0</v>
      </c>
      <c r="J131" s="176">
        <f t="shared" si="1"/>
        <v>39.6</v>
      </c>
      <c r="K131" s="177">
        <f t="shared" si="2"/>
        <v>0</v>
      </c>
      <c r="L131" s="177">
        <f t="shared" si="3"/>
        <v>0</v>
      </c>
      <c r="M131" s="177"/>
      <c r="N131" s="177">
        <v>1.8</v>
      </c>
      <c r="O131" s="177"/>
      <c r="P131" s="181"/>
      <c r="Q131" s="181"/>
      <c r="R131" s="181"/>
      <c r="S131" s="178">
        <f t="shared" si="4"/>
        <v>0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1">
        <v>29</v>
      </c>
      <c r="C132" s="180" t="s">
        <v>855</v>
      </c>
      <c r="D132" s="373" t="s">
        <v>856</v>
      </c>
      <c r="E132" s="373"/>
      <c r="F132" s="174" t="s">
        <v>162</v>
      </c>
      <c r="G132" s="175">
        <v>8</v>
      </c>
      <c r="H132" s="174"/>
      <c r="I132" s="174">
        <f t="shared" si="0"/>
        <v>0</v>
      </c>
      <c r="J132" s="176">
        <f t="shared" si="1"/>
        <v>11.6</v>
      </c>
      <c r="K132" s="177">
        <f t="shared" si="2"/>
        <v>0</v>
      </c>
      <c r="L132" s="177">
        <f t="shared" si="3"/>
        <v>0</v>
      </c>
      <c r="M132" s="177"/>
      <c r="N132" s="177">
        <v>1.45</v>
      </c>
      <c r="O132" s="177"/>
      <c r="P132" s="181"/>
      <c r="Q132" s="181"/>
      <c r="R132" s="181"/>
      <c r="S132" s="178">
        <f t="shared" si="4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30</v>
      </c>
      <c r="C133" s="180" t="s">
        <v>857</v>
      </c>
      <c r="D133" s="373" t="s">
        <v>858</v>
      </c>
      <c r="E133" s="373"/>
      <c r="F133" s="174" t="s">
        <v>325</v>
      </c>
      <c r="G133" s="175">
        <v>2</v>
      </c>
      <c r="H133" s="174"/>
      <c r="I133" s="174">
        <f t="shared" si="0"/>
        <v>0</v>
      </c>
      <c r="J133" s="176">
        <f t="shared" si="1"/>
        <v>5.08</v>
      </c>
      <c r="K133" s="177">
        <f t="shared" si="2"/>
        <v>0</v>
      </c>
      <c r="L133" s="177">
        <f t="shared" si="3"/>
        <v>0</v>
      </c>
      <c r="M133" s="177"/>
      <c r="N133" s="177">
        <v>2.54</v>
      </c>
      <c r="O133" s="177"/>
      <c r="P133" s="181"/>
      <c r="Q133" s="181"/>
      <c r="R133" s="181"/>
      <c r="S133" s="178">
        <f t="shared" si="4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31</v>
      </c>
      <c r="C134" s="180" t="s">
        <v>859</v>
      </c>
      <c r="D134" s="373" t="s">
        <v>860</v>
      </c>
      <c r="E134" s="373"/>
      <c r="F134" s="174" t="s">
        <v>325</v>
      </c>
      <c r="G134" s="175">
        <v>8</v>
      </c>
      <c r="H134" s="174"/>
      <c r="I134" s="174">
        <f t="shared" si="0"/>
        <v>0</v>
      </c>
      <c r="J134" s="176">
        <f t="shared" si="1"/>
        <v>20.32</v>
      </c>
      <c r="K134" s="177">
        <f t="shared" si="2"/>
        <v>0</v>
      </c>
      <c r="L134" s="177">
        <f t="shared" si="3"/>
        <v>0</v>
      </c>
      <c r="M134" s="177"/>
      <c r="N134" s="177">
        <v>2.54</v>
      </c>
      <c r="O134" s="177"/>
      <c r="P134" s="181"/>
      <c r="Q134" s="181"/>
      <c r="R134" s="181"/>
      <c r="S134" s="178">
        <f t="shared" si="4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32</v>
      </c>
      <c r="C135" s="180" t="s">
        <v>861</v>
      </c>
      <c r="D135" s="373" t="s">
        <v>862</v>
      </c>
      <c r="E135" s="373"/>
      <c r="F135" s="174" t="s">
        <v>162</v>
      </c>
      <c r="G135" s="175">
        <v>130</v>
      </c>
      <c r="H135" s="174"/>
      <c r="I135" s="174">
        <f t="shared" si="0"/>
        <v>0</v>
      </c>
      <c r="J135" s="176">
        <f t="shared" si="1"/>
        <v>237.9</v>
      </c>
      <c r="K135" s="177">
        <f t="shared" si="2"/>
        <v>0</v>
      </c>
      <c r="L135" s="177">
        <f t="shared" si="3"/>
        <v>0</v>
      </c>
      <c r="M135" s="177"/>
      <c r="N135" s="177">
        <v>1.83</v>
      </c>
      <c r="O135" s="177"/>
      <c r="P135" s="181"/>
      <c r="Q135" s="181"/>
      <c r="R135" s="181"/>
      <c r="S135" s="178">
        <f t="shared" si="4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33</v>
      </c>
      <c r="C136" s="180" t="s">
        <v>863</v>
      </c>
      <c r="D136" s="373" t="s">
        <v>864</v>
      </c>
      <c r="E136" s="373"/>
      <c r="F136" s="174" t="s">
        <v>325</v>
      </c>
      <c r="G136" s="175">
        <v>45</v>
      </c>
      <c r="H136" s="174"/>
      <c r="I136" s="174">
        <f t="shared" si="0"/>
        <v>0</v>
      </c>
      <c r="J136" s="176">
        <f t="shared" si="1"/>
        <v>54</v>
      </c>
      <c r="K136" s="177">
        <f t="shared" si="2"/>
        <v>0</v>
      </c>
      <c r="L136" s="177">
        <f t="shared" si="3"/>
        <v>0</v>
      </c>
      <c r="M136" s="177"/>
      <c r="N136" s="177">
        <v>1.2</v>
      </c>
      <c r="O136" s="177"/>
      <c r="P136" s="181"/>
      <c r="Q136" s="181"/>
      <c r="R136" s="181"/>
      <c r="S136" s="178">
        <f t="shared" si="4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34</v>
      </c>
      <c r="C137" s="180" t="s">
        <v>865</v>
      </c>
      <c r="D137" s="373" t="s">
        <v>866</v>
      </c>
      <c r="E137" s="373"/>
      <c r="F137" s="174" t="s">
        <v>325</v>
      </c>
      <c r="G137" s="175">
        <v>300</v>
      </c>
      <c r="H137" s="174"/>
      <c r="I137" s="174">
        <f t="shared" si="0"/>
        <v>0</v>
      </c>
      <c r="J137" s="176">
        <f t="shared" si="1"/>
        <v>267</v>
      </c>
      <c r="K137" s="177">
        <f t="shared" si="2"/>
        <v>0</v>
      </c>
      <c r="L137" s="177">
        <f t="shared" si="3"/>
        <v>0</v>
      </c>
      <c r="M137" s="177"/>
      <c r="N137" s="177">
        <v>0.89</v>
      </c>
      <c r="O137" s="177"/>
      <c r="P137" s="181"/>
      <c r="Q137" s="181"/>
      <c r="R137" s="181"/>
      <c r="S137" s="178">
        <f t="shared" si="4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1">
        <v>35</v>
      </c>
      <c r="C138" s="180" t="s">
        <v>867</v>
      </c>
      <c r="D138" s="373" t="s">
        <v>868</v>
      </c>
      <c r="E138" s="373"/>
      <c r="F138" s="174" t="s">
        <v>162</v>
      </c>
      <c r="G138" s="175">
        <v>80</v>
      </c>
      <c r="H138" s="174"/>
      <c r="I138" s="174">
        <f t="shared" si="0"/>
        <v>0</v>
      </c>
      <c r="J138" s="176">
        <f t="shared" si="1"/>
        <v>40</v>
      </c>
      <c r="K138" s="177">
        <f t="shared" si="2"/>
        <v>0</v>
      </c>
      <c r="L138" s="177">
        <f t="shared" si="3"/>
        <v>0</v>
      </c>
      <c r="M138" s="177"/>
      <c r="N138" s="177">
        <v>0.5</v>
      </c>
      <c r="O138" s="177"/>
      <c r="P138" s="181"/>
      <c r="Q138" s="181"/>
      <c r="R138" s="181"/>
      <c r="S138" s="178">
        <f t="shared" si="4"/>
        <v>0</v>
      </c>
      <c r="T138" s="178"/>
      <c r="U138" s="178"/>
      <c r="V138" s="196"/>
      <c r="W138" s="52"/>
      <c r="Z138">
        <v>0</v>
      </c>
    </row>
    <row r="139" spans="1:26" ht="25.05" customHeight="1" x14ac:dyDescent="0.3">
      <c r="A139" s="179"/>
      <c r="B139" s="211">
        <v>36</v>
      </c>
      <c r="C139" s="180" t="s">
        <v>869</v>
      </c>
      <c r="D139" s="373" t="s">
        <v>870</v>
      </c>
      <c r="E139" s="373"/>
      <c r="F139" s="174" t="s">
        <v>162</v>
      </c>
      <c r="G139" s="175">
        <v>50</v>
      </c>
      <c r="H139" s="174"/>
      <c r="I139" s="174">
        <f t="shared" si="0"/>
        <v>0</v>
      </c>
      <c r="J139" s="176">
        <f t="shared" si="1"/>
        <v>47</v>
      </c>
      <c r="K139" s="177">
        <f t="shared" si="2"/>
        <v>0</v>
      </c>
      <c r="L139" s="177">
        <f t="shared" si="3"/>
        <v>0</v>
      </c>
      <c r="M139" s="177"/>
      <c r="N139" s="177">
        <v>0.94</v>
      </c>
      <c r="O139" s="177"/>
      <c r="P139" s="181"/>
      <c r="Q139" s="181"/>
      <c r="R139" s="181"/>
      <c r="S139" s="178">
        <f t="shared" si="4"/>
        <v>0</v>
      </c>
      <c r="T139" s="178"/>
      <c r="U139" s="178"/>
      <c r="V139" s="196"/>
      <c r="W139" s="52"/>
      <c r="Z139">
        <v>0</v>
      </c>
    </row>
    <row r="140" spans="1:26" ht="25.05" customHeight="1" x14ac:dyDescent="0.3">
      <c r="A140" s="179"/>
      <c r="B140" s="211">
        <v>37</v>
      </c>
      <c r="C140" s="180" t="s">
        <v>871</v>
      </c>
      <c r="D140" s="373" t="s">
        <v>872</v>
      </c>
      <c r="E140" s="373"/>
      <c r="F140" s="174" t="s">
        <v>162</v>
      </c>
      <c r="G140" s="175">
        <v>20</v>
      </c>
      <c r="H140" s="174"/>
      <c r="I140" s="174">
        <f t="shared" si="0"/>
        <v>0</v>
      </c>
      <c r="J140" s="176">
        <f t="shared" si="1"/>
        <v>27.4</v>
      </c>
      <c r="K140" s="177">
        <f t="shared" si="2"/>
        <v>0</v>
      </c>
      <c r="L140" s="177">
        <f t="shared" si="3"/>
        <v>0</v>
      </c>
      <c r="M140" s="177"/>
      <c r="N140" s="177">
        <v>1.37</v>
      </c>
      <c r="O140" s="177"/>
      <c r="P140" s="181"/>
      <c r="Q140" s="181"/>
      <c r="R140" s="181"/>
      <c r="S140" s="178">
        <f t="shared" si="4"/>
        <v>0</v>
      </c>
      <c r="T140" s="178"/>
      <c r="U140" s="178"/>
      <c r="V140" s="196"/>
      <c r="W140" s="52"/>
      <c r="Z140">
        <v>0</v>
      </c>
    </row>
    <row r="141" spans="1:26" ht="25.05" customHeight="1" x14ac:dyDescent="0.3">
      <c r="A141" s="179"/>
      <c r="B141" s="211">
        <v>38</v>
      </c>
      <c r="C141" s="180" t="s">
        <v>873</v>
      </c>
      <c r="D141" s="373" t="s">
        <v>874</v>
      </c>
      <c r="E141" s="373"/>
      <c r="F141" s="173" t="s">
        <v>162</v>
      </c>
      <c r="G141" s="175">
        <v>50</v>
      </c>
      <c r="H141" s="174"/>
      <c r="I141" s="174">
        <f t="shared" si="0"/>
        <v>0</v>
      </c>
      <c r="J141" s="173">
        <f t="shared" si="1"/>
        <v>67</v>
      </c>
      <c r="K141" s="178">
        <f t="shared" si="2"/>
        <v>0</v>
      </c>
      <c r="L141" s="178">
        <f t="shared" si="3"/>
        <v>0</v>
      </c>
      <c r="M141" s="178"/>
      <c r="N141" s="178">
        <v>1.34</v>
      </c>
      <c r="O141" s="178"/>
      <c r="P141" s="181"/>
      <c r="Q141" s="181"/>
      <c r="R141" s="181"/>
      <c r="S141" s="178">
        <f t="shared" si="4"/>
        <v>0</v>
      </c>
      <c r="T141" s="178"/>
      <c r="U141" s="178"/>
      <c r="V141" s="196"/>
      <c r="W141" s="52"/>
      <c r="Z141">
        <v>0</v>
      </c>
    </row>
    <row r="142" spans="1:26" ht="25.05" customHeight="1" x14ac:dyDescent="0.3">
      <c r="A142" s="179"/>
      <c r="B142" s="211">
        <v>39</v>
      </c>
      <c r="C142" s="180" t="s">
        <v>875</v>
      </c>
      <c r="D142" s="373" t="s">
        <v>876</v>
      </c>
      <c r="E142" s="373"/>
      <c r="F142" s="173" t="s">
        <v>162</v>
      </c>
      <c r="G142" s="175">
        <v>25</v>
      </c>
      <c r="H142" s="174"/>
      <c r="I142" s="174">
        <f t="shared" si="0"/>
        <v>0</v>
      </c>
      <c r="J142" s="173">
        <f t="shared" si="1"/>
        <v>41.25</v>
      </c>
      <c r="K142" s="178">
        <f t="shared" si="2"/>
        <v>0</v>
      </c>
      <c r="L142" s="178">
        <f t="shared" si="3"/>
        <v>0</v>
      </c>
      <c r="M142" s="178"/>
      <c r="N142" s="178">
        <v>1.65</v>
      </c>
      <c r="O142" s="178"/>
      <c r="P142" s="181"/>
      <c r="Q142" s="181"/>
      <c r="R142" s="181"/>
      <c r="S142" s="178">
        <f t="shared" si="4"/>
        <v>0</v>
      </c>
      <c r="T142" s="178"/>
      <c r="U142" s="178"/>
      <c r="V142" s="196"/>
      <c r="W142" s="52"/>
      <c r="Z142">
        <v>0</v>
      </c>
    </row>
    <row r="143" spans="1:26" ht="25.05" customHeight="1" x14ac:dyDescent="0.3">
      <c r="A143" s="179"/>
      <c r="B143" s="211">
        <v>40</v>
      </c>
      <c r="C143" s="180" t="s">
        <v>877</v>
      </c>
      <c r="D143" s="373" t="s">
        <v>878</v>
      </c>
      <c r="E143" s="373"/>
      <c r="F143" s="173" t="s">
        <v>162</v>
      </c>
      <c r="G143" s="175">
        <v>50</v>
      </c>
      <c r="H143" s="174"/>
      <c r="I143" s="174">
        <f t="shared" si="0"/>
        <v>0</v>
      </c>
      <c r="J143" s="173">
        <f t="shared" si="1"/>
        <v>82.5</v>
      </c>
      <c r="K143" s="178">
        <f t="shared" si="2"/>
        <v>0</v>
      </c>
      <c r="L143" s="178">
        <f t="shared" si="3"/>
        <v>0</v>
      </c>
      <c r="M143" s="178"/>
      <c r="N143" s="178">
        <v>1.65</v>
      </c>
      <c r="O143" s="178"/>
      <c r="P143" s="181"/>
      <c r="Q143" s="181"/>
      <c r="R143" s="181"/>
      <c r="S143" s="178">
        <f t="shared" si="4"/>
        <v>0</v>
      </c>
      <c r="T143" s="178"/>
      <c r="U143" s="178"/>
      <c r="V143" s="196"/>
      <c r="W143" s="52"/>
      <c r="Z143">
        <v>0</v>
      </c>
    </row>
    <row r="144" spans="1:26" ht="25.05" customHeight="1" x14ac:dyDescent="0.3">
      <c r="A144" s="179"/>
      <c r="B144" s="211">
        <v>41</v>
      </c>
      <c r="C144" s="180" t="s">
        <v>879</v>
      </c>
      <c r="D144" s="373" t="s">
        <v>880</v>
      </c>
      <c r="E144" s="373"/>
      <c r="F144" s="173" t="s">
        <v>162</v>
      </c>
      <c r="G144" s="175">
        <v>120</v>
      </c>
      <c r="H144" s="174"/>
      <c r="I144" s="174">
        <f t="shared" si="0"/>
        <v>0</v>
      </c>
      <c r="J144" s="173">
        <f t="shared" si="1"/>
        <v>164.4</v>
      </c>
      <c r="K144" s="178">
        <f t="shared" si="2"/>
        <v>0</v>
      </c>
      <c r="L144" s="178">
        <f t="shared" si="3"/>
        <v>0</v>
      </c>
      <c r="M144" s="178"/>
      <c r="N144" s="178">
        <v>1.37</v>
      </c>
      <c r="O144" s="178"/>
      <c r="P144" s="181"/>
      <c r="Q144" s="181"/>
      <c r="R144" s="181"/>
      <c r="S144" s="178">
        <f t="shared" si="4"/>
        <v>0</v>
      </c>
      <c r="T144" s="178"/>
      <c r="U144" s="178"/>
      <c r="V144" s="196"/>
      <c r="W144" s="52"/>
      <c r="Z144">
        <v>0</v>
      </c>
    </row>
    <row r="145" spans="1:26" ht="25.05" customHeight="1" x14ac:dyDescent="0.3">
      <c r="A145" s="179"/>
      <c r="B145" s="211">
        <v>42</v>
      </c>
      <c r="C145" s="180" t="s">
        <v>881</v>
      </c>
      <c r="D145" s="373" t="s">
        <v>882</v>
      </c>
      <c r="E145" s="373"/>
      <c r="F145" s="173" t="s">
        <v>325</v>
      </c>
      <c r="G145" s="175">
        <v>8</v>
      </c>
      <c r="H145" s="174"/>
      <c r="I145" s="174">
        <f t="shared" si="0"/>
        <v>0</v>
      </c>
      <c r="J145" s="173">
        <f t="shared" si="1"/>
        <v>24.8</v>
      </c>
      <c r="K145" s="178">
        <f t="shared" si="2"/>
        <v>0</v>
      </c>
      <c r="L145" s="178">
        <f t="shared" si="3"/>
        <v>0</v>
      </c>
      <c r="M145" s="178"/>
      <c r="N145" s="178">
        <v>3.1</v>
      </c>
      <c r="O145" s="178"/>
      <c r="P145" s="181"/>
      <c r="Q145" s="181"/>
      <c r="R145" s="181"/>
      <c r="S145" s="178">
        <f t="shared" si="4"/>
        <v>0</v>
      </c>
      <c r="T145" s="178"/>
      <c r="U145" s="178"/>
      <c r="V145" s="196"/>
      <c r="W145" s="52"/>
      <c r="Z145">
        <v>0</v>
      </c>
    </row>
    <row r="146" spans="1:26" ht="25.05" customHeight="1" x14ac:dyDescent="0.3">
      <c r="A146" s="179"/>
      <c r="B146" s="211">
        <v>43</v>
      </c>
      <c r="C146" s="180" t="s">
        <v>883</v>
      </c>
      <c r="D146" s="373" t="s">
        <v>884</v>
      </c>
      <c r="E146" s="373"/>
      <c r="F146" s="173" t="s">
        <v>325</v>
      </c>
      <c r="G146" s="175">
        <v>2</v>
      </c>
      <c r="H146" s="174"/>
      <c r="I146" s="174">
        <f t="shared" si="0"/>
        <v>0</v>
      </c>
      <c r="J146" s="173">
        <f t="shared" si="1"/>
        <v>9.1199999999999992</v>
      </c>
      <c r="K146" s="178">
        <f t="shared" si="2"/>
        <v>0</v>
      </c>
      <c r="L146" s="178">
        <f t="shared" si="3"/>
        <v>0</v>
      </c>
      <c r="M146" s="178"/>
      <c r="N146" s="178">
        <v>4.5600000000000005</v>
      </c>
      <c r="O146" s="178"/>
      <c r="P146" s="181"/>
      <c r="Q146" s="181"/>
      <c r="R146" s="181"/>
      <c r="S146" s="178">
        <f t="shared" si="4"/>
        <v>0</v>
      </c>
      <c r="T146" s="178"/>
      <c r="U146" s="178"/>
      <c r="V146" s="196"/>
      <c r="W146" s="52"/>
      <c r="Z146">
        <v>0</v>
      </c>
    </row>
    <row r="147" spans="1:26" ht="25.05" customHeight="1" x14ac:dyDescent="0.3">
      <c r="A147" s="179"/>
      <c r="B147" s="211">
        <v>44</v>
      </c>
      <c r="C147" s="180" t="s">
        <v>885</v>
      </c>
      <c r="D147" s="373" t="s">
        <v>886</v>
      </c>
      <c r="E147" s="373"/>
      <c r="F147" s="173" t="s">
        <v>325</v>
      </c>
      <c r="G147" s="175">
        <v>1</v>
      </c>
      <c r="H147" s="174"/>
      <c r="I147" s="174">
        <f t="shared" si="0"/>
        <v>0</v>
      </c>
      <c r="J147" s="173">
        <f t="shared" si="1"/>
        <v>5</v>
      </c>
      <c r="K147" s="178">
        <f t="shared" si="2"/>
        <v>0</v>
      </c>
      <c r="L147" s="178">
        <f t="shared" si="3"/>
        <v>0</v>
      </c>
      <c r="M147" s="178"/>
      <c r="N147" s="178">
        <v>5</v>
      </c>
      <c r="O147" s="178"/>
      <c r="P147" s="181"/>
      <c r="Q147" s="181"/>
      <c r="R147" s="181"/>
      <c r="S147" s="178">
        <f t="shared" si="4"/>
        <v>0</v>
      </c>
      <c r="T147" s="178"/>
      <c r="U147" s="178"/>
      <c r="V147" s="196"/>
      <c r="W147" s="52"/>
      <c r="Z147">
        <v>0</v>
      </c>
    </row>
    <row r="148" spans="1:26" ht="25.05" customHeight="1" x14ac:dyDescent="0.3">
      <c r="A148" s="179"/>
      <c r="B148" s="211">
        <v>45</v>
      </c>
      <c r="C148" s="180" t="s">
        <v>887</v>
      </c>
      <c r="D148" s="373" t="s">
        <v>888</v>
      </c>
      <c r="E148" s="373"/>
      <c r="F148" s="173" t="s">
        <v>325</v>
      </c>
      <c r="G148" s="175">
        <v>3</v>
      </c>
      <c r="H148" s="174"/>
      <c r="I148" s="174">
        <f t="shared" ref="I148:I179" si="5">ROUND(G148*(H148),2)</f>
        <v>0</v>
      </c>
      <c r="J148" s="173">
        <f t="shared" ref="J148:J179" si="6">ROUND(G148*(N148),2)</f>
        <v>30.84</v>
      </c>
      <c r="K148" s="178">
        <f t="shared" ref="K148:K179" si="7">ROUND(G148*(O148),2)</f>
        <v>0</v>
      </c>
      <c r="L148" s="178">
        <f t="shared" ref="L148:L173" si="8">ROUND(G148*(H148),2)</f>
        <v>0</v>
      </c>
      <c r="M148" s="178"/>
      <c r="N148" s="178">
        <v>10.28</v>
      </c>
      <c r="O148" s="178"/>
      <c r="P148" s="181"/>
      <c r="Q148" s="181"/>
      <c r="R148" s="181"/>
      <c r="S148" s="178">
        <f t="shared" ref="S148:S179" si="9">ROUND(G148*(P148),3)</f>
        <v>0</v>
      </c>
      <c r="T148" s="178"/>
      <c r="U148" s="178"/>
      <c r="V148" s="196"/>
      <c r="W148" s="52"/>
      <c r="Z148">
        <v>0</v>
      </c>
    </row>
    <row r="149" spans="1:26" ht="25.05" customHeight="1" x14ac:dyDescent="0.3">
      <c r="A149" s="179"/>
      <c r="B149" s="211">
        <v>46</v>
      </c>
      <c r="C149" s="180" t="s">
        <v>889</v>
      </c>
      <c r="D149" s="373" t="s">
        <v>890</v>
      </c>
      <c r="E149" s="373"/>
      <c r="F149" s="173" t="s">
        <v>325</v>
      </c>
      <c r="G149" s="175">
        <v>1</v>
      </c>
      <c r="H149" s="174"/>
      <c r="I149" s="174">
        <f t="shared" si="5"/>
        <v>0</v>
      </c>
      <c r="J149" s="173">
        <f t="shared" si="6"/>
        <v>122.26</v>
      </c>
      <c r="K149" s="178">
        <f t="shared" si="7"/>
        <v>0</v>
      </c>
      <c r="L149" s="178">
        <f t="shared" si="8"/>
        <v>0</v>
      </c>
      <c r="M149" s="178"/>
      <c r="N149" s="178">
        <v>122.26</v>
      </c>
      <c r="O149" s="178"/>
      <c r="P149" s="181"/>
      <c r="Q149" s="181"/>
      <c r="R149" s="181"/>
      <c r="S149" s="178">
        <f t="shared" si="9"/>
        <v>0</v>
      </c>
      <c r="T149" s="178"/>
      <c r="U149" s="178"/>
      <c r="V149" s="196"/>
      <c r="W149" s="52"/>
      <c r="Z149">
        <v>0</v>
      </c>
    </row>
    <row r="150" spans="1:26" ht="34.950000000000003" customHeight="1" x14ac:dyDescent="0.3">
      <c r="A150" s="179"/>
      <c r="B150" s="211">
        <v>47</v>
      </c>
      <c r="C150" s="180" t="s">
        <v>891</v>
      </c>
      <c r="D150" s="373" t="s">
        <v>892</v>
      </c>
      <c r="E150" s="373"/>
      <c r="F150" s="173" t="s">
        <v>325</v>
      </c>
      <c r="G150" s="175">
        <v>1</v>
      </c>
      <c r="H150" s="174"/>
      <c r="I150" s="174">
        <f t="shared" si="5"/>
        <v>0</v>
      </c>
      <c r="J150" s="173">
        <f t="shared" si="6"/>
        <v>35.31</v>
      </c>
      <c r="K150" s="178">
        <f t="shared" si="7"/>
        <v>0</v>
      </c>
      <c r="L150" s="178">
        <f t="shared" si="8"/>
        <v>0</v>
      </c>
      <c r="M150" s="178"/>
      <c r="N150" s="178">
        <v>35.31</v>
      </c>
      <c r="O150" s="178"/>
      <c r="P150" s="181"/>
      <c r="Q150" s="181"/>
      <c r="R150" s="181"/>
      <c r="S150" s="178">
        <f t="shared" si="9"/>
        <v>0</v>
      </c>
      <c r="T150" s="178"/>
      <c r="U150" s="178"/>
      <c r="V150" s="196"/>
      <c r="W150" s="52"/>
      <c r="Z150">
        <v>0</v>
      </c>
    </row>
    <row r="151" spans="1:26" ht="25.05" customHeight="1" x14ac:dyDescent="0.3">
      <c r="A151" s="179"/>
      <c r="B151" s="211">
        <v>48</v>
      </c>
      <c r="C151" s="180" t="s">
        <v>893</v>
      </c>
      <c r="D151" s="373" t="s">
        <v>894</v>
      </c>
      <c r="E151" s="373"/>
      <c r="F151" s="173" t="s">
        <v>325</v>
      </c>
      <c r="G151" s="175">
        <v>21</v>
      </c>
      <c r="H151" s="174"/>
      <c r="I151" s="174">
        <f t="shared" si="5"/>
        <v>0</v>
      </c>
      <c r="J151" s="173">
        <f t="shared" si="6"/>
        <v>125.37</v>
      </c>
      <c r="K151" s="178">
        <f t="shared" si="7"/>
        <v>0</v>
      </c>
      <c r="L151" s="178">
        <f t="shared" si="8"/>
        <v>0</v>
      </c>
      <c r="M151" s="178"/>
      <c r="N151" s="178">
        <v>5.97</v>
      </c>
      <c r="O151" s="178"/>
      <c r="P151" s="181"/>
      <c r="Q151" s="181"/>
      <c r="R151" s="181"/>
      <c r="S151" s="178">
        <f t="shared" si="9"/>
        <v>0</v>
      </c>
      <c r="T151" s="178"/>
      <c r="U151" s="178"/>
      <c r="V151" s="196"/>
      <c r="W151" s="52"/>
      <c r="Z151">
        <v>0</v>
      </c>
    </row>
    <row r="152" spans="1:26" ht="25.05" customHeight="1" x14ac:dyDescent="0.3">
      <c r="A152" s="179"/>
      <c r="B152" s="211">
        <v>49</v>
      </c>
      <c r="C152" s="180" t="s">
        <v>895</v>
      </c>
      <c r="D152" s="373" t="s">
        <v>896</v>
      </c>
      <c r="E152" s="373"/>
      <c r="F152" s="173" t="s">
        <v>325</v>
      </c>
      <c r="G152" s="175">
        <v>184</v>
      </c>
      <c r="H152" s="174"/>
      <c r="I152" s="174">
        <f t="shared" si="5"/>
        <v>0</v>
      </c>
      <c r="J152" s="173">
        <f t="shared" si="6"/>
        <v>1157.3599999999999</v>
      </c>
      <c r="K152" s="178">
        <f t="shared" si="7"/>
        <v>0</v>
      </c>
      <c r="L152" s="178">
        <f t="shared" si="8"/>
        <v>0</v>
      </c>
      <c r="M152" s="178"/>
      <c r="N152" s="178">
        <v>6.29</v>
      </c>
      <c r="O152" s="178"/>
      <c r="P152" s="181"/>
      <c r="Q152" s="181"/>
      <c r="R152" s="181"/>
      <c r="S152" s="178">
        <f t="shared" si="9"/>
        <v>0</v>
      </c>
      <c r="T152" s="178"/>
      <c r="U152" s="178"/>
      <c r="V152" s="196"/>
      <c r="W152" s="52"/>
      <c r="Z152">
        <v>0</v>
      </c>
    </row>
    <row r="153" spans="1:26" ht="25.05" customHeight="1" x14ac:dyDescent="0.3">
      <c r="A153" s="179"/>
      <c r="B153" s="211">
        <v>50</v>
      </c>
      <c r="C153" s="180" t="s">
        <v>897</v>
      </c>
      <c r="D153" s="373" t="s">
        <v>898</v>
      </c>
      <c r="E153" s="373"/>
      <c r="F153" s="173" t="s">
        <v>325</v>
      </c>
      <c r="G153" s="175">
        <v>4</v>
      </c>
      <c r="H153" s="174"/>
      <c r="I153" s="174">
        <f t="shared" si="5"/>
        <v>0</v>
      </c>
      <c r="J153" s="173">
        <f t="shared" si="6"/>
        <v>33.56</v>
      </c>
      <c r="K153" s="178">
        <f t="shared" si="7"/>
        <v>0</v>
      </c>
      <c r="L153" s="178">
        <f t="shared" si="8"/>
        <v>0</v>
      </c>
      <c r="M153" s="178"/>
      <c r="N153" s="178">
        <v>8.39</v>
      </c>
      <c r="O153" s="178"/>
      <c r="P153" s="181"/>
      <c r="Q153" s="181"/>
      <c r="R153" s="181"/>
      <c r="S153" s="178">
        <f t="shared" si="9"/>
        <v>0</v>
      </c>
      <c r="T153" s="178"/>
      <c r="U153" s="178"/>
      <c r="V153" s="196"/>
      <c r="W153" s="52"/>
      <c r="Z153">
        <v>0</v>
      </c>
    </row>
    <row r="154" spans="1:26" ht="25.05" customHeight="1" x14ac:dyDescent="0.3">
      <c r="A154" s="179"/>
      <c r="B154" s="211">
        <v>51</v>
      </c>
      <c r="C154" s="180" t="s">
        <v>899</v>
      </c>
      <c r="D154" s="373" t="s">
        <v>900</v>
      </c>
      <c r="E154" s="373"/>
      <c r="F154" s="173" t="s">
        <v>325</v>
      </c>
      <c r="G154" s="175">
        <v>200</v>
      </c>
      <c r="H154" s="174"/>
      <c r="I154" s="174">
        <f t="shared" si="5"/>
        <v>0</v>
      </c>
      <c r="J154" s="173">
        <f t="shared" si="6"/>
        <v>144</v>
      </c>
      <c r="K154" s="178">
        <f t="shared" si="7"/>
        <v>0</v>
      </c>
      <c r="L154" s="178">
        <f t="shared" si="8"/>
        <v>0</v>
      </c>
      <c r="M154" s="178"/>
      <c r="N154" s="178">
        <v>0.72</v>
      </c>
      <c r="O154" s="178"/>
      <c r="P154" s="181"/>
      <c r="Q154" s="181"/>
      <c r="R154" s="181"/>
      <c r="S154" s="178">
        <f t="shared" si="9"/>
        <v>0</v>
      </c>
      <c r="T154" s="178"/>
      <c r="U154" s="178"/>
      <c r="V154" s="196"/>
      <c r="W154" s="52"/>
      <c r="Z154">
        <v>0</v>
      </c>
    </row>
    <row r="155" spans="1:26" ht="25.05" customHeight="1" x14ac:dyDescent="0.3">
      <c r="A155" s="179"/>
      <c r="B155" s="211">
        <v>52</v>
      </c>
      <c r="C155" s="180" t="s">
        <v>901</v>
      </c>
      <c r="D155" s="373" t="s">
        <v>902</v>
      </c>
      <c r="E155" s="373"/>
      <c r="F155" s="173" t="s">
        <v>325</v>
      </c>
      <c r="G155" s="175">
        <v>7</v>
      </c>
      <c r="H155" s="174"/>
      <c r="I155" s="174">
        <f t="shared" si="5"/>
        <v>0</v>
      </c>
      <c r="J155" s="173">
        <f t="shared" si="6"/>
        <v>73.5</v>
      </c>
      <c r="K155" s="178">
        <f t="shared" si="7"/>
        <v>0</v>
      </c>
      <c r="L155" s="178">
        <f t="shared" si="8"/>
        <v>0</v>
      </c>
      <c r="M155" s="178"/>
      <c r="N155" s="178">
        <v>10.5</v>
      </c>
      <c r="O155" s="178"/>
      <c r="P155" s="181"/>
      <c r="Q155" s="181"/>
      <c r="R155" s="181"/>
      <c r="S155" s="178">
        <f t="shared" si="9"/>
        <v>0</v>
      </c>
      <c r="T155" s="178"/>
      <c r="U155" s="178"/>
      <c r="V155" s="196"/>
      <c r="W155" s="52"/>
      <c r="Z155">
        <v>0</v>
      </c>
    </row>
    <row r="156" spans="1:26" ht="25.05" customHeight="1" x14ac:dyDescent="0.3">
      <c r="A156" s="179"/>
      <c r="B156" s="211">
        <v>53</v>
      </c>
      <c r="C156" s="180" t="s">
        <v>903</v>
      </c>
      <c r="D156" s="373" t="s">
        <v>904</v>
      </c>
      <c r="E156" s="373"/>
      <c r="F156" s="173" t="s">
        <v>325</v>
      </c>
      <c r="G156" s="175">
        <v>1</v>
      </c>
      <c r="H156" s="174"/>
      <c r="I156" s="174">
        <f t="shared" si="5"/>
        <v>0</v>
      </c>
      <c r="J156" s="173">
        <f t="shared" si="6"/>
        <v>65.25</v>
      </c>
      <c r="K156" s="178">
        <f t="shared" si="7"/>
        <v>0</v>
      </c>
      <c r="L156" s="178">
        <f t="shared" si="8"/>
        <v>0</v>
      </c>
      <c r="M156" s="178"/>
      <c r="N156" s="178">
        <v>65.25</v>
      </c>
      <c r="O156" s="178"/>
      <c r="P156" s="181"/>
      <c r="Q156" s="181"/>
      <c r="R156" s="181"/>
      <c r="S156" s="178">
        <f t="shared" si="9"/>
        <v>0</v>
      </c>
      <c r="T156" s="178"/>
      <c r="U156" s="178"/>
      <c r="V156" s="196"/>
      <c r="W156" s="52"/>
      <c r="Z156">
        <v>0</v>
      </c>
    </row>
    <row r="157" spans="1:26" ht="25.05" customHeight="1" x14ac:dyDescent="0.3">
      <c r="A157" s="179"/>
      <c r="B157" s="211">
        <v>54</v>
      </c>
      <c r="C157" s="180" t="s">
        <v>905</v>
      </c>
      <c r="D157" s="373" t="s">
        <v>906</v>
      </c>
      <c r="E157" s="373"/>
      <c r="F157" s="173" t="s">
        <v>450</v>
      </c>
      <c r="G157" s="175">
        <v>29</v>
      </c>
      <c r="H157" s="174"/>
      <c r="I157" s="174">
        <f t="shared" si="5"/>
        <v>0</v>
      </c>
      <c r="J157" s="173">
        <f t="shared" si="6"/>
        <v>406.29</v>
      </c>
      <c r="K157" s="178">
        <f t="shared" si="7"/>
        <v>0</v>
      </c>
      <c r="L157" s="178">
        <f t="shared" si="8"/>
        <v>0</v>
      </c>
      <c r="M157" s="178"/>
      <c r="N157" s="178">
        <v>14.01</v>
      </c>
      <c r="O157" s="178"/>
      <c r="P157" s="181"/>
      <c r="Q157" s="181"/>
      <c r="R157" s="181"/>
      <c r="S157" s="178">
        <f t="shared" si="9"/>
        <v>0</v>
      </c>
      <c r="T157" s="178"/>
      <c r="U157" s="178"/>
      <c r="V157" s="196"/>
      <c r="W157" s="52"/>
      <c r="Z157">
        <v>0</v>
      </c>
    </row>
    <row r="158" spans="1:26" ht="25.05" customHeight="1" x14ac:dyDescent="0.3">
      <c r="A158" s="179"/>
      <c r="B158" s="211">
        <v>55</v>
      </c>
      <c r="C158" s="180" t="s">
        <v>907</v>
      </c>
      <c r="D158" s="373" t="s">
        <v>908</v>
      </c>
      <c r="E158" s="373"/>
      <c r="F158" s="173" t="s">
        <v>909</v>
      </c>
      <c r="G158" s="175">
        <v>29</v>
      </c>
      <c r="H158" s="174"/>
      <c r="I158" s="174">
        <f t="shared" si="5"/>
        <v>0</v>
      </c>
      <c r="J158" s="173">
        <f t="shared" si="6"/>
        <v>46.98</v>
      </c>
      <c r="K158" s="178">
        <f t="shared" si="7"/>
        <v>0</v>
      </c>
      <c r="L158" s="178">
        <f t="shared" si="8"/>
        <v>0</v>
      </c>
      <c r="M158" s="178"/>
      <c r="N158" s="178">
        <v>1.62</v>
      </c>
      <c r="O158" s="178"/>
      <c r="P158" s="181"/>
      <c r="Q158" s="181"/>
      <c r="R158" s="181"/>
      <c r="S158" s="178">
        <f t="shared" si="9"/>
        <v>0</v>
      </c>
      <c r="T158" s="178"/>
      <c r="U158" s="178"/>
      <c r="V158" s="196"/>
      <c r="W158" s="52"/>
      <c r="Z158">
        <v>0</v>
      </c>
    </row>
    <row r="159" spans="1:26" ht="25.05" customHeight="1" x14ac:dyDescent="0.3">
      <c r="A159" s="179"/>
      <c r="B159" s="211">
        <v>56</v>
      </c>
      <c r="C159" s="180" t="s">
        <v>910</v>
      </c>
      <c r="D159" s="373" t="s">
        <v>911</v>
      </c>
      <c r="E159" s="373"/>
      <c r="F159" s="173" t="s">
        <v>450</v>
      </c>
      <c r="G159" s="175">
        <v>1</v>
      </c>
      <c r="H159" s="174"/>
      <c r="I159" s="174">
        <f t="shared" si="5"/>
        <v>0</v>
      </c>
      <c r="J159" s="173">
        <f t="shared" si="6"/>
        <v>38.21</v>
      </c>
      <c r="K159" s="178">
        <f t="shared" si="7"/>
        <v>0</v>
      </c>
      <c r="L159" s="178">
        <f t="shared" si="8"/>
        <v>0</v>
      </c>
      <c r="M159" s="178"/>
      <c r="N159" s="178">
        <v>38.21</v>
      </c>
      <c r="O159" s="178"/>
      <c r="P159" s="181"/>
      <c r="Q159" s="181"/>
      <c r="R159" s="181"/>
      <c r="S159" s="178">
        <f t="shared" si="9"/>
        <v>0</v>
      </c>
      <c r="T159" s="178"/>
      <c r="U159" s="178"/>
      <c r="V159" s="196"/>
      <c r="W159" s="52"/>
      <c r="Z159">
        <v>0</v>
      </c>
    </row>
    <row r="160" spans="1:26" ht="25.05" customHeight="1" x14ac:dyDescent="0.3">
      <c r="A160" s="179"/>
      <c r="B160" s="211">
        <v>57</v>
      </c>
      <c r="C160" s="180" t="s">
        <v>912</v>
      </c>
      <c r="D160" s="373" t="s">
        <v>913</v>
      </c>
      <c r="E160" s="373"/>
      <c r="F160" s="173" t="s">
        <v>450</v>
      </c>
      <c r="G160" s="175">
        <v>1</v>
      </c>
      <c r="H160" s="174"/>
      <c r="I160" s="174">
        <f t="shared" si="5"/>
        <v>0</v>
      </c>
      <c r="J160" s="173">
        <f t="shared" si="6"/>
        <v>42.46</v>
      </c>
      <c r="K160" s="178">
        <f t="shared" si="7"/>
        <v>0</v>
      </c>
      <c r="L160" s="178">
        <f t="shared" si="8"/>
        <v>0</v>
      </c>
      <c r="M160" s="178"/>
      <c r="N160" s="178">
        <v>42.46</v>
      </c>
      <c r="O160" s="178"/>
      <c r="P160" s="181"/>
      <c r="Q160" s="181"/>
      <c r="R160" s="181"/>
      <c r="S160" s="178">
        <f t="shared" si="9"/>
        <v>0</v>
      </c>
      <c r="T160" s="178"/>
      <c r="U160" s="178"/>
      <c r="V160" s="196"/>
      <c r="W160" s="52"/>
      <c r="Z160">
        <v>0</v>
      </c>
    </row>
    <row r="161" spans="1:26" ht="25.05" customHeight="1" x14ac:dyDescent="0.3">
      <c r="A161" s="179"/>
      <c r="B161" s="211">
        <v>58</v>
      </c>
      <c r="C161" s="180" t="s">
        <v>914</v>
      </c>
      <c r="D161" s="373" t="s">
        <v>915</v>
      </c>
      <c r="E161" s="373"/>
      <c r="F161" s="173" t="s">
        <v>162</v>
      </c>
      <c r="G161" s="175">
        <v>150</v>
      </c>
      <c r="H161" s="174"/>
      <c r="I161" s="174">
        <f t="shared" si="5"/>
        <v>0</v>
      </c>
      <c r="J161" s="173">
        <f t="shared" si="6"/>
        <v>117</v>
      </c>
      <c r="K161" s="178">
        <f t="shared" si="7"/>
        <v>0</v>
      </c>
      <c r="L161" s="178">
        <f t="shared" si="8"/>
        <v>0</v>
      </c>
      <c r="M161" s="178"/>
      <c r="N161" s="178">
        <v>0.78</v>
      </c>
      <c r="O161" s="178"/>
      <c r="P161" s="181"/>
      <c r="Q161" s="181"/>
      <c r="R161" s="181"/>
      <c r="S161" s="178">
        <f t="shared" si="9"/>
        <v>0</v>
      </c>
      <c r="T161" s="178"/>
      <c r="U161" s="178"/>
      <c r="V161" s="196"/>
      <c r="W161" s="52"/>
      <c r="Z161">
        <v>0</v>
      </c>
    </row>
    <row r="162" spans="1:26" ht="25.05" customHeight="1" x14ac:dyDescent="0.3">
      <c r="A162" s="179"/>
      <c r="B162" s="211">
        <v>59</v>
      </c>
      <c r="C162" s="180" t="s">
        <v>916</v>
      </c>
      <c r="D162" s="373" t="s">
        <v>917</v>
      </c>
      <c r="E162" s="373"/>
      <c r="F162" s="173" t="s">
        <v>162</v>
      </c>
      <c r="G162" s="175">
        <v>80</v>
      </c>
      <c r="H162" s="174"/>
      <c r="I162" s="174">
        <f t="shared" si="5"/>
        <v>0</v>
      </c>
      <c r="J162" s="173">
        <f t="shared" si="6"/>
        <v>69.599999999999994</v>
      </c>
      <c r="K162" s="178">
        <f t="shared" si="7"/>
        <v>0</v>
      </c>
      <c r="L162" s="178">
        <f t="shared" si="8"/>
        <v>0</v>
      </c>
      <c r="M162" s="178"/>
      <c r="N162" s="178">
        <v>0.87</v>
      </c>
      <c r="O162" s="178"/>
      <c r="P162" s="181"/>
      <c r="Q162" s="181"/>
      <c r="R162" s="181"/>
      <c r="S162" s="178">
        <f t="shared" si="9"/>
        <v>0</v>
      </c>
      <c r="T162" s="178"/>
      <c r="U162" s="178"/>
      <c r="V162" s="196"/>
      <c r="W162" s="52"/>
      <c r="Z162">
        <v>0</v>
      </c>
    </row>
    <row r="163" spans="1:26" ht="25.05" customHeight="1" x14ac:dyDescent="0.3">
      <c r="A163" s="179"/>
      <c r="B163" s="211">
        <v>60</v>
      </c>
      <c r="C163" s="180" t="s">
        <v>918</v>
      </c>
      <c r="D163" s="373" t="s">
        <v>919</v>
      </c>
      <c r="E163" s="373"/>
      <c r="F163" s="173" t="s">
        <v>162</v>
      </c>
      <c r="G163" s="175">
        <v>85</v>
      </c>
      <c r="H163" s="174"/>
      <c r="I163" s="174">
        <f t="shared" si="5"/>
        <v>0</v>
      </c>
      <c r="J163" s="173">
        <f t="shared" si="6"/>
        <v>85</v>
      </c>
      <c r="K163" s="178">
        <f t="shared" si="7"/>
        <v>0</v>
      </c>
      <c r="L163" s="178">
        <f t="shared" si="8"/>
        <v>0</v>
      </c>
      <c r="M163" s="178"/>
      <c r="N163" s="178">
        <v>1</v>
      </c>
      <c r="O163" s="178"/>
      <c r="P163" s="181"/>
      <c r="Q163" s="181"/>
      <c r="R163" s="181"/>
      <c r="S163" s="178">
        <f t="shared" si="9"/>
        <v>0</v>
      </c>
      <c r="T163" s="178"/>
      <c r="U163" s="178"/>
      <c r="V163" s="196"/>
      <c r="W163" s="52"/>
      <c r="Z163">
        <v>0</v>
      </c>
    </row>
    <row r="164" spans="1:26" ht="25.05" customHeight="1" x14ac:dyDescent="0.3">
      <c r="A164" s="179"/>
      <c r="B164" s="211">
        <v>61</v>
      </c>
      <c r="C164" s="180" t="s">
        <v>920</v>
      </c>
      <c r="D164" s="373" t="s">
        <v>921</v>
      </c>
      <c r="E164" s="373"/>
      <c r="F164" s="173" t="s">
        <v>162</v>
      </c>
      <c r="G164" s="175">
        <v>40</v>
      </c>
      <c r="H164" s="174"/>
      <c r="I164" s="174">
        <f t="shared" si="5"/>
        <v>0</v>
      </c>
      <c r="J164" s="173">
        <f t="shared" si="6"/>
        <v>61.2</v>
      </c>
      <c r="K164" s="178">
        <f t="shared" si="7"/>
        <v>0</v>
      </c>
      <c r="L164" s="178">
        <f t="shared" si="8"/>
        <v>0</v>
      </c>
      <c r="M164" s="178"/>
      <c r="N164" s="178">
        <v>1.53</v>
      </c>
      <c r="O164" s="178"/>
      <c r="P164" s="181"/>
      <c r="Q164" s="181"/>
      <c r="R164" s="181"/>
      <c r="S164" s="178">
        <f t="shared" si="9"/>
        <v>0</v>
      </c>
      <c r="T164" s="178"/>
      <c r="U164" s="178"/>
      <c r="V164" s="196"/>
      <c r="W164" s="52"/>
      <c r="Z164">
        <v>0</v>
      </c>
    </row>
    <row r="165" spans="1:26" ht="25.05" customHeight="1" x14ac:dyDescent="0.3">
      <c r="A165" s="179"/>
      <c r="B165" s="211">
        <v>62</v>
      </c>
      <c r="C165" s="180" t="s">
        <v>922</v>
      </c>
      <c r="D165" s="373" t="s">
        <v>923</v>
      </c>
      <c r="E165" s="373"/>
      <c r="F165" s="173" t="s">
        <v>162</v>
      </c>
      <c r="G165" s="175">
        <v>25</v>
      </c>
      <c r="H165" s="174"/>
      <c r="I165" s="174">
        <f t="shared" si="5"/>
        <v>0</v>
      </c>
      <c r="J165" s="173">
        <f t="shared" si="6"/>
        <v>47.25</v>
      </c>
      <c r="K165" s="178">
        <f t="shared" si="7"/>
        <v>0</v>
      </c>
      <c r="L165" s="178">
        <f t="shared" si="8"/>
        <v>0</v>
      </c>
      <c r="M165" s="178"/>
      <c r="N165" s="178">
        <v>1.8900000000000001</v>
      </c>
      <c r="O165" s="178"/>
      <c r="P165" s="181"/>
      <c r="Q165" s="181"/>
      <c r="R165" s="181"/>
      <c r="S165" s="178">
        <f t="shared" si="9"/>
        <v>0</v>
      </c>
      <c r="T165" s="178"/>
      <c r="U165" s="178"/>
      <c r="V165" s="196"/>
      <c r="W165" s="52"/>
      <c r="Z165">
        <v>0</v>
      </c>
    </row>
    <row r="166" spans="1:26" ht="25.05" customHeight="1" x14ac:dyDescent="0.3">
      <c r="A166" s="179"/>
      <c r="B166" s="211">
        <v>63</v>
      </c>
      <c r="C166" s="180" t="s">
        <v>924</v>
      </c>
      <c r="D166" s="373" t="s">
        <v>925</v>
      </c>
      <c r="E166" s="373"/>
      <c r="F166" s="173" t="s">
        <v>162</v>
      </c>
      <c r="G166" s="175">
        <v>400</v>
      </c>
      <c r="H166" s="174"/>
      <c r="I166" s="174">
        <f t="shared" si="5"/>
        <v>0</v>
      </c>
      <c r="J166" s="173">
        <f t="shared" si="6"/>
        <v>240</v>
      </c>
      <c r="K166" s="178">
        <f t="shared" si="7"/>
        <v>0</v>
      </c>
      <c r="L166" s="178">
        <f t="shared" si="8"/>
        <v>0</v>
      </c>
      <c r="M166" s="178"/>
      <c r="N166" s="178">
        <v>0.6</v>
      </c>
      <c r="O166" s="178"/>
      <c r="P166" s="181"/>
      <c r="Q166" s="181"/>
      <c r="R166" s="181"/>
      <c r="S166" s="178">
        <f t="shared" si="9"/>
        <v>0</v>
      </c>
      <c r="T166" s="178"/>
      <c r="U166" s="178"/>
      <c r="V166" s="196"/>
      <c r="W166" s="52"/>
      <c r="Z166">
        <v>0</v>
      </c>
    </row>
    <row r="167" spans="1:26" ht="25.05" customHeight="1" x14ac:dyDescent="0.3">
      <c r="A167" s="179"/>
      <c r="B167" s="211">
        <v>64</v>
      </c>
      <c r="C167" s="180" t="s">
        <v>926</v>
      </c>
      <c r="D167" s="373" t="s">
        <v>927</v>
      </c>
      <c r="E167" s="373"/>
      <c r="F167" s="173" t="s">
        <v>162</v>
      </c>
      <c r="G167" s="175">
        <v>120</v>
      </c>
      <c r="H167" s="174"/>
      <c r="I167" s="174">
        <f t="shared" si="5"/>
        <v>0</v>
      </c>
      <c r="J167" s="173">
        <f t="shared" si="6"/>
        <v>78</v>
      </c>
      <c r="K167" s="178">
        <f t="shared" si="7"/>
        <v>0</v>
      </c>
      <c r="L167" s="178">
        <f t="shared" si="8"/>
        <v>0</v>
      </c>
      <c r="M167" s="178"/>
      <c r="N167" s="178">
        <v>0.65</v>
      </c>
      <c r="O167" s="178"/>
      <c r="P167" s="181"/>
      <c r="Q167" s="181"/>
      <c r="R167" s="181"/>
      <c r="S167" s="178">
        <f t="shared" si="9"/>
        <v>0</v>
      </c>
      <c r="T167" s="178"/>
      <c r="U167" s="178"/>
      <c r="V167" s="196"/>
      <c r="W167" s="52"/>
      <c r="Z167">
        <v>0</v>
      </c>
    </row>
    <row r="168" spans="1:26" ht="25.05" customHeight="1" x14ac:dyDescent="0.3">
      <c r="A168" s="179"/>
      <c r="B168" s="211">
        <v>65</v>
      </c>
      <c r="C168" s="180" t="s">
        <v>928</v>
      </c>
      <c r="D168" s="373" t="s">
        <v>929</v>
      </c>
      <c r="E168" s="373"/>
      <c r="F168" s="173" t="s">
        <v>162</v>
      </c>
      <c r="G168" s="175">
        <v>70</v>
      </c>
      <c r="H168" s="174"/>
      <c r="I168" s="174">
        <f t="shared" si="5"/>
        <v>0</v>
      </c>
      <c r="J168" s="173">
        <f t="shared" si="6"/>
        <v>47.6</v>
      </c>
      <c r="K168" s="178">
        <f t="shared" si="7"/>
        <v>0</v>
      </c>
      <c r="L168" s="178">
        <f t="shared" si="8"/>
        <v>0</v>
      </c>
      <c r="M168" s="178"/>
      <c r="N168" s="178">
        <v>0.68</v>
      </c>
      <c r="O168" s="178"/>
      <c r="P168" s="181"/>
      <c r="Q168" s="181"/>
      <c r="R168" s="181"/>
      <c r="S168" s="178">
        <f t="shared" si="9"/>
        <v>0</v>
      </c>
      <c r="T168" s="178"/>
      <c r="U168" s="178"/>
      <c r="V168" s="196"/>
      <c r="W168" s="52"/>
      <c r="Z168">
        <v>0</v>
      </c>
    </row>
    <row r="169" spans="1:26" ht="25.05" customHeight="1" x14ac:dyDescent="0.3">
      <c r="A169" s="179"/>
      <c r="B169" s="211">
        <v>66</v>
      </c>
      <c r="C169" s="180" t="s">
        <v>930</v>
      </c>
      <c r="D169" s="373" t="s">
        <v>931</v>
      </c>
      <c r="E169" s="373"/>
      <c r="F169" s="173" t="s">
        <v>325</v>
      </c>
      <c r="G169" s="175">
        <v>21</v>
      </c>
      <c r="H169" s="174"/>
      <c r="I169" s="174">
        <f t="shared" si="5"/>
        <v>0</v>
      </c>
      <c r="J169" s="173">
        <f t="shared" si="6"/>
        <v>35.28</v>
      </c>
      <c r="K169" s="178">
        <f t="shared" si="7"/>
        <v>0</v>
      </c>
      <c r="L169" s="178">
        <f t="shared" si="8"/>
        <v>0</v>
      </c>
      <c r="M169" s="178"/>
      <c r="N169" s="178">
        <v>1.6800000000000002</v>
      </c>
      <c r="O169" s="178"/>
      <c r="P169" s="181"/>
      <c r="Q169" s="181"/>
      <c r="R169" s="181"/>
      <c r="S169" s="178">
        <f t="shared" si="9"/>
        <v>0</v>
      </c>
      <c r="T169" s="178"/>
      <c r="U169" s="178"/>
      <c r="V169" s="196"/>
      <c r="W169" s="52"/>
      <c r="Z169">
        <v>0</v>
      </c>
    </row>
    <row r="170" spans="1:26" ht="25.05" customHeight="1" x14ac:dyDescent="0.3">
      <c r="A170" s="179"/>
      <c r="B170" s="211">
        <v>67</v>
      </c>
      <c r="C170" s="180" t="s">
        <v>932</v>
      </c>
      <c r="D170" s="373" t="s">
        <v>933</v>
      </c>
      <c r="E170" s="373"/>
      <c r="F170" s="173" t="s">
        <v>325</v>
      </c>
      <c r="G170" s="175">
        <v>184</v>
      </c>
      <c r="H170" s="174"/>
      <c r="I170" s="174">
        <f t="shared" si="5"/>
        <v>0</v>
      </c>
      <c r="J170" s="173">
        <f t="shared" si="6"/>
        <v>325.68</v>
      </c>
      <c r="K170" s="178">
        <f t="shared" si="7"/>
        <v>0</v>
      </c>
      <c r="L170" s="178">
        <f t="shared" si="8"/>
        <v>0</v>
      </c>
      <c r="M170" s="178"/>
      <c r="N170" s="178">
        <v>1.77</v>
      </c>
      <c r="O170" s="178"/>
      <c r="P170" s="181"/>
      <c r="Q170" s="181"/>
      <c r="R170" s="181"/>
      <c r="S170" s="178">
        <f t="shared" si="9"/>
        <v>0</v>
      </c>
      <c r="T170" s="178"/>
      <c r="U170" s="178"/>
      <c r="V170" s="196"/>
      <c r="W170" s="52"/>
      <c r="Z170">
        <v>0</v>
      </c>
    </row>
    <row r="171" spans="1:26" ht="25.05" customHeight="1" x14ac:dyDescent="0.3">
      <c r="A171" s="179"/>
      <c r="B171" s="211">
        <v>68</v>
      </c>
      <c r="C171" s="180" t="s">
        <v>934</v>
      </c>
      <c r="D171" s="373" t="s">
        <v>935</v>
      </c>
      <c r="E171" s="373"/>
      <c r="F171" s="173" t="s">
        <v>325</v>
      </c>
      <c r="G171" s="175">
        <v>4</v>
      </c>
      <c r="H171" s="174"/>
      <c r="I171" s="174">
        <f t="shared" si="5"/>
        <v>0</v>
      </c>
      <c r="J171" s="173">
        <f t="shared" si="6"/>
        <v>9.44</v>
      </c>
      <c r="K171" s="178">
        <f t="shared" si="7"/>
        <v>0</v>
      </c>
      <c r="L171" s="178">
        <f t="shared" si="8"/>
        <v>0</v>
      </c>
      <c r="M171" s="178"/>
      <c r="N171" s="178">
        <v>2.36</v>
      </c>
      <c r="O171" s="178"/>
      <c r="P171" s="181"/>
      <c r="Q171" s="181"/>
      <c r="R171" s="181"/>
      <c r="S171" s="178">
        <f t="shared" si="9"/>
        <v>0</v>
      </c>
      <c r="T171" s="178"/>
      <c r="U171" s="178"/>
      <c r="V171" s="196"/>
      <c r="W171" s="52"/>
      <c r="Z171">
        <v>0</v>
      </c>
    </row>
    <row r="172" spans="1:26" ht="25.05" customHeight="1" x14ac:dyDescent="0.3">
      <c r="A172" s="179"/>
      <c r="B172" s="211">
        <v>69</v>
      </c>
      <c r="C172" s="180" t="s">
        <v>936</v>
      </c>
      <c r="D172" s="373" t="s">
        <v>937</v>
      </c>
      <c r="E172" s="373"/>
      <c r="F172" s="173" t="s">
        <v>325</v>
      </c>
      <c r="G172" s="175">
        <v>1</v>
      </c>
      <c r="H172" s="174"/>
      <c r="I172" s="174">
        <f t="shared" si="5"/>
        <v>0</v>
      </c>
      <c r="J172" s="173">
        <f t="shared" si="6"/>
        <v>28.02</v>
      </c>
      <c r="K172" s="178">
        <f t="shared" si="7"/>
        <v>0</v>
      </c>
      <c r="L172" s="178">
        <f t="shared" si="8"/>
        <v>0</v>
      </c>
      <c r="M172" s="178"/>
      <c r="N172" s="178">
        <v>28.02</v>
      </c>
      <c r="O172" s="178"/>
      <c r="P172" s="181"/>
      <c r="Q172" s="181"/>
      <c r="R172" s="181"/>
      <c r="S172" s="178">
        <f t="shared" si="9"/>
        <v>0</v>
      </c>
      <c r="T172" s="178"/>
      <c r="U172" s="178"/>
      <c r="V172" s="196"/>
      <c r="W172" s="52"/>
      <c r="Z172">
        <v>0</v>
      </c>
    </row>
    <row r="173" spans="1:26" ht="25.05" customHeight="1" x14ac:dyDescent="0.3">
      <c r="A173" s="179"/>
      <c r="B173" s="211">
        <v>70</v>
      </c>
      <c r="C173" s="180" t="s">
        <v>938</v>
      </c>
      <c r="D173" s="373" t="s">
        <v>939</v>
      </c>
      <c r="E173" s="373"/>
      <c r="F173" s="173" t="s">
        <v>325</v>
      </c>
      <c r="G173" s="175">
        <v>1</v>
      </c>
      <c r="H173" s="174"/>
      <c r="I173" s="174">
        <f t="shared" si="5"/>
        <v>0</v>
      </c>
      <c r="J173" s="173">
        <f t="shared" si="6"/>
        <v>16.2</v>
      </c>
      <c r="K173" s="178">
        <f t="shared" si="7"/>
        <v>0</v>
      </c>
      <c r="L173" s="178">
        <f t="shared" si="8"/>
        <v>0</v>
      </c>
      <c r="M173" s="178"/>
      <c r="N173" s="178">
        <v>16.2</v>
      </c>
      <c r="O173" s="178"/>
      <c r="P173" s="181"/>
      <c r="Q173" s="181"/>
      <c r="R173" s="181"/>
      <c r="S173" s="178">
        <f t="shared" si="9"/>
        <v>0</v>
      </c>
      <c r="T173" s="178"/>
      <c r="U173" s="178"/>
      <c r="V173" s="196"/>
      <c r="W173" s="52"/>
      <c r="Z173">
        <v>0</v>
      </c>
    </row>
    <row r="174" spans="1:26" ht="25.05" customHeight="1" x14ac:dyDescent="0.3">
      <c r="A174" s="179"/>
      <c r="B174" s="212">
        <v>71</v>
      </c>
      <c r="C174" s="188" t="s">
        <v>940</v>
      </c>
      <c r="D174" s="388" t="s">
        <v>941</v>
      </c>
      <c r="E174" s="388"/>
      <c r="F174" s="182" t="s">
        <v>942</v>
      </c>
      <c r="G174" s="184">
        <v>4</v>
      </c>
      <c r="H174" s="183"/>
      <c r="I174" s="183">
        <f t="shared" si="5"/>
        <v>0</v>
      </c>
      <c r="J174" s="182">
        <f t="shared" si="6"/>
        <v>496.28</v>
      </c>
      <c r="K174" s="187">
        <f t="shared" si="7"/>
        <v>0</v>
      </c>
      <c r="L174" s="187"/>
      <c r="M174" s="187">
        <f t="shared" ref="M174:M205" si="10">ROUND(G174*(H174),2)</f>
        <v>0</v>
      </c>
      <c r="N174" s="187">
        <v>124.07</v>
      </c>
      <c r="O174" s="187"/>
      <c r="P174" s="189"/>
      <c r="Q174" s="189"/>
      <c r="R174" s="189"/>
      <c r="S174" s="187">
        <f t="shared" si="9"/>
        <v>0</v>
      </c>
      <c r="T174" s="187"/>
      <c r="U174" s="187"/>
      <c r="V174" s="197"/>
      <c r="W174" s="52"/>
      <c r="Z174">
        <v>0</v>
      </c>
    </row>
    <row r="175" spans="1:26" ht="25.05" customHeight="1" x14ac:dyDescent="0.3">
      <c r="A175" s="179"/>
      <c r="B175" s="212">
        <v>72</v>
      </c>
      <c r="C175" s="188" t="s">
        <v>943</v>
      </c>
      <c r="D175" s="388" t="s">
        <v>944</v>
      </c>
      <c r="E175" s="388"/>
      <c r="F175" s="182" t="s">
        <v>325</v>
      </c>
      <c r="G175" s="184">
        <v>200</v>
      </c>
      <c r="H175" s="183"/>
      <c r="I175" s="183">
        <f t="shared" si="5"/>
        <v>0</v>
      </c>
      <c r="J175" s="182">
        <f t="shared" si="6"/>
        <v>72</v>
      </c>
      <c r="K175" s="187">
        <f t="shared" si="7"/>
        <v>0</v>
      </c>
      <c r="L175" s="187"/>
      <c r="M175" s="187">
        <f t="shared" si="10"/>
        <v>0</v>
      </c>
      <c r="N175" s="187">
        <v>0.36</v>
      </c>
      <c r="O175" s="187"/>
      <c r="P175" s="189"/>
      <c r="Q175" s="189"/>
      <c r="R175" s="189"/>
      <c r="S175" s="187">
        <f t="shared" si="9"/>
        <v>0</v>
      </c>
      <c r="T175" s="187"/>
      <c r="U175" s="187"/>
      <c r="V175" s="197"/>
      <c r="W175" s="52"/>
      <c r="Z175">
        <v>0</v>
      </c>
    </row>
    <row r="176" spans="1:26" ht="25.05" customHeight="1" x14ac:dyDescent="0.3">
      <c r="A176" s="179"/>
      <c r="B176" s="212">
        <v>73</v>
      </c>
      <c r="C176" s="188" t="s">
        <v>945</v>
      </c>
      <c r="D176" s="388" t="s">
        <v>946</v>
      </c>
      <c r="E176" s="388"/>
      <c r="F176" s="182" t="s">
        <v>325</v>
      </c>
      <c r="G176" s="184">
        <v>50</v>
      </c>
      <c r="H176" s="183"/>
      <c r="I176" s="183">
        <f t="shared" si="5"/>
        <v>0</v>
      </c>
      <c r="J176" s="182">
        <f t="shared" si="6"/>
        <v>30</v>
      </c>
      <c r="K176" s="187">
        <f t="shared" si="7"/>
        <v>0</v>
      </c>
      <c r="L176" s="187"/>
      <c r="M176" s="187">
        <f t="shared" si="10"/>
        <v>0</v>
      </c>
      <c r="N176" s="187">
        <v>0.6</v>
      </c>
      <c r="O176" s="187"/>
      <c r="P176" s="189"/>
      <c r="Q176" s="189"/>
      <c r="R176" s="189"/>
      <c r="S176" s="187">
        <f t="shared" si="9"/>
        <v>0</v>
      </c>
      <c r="T176" s="187"/>
      <c r="U176" s="187"/>
      <c r="V176" s="197"/>
      <c r="W176" s="52"/>
      <c r="Z176">
        <v>0</v>
      </c>
    </row>
    <row r="177" spans="1:26" ht="25.05" customHeight="1" x14ac:dyDescent="0.3">
      <c r="A177" s="179"/>
      <c r="B177" s="212">
        <v>74</v>
      </c>
      <c r="C177" s="188" t="s">
        <v>947</v>
      </c>
      <c r="D177" s="388" t="s">
        <v>948</v>
      </c>
      <c r="E177" s="388"/>
      <c r="F177" s="182" t="s">
        <v>325</v>
      </c>
      <c r="G177" s="184">
        <v>50</v>
      </c>
      <c r="H177" s="183"/>
      <c r="I177" s="183">
        <f t="shared" si="5"/>
        <v>0</v>
      </c>
      <c r="J177" s="182">
        <f t="shared" si="6"/>
        <v>458.5</v>
      </c>
      <c r="K177" s="187">
        <f t="shared" si="7"/>
        <v>0</v>
      </c>
      <c r="L177" s="187"/>
      <c r="M177" s="187">
        <f t="shared" si="10"/>
        <v>0</v>
      </c>
      <c r="N177" s="187">
        <v>9.17</v>
      </c>
      <c r="O177" s="187"/>
      <c r="P177" s="189"/>
      <c r="Q177" s="189"/>
      <c r="R177" s="189"/>
      <c r="S177" s="187">
        <f t="shared" si="9"/>
        <v>0</v>
      </c>
      <c r="T177" s="187"/>
      <c r="U177" s="187"/>
      <c r="V177" s="197"/>
      <c r="W177" s="52"/>
      <c r="Z177">
        <v>0</v>
      </c>
    </row>
    <row r="178" spans="1:26" ht="25.05" customHeight="1" x14ac:dyDescent="0.3">
      <c r="A178" s="179"/>
      <c r="B178" s="212">
        <v>75</v>
      </c>
      <c r="C178" s="188" t="s">
        <v>949</v>
      </c>
      <c r="D178" s="388" t="s">
        <v>950</v>
      </c>
      <c r="E178" s="388"/>
      <c r="F178" s="182" t="s">
        <v>162</v>
      </c>
      <c r="G178" s="184">
        <v>50</v>
      </c>
      <c r="H178" s="183"/>
      <c r="I178" s="183">
        <f t="shared" si="5"/>
        <v>0</v>
      </c>
      <c r="J178" s="182">
        <f t="shared" si="6"/>
        <v>51</v>
      </c>
      <c r="K178" s="187">
        <f t="shared" si="7"/>
        <v>0</v>
      </c>
      <c r="L178" s="187"/>
      <c r="M178" s="187">
        <f t="shared" si="10"/>
        <v>0</v>
      </c>
      <c r="N178" s="187">
        <v>1.02</v>
      </c>
      <c r="O178" s="187"/>
      <c r="P178" s="189"/>
      <c r="Q178" s="189"/>
      <c r="R178" s="189"/>
      <c r="S178" s="187">
        <f t="shared" si="9"/>
        <v>0</v>
      </c>
      <c r="T178" s="187"/>
      <c r="U178" s="187"/>
      <c r="V178" s="197"/>
      <c r="W178" s="52"/>
      <c r="Z178">
        <v>0</v>
      </c>
    </row>
    <row r="179" spans="1:26" ht="25.05" customHeight="1" x14ac:dyDescent="0.3">
      <c r="A179" s="179"/>
      <c r="B179" s="212">
        <v>76</v>
      </c>
      <c r="C179" s="188" t="s">
        <v>951</v>
      </c>
      <c r="D179" s="388" t="s">
        <v>952</v>
      </c>
      <c r="E179" s="388"/>
      <c r="F179" s="182" t="s">
        <v>325</v>
      </c>
      <c r="G179" s="184">
        <v>550</v>
      </c>
      <c r="H179" s="183"/>
      <c r="I179" s="183">
        <f t="shared" si="5"/>
        <v>0</v>
      </c>
      <c r="J179" s="182">
        <f t="shared" si="6"/>
        <v>5.5</v>
      </c>
      <c r="K179" s="187">
        <f t="shared" si="7"/>
        <v>0</v>
      </c>
      <c r="L179" s="187"/>
      <c r="M179" s="187">
        <f t="shared" si="10"/>
        <v>0</v>
      </c>
      <c r="N179" s="187">
        <v>0.01</v>
      </c>
      <c r="O179" s="187"/>
      <c r="P179" s="189"/>
      <c r="Q179" s="189"/>
      <c r="R179" s="189"/>
      <c r="S179" s="187">
        <f t="shared" si="9"/>
        <v>0</v>
      </c>
      <c r="T179" s="187"/>
      <c r="U179" s="187"/>
      <c r="V179" s="197"/>
      <c r="W179" s="52"/>
      <c r="Z179">
        <v>0</v>
      </c>
    </row>
    <row r="180" spans="1:26" ht="25.05" customHeight="1" x14ac:dyDescent="0.3">
      <c r="A180" s="179"/>
      <c r="B180" s="212">
        <v>77</v>
      </c>
      <c r="C180" s="188" t="s">
        <v>953</v>
      </c>
      <c r="D180" s="388" t="s">
        <v>954</v>
      </c>
      <c r="E180" s="388"/>
      <c r="F180" s="182" t="s">
        <v>325</v>
      </c>
      <c r="G180" s="184">
        <v>450</v>
      </c>
      <c r="H180" s="183"/>
      <c r="I180" s="183">
        <f t="shared" ref="I180:I211" si="11">ROUND(G180*(H180),2)</f>
        <v>0</v>
      </c>
      <c r="J180" s="182">
        <f t="shared" ref="J180:J211" si="12">ROUND(G180*(N180),2)</f>
        <v>9</v>
      </c>
      <c r="K180" s="187">
        <f t="shared" ref="K180:K211" si="13">ROUND(G180*(O180),2)</f>
        <v>0</v>
      </c>
      <c r="L180" s="187"/>
      <c r="M180" s="187">
        <f t="shared" si="10"/>
        <v>0</v>
      </c>
      <c r="N180" s="187">
        <v>0.02</v>
      </c>
      <c r="O180" s="187"/>
      <c r="P180" s="189"/>
      <c r="Q180" s="189"/>
      <c r="R180" s="189"/>
      <c r="S180" s="187">
        <f t="shared" ref="S180:S211" si="14">ROUND(G180*(P180),3)</f>
        <v>0</v>
      </c>
      <c r="T180" s="187"/>
      <c r="U180" s="187"/>
      <c r="V180" s="197"/>
      <c r="W180" s="52"/>
      <c r="Z180">
        <v>0</v>
      </c>
    </row>
    <row r="181" spans="1:26" ht="25.05" customHeight="1" x14ac:dyDescent="0.3">
      <c r="A181" s="179"/>
      <c r="B181" s="212">
        <v>78</v>
      </c>
      <c r="C181" s="188" t="s">
        <v>955</v>
      </c>
      <c r="D181" s="388" t="s">
        <v>956</v>
      </c>
      <c r="E181" s="388"/>
      <c r="F181" s="182" t="s">
        <v>450</v>
      </c>
      <c r="G181" s="184">
        <v>1</v>
      </c>
      <c r="H181" s="183"/>
      <c r="I181" s="183">
        <f t="shared" si="11"/>
        <v>0</v>
      </c>
      <c r="J181" s="182">
        <f t="shared" si="12"/>
        <v>320</v>
      </c>
      <c r="K181" s="187">
        <f t="shared" si="13"/>
        <v>0</v>
      </c>
      <c r="L181" s="187"/>
      <c r="M181" s="187">
        <f t="shared" si="10"/>
        <v>0</v>
      </c>
      <c r="N181" s="187">
        <v>320</v>
      </c>
      <c r="O181" s="187"/>
      <c r="P181" s="189"/>
      <c r="Q181" s="189"/>
      <c r="R181" s="189"/>
      <c r="S181" s="187">
        <f t="shared" si="14"/>
        <v>0</v>
      </c>
      <c r="T181" s="187"/>
      <c r="U181" s="187"/>
      <c r="V181" s="197"/>
      <c r="W181" s="52"/>
      <c r="Z181">
        <v>0</v>
      </c>
    </row>
    <row r="182" spans="1:26" ht="25.05" customHeight="1" x14ac:dyDescent="0.3">
      <c r="A182" s="179"/>
      <c r="B182" s="212">
        <v>79</v>
      </c>
      <c r="C182" s="188" t="s">
        <v>957</v>
      </c>
      <c r="D182" s="388" t="s">
        <v>958</v>
      </c>
      <c r="E182" s="388"/>
      <c r="F182" s="182" t="s">
        <v>450</v>
      </c>
      <c r="G182" s="184">
        <v>1</v>
      </c>
      <c r="H182" s="183"/>
      <c r="I182" s="183">
        <f t="shared" si="11"/>
        <v>0</v>
      </c>
      <c r="J182" s="182">
        <f t="shared" si="12"/>
        <v>256</v>
      </c>
      <c r="K182" s="187">
        <f t="shared" si="13"/>
        <v>0</v>
      </c>
      <c r="L182" s="187"/>
      <c r="M182" s="187">
        <f t="shared" si="10"/>
        <v>0</v>
      </c>
      <c r="N182" s="187">
        <v>256</v>
      </c>
      <c r="O182" s="187"/>
      <c r="P182" s="189"/>
      <c r="Q182" s="189"/>
      <c r="R182" s="189"/>
      <c r="S182" s="187">
        <f t="shared" si="14"/>
        <v>0</v>
      </c>
      <c r="T182" s="187"/>
      <c r="U182" s="187"/>
      <c r="V182" s="197"/>
      <c r="W182" s="52"/>
      <c r="Z182">
        <v>0</v>
      </c>
    </row>
    <row r="183" spans="1:26" ht="25.05" customHeight="1" x14ac:dyDescent="0.3">
      <c r="A183" s="179"/>
      <c r="B183" s="212">
        <v>80</v>
      </c>
      <c r="C183" s="188" t="s">
        <v>959</v>
      </c>
      <c r="D183" s="388" t="s">
        <v>960</v>
      </c>
      <c r="E183" s="388"/>
      <c r="F183" s="182" t="s">
        <v>162</v>
      </c>
      <c r="G183" s="184">
        <v>150</v>
      </c>
      <c r="H183" s="183"/>
      <c r="I183" s="183">
        <f t="shared" si="11"/>
        <v>0</v>
      </c>
      <c r="J183" s="182">
        <f t="shared" si="12"/>
        <v>106.5</v>
      </c>
      <c r="K183" s="187">
        <f t="shared" si="13"/>
        <v>0</v>
      </c>
      <c r="L183" s="187"/>
      <c r="M183" s="187">
        <f t="shared" si="10"/>
        <v>0</v>
      </c>
      <c r="N183" s="187">
        <v>0.71</v>
      </c>
      <c r="O183" s="187"/>
      <c r="P183" s="189"/>
      <c r="Q183" s="189"/>
      <c r="R183" s="189"/>
      <c r="S183" s="187">
        <f t="shared" si="14"/>
        <v>0</v>
      </c>
      <c r="T183" s="187"/>
      <c r="U183" s="187"/>
      <c r="V183" s="197"/>
      <c r="W183" s="52"/>
      <c r="Z183">
        <v>0</v>
      </c>
    </row>
    <row r="184" spans="1:26" ht="25.05" customHeight="1" x14ac:dyDescent="0.3">
      <c r="A184" s="179"/>
      <c r="B184" s="212">
        <v>81</v>
      </c>
      <c r="C184" s="188" t="s">
        <v>961</v>
      </c>
      <c r="D184" s="388" t="s">
        <v>962</v>
      </c>
      <c r="E184" s="388"/>
      <c r="F184" s="182" t="s">
        <v>162</v>
      </c>
      <c r="G184" s="184">
        <v>80</v>
      </c>
      <c r="H184" s="183"/>
      <c r="I184" s="183">
        <f t="shared" si="11"/>
        <v>0</v>
      </c>
      <c r="J184" s="182">
        <f t="shared" si="12"/>
        <v>105.6</v>
      </c>
      <c r="K184" s="187">
        <f t="shared" si="13"/>
        <v>0</v>
      </c>
      <c r="L184" s="187"/>
      <c r="M184" s="187">
        <f t="shared" si="10"/>
        <v>0</v>
      </c>
      <c r="N184" s="187">
        <v>1.32</v>
      </c>
      <c r="O184" s="187"/>
      <c r="P184" s="189"/>
      <c r="Q184" s="189"/>
      <c r="R184" s="189"/>
      <c r="S184" s="187">
        <f t="shared" si="14"/>
        <v>0</v>
      </c>
      <c r="T184" s="187"/>
      <c r="U184" s="187"/>
      <c r="V184" s="197"/>
      <c r="W184" s="52"/>
      <c r="Z184">
        <v>0</v>
      </c>
    </row>
    <row r="185" spans="1:26" ht="25.05" customHeight="1" x14ac:dyDescent="0.3">
      <c r="A185" s="179"/>
      <c r="B185" s="212">
        <v>82</v>
      </c>
      <c r="C185" s="188" t="s">
        <v>963</v>
      </c>
      <c r="D185" s="388" t="s">
        <v>791</v>
      </c>
      <c r="E185" s="388"/>
      <c r="F185" s="182" t="s">
        <v>162</v>
      </c>
      <c r="G185" s="184">
        <v>85</v>
      </c>
      <c r="H185" s="183"/>
      <c r="I185" s="183">
        <f t="shared" si="11"/>
        <v>0</v>
      </c>
      <c r="J185" s="182">
        <f t="shared" si="12"/>
        <v>163.19999999999999</v>
      </c>
      <c r="K185" s="187">
        <f t="shared" si="13"/>
        <v>0</v>
      </c>
      <c r="L185" s="187"/>
      <c r="M185" s="187">
        <f t="shared" si="10"/>
        <v>0</v>
      </c>
      <c r="N185" s="187">
        <v>1.92</v>
      </c>
      <c r="O185" s="187"/>
      <c r="P185" s="189"/>
      <c r="Q185" s="189"/>
      <c r="R185" s="189"/>
      <c r="S185" s="187">
        <f t="shared" si="14"/>
        <v>0</v>
      </c>
      <c r="T185" s="187"/>
      <c r="U185" s="187"/>
      <c r="V185" s="197"/>
      <c r="W185" s="52"/>
      <c r="Z185">
        <v>0</v>
      </c>
    </row>
    <row r="186" spans="1:26" ht="25.05" customHeight="1" x14ac:dyDescent="0.3">
      <c r="A186" s="179"/>
      <c r="B186" s="212">
        <v>83</v>
      </c>
      <c r="C186" s="188" t="s">
        <v>964</v>
      </c>
      <c r="D186" s="388" t="s">
        <v>965</v>
      </c>
      <c r="E186" s="388"/>
      <c r="F186" s="182" t="s">
        <v>162</v>
      </c>
      <c r="G186" s="184">
        <v>40</v>
      </c>
      <c r="H186" s="183"/>
      <c r="I186" s="183">
        <f t="shared" si="11"/>
        <v>0</v>
      </c>
      <c r="J186" s="182">
        <f t="shared" si="12"/>
        <v>181.6</v>
      </c>
      <c r="K186" s="187">
        <f t="shared" si="13"/>
        <v>0</v>
      </c>
      <c r="L186" s="187"/>
      <c r="M186" s="187">
        <f t="shared" si="10"/>
        <v>0</v>
      </c>
      <c r="N186" s="187">
        <v>4.54</v>
      </c>
      <c r="O186" s="187"/>
      <c r="P186" s="189"/>
      <c r="Q186" s="189"/>
      <c r="R186" s="189"/>
      <c r="S186" s="187">
        <f t="shared" si="14"/>
        <v>0</v>
      </c>
      <c r="T186" s="187"/>
      <c r="U186" s="187"/>
      <c r="V186" s="197"/>
      <c r="W186" s="52"/>
      <c r="Z186">
        <v>0</v>
      </c>
    </row>
    <row r="187" spans="1:26" ht="25.05" customHeight="1" x14ac:dyDescent="0.3">
      <c r="A187" s="179"/>
      <c r="B187" s="212">
        <v>84</v>
      </c>
      <c r="C187" s="188" t="s">
        <v>966</v>
      </c>
      <c r="D187" s="388" t="s">
        <v>967</v>
      </c>
      <c r="E187" s="388"/>
      <c r="F187" s="182" t="s">
        <v>162</v>
      </c>
      <c r="G187" s="184">
        <v>25</v>
      </c>
      <c r="H187" s="183"/>
      <c r="I187" s="183">
        <f t="shared" si="11"/>
        <v>0</v>
      </c>
      <c r="J187" s="182">
        <f t="shared" si="12"/>
        <v>194</v>
      </c>
      <c r="K187" s="187">
        <f t="shared" si="13"/>
        <v>0</v>
      </c>
      <c r="L187" s="187"/>
      <c r="M187" s="187">
        <f t="shared" si="10"/>
        <v>0</v>
      </c>
      <c r="N187" s="187">
        <v>7.76</v>
      </c>
      <c r="O187" s="187"/>
      <c r="P187" s="189"/>
      <c r="Q187" s="189"/>
      <c r="R187" s="189"/>
      <c r="S187" s="187">
        <f t="shared" si="14"/>
        <v>0</v>
      </c>
      <c r="T187" s="187"/>
      <c r="U187" s="187"/>
      <c r="V187" s="197"/>
      <c r="W187" s="52"/>
      <c r="Z187">
        <v>0</v>
      </c>
    </row>
    <row r="188" spans="1:26" ht="25.05" customHeight="1" x14ac:dyDescent="0.3">
      <c r="A188" s="179"/>
      <c r="B188" s="212">
        <v>85</v>
      </c>
      <c r="C188" s="188" t="s">
        <v>968</v>
      </c>
      <c r="D188" s="388" t="s">
        <v>969</v>
      </c>
      <c r="E188" s="388"/>
      <c r="F188" s="182" t="s">
        <v>162</v>
      </c>
      <c r="G188" s="184">
        <v>80</v>
      </c>
      <c r="H188" s="183"/>
      <c r="I188" s="183">
        <f t="shared" si="11"/>
        <v>0</v>
      </c>
      <c r="J188" s="182">
        <f t="shared" si="12"/>
        <v>55.2</v>
      </c>
      <c r="K188" s="187">
        <f t="shared" si="13"/>
        <v>0</v>
      </c>
      <c r="L188" s="187"/>
      <c r="M188" s="187">
        <f t="shared" si="10"/>
        <v>0</v>
      </c>
      <c r="N188" s="187">
        <v>0.69</v>
      </c>
      <c r="O188" s="187"/>
      <c r="P188" s="189"/>
      <c r="Q188" s="189"/>
      <c r="R188" s="189"/>
      <c r="S188" s="187">
        <f t="shared" si="14"/>
        <v>0</v>
      </c>
      <c r="T188" s="187"/>
      <c r="U188" s="187"/>
      <c r="V188" s="197"/>
      <c r="W188" s="52"/>
      <c r="Z188">
        <v>0</v>
      </c>
    </row>
    <row r="189" spans="1:26" ht="25.05" customHeight="1" x14ac:dyDescent="0.3">
      <c r="A189" s="179"/>
      <c r="B189" s="212">
        <v>86</v>
      </c>
      <c r="C189" s="188" t="s">
        <v>970</v>
      </c>
      <c r="D189" s="388" t="s">
        <v>971</v>
      </c>
      <c r="E189" s="388"/>
      <c r="F189" s="182" t="s">
        <v>162</v>
      </c>
      <c r="G189" s="184">
        <v>120</v>
      </c>
      <c r="H189" s="183"/>
      <c r="I189" s="183">
        <f t="shared" si="11"/>
        <v>0</v>
      </c>
      <c r="J189" s="182">
        <f t="shared" si="12"/>
        <v>50.4</v>
      </c>
      <c r="K189" s="187">
        <f t="shared" si="13"/>
        <v>0</v>
      </c>
      <c r="L189" s="187"/>
      <c r="M189" s="187">
        <f t="shared" si="10"/>
        <v>0</v>
      </c>
      <c r="N189" s="187">
        <v>0.42</v>
      </c>
      <c r="O189" s="187"/>
      <c r="P189" s="189"/>
      <c r="Q189" s="189"/>
      <c r="R189" s="189"/>
      <c r="S189" s="187">
        <f t="shared" si="14"/>
        <v>0</v>
      </c>
      <c r="T189" s="187"/>
      <c r="U189" s="187"/>
      <c r="V189" s="197"/>
      <c r="W189" s="52"/>
      <c r="Z189">
        <v>0</v>
      </c>
    </row>
    <row r="190" spans="1:26" ht="25.05" customHeight="1" x14ac:dyDescent="0.3">
      <c r="A190" s="179"/>
      <c r="B190" s="212">
        <v>87</v>
      </c>
      <c r="C190" s="188" t="s">
        <v>972</v>
      </c>
      <c r="D190" s="388" t="s">
        <v>973</v>
      </c>
      <c r="E190" s="388"/>
      <c r="F190" s="182" t="s">
        <v>162</v>
      </c>
      <c r="G190" s="184">
        <v>70</v>
      </c>
      <c r="H190" s="183"/>
      <c r="I190" s="183">
        <f t="shared" si="11"/>
        <v>0</v>
      </c>
      <c r="J190" s="182">
        <f t="shared" si="12"/>
        <v>38.5</v>
      </c>
      <c r="K190" s="187">
        <f t="shared" si="13"/>
        <v>0</v>
      </c>
      <c r="L190" s="187"/>
      <c r="M190" s="187">
        <f t="shared" si="10"/>
        <v>0</v>
      </c>
      <c r="N190" s="187">
        <v>0.55000000000000004</v>
      </c>
      <c r="O190" s="187"/>
      <c r="P190" s="189"/>
      <c r="Q190" s="189"/>
      <c r="R190" s="189"/>
      <c r="S190" s="187">
        <f t="shared" si="14"/>
        <v>0</v>
      </c>
      <c r="T190" s="187"/>
      <c r="U190" s="187"/>
      <c r="V190" s="197"/>
      <c r="W190" s="52"/>
      <c r="Z190">
        <v>0</v>
      </c>
    </row>
    <row r="191" spans="1:26" ht="25.05" customHeight="1" x14ac:dyDescent="0.3">
      <c r="A191" s="179"/>
      <c r="B191" s="212">
        <v>88</v>
      </c>
      <c r="C191" s="188" t="s">
        <v>974</v>
      </c>
      <c r="D191" s="388" t="s">
        <v>975</v>
      </c>
      <c r="E191" s="388"/>
      <c r="F191" s="182" t="s">
        <v>162</v>
      </c>
      <c r="G191" s="184">
        <v>400</v>
      </c>
      <c r="H191" s="183"/>
      <c r="I191" s="183">
        <f t="shared" si="11"/>
        <v>0</v>
      </c>
      <c r="J191" s="182">
        <f t="shared" si="12"/>
        <v>552</v>
      </c>
      <c r="K191" s="187">
        <f t="shared" si="13"/>
        <v>0</v>
      </c>
      <c r="L191" s="187"/>
      <c r="M191" s="187">
        <f t="shared" si="10"/>
        <v>0</v>
      </c>
      <c r="N191" s="187">
        <v>1.38</v>
      </c>
      <c r="O191" s="187"/>
      <c r="P191" s="189"/>
      <c r="Q191" s="189"/>
      <c r="R191" s="189"/>
      <c r="S191" s="187">
        <f t="shared" si="14"/>
        <v>0</v>
      </c>
      <c r="T191" s="187"/>
      <c r="U191" s="187"/>
      <c r="V191" s="197"/>
      <c r="W191" s="52"/>
      <c r="Z191">
        <v>0</v>
      </c>
    </row>
    <row r="192" spans="1:26" ht="25.05" customHeight="1" x14ac:dyDescent="0.3">
      <c r="A192" s="179"/>
      <c r="B192" s="212">
        <v>89</v>
      </c>
      <c r="C192" s="188" t="s">
        <v>976</v>
      </c>
      <c r="D192" s="388" t="s">
        <v>977</v>
      </c>
      <c r="E192" s="388"/>
      <c r="F192" s="182" t="s">
        <v>162</v>
      </c>
      <c r="G192" s="184">
        <v>50</v>
      </c>
      <c r="H192" s="183"/>
      <c r="I192" s="183">
        <f t="shared" si="11"/>
        <v>0</v>
      </c>
      <c r="J192" s="182">
        <f t="shared" si="12"/>
        <v>80.5</v>
      </c>
      <c r="K192" s="187">
        <f t="shared" si="13"/>
        <v>0</v>
      </c>
      <c r="L192" s="187"/>
      <c r="M192" s="187">
        <f t="shared" si="10"/>
        <v>0</v>
      </c>
      <c r="N192" s="187">
        <v>1.6099999999999999</v>
      </c>
      <c r="O192" s="187"/>
      <c r="P192" s="189"/>
      <c r="Q192" s="189"/>
      <c r="R192" s="189"/>
      <c r="S192" s="187">
        <f t="shared" si="14"/>
        <v>0</v>
      </c>
      <c r="T192" s="187"/>
      <c r="U192" s="187"/>
      <c r="V192" s="197"/>
      <c r="W192" s="52"/>
      <c r="Z192">
        <v>0</v>
      </c>
    </row>
    <row r="193" spans="1:26" ht="25.05" customHeight="1" x14ac:dyDescent="0.3">
      <c r="A193" s="179"/>
      <c r="B193" s="212">
        <v>90</v>
      </c>
      <c r="C193" s="188" t="s">
        <v>978</v>
      </c>
      <c r="D193" s="388" t="s">
        <v>979</v>
      </c>
      <c r="E193" s="388"/>
      <c r="F193" s="182" t="s">
        <v>325</v>
      </c>
      <c r="G193" s="184">
        <v>1</v>
      </c>
      <c r="H193" s="183"/>
      <c r="I193" s="183">
        <f t="shared" si="11"/>
        <v>0</v>
      </c>
      <c r="J193" s="182">
        <f t="shared" si="12"/>
        <v>10.82</v>
      </c>
      <c r="K193" s="187">
        <f t="shared" si="13"/>
        <v>0</v>
      </c>
      <c r="L193" s="187"/>
      <c r="M193" s="187">
        <f t="shared" si="10"/>
        <v>0</v>
      </c>
      <c r="N193" s="187">
        <v>10.82</v>
      </c>
      <c r="O193" s="187"/>
      <c r="P193" s="189"/>
      <c r="Q193" s="189"/>
      <c r="R193" s="189"/>
      <c r="S193" s="187">
        <f t="shared" si="14"/>
        <v>0</v>
      </c>
      <c r="T193" s="187"/>
      <c r="U193" s="187"/>
      <c r="V193" s="197"/>
      <c r="W193" s="52"/>
      <c r="Z193">
        <v>0</v>
      </c>
    </row>
    <row r="194" spans="1:26" ht="25.05" customHeight="1" x14ac:dyDescent="0.3">
      <c r="A194" s="179"/>
      <c r="B194" s="212">
        <v>91</v>
      </c>
      <c r="C194" s="188" t="s">
        <v>980</v>
      </c>
      <c r="D194" s="388" t="s">
        <v>981</v>
      </c>
      <c r="E194" s="388"/>
      <c r="F194" s="182" t="s">
        <v>325</v>
      </c>
      <c r="G194" s="184">
        <v>3</v>
      </c>
      <c r="H194" s="183"/>
      <c r="I194" s="183">
        <f t="shared" si="11"/>
        <v>0</v>
      </c>
      <c r="J194" s="182">
        <f t="shared" si="12"/>
        <v>2.4</v>
      </c>
      <c r="K194" s="187">
        <f t="shared" si="13"/>
        <v>0</v>
      </c>
      <c r="L194" s="187"/>
      <c r="M194" s="187">
        <f t="shared" si="10"/>
        <v>0</v>
      </c>
      <c r="N194" s="187">
        <v>0.8</v>
      </c>
      <c r="O194" s="187"/>
      <c r="P194" s="189"/>
      <c r="Q194" s="189"/>
      <c r="R194" s="189"/>
      <c r="S194" s="187">
        <f t="shared" si="14"/>
        <v>0</v>
      </c>
      <c r="T194" s="187"/>
      <c r="U194" s="187"/>
      <c r="V194" s="197"/>
      <c r="W194" s="52"/>
      <c r="Z194">
        <v>0</v>
      </c>
    </row>
    <row r="195" spans="1:26" ht="25.05" customHeight="1" x14ac:dyDescent="0.3">
      <c r="A195" s="179"/>
      <c r="B195" s="212">
        <v>92</v>
      </c>
      <c r="C195" s="188" t="s">
        <v>982</v>
      </c>
      <c r="D195" s="388" t="s">
        <v>983</v>
      </c>
      <c r="E195" s="388"/>
      <c r="F195" s="182" t="s">
        <v>325</v>
      </c>
      <c r="G195" s="184">
        <v>6</v>
      </c>
      <c r="H195" s="183"/>
      <c r="I195" s="183">
        <f t="shared" si="11"/>
        <v>0</v>
      </c>
      <c r="J195" s="182">
        <f t="shared" si="12"/>
        <v>27.06</v>
      </c>
      <c r="K195" s="187">
        <f t="shared" si="13"/>
        <v>0</v>
      </c>
      <c r="L195" s="187"/>
      <c r="M195" s="187">
        <f t="shared" si="10"/>
        <v>0</v>
      </c>
      <c r="N195" s="187">
        <v>4.51</v>
      </c>
      <c r="O195" s="187"/>
      <c r="P195" s="189"/>
      <c r="Q195" s="189"/>
      <c r="R195" s="189"/>
      <c r="S195" s="187">
        <f t="shared" si="14"/>
        <v>0</v>
      </c>
      <c r="T195" s="187"/>
      <c r="U195" s="187"/>
      <c r="V195" s="197"/>
      <c r="W195" s="52"/>
      <c r="Z195">
        <v>0</v>
      </c>
    </row>
    <row r="196" spans="1:26" ht="25.05" customHeight="1" x14ac:dyDescent="0.3">
      <c r="A196" s="179"/>
      <c r="B196" s="212">
        <v>93</v>
      </c>
      <c r="C196" s="188" t="s">
        <v>984</v>
      </c>
      <c r="D196" s="388" t="s">
        <v>985</v>
      </c>
      <c r="E196" s="388"/>
      <c r="F196" s="182" t="s">
        <v>162</v>
      </c>
      <c r="G196" s="184">
        <v>20</v>
      </c>
      <c r="H196" s="183"/>
      <c r="I196" s="183">
        <f t="shared" si="11"/>
        <v>0</v>
      </c>
      <c r="J196" s="182">
        <f t="shared" si="12"/>
        <v>14.2</v>
      </c>
      <c r="K196" s="187">
        <f t="shared" si="13"/>
        <v>0</v>
      </c>
      <c r="L196" s="187"/>
      <c r="M196" s="187">
        <f t="shared" si="10"/>
        <v>0</v>
      </c>
      <c r="N196" s="187">
        <v>0.71</v>
      </c>
      <c r="O196" s="187"/>
      <c r="P196" s="189"/>
      <c r="Q196" s="189"/>
      <c r="R196" s="189"/>
      <c r="S196" s="187">
        <f t="shared" si="14"/>
        <v>0</v>
      </c>
      <c r="T196" s="187"/>
      <c r="U196" s="187"/>
      <c r="V196" s="197"/>
      <c r="W196" s="52"/>
      <c r="Z196">
        <v>0</v>
      </c>
    </row>
    <row r="197" spans="1:26" ht="25.05" customHeight="1" x14ac:dyDescent="0.3">
      <c r="A197" s="179"/>
      <c r="B197" s="212">
        <v>94</v>
      </c>
      <c r="C197" s="188" t="s">
        <v>986</v>
      </c>
      <c r="D197" s="388" t="s">
        <v>987</v>
      </c>
      <c r="E197" s="388"/>
      <c r="F197" s="182" t="s">
        <v>162</v>
      </c>
      <c r="G197" s="184">
        <v>20</v>
      </c>
      <c r="H197" s="183"/>
      <c r="I197" s="183">
        <f t="shared" si="11"/>
        <v>0</v>
      </c>
      <c r="J197" s="182">
        <f t="shared" si="12"/>
        <v>95.2</v>
      </c>
      <c r="K197" s="187">
        <f t="shared" si="13"/>
        <v>0</v>
      </c>
      <c r="L197" s="187"/>
      <c r="M197" s="187">
        <f t="shared" si="10"/>
        <v>0</v>
      </c>
      <c r="N197" s="187">
        <v>4.76</v>
      </c>
      <c r="O197" s="187"/>
      <c r="P197" s="189"/>
      <c r="Q197" s="189"/>
      <c r="R197" s="189"/>
      <c r="S197" s="187">
        <f t="shared" si="14"/>
        <v>0</v>
      </c>
      <c r="T197" s="187"/>
      <c r="U197" s="187"/>
      <c r="V197" s="197"/>
      <c r="W197" s="52"/>
      <c r="Z197">
        <v>0</v>
      </c>
    </row>
    <row r="198" spans="1:26" ht="25.05" customHeight="1" x14ac:dyDescent="0.3">
      <c r="A198" s="179"/>
      <c r="B198" s="212">
        <v>95</v>
      </c>
      <c r="C198" s="188" t="s">
        <v>988</v>
      </c>
      <c r="D198" s="388" t="s">
        <v>989</v>
      </c>
      <c r="E198" s="388"/>
      <c r="F198" s="182" t="s">
        <v>162</v>
      </c>
      <c r="G198" s="184">
        <v>120</v>
      </c>
      <c r="H198" s="183"/>
      <c r="I198" s="183">
        <f t="shared" si="11"/>
        <v>0</v>
      </c>
      <c r="J198" s="182">
        <f t="shared" si="12"/>
        <v>91.2</v>
      </c>
      <c r="K198" s="187">
        <f t="shared" si="13"/>
        <v>0</v>
      </c>
      <c r="L198" s="187"/>
      <c r="M198" s="187">
        <f t="shared" si="10"/>
        <v>0</v>
      </c>
      <c r="N198" s="187">
        <v>0.76</v>
      </c>
      <c r="O198" s="187"/>
      <c r="P198" s="189"/>
      <c r="Q198" s="189"/>
      <c r="R198" s="189"/>
      <c r="S198" s="187">
        <f t="shared" si="14"/>
        <v>0</v>
      </c>
      <c r="T198" s="187"/>
      <c r="U198" s="187"/>
      <c r="V198" s="197"/>
      <c r="W198" s="52"/>
      <c r="Z198">
        <v>0</v>
      </c>
    </row>
    <row r="199" spans="1:26" ht="25.05" customHeight="1" x14ac:dyDescent="0.3">
      <c r="A199" s="179"/>
      <c r="B199" s="212">
        <v>96</v>
      </c>
      <c r="C199" s="188" t="s">
        <v>990</v>
      </c>
      <c r="D199" s="388" t="s">
        <v>991</v>
      </c>
      <c r="E199" s="388"/>
      <c r="F199" s="182" t="s">
        <v>162</v>
      </c>
      <c r="G199" s="184">
        <v>35</v>
      </c>
      <c r="H199" s="183"/>
      <c r="I199" s="183">
        <f t="shared" si="11"/>
        <v>0</v>
      </c>
      <c r="J199" s="182">
        <f t="shared" si="12"/>
        <v>46.2</v>
      </c>
      <c r="K199" s="187">
        <f t="shared" si="13"/>
        <v>0</v>
      </c>
      <c r="L199" s="187"/>
      <c r="M199" s="187">
        <f t="shared" si="10"/>
        <v>0</v>
      </c>
      <c r="N199" s="187">
        <v>1.32</v>
      </c>
      <c r="O199" s="187"/>
      <c r="P199" s="189"/>
      <c r="Q199" s="189"/>
      <c r="R199" s="189"/>
      <c r="S199" s="187">
        <f t="shared" si="14"/>
        <v>0</v>
      </c>
      <c r="T199" s="187"/>
      <c r="U199" s="187"/>
      <c r="V199" s="197"/>
      <c r="W199" s="52"/>
      <c r="Z199">
        <v>0</v>
      </c>
    </row>
    <row r="200" spans="1:26" ht="25.05" customHeight="1" x14ac:dyDescent="0.3">
      <c r="A200" s="179"/>
      <c r="B200" s="212">
        <v>97</v>
      </c>
      <c r="C200" s="188" t="s">
        <v>992</v>
      </c>
      <c r="D200" s="388" t="s">
        <v>993</v>
      </c>
      <c r="E200" s="388"/>
      <c r="F200" s="182" t="s">
        <v>162</v>
      </c>
      <c r="G200" s="184">
        <v>25</v>
      </c>
      <c r="H200" s="183"/>
      <c r="I200" s="183">
        <f t="shared" si="11"/>
        <v>0</v>
      </c>
      <c r="J200" s="182">
        <f t="shared" si="12"/>
        <v>47.5</v>
      </c>
      <c r="K200" s="187">
        <f t="shared" si="13"/>
        <v>0</v>
      </c>
      <c r="L200" s="187"/>
      <c r="M200" s="187">
        <f t="shared" si="10"/>
        <v>0</v>
      </c>
      <c r="N200" s="187">
        <v>1.9</v>
      </c>
      <c r="O200" s="187"/>
      <c r="P200" s="189"/>
      <c r="Q200" s="189"/>
      <c r="R200" s="189"/>
      <c r="S200" s="187">
        <f t="shared" si="14"/>
        <v>0</v>
      </c>
      <c r="T200" s="187"/>
      <c r="U200" s="187"/>
      <c r="V200" s="197"/>
      <c r="W200" s="52"/>
      <c r="Z200">
        <v>0</v>
      </c>
    </row>
    <row r="201" spans="1:26" ht="25.05" customHeight="1" x14ac:dyDescent="0.3">
      <c r="A201" s="179"/>
      <c r="B201" s="212">
        <v>98</v>
      </c>
      <c r="C201" s="188" t="s">
        <v>994</v>
      </c>
      <c r="D201" s="388" t="s">
        <v>995</v>
      </c>
      <c r="E201" s="388"/>
      <c r="F201" s="182" t="s">
        <v>325</v>
      </c>
      <c r="G201" s="184">
        <v>2</v>
      </c>
      <c r="H201" s="183"/>
      <c r="I201" s="183">
        <f t="shared" si="11"/>
        <v>0</v>
      </c>
      <c r="J201" s="182">
        <f t="shared" si="12"/>
        <v>23.16</v>
      </c>
      <c r="K201" s="187">
        <f t="shared" si="13"/>
        <v>0</v>
      </c>
      <c r="L201" s="187"/>
      <c r="M201" s="187">
        <f t="shared" si="10"/>
        <v>0</v>
      </c>
      <c r="N201" s="187">
        <v>11.58</v>
      </c>
      <c r="O201" s="187"/>
      <c r="P201" s="189"/>
      <c r="Q201" s="189"/>
      <c r="R201" s="189"/>
      <c r="S201" s="187">
        <f t="shared" si="14"/>
        <v>0</v>
      </c>
      <c r="T201" s="187"/>
      <c r="U201" s="187"/>
      <c r="V201" s="197"/>
      <c r="W201" s="52"/>
      <c r="Z201">
        <v>0</v>
      </c>
    </row>
    <row r="202" spans="1:26" ht="25.05" customHeight="1" x14ac:dyDescent="0.3">
      <c r="A202" s="179"/>
      <c r="B202" s="212">
        <v>99</v>
      </c>
      <c r="C202" s="188" t="s">
        <v>996</v>
      </c>
      <c r="D202" s="388" t="s">
        <v>997</v>
      </c>
      <c r="E202" s="388"/>
      <c r="F202" s="182" t="s">
        <v>325</v>
      </c>
      <c r="G202" s="184">
        <v>29</v>
      </c>
      <c r="H202" s="183"/>
      <c r="I202" s="183">
        <f t="shared" si="11"/>
        <v>0</v>
      </c>
      <c r="J202" s="182">
        <f t="shared" si="12"/>
        <v>4872</v>
      </c>
      <c r="K202" s="187">
        <f t="shared" si="13"/>
        <v>0</v>
      </c>
      <c r="L202" s="187"/>
      <c r="M202" s="187">
        <f t="shared" si="10"/>
        <v>0</v>
      </c>
      <c r="N202" s="187">
        <v>168</v>
      </c>
      <c r="O202" s="187"/>
      <c r="P202" s="189"/>
      <c r="Q202" s="189"/>
      <c r="R202" s="189"/>
      <c r="S202" s="187">
        <f t="shared" si="14"/>
        <v>0</v>
      </c>
      <c r="T202" s="187"/>
      <c r="U202" s="187"/>
      <c r="V202" s="197"/>
      <c r="W202" s="52"/>
      <c r="Z202">
        <v>0</v>
      </c>
    </row>
    <row r="203" spans="1:26" ht="25.05" customHeight="1" x14ac:dyDescent="0.3">
      <c r="A203" s="179"/>
      <c r="B203" s="212">
        <v>100</v>
      </c>
      <c r="C203" s="188" t="s">
        <v>998</v>
      </c>
      <c r="D203" s="388" t="s">
        <v>999</v>
      </c>
      <c r="E203" s="388"/>
      <c r="F203" s="182" t="s">
        <v>325</v>
      </c>
      <c r="G203" s="184">
        <v>1</v>
      </c>
      <c r="H203" s="183"/>
      <c r="I203" s="183">
        <f t="shared" si="11"/>
        <v>0</v>
      </c>
      <c r="J203" s="182">
        <f t="shared" si="12"/>
        <v>654</v>
      </c>
      <c r="K203" s="187">
        <f t="shared" si="13"/>
        <v>0</v>
      </c>
      <c r="L203" s="187"/>
      <c r="M203" s="187">
        <f t="shared" si="10"/>
        <v>0</v>
      </c>
      <c r="N203" s="187">
        <v>654</v>
      </c>
      <c r="O203" s="187"/>
      <c r="P203" s="189"/>
      <c r="Q203" s="189"/>
      <c r="R203" s="189"/>
      <c r="S203" s="187">
        <f t="shared" si="14"/>
        <v>0</v>
      </c>
      <c r="T203" s="187"/>
      <c r="U203" s="187"/>
      <c r="V203" s="197"/>
      <c r="W203" s="52"/>
      <c r="Z203">
        <v>0</v>
      </c>
    </row>
    <row r="204" spans="1:26" ht="25.05" customHeight="1" x14ac:dyDescent="0.3">
      <c r="A204" s="179"/>
      <c r="B204" s="212">
        <v>101</v>
      </c>
      <c r="C204" s="188" t="s">
        <v>1000</v>
      </c>
      <c r="D204" s="388" t="s">
        <v>1001</v>
      </c>
      <c r="E204" s="388"/>
      <c r="F204" s="182" t="s">
        <v>325</v>
      </c>
      <c r="G204" s="184">
        <v>8</v>
      </c>
      <c r="H204" s="183"/>
      <c r="I204" s="183">
        <f t="shared" si="11"/>
        <v>0</v>
      </c>
      <c r="J204" s="182">
        <f t="shared" si="12"/>
        <v>3736</v>
      </c>
      <c r="K204" s="187">
        <f t="shared" si="13"/>
        <v>0</v>
      </c>
      <c r="L204" s="187"/>
      <c r="M204" s="187">
        <f t="shared" si="10"/>
        <v>0</v>
      </c>
      <c r="N204" s="187">
        <v>467</v>
      </c>
      <c r="O204" s="187"/>
      <c r="P204" s="189"/>
      <c r="Q204" s="189"/>
      <c r="R204" s="189"/>
      <c r="S204" s="187">
        <f t="shared" si="14"/>
        <v>0</v>
      </c>
      <c r="T204" s="187"/>
      <c r="U204" s="187"/>
      <c r="V204" s="197"/>
      <c r="W204" s="52"/>
      <c r="Z204">
        <v>0</v>
      </c>
    </row>
    <row r="205" spans="1:26" ht="25.05" customHeight="1" x14ac:dyDescent="0.3">
      <c r="A205" s="179"/>
      <c r="B205" s="212">
        <v>102</v>
      </c>
      <c r="C205" s="188" t="s">
        <v>1002</v>
      </c>
      <c r="D205" s="388" t="s">
        <v>1003</v>
      </c>
      <c r="E205" s="388"/>
      <c r="F205" s="182" t="s">
        <v>325</v>
      </c>
      <c r="G205" s="184">
        <v>1</v>
      </c>
      <c r="H205" s="183"/>
      <c r="I205" s="183">
        <f t="shared" si="11"/>
        <v>0</v>
      </c>
      <c r="J205" s="182">
        <f t="shared" si="12"/>
        <v>3385</v>
      </c>
      <c r="K205" s="187">
        <f t="shared" si="13"/>
        <v>0</v>
      </c>
      <c r="L205" s="187"/>
      <c r="M205" s="187">
        <f t="shared" si="10"/>
        <v>0</v>
      </c>
      <c r="N205" s="187">
        <v>3385</v>
      </c>
      <c r="O205" s="187"/>
      <c r="P205" s="189"/>
      <c r="Q205" s="189"/>
      <c r="R205" s="189"/>
      <c r="S205" s="187">
        <f t="shared" si="14"/>
        <v>0</v>
      </c>
      <c r="T205" s="187"/>
      <c r="U205" s="187"/>
      <c r="V205" s="197"/>
      <c r="W205" s="52"/>
      <c r="Z205">
        <v>0</v>
      </c>
    </row>
    <row r="206" spans="1:26" ht="25.05" customHeight="1" x14ac:dyDescent="0.3">
      <c r="A206" s="179"/>
      <c r="B206" s="212">
        <v>103</v>
      </c>
      <c r="C206" s="188" t="s">
        <v>1004</v>
      </c>
      <c r="D206" s="388" t="s">
        <v>1005</v>
      </c>
      <c r="E206" s="388"/>
      <c r="F206" s="182" t="s">
        <v>325</v>
      </c>
      <c r="G206" s="184">
        <v>1</v>
      </c>
      <c r="H206" s="183"/>
      <c r="I206" s="183">
        <f t="shared" si="11"/>
        <v>0</v>
      </c>
      <c r="J206" s="182">
        <f t="shared" si="12"/>
        <v>390.01</v>
      </c>
      <c r="K206" s="187">
        <f t="shared" si="13"/>
        <v>0</v>
      </c>
      <c r="L206" s="187"/>
      <c r="M206" s="187">
        <f t="shared" ref="M206:M229" si="15">ROUND(G206*(H206),2)</f>
        <v>0</v>
      </c>
      <c r="N206" s="187">
        <v>390.01</v>
      </c>
      <c r="O206" s="187"/>
      <c r="P206" s="189"/>
      <c r="Q206" s="189"/>
      <c r="R206" s="189"/>
      <c r="S206" s="187">
        <f t="shared" si="14"/>
        <v>0</v>
      </c>
      <c r="T206" s="187"/>
      <c r="U206" s="187"/>
      <c r="V206" s="197"/>
      <c r="W206" s="52"/>
      <c r="Z206">
        <v>0</v>
      </c>
    </row>
    <row r="207" spans="1:26" ht="25.05" customHeight="1" x14ac:dyDescent="0.3">
      <c r="A207" s="179"/>
      <c r="B207" s="212">
        <v>104</v>
      </c>
      <c r="C207" s="188" t="s">
        <v>1006</v>
      </c>
      <c r="D207" s="388" t="s">
        <v>1007</v>
      </c>
      <c r="E207" s="388"/>
      <c r="F207" s="182" t="s">
        <v>162</v>
      </c>
      <c r="G207" s="184">
        <v>29</v>
      </c>
      <c r="H207" s="183"/>
      <c r="I207" s="183">
        <f t="shared" si="11"/>
        <v>0</v>
      </c>
      <c r="J207" s="182">
        <f t="shared" si="12"/>
        <v>284.2</v>
      </c>
      <c r="K207" s="187">
        <f t="shared" si="13"/>
        <v>0</v>
      </c>
      <c r="L207" s="187"/>
      <c r="M207" s="187">
        <f t="shared" si="15"/>
        <v>0</v>
      </c>
      <c r="N207" s="187">
        <v>9.8000000000000007</v>
      </c>
      <c r="O207" s="187"/>
      <c r="P207" s="189"/>
      <c r="Q207" s="189"/>
      <c r="R207" s="189"/>
      <c r="S207" s="187">
        <f t="shared" si="14"/>
        <v>0</v>
      </c>
      <c r="T207" s="187"/>
      <c r="U207" s="187"/>
      <c r="V207" s="197"/>
      <c r="W207" s="52"/>
      <c r="Z207">
        <v>0</v>
      </c>
    </row>
    <row r="208" spans="1:26" ht="25.05" customHeight="1" x14ac:dyDescent="0.3">
      <c r="A208" s="179"/>
      <c r="B208" s="212">
        <v>105</v>
      </c>
      <c r="C208" s="188" t="s">
        <v>1008</v>
      </c>
      <c r="D208" s="388" t="s">
        <v>1009</v>
      </c>
      <c r="E208" s="388"/>
      <c r="F208" s="182" t="s">
        <v>325</v>
      </c>
      <c r="G208" s="184">
        <v>29</v>
      </c>
      <c r="H208" s="183"/>
      <c r="I208" s="183">
        <f t="shared" si="11"/>
        <v>0</v>
      </c>
      <c r="J208" s="182">
        <f t="shared" si="12"/>
        <v>20.3</v>
      </c>
      <c r="K208" s="187">
        <f t="shared" si="13"/>
        <v>0</v>
      </c>
      <c r="L208" s="187"/>
      <c r="M208" s="187">
        <f t="shared" si="15"/>
        <v>0</v>
      </c>
      <c r="N208" s="187">
        <v>0.7</v>
      </c>
      <c r="O208" s="187"/>
      <c r="P208" s="189"/>
      <c r="Q208" s="189"/>
      <c r="R208" s="189"/>
      <c r="S208" s="187">
        <f t="shared" si="14"/>
        <v>0</v>
      </c>
      <c r="T208" s="187"/>
      <c r="U208" s="187"/>
      <c r="V208" s="197"/>
      <c r="W208" s="52"/>
      <c r="Z208">
        <v>0</v>
      </c>
    </row>
    <row r="209" spans="1:26" ht="25.05" customHeight="1" x14ac:dyDescent="0.3">
      <c r="A209" s="179"/>
      <c r="B209" s="212">
        <v>106</v>
      </c>
      <c r="C209" s="188" t="s">
        <v>1010</v>
      </c>
      <c r="D209" s="388" t="s">
        <v>1011</v>
      </c>
      <c r="E209" s="388"/>
      <c r="F209" s="182" t="s">
        <v>325</v>
      </c>
      <c r="G209" s="184">
        <v>29</v>
      </c>
      <c r="H209" s="183"/>
      <c r="I209" s="183">
        <f t="shared" si="11"/>
        <v>0</v>
      </c>
      <c r="J209" s="182">
        <f t="shared" si="12"/>
        <v>23.2</v>
      </c>
      <c r="K209" s="187">
        <f t="shared" si="13"/>
        <v>0</v>
      </c>
      <c r="L209" s="187"/>
      <c r="M209" s="187">
        <f t="shared" si="15"/>
        <v>0</v>
      </c>
      <c r="N209" s="187">
        <v>0.8</v>
      </c>
      <c r="O209" s="187"/>
      <c r="P209" s="189"/>
      <c r="Q209" s="189"/>
      <c r="R209" s="189"/>
      <c r="S209" s="187">
        <f t="shared" si="14"/>
        <v>0</v>
      </c>
      <c r="T209" s="187"/>
      <c r="U209" s="187"/>
      <c r="V209" s="197"/>
      <c r="W209" s="52"/>
      <c r="Z209">
        <v>0</v>
      </c>
    </row>
    <row r="210" spans="1:26" ht="25.05" customHeight="1" x14ac:dyDescent="0.3">
      <c r="A210" s="179"/>
      <c r="B210" s="212">
        <v>107</v>
      </c>
      <c r="C210" s="188" t="s">
        <v>1012</v>
      </c>
      <c r="D210" s="388" t="s">
        <v>1013</v>
      </c>
      <c r="E210" s="388"/>
      <c r="F210" s="182" t="s">
        <v>325</v>
      </c>
      <c r="G210" s="184">
        <v>29</v>
      </c>
      <c r="H210" s="183"/>
      <c r="I210" s="183">
        <f t="shared" si="11"/>
        <v>0</v>
      </c>
      <c r="J210" s="182">
        <f t="shared" si="12"/>
        <v>14.5</v>
      </c>
      <c r="K210" s="187">
        <f t="shared" si="13"/>
        <v>0</v>
      </c>
      <c r="L210" s="187"/>
      <c r="M210" s="187">
        <f t="shared" si="15"/>
        <v>0</v>
      </c>
      <c r="N210" s="187">
        <v>0.5</v>
      </c>
      <c r="O210" s="187"/>
      <c r="P210" s="189"/>
      <c r="Q210" s="189"/>
      <c r="R210" s="189"/>
      <c r="S210" s="187">
        <f t="shared" si="14"/>
        <v>0</v>
      </c>
      <c r="T210" s="187"/>
      <c r="U210" s="187"/>
      <c r="V210" s="197"/>
      <c r="W210" s="52"/>
      <c r="Z210">
        <v>0</v>
      </c>
    </row>
    <row r="211" spans="1:26" ht="25.05" customHeight="1" x14ac:dyDescent="0.3">
      <c r="A211" s="179"/>
      <c r="B211" s="212">
        <v>108</v>
      </c>
      <c r="C211" s="188" t="s">
        <v>1014</v>
      </c>
      <c r="D211" s="388" t="s">
        <v>1015</v>
      </c>
      <c r="E211" s="388"/>
      <c r="F211" s="182" t="s">
        <v>325</v>
      </c>
      <c r="G211" s="184">
        <v>92</v>
      </c>
      <c r="H211" s="183"/>
      <c r="I211" s="183">
        <f t="shared" si="11"/>
        <v>0</v>
      </c>
      <c r="J211" s="182">
        <f t="shared" si="12"/>
        <v>7875.2</v>
      </c>
      <c r="K211" s="187">
        <f t="shared" si="13"/>
        <v>0</v>
      </c>
      <c r="L211" s="187"/>
      <c r="M211" s="187">
        <f t="shared" si="15"/>
        <v>0</v>
      </c>
      <c r="N211" s="187">
        <v>85.6</v>
      </c>
      <c r="O211" s="187"/>
      <c r="P211" s="189"/>
      <c r="Q211" s="189"/>
      <c r="R211" s="189"/>
      <c r="S211" s="187">
        <f t="shared" si="14"/>
        <v>0</v>
      </c>
      <c r="T211" s="187"/>
      <c r="U211" s="187"/>
      <c r="V211" s="197"/>
      <c r="W211" s="52"/>
      <c r="Z211">
        <v>0</v>
      </c>
    </row>
    <row r="212" spans="1:26" ht="25.05" customHeight="1" x14ac:dyDescent="0.3">
      <c r="A212" s="179"/>
      <c r="B212" s="212">
        <v>109</v>
      </c>
      <c r="C212" s="188" t="s">
        <v>1016</v>
      </c>
      <c r="D212" s="388" t="s">
        <v>1017</v>
      </c>
      <c r="E212" s="388"/>
      <c r="F212" s="182" t="s">
        <v>325</v>
      </c>
      <c r="G212" s="184">
        <v>113</v>
      </c>
      <c r="H212" s="183"/>
      <c r="I212" s="183">
        <f t="shared" ref="I212:I229" si="16">ROUND(G212*(H212),2)</f>
        <v>0</v>
      </c>
      <c r="J212" s="182">
        <f t="shared" ref="J212:J229" si="17">ROUND(G212*(N212),2)</f>
        <v>7709.99</v>
      </c>
      <c r="K212" s="187">
        <f t="shared" ref="K212:K229" si="18">ROUND(G212*(O212),2)</f>
        <v>0</v>
      </c>
      <c r="L212" s="187"/>
      <c r="M212" s="187">
        <f t="shared" si="15"/>
        <v>0</v>
      </c>
      <c r="N212" s="187">
        <v>68.23</v>
      </c>
      <c r="O212" s="187"/>
      <c r="P212" s="189"/>
      <c r="Q212" s="189"/>
      <c r="R212" s="189"/>
      <c r="S212" s="187">
        <f t="shared" ref="S212:S229" si="19">ROUND(G212*(P212),3)</f>
        <v>0</v>
      </c>
      <c r="T212" s="187"/>
      <c r="U212" s="187"/>
      <c r="V212" s="197"/>
      <c r="W212" s="52"/>
      <c r="Z212">
        <v>0</v>
      </c>
    </row>
    <row r="213" spans="1:26" ht="34.950000000000003" customHeight="1" x14ac:dyDescent="0.3">
      <c r="A213" s="179"/>
      <c r="B213" s="212">
        <v>110</v>
      </c>
      <c r="C213" s="188" t="s">
        <v>1018</v>
      </c>
      <c r="D213" s="388" t="s">
        <v>1019</v>
      </c>
      <c r="E213" s="388"/>
      <c r="F213" s="182" t="s">
        <v>325</v>
      </c>
      <c r="G213" s="184">
        <v>1</v>
      </c>
      <c r="H213" s="183"/>
      <c r="I213" s="183">
        <f t="shared" si="16"/>
        <v>0</v>
      </c>
      <c r="J213" s="182">
        <f t="shared" si="17"/>
        <v>520</v>
      </c>
      <c r="K213" s="187">
        <f t="shared" si="18"/>
        <v>0</v>
      </c>
      <c r="L213" s="187"/>
      <c r="M213" s="187">
        <f t="shared" si="15"/>
        <v>0</v>
      </c>
      <c r="N213" s="187">
        <v>520</v>
      </c>
      <c r="O213" s="187"/>
      <c r="P213" s="189"/>
      <c r="Q213" s="189"/>
      <c r="R213" s="189"/>
      <c r="S213" s="187">
        <f t="shared" si="19"/>
        <v>0</v>
      </c>
      <c r="T213" s="187"/>
      <c r="U213" s="187"/>
      <c r="V213" s="197"/>
      <c r="W213" s="52"/>
      <c r="Z213">
        <v>0</v>
      </c>
    </row>
    <row r="214" spans="1:26" ht="49.95" customHeight="1" x14ac:dyDescent="0.3">
      <c r="A214" s="179"/>
      <c r="B214" s="212">
        <v>111</v>
      </c>
      <c r="C214" s="188" t="s">
        <v>1020</v>
      </c>
      <c r="D214" s="388" t="s">
        <v>1021</v>
      </c>
      <c r="E214" s="388"/>
      <c r="F214" s="182" t="s">
        <v>325</v>
      </c>
      <c r="G214" s="184">
        <v>1</v>
      </c>
      <c r="H214" s="183"/>
      <c r="I214" s="183">
        <f t="shared" si="16"/>
        <v>0</v>
      </c>
      <c r="J214" s="182">
        <f t="shared" si="17"/>
        <v>327.31</v>
      </c>
      <c r="K214" s="187">
        <f t="shared" si="18"/>
        <v>0</v>
      </c>
      <c r="L214" s="187"/>
      <c r="M214" s="187">
        <f t="shared" si="15"/>
        <v>0</v>
      </c>
      <c r="N214" s="187">
        <v>327.31</v>
      </c>
      <c r="O214" s="187"/>
      <c r="P214" s="189"/>
      <c r="Q214" s="189"/>
      <c r="R214" s="189"/>
      <c r="S214" s="187">
        <f t="shared" si="19"/>
        <v>0</v>
      </c>
      <c r="T214" s="187"/>
      <c r="U214" s="187"/>
      <c r="V214" s="197"/>
      <c r="W214" s="52"/>
      <c r="Z214">
        <v>0</v>
      </c>
    </row>
    <row r="215" spans="1:26" ht="25.05" customHeight="1" x14ac:dyDescent="0.3">
      <c r="A215" s="179"/>
      <c r="B215" s="212">
        <v>112</v>
      </c>
      <c r="C215" s="188" t="s">
        <v>1022</v>
      </c>
      <c r="D215" s="388" t="s">
        <v>1023</v>
      </c>
      <c r="E215" s="388"/>
      <c r="F215" s="182" t="s">
        <v>325</v>
      </c>
      <c r="G215" s="184">
        <v>1</v>
      </c>
      <c r="H215" s="183"/>
      <c r="I215" s="183">
        <f t="shared" si="16"/>
        <v>0</v>
      </c>
      <c r="J215" s="182">
        <f t="shared" si="17"/>
        <v>71.09</v>
      </c>
      <c r="K215" s="187">
        <f t="shared" si="18"/>
        <v>0</v>
      </c>
      <c r="L215" s="187"/>
      <c r="M215" s="187">
        <f t="shared" si="15"/>
        <v>0</v>
      </c>
      <c r="N215" s="187">
        <v>71.09</v>
      </c>
      <c r="O215" s="187"/>
      <c r="P215" s="189"/>
      <c r="Q215" s="189"/>
      <c r="R215" s="189"/>
      <c r="S215" s="187">
        <f t="shared" si="19"/>
        <v>0</v>
      </c>
      <c r="T215" s="187"/>
      <c r="U215" s="187"/>
      <c r="V215" s="197"/>
      <c r="W215" s="52"/>
      <c r="Z215">
        <v>0</v>
      </c>
    </row>
    <row r="216" spans="1:26" ht="25.05" customHeight="1" x14ac:dyDescent="0.3">
      <c r="A216" s="179"/>
      <c r="B216" s="212">
        <v>113</v>
      </c>
      <c r="C216" s="188" t="s">
        <v>1024</v>
      </c>
      <c r="D216" s="388" t="s">
        <v>1025</v>
      </c>
      <c r="E216" s="388"/>
      <c r="F216" s="182" t="s">
        <v>325</v>
      </c>
      <c r="G216" s="184">
        <v>2</v>
      </c>
      <c r="H216" s="183"/>
      <c r="I216" s="183">
        <f t="shared" si="16"/>
        <v>0</v>
      </c>
      <c r="J216" s="182">
        <f t="shared" si="17"/>
        <v>45.32</v>
      </c>
      <c r="K216" s="187">
        <f t="shared" si="18"/>
        <v>0</v>
      </c>
      <c r="L216" s="187"/>
      <c r="M216" s="187">
        <f t="shared" si="15"/>
        <v>0</v>
      </c>
      <c r="N216" s="187">
        <v>22.66</v>
      </c>
      <c r="O216" s="187"/>
      <c r="P216" s="189"/>
      <c r="Q216" s="189"/>
      <c r="R216" s="189"/>
      <c r="S216" s="187">
        <f t="shared" si="19"/>
        <v>0</v>
      </c>
      <c r="T216" s="187"/>
      <c r="U216" s="187"/>
      <c r="V216" s="197"/>
      <c r="W216" s="52"/>
      <c r="Z216">
        <v>0</v>
      </c>
    </row>
    <row r="217" spans="1:26" ht="25.05" customHeight="1" x14ac:dyDescent="0.3">
      <c r="A217" s="179"/>
      <c r="B217" s="212">
        <v>114</v>
      </c>
      <c r="C217" s="188" t="s">
        <v>1026</v>
      </c>
      <c r="D217" s="388" t="s">
        <v>1027</v>
      </c>
      <c r="E217" s="388"/>
      <c r="F217" s="182" t="s">
        <v>325</v>
      </c>
      <c r="G217" s="184">
        <v>1</v>
      </c>
      <c r="H217" s="183"/>
      <c r="I217" s="183">
        <f t="shared" si="16"/>
        <v>0</v>
      </c>
      <c r="J217" s="182">
        <f t="shared" si="17"/>
        <v>250</v>
      </c>
      <c r="K217" s="187">
        <f t="shared" si="18"/>
        <v>0</v>
      </c>
      <c r="L217" s="187"/>
      <c r="M217" s="187">
        <f t="shared" si="15"/>
        <v>0</v>
      </c>
      <c r="N217" s="187">
        <v>250</v>
      </c>
      <c r="O217" s="187"/>
      <c r="P217" s="189"/>
      <c r="Q217" s="189"/>
      <c r="R217" s="189"/>
      <c r="S217" s="187">
        <f t="shared" si="19"/>
        <v>0</v>
      </c>
      <c r="T217" s="187"/>
      <c r="U217" s="187"/>
      <c r="V217" s="197"/>
      <c r="W217" s="52"/>
      <c r="Z217">
        <v>0</v>
      </c>
    </row>
    <row r="218" spans="1:26" ht="25.05" customHeight="1" x14ac:dyDescent="0.3">
      <c r="A218" s="179"/>
      <c r="B218" s="212">
        <v>115</v>
      </c>
      <c r="C218" s="188" t="s">
        <v>1028</v>
      </c>
      <c r="D218" s="388" t="s">
        <v>1029</v>
      </c>
      <c r="E218" s="388"/>
      <c r="F218" s="182" t="s">
        <v>325</v>
      </c>
      <c r="G218" s="184">
        <v>3</v>
      </c>
      <c r="H218" s="183"/>
      <c r="I218" s="183">
        <f t="shared" si="16"/>
        <v>0</v>
      </c>
      <c r="J218" s="182">
        <f t="shared" si="17"/>
        <v>52.59</v>
      </c>
      <c r="K218" s="187">
        <f t="shared" si="18"/>
        <v>0</v>
      </c>
      <c r="L218" s="187"/>
      <c r="M218" s="187">
        <f t="shared" si="15"/>
        <v>0</v>
      </c>
      <c r="N218" s="187">
        <v>17.53</v>
      </c>
      <c r="O218" s="187"/>
      <c r="P218" s="189"/>
      <c r="Q218" s="189"/>
      <c r="R218" s="189"/>
      <c r="S218" s="187">
        <f t="shared" si="19"/>
        <v>0</v>
      </c>
      <c r="T218" s="187"/>
      <c r="U218" s="187"/>
      <c r="V218" s="197"/>
      <c r="W218" s="52"/>
      <c r="Z218">
        <v>0</v>
      </c>
    </row>
    <row r="219" spans="1:26" ht="25.05" customHeight="1" x14ac:dyDescent="0.3">
      <c r="A219" s="179"/>
      <c r="B219" s="212">
        <v>116</v>
      </c>
      <c r="C219" s="188" t="s">
        <v>1030</v>
      </c>
      <c r="D219" s="388" t="s">
        <v>1031</v>
      </c>
      <c r="E219" s="388"/>
      <c r="F219" s="182" t="s">
        <v>325</v>
      </c>
      <c r="G219" s="184">
        <v>200</v>
      </c>
      <c r="H219" s="183"/>
      <c r="I219" s="183">
        <f t="shared" si="16"/>
        <v>0</v>
      </c>
      <c r="J219" s="182">
        <f t="shared" si="17"/>
        <v>38</v>
      </c>
      <c r="K219" s="187">
        <f t="shared" si="18"/>
        <v>0</v>
      </c>
      <c r="L219" s="187"/>
      <c r="M219" s="187">
        <f t="shared" si="15"/>
        <v>0</v>
      </c>
      <c r="N219" s="187">
        <v>0.19</v>
      </c>
      <c r="O219" s="187"/>
      <c r="P219" s="189"/>
      <c r="Q219" s="189"/>
      <c r="R219" s="189"/>
      <c r="S219" s="187">
        <f t="shared" si="19"/>
        <v>0</v>
      </c>
      <c r="T219" s="187"/>
      <c r="U219" s="187"/>
      <c r="V219" s="197"/>
      <c r="W219" s="52"/>
      <c r="Z219">
        <v>0</v>
      </c>
    </row>
    <row r="220" spans="1:26" ht="34.950000000000003" customHeight="1" x14ac:dyDescent="0.3">
      <c r="A220" s="179"/>
      <c r="B220" s="212">
        <v>117</v>
      </c>
      <c r="C220" s="188" t="s">
        <v>1032</v>
      </c>
      <c r="D220" s="388" t="s">
        <v>1033</v>
      </c>
      <c r="E220" s="388"/>
      <c r="F220" s="182" t="s">
        <v>325</v>
      </c>
      <c r="G220" s="184">
        <v>1</v>
      </c>
      <c r="H220" s="183"/>
      <c r="I220" s="183">
        <f t="shared" si="16"/>
        <v>0</v>
      </c>
      <c r="J220" s="182">
        <f t="shared" si="17"/>
        <v>600</v>
      </c>
      <c r="K220" s="187">
        <f t="shared" si="18"/>
        <v>0</v>
      </c>
      <c r="L220" s="187"/>
      <c r="M220" s="187">
        <f t="shared" si="15"/>
        <v>0</v>
      </c>
      <c r="N220" s="187">
        <v>600</v>
      </c>
      <c r="O220" s="187"/>
      <c r="P220" s="189"/>
      <c r="Q220" s="189"/>
      <c r="R220" s="189"/>
      <c r="S220" s="187">
        <f t="shared" si="19"/>
        <v>0</v>
      </c>
      <c r="T220" s="187"/>
      <c r="U220" s="187"/>
      <c r="V220" s="197"/>
      <c r="W220" s="52"/>
      <c r="Z220">
        <v>0</v>
      </c>
    </row>
    <row r="221" spans="1:26" ht="49.95" customHeight="1" x14ac:dyDescent="0.3">
      <c r="A221" s="179"/>
      <c r="B221" s="212">
        <v>118</v>
      </c>
      <c r="C221" s="188" t="s">
        <v>1034</v>
      </c>
      <c r="D221" s="388" t="s">
        <v>1035</v>
      </c>
      <c r="E221" s="388"/>
      <c r="F221" s="182" t="s">
        <v>325</v>
      </c>
      <c r="G221" s="184">
        <v>1</v>
      </c>
      <c r="H221" s="183"/>
      <c r="I221" s="183">
        <f t="shared" si="16"/>
        <v>0</v>
      </c>
      <c r="J221" s="182">
        <f t="shared" si="17"/>
        <v>1150</v>
      </c>
      <c r="K221" s="187">
        <f t="shared" si="18"/>
        <v>0</v>
      </c>
      <c r="L221" s="187"/>
      <c r="M221" s="187">
        <f t="shared" si="15"/>
        <v>0</v>
      </c>
      <c r="N221" s="187">
        <v>1150</v>
      </c>
      <c r="O221" s="187"/>
      <c r="P221" s="189"/>
      <c r="Q221" s="189"/>
      <c r="R221" s="189"/>
      <c r="S221" s="187">
        <f t="shared" si="19"/>
        <v>0</v>
      </c>
      <c r="T221" s="187"/>
      <c r="U221" s="187"/>
      <c r="V221" s="197"/>
      <c r="W221" s="52"/>
      <c r="Z221">
        <v>0</v>
      </c>
    </row>
    <row r="222" spans="1:26" ht="25.05" customHeight="1" x14ac:dyDescent="0.3">
      <c r="A222" s="179"/>
      <c r="B222" s="212">
        <v>119</v>
      </c>
      <c r="C222" s="188" t="s">
        <v>1036</v>
      </c>
      <c r="D222" s="388" t="s">
        <v>1037</v>
      </c>
      <c r="E222" s="388"/>
      <c r="F222" s="182" t="s">
        <v>215</v>
      </c>
      <c r="G222" s="184">
        <v>22</v>
      </c>
      <c r="H222" s="183"/>
      <c r="I222" s="183">
        <f t="shared" si="16"/>
        <v>0</v>
      </c>
      <c r="J222" s="182">
        <f t="shared" si="17"/>
        <v>73.260000000000005</v>
      </c>
      <c r="K222" s="187">
        <f t="shared" si="18"/>
        <v>0</v>
      </c>
      <c r="L222" s="187"/>
      <c r="M222" s="187">
        <f t="shared" si="15"/>
        <v>0</v>
      </c>
      <c r="N222" s="187">
        <v>3.33</v>
      </c>
      <c r="O222" s="187"/>
      <c r="P222" s="189"/>
      <c r="Q222" s="189"/>
      <c r="R222" s="189"/>
      <c r="S222" s="187">
        <f t="shared" si="19"/>
        <v>0</v>
      </c>
      <c r="T222" s="187"/>
      <c r="U222" s="187"/>
      <c r="V222" s="197"/>
      <c r="W222" s="52"/>
      <c r="Z222">
        <v>0</v>
      </c>
    </row>
    <row r="223" spans="1:26" ht="25.05" customHeight="1" x14ac:dyDescent="0.3">
      <c r="A223" s="179"/>
      <c r="B223" s="212">
        <v>120</v>
      </c>
      <c r="C223" s="188" t="s">
        <v>1038</v>
      </c>
      <c r="D223" s="388" t="s">
        <v>1039</v>
      </c>
      <c r="E223" s="388"/>
      <c r="F223" s="182" t="s">
        <v>325</v>
      </c>
      <c r="G223" s="184">
        <v>8</v>
      </c>
      <c r="H223" s="183"/>
      <c r="I223" s="183">
        <f t="shared" si="16"/>
        <v>0</v>
      </c>
      <c r="J223" s="182">
        <f t="shared" si="17"/>
        <v>8.7200000000000006</v>
      </c>
      <c r="K223" s="187">
        <f t="shared" si="18"/>
        <v>0</v>
      </c>
      <c r="L223" s="187"/>
      <c r="M223" s="187">
        <f t="shared" si="15"/>
        <v>0</v>
      </c>
      <c r="N223" s="187">
        <v>1.0900000000000001</v>
      </c>
      <c r="O223" s="187"/>
      <c r="P223" s="189"/>
      <c r="Q223" s="189"/>
      <c r="R223" s="189"/>
      <c r="S223" s="187">
        <f t="shared" si="19"/>
        <v>0</v>
      </c>
      <c r="T223" s="187"/>
      <c r="U223" s="187"/>
      <c r="V223" s="197"/>
      <c r="W223" s="52"/>
      <c r="Z223">
        <v>0</v>
      </c>
    </row>
    <row r="224" spans="1:26" ht="25.05" customHeight="1" x14ac:dyDescent="0.3">
      <c r="A224" s="179"/>
      <c r="B224" s="212">
        <v>121</v>
      </c>
      <c r="C224" s="188" t="s">
        <v>1040</v>
      </c>
      <c r="D224" s="388" t="s">
        <v>1041</v>
      </c>
      <c r="E224" s="388"/>
      <c r="F224" s="182" t="s">
        <v>162</v>
      </c>
      <c r="G224" s="184">
        <v>8</v>
      </c>
      <c r="H224" s="183"/>
      <c r="I224" s="183">
        <f t="shared" si="16"/>
        <v>0</v>
      </c>
      <c r="J224" s="182">
        <f t="shared" si="17"/>
        <v>57.76</v>
      </c>
      <c r="K224" s="187">
        <f t="shared" si="18"/>
        <v>0</v>
      </c>
      <c r="L224" s="187"/>
      <c r="M224" s="187">
        <f t="shared" si="15"/>
        <v>0</v>
      </c>
      <c r="N224" s="187">
        <v>7.22</v>
      </c>
      <c r="O224" s="187"/>
      <c r="P224" s="189"/>
      <c r="Q224" s="189"/>
      <c r="R224" s="189"/>
      <c r="S224" s="187">
        <f t="shared" si="19"/>
        <v>0</v>
      </c>
      <c r="T224" s="187"/>
      <c r="U224" s="187"/>
      <c r="V224" s="197"/>
      <c r="W224" s="52"/>
      <c r="Z224">
        <v>0</v>
      </c>
    </row>
    <row r="225" spans="1:26" ht="25.05" customHeight="1" x14ac:dyDescent="0.3">
      <c r="A225" s="179"/>
      <c r="B225" s="212">
        <v>122</v>
      </c>
      <c r="C225" s="188" t="s">
        <v>1042</v>
      </c>
      <c r="D225" s="388" t="s">
        <v>1043</v>
      </c>
      <c r="E225" s="388"/>
      <c r="F225" s="182" t="s">
        <v>325</v>
      </c>
      <c r="G225" s="184">
        <v>2</v>
      </c>
      <c r="H225" s="183"/>
      <c r="I225" s="183">
        <f t="shared" si="16"/>
        <v>0</v>
      </c>
      <c r="J225" s="182">
        <f t="shared" si="17"/>
        <v>2.34</v>
      </c>
      <c r="K225" s="187">
        <f t="shared" si="18"/>
        <v>0</v>
      </c>
      <c r="L225" s="187"/>
      <c r="M225" s="187">
        <f t="shared" si="15"/>
        <v>0</v>
      </c>
      <c r="N225" s="187">
        <v>1.17</v>
      </c>
      <c r="O225" s="187"/>
      <c r="P225" s="189"/>
      <c r="Q225" s="189"/>
      <c r="R225" s="189"/>
      <c r="S225" s="187">
        <f t="shared" si="19"/>
        <v>0</v>
      </c>
      <c r="T225" s="187"/>
      <c r="U225" s="187"/>
      <c r="V225" s="197"/>
      <c r="W225" s="52"/>
      <c r="Z225">
        <v>0</v>
      </c>
    </row>
    <row r="226" spans="1:26" ht="34.950000000000003" customHeight="1" x14ac:dyDescent="0.3">
      <c r="A226" s="179"/>
      <c r="B226" s="212">
        <v>123</v>
      </c>
      <c r="C226" s="188" t="s">
        <v>1044</v>
      </c>
      <c r="D226" s="388" t="s">
        <v>1045</v>
      </c>
      <c r="E226" s="388"/>
      <c r="F226" s="182" t="s">
        <v>325</v>
      </c>
      <c r="G226" s="184">
        <v>1</v>
      </c>
      <c r="H226" s="183"/>
      <c r="I226" s="183">
        <f t="shared" si="16"/>
        <v>0</v>
      </c>
      <c r="J226" s="182">
        <f t="shared" si="17"/>
        <v>2759</v>
      </c>
      <c r="K226" s="187">
        <f t="shared" si="18"/>
        <v>0</v>
      </c>
      <c r="L226" s="187"/>
      <c r="M226" s="187">
        <f t="shared" si="15"/>
        <v>0</v>
      </c>
      <c r="N226" s="187">
        <v>2759</v>
      </c>
      <c r="O226" s="187"/>
      <c r="P226" s="189"/>
      <c r="Q226" s="189"/>
      <c r="R226" s="189"/>
      <c r="S226" s="187">
        <f t="shared" si="19"/>
        <v>0</v>
      </c>
      <c r="T226" s="187"/>
      <c r="U226" s="187"/>
      <c r="V226" s="197"/>
      <c r="W226" s="52"/>
      <c r="Z226">
        <v>0</v>
      </c>
    </row>
    <row r="227" spans="1:26" ht="25.05" customHeight="1" x14ac:dyDescent="0.3">
      <c r="A227" s="179"/>
      <c r="B227" s="212">
        <v>124</v>
      </c>
      <c r="C227" s="188" t="s">
        <v>1046</v>
      </c>
      <c r="D227" s="388" t="s">
        <v>1047</v>
      </c>
      <c r="E227" s="388"/>
      <c r="F227" s="182" t="s">
        <v>162</v>
      </c>
      <c r="G227" s="184">
        <v>50</v>
      </c>
      <c r="H227" s="183"/>
      <c r="I227" s="183">
        <f t="shared" si="16"/>
        <v>0</v>
      </c>
      <c r="J227" s="182">
        <f t="shared" si="17"/>
        <v>36.5</v>
      </c>
      <c r="K227" s="187">
        <f t="shared" si="18"/>
        <v>0</v>
      </c>
      <c r="L227" s="187"/>
      <c r="M227" s="187">
        <f t="shared" si="15"/>
        <v>0</v>
      </c>
      <c r="N227" s="187">
        <v>0.73</v>
      </c>
      <c r="O227" s="187"/>
      <c r="P227" s="189"/>
      <c r="Q227" s="189"/>
      <c r="R227" s="189"/>
      <c r="S227" s="187">
        <f t="shared" si="19"/>
        <v>0</v>
      </c>
      <c r="T227" s="187"/>
      <c r="U227" s="187"/>
      <c r="V227" s="197"/>
      <c r="W227" s="52"/>
      <c r="Z227">
        <v>0</v>
      </c>
    </row>
    <row r="228" spans="1:26" ht="25.05" customHeight="1" x14ac:dyDescent="0.3">
      <c r="A228" s="179"/>
      <c r="B228" s="212">
        <v>125</v>
      </c>
      <c r="C228" s="188" t="s">
        <v>1048</v>
      </c>
      <c r="D228" s="388" t="s">
        <v>1049</v>
      </c>
      <c r="E228" s="388"/>
      <c r="F228" s="182" t="s">
        <v>162</v>
      </c>
      <c r="G228" s="184">
        <v>25</v>
      </c>
      <c r="H228" s="183"/>
      <c r="I228" s="183">
        <f t="shared" si="16"/>
        <v>0</v>
      </c>
      <c r="J228" s="182">
        <f t="shared" si="17"/>
        <v>32.5</v>
      </c>
      <c r="K228" s="187">
        <f t="shared" si="18"/>
        <v>0</v>
      </c>
      <c r="L228" s="187"/>
      <c r="M228" s="187">
        <f t="shared" si="15"/>
        <v>0</v>
      </c>
      <c r="N228" s="187">
        <v>1.3</v>
      </c>
      <c r="O228" s="187"/>
      <c r="P228" s="189"/>
      <c r="Q228" s="189"/>
      <c r="R228" s="189"/>
      <c r="S228" s="187">
        <f t="shared" si="19"/>
        <v>0</v>
      </c>
      <c r="T228" s="187"/>
      <c r="U228" s="187"/>
      <c r="V228" s="197"/>
      <c r="W228" s="52"/>
      <c r="Z228">
        <v>0</v>
      </c>
    </row>
    <row r="229" spans="1:26" ht="25.05" customHeight="1" x14ac:dyDescent="0.3">
      <c r="A229" s="179"/>
      <c r="B229" s="212">
        <v>126</v>
      </c>
      <c r="C229" s="188" t="s">
        <v>1050</v>
      </c>
      <c r="D229" s="388" t="s">
        <v>1051</v>
      </c>
      <c r="E229" s="388"/>
      <c r="F229" s="182" t="s">
        <v>325</v>
      </c>
      <c r="G229" s="184">
        <v>45</v>
      </c>
      <c r="H229" s="183"/>
      <c r="I229" s="183">
        <f t="shared" si="16"/>
        <v>0</v>
      </c>
      <c r="J229" s="182">
        <f t="shared" si="17"/>
        <v>0.9</v>
      </c>
      <c r="K229" s="187">
        <f t="shared" si="18"/>
        <v>0</v>
      </c>
      <c r="L229" s="187"/>
      <c r="M229" s="187">
        <f t="shared" si="15"/>
        <v>0</v>
      </c>
      <c r="N229" s="187">
        <v>0.02</v>
      </c>
      <c r="O229" s="187"/>
      <c r="P229" s="189">
        <v>1.0000000000000001E-5</v>
      </c>
      <c r="Q229" s="189"/>
      <c r="R229" s="189">
        <v>1.0000000000000001E-5</v>
      </c>
      <c r="S229" s="187">
        <f t="shared" si="19"/>
        <v>0</v>
      </c>
      <c r="T229" s="187"/>
      <c r="U229" s="187"/>
      <c r="V229" s="197"/>
      <c r="W229" s="52"/>
      <c r="Z229">
        <v>0</v>
      </c>
    </row>
    <row r="230" spans="1:26" x14ac:dyDescent="0.3">
      <c r="A230" s="9"/>
      <c r="B230" s="210"/>
      <c r="C230" s="172">
        <v>921</v>
      </c>
      <c r="D230" s="372" t="s">
        <v>216</v>
      </c>
      <c r="E230" s="372"/>
      <c r="F230" s="9"/>
      <c r="G230" s="171"/>
      <c r="H230" s="138"/>
      <c r="I230" s="140">
        <f>ROUND((SUM(I115:I229))/1,2)</f>
        <v>0</v>
      </c>
      <c r="J230" s="9"/>
      <c r="K230" s="9"/>
      <c r="L230" s="9">
        <f>ROUND((SUM(L115:L229))/1,2)</f>
        <v>0</v>
      </c>
      <c r="M230" s="9">
        <f>ROUND((SUM(M115:M229))/1,2)</f>
        <v>0</v>
      </c>
      <c r="N230" s="9"/>
      <c r="O230" s="9"/>
      <c r="P230" s="9"/>
      <c r="Q230" s="9"/>
      <c r="R230" s="9"/>
      <c r="S230" s="9">
        <f>ROUND((SUM(S115:S229))/1,2)</f>
        <v>0</v>
      </c>
      <c r="T230" s="9"/>
      <c r="U230" s="9"/>
      <c r="V230" s="198">
        <f>ROUND((SUM(V115:V229))/1,2)</f>
        <v>0</v>
      </c>
      <c r="W230" s="215"/>
      <c r="X230" s="137"/>
      <c r="Y230" s="137"/>
      <c r="Z230" s="137"/>
    </row>
    <row r="231" spans="1:26" x14ac:dyDescent="0.3">
      <c r="A231" s="1"/>
      <c r="B231" s="206"/>
      <c r="C231" s="1"/>
      <c r="D231" s="1"/>
      <c r="E231" s="1"/>
      <c r="F231" s="1"/>
      <c r="G231" s="165"/>
      <c r="H231" s="131"/>
      <c r="I231" s="13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99"/>
      <c r="W231" s="52"/>
    </row>
    <row r="232" spans="1:26" x14ac:dyDescent="0.3">
      <c r="A232" s="9"/>
      <c r="B232" s="210"/>
      <c r="C232" s="172">
        <v>922</v>
      </c>
      <c r="D232" s="372" t="s">
        <v>1052</v>
      </c>
      <c r="E232" s="372"/>
      <c r="F232" s="9"/>
      <c r="G232" s="171"/>
      <c r="H232" s="138"/>
      <c r="I232" s="138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195"/>
      <c r="W232" s="215"/>
      <c r="X232" s="137"/>
      <c r="Y232" s="137"/>
      <c r="Z232" s="137"/>
    </row>
    <row r="233" spans="1:26" ht="25.05" customHeight="1" x14ac:dyDescent="0.3">
      <c r="A233" s="179"/>
      <c r="B233" s="211">
        <v>127</v>
      </c>
      <c r="C233" s="180" t="s">
        <v>1053</v>
      </c>
      <c r="D233" s="373" t="s">
        <v>1054</v>
      </c>
      <c r="E233" s="373"/>
      <c r="F233" s="173" t="s">
        <v>162</v>
      </c>
      <c r="G233" s="175">
        <v>75</v>
      </c>
      <c r="H233" s="174"/>
      <c r="I233" s="174">
        <f>ROUND(G233*(H233),2)</f>
        <v>0</v>
      </c>
      <c r="J233" s="173">
        <f>ROUND(G233*(N233),2)</f>
        <v>127.5</v>
      </c>
      <c r="K233" s="178">
        <f>ROUND(G233*(O233),2)</f>
        <v>0</v>
      </c>
      <c r="L233" s="178">
        <f>ROUND(G233*(H233),2)</f>
        <v>0</v>
      </c>
      <c r="M233" s="178"/>
      <c r="N233" s="178">
        <v>1.7</v>
      </c>
      <c r="O233" s="178"/>
      <c r="P233" s="181"/>
      <c r="Q233" s="181"/>
      <c r="R233" s="181"/>
      <c r="S233" s="178">
        <f>ROUND(G233*(P233),3)</f>
        <v>0</v>
      </c>
      <c r="T233" s="178"/>
      <c r="U233" s="178"/>
      <c r="V233" s="196"/>
      <c r="W233" s="52"/>
      <c r="Z233">
        <v>0</v>
      </c>
    </row>
    <row r="234" spans="1:26" ht="25.05" customHeight="1" x14ac:dyDescent="0.3">
      <c r="A234" s="179"/>
      <c r="B234" s="212">
        <v>128</v>
      </c>
      <c r="C234" s="188" t="s">
        <v>1055</v>
      </c>
      <c r="D234" s="388" t="s">
        <v>1056</v>
      </c>
      <c r="E234" s="388"/>
      <c r="F234" s="182" t="s">
        <v>162</v>
      </c>
      <c r="G234" s="184">
        <v>25</v>
      </c>
      <c r="H234" s="183"/>
      <c r="I234" s="183">
        <f>ROUND(G234*(H234),2)</f>
        <v>0</v>
      </c>
      <c r="J234" s="182">
        <f>ROUND(G234*(N234),2)</f>
        <v>27</v>
      </c>
      <c r="K234" s="187">
        <f>ROUND(G234*(O234),2)</f>
        <v>0</v>
      </c>
      <c r="L234" s="187"/>
      <c r="M234" s="187">
        <f>ROUND(G234*(H234),2)</f>
        <v>0</v>
      </c>
      <c r="N234" s="187">
        <v>1.08</v>
      </c>
      <c r="O234" s="187"/>
      <c r="P234" s="189"/>
      <c r="Q234" s="189"/>
      <c r="R234" s="189"/>
      <c r="S234" s="187">
        <f>ROUND(G234*(P234),3)</f>
        <v>0</v>
      </c>
      <c r="T234" s="187"/>
      <c r="U234" s="187"/>
      <c r="V234" s="197"/>
      <c r="W234" s="52"/>
      <c r="Z234">
        <v>0</v>
      </c>
    </row>
    <row r="235" spans="1:26" ht="25.05" customHeight="1" x14ac:dyDescent="0.3">
      <c r="A235" s="179"/>
      <c r="B235" s="212">
        <v>129</v>
      </c>
      <c r="C235" s="188" t="s">
        <v>1057</v>
      </c>
      <c r="D235" s="388" t="s">
        <v>1058</v>
      </c>
      <c r="E235" s="388"/>
      <c r="F235" s="182" t="s">
        <v>162</v>
      </c>
      <c r="G235" s="184">
        <v>50</v>
      </c>
      <c r="H235" s="183"/>
      <c r="I235" s="183">
        <f>ROUND(G235*(H235),2)</f>
        <v>0</v>
      </c>
      <c r="J235" s="182">
        <f>ROUND(G235*(N235),2)</f>
        <v>109.5</v>
      </c>
      <c r="K235" s="187">
        <f>ROUND(G235*(O235),2)</f>
        <v>0</v>
      </c>
      <c r="L235" s="187"/>
      <c r="M235" s="187">
        <f>ROUND(G235*(H235),2)</f>
        <v>0</v>
      </c>
      <c r="N235" s="187">
        <v>2.19</v>
      </c>
      <c r="O235" s="187"/>
      <c r="P235" s="189"/>
      <c r="Q235" s="189"/>
      <c r="R235" s="189"/>
      <c r="S235" s="187">
        <f>ROUND(G235*(P235),3)</f>
        <v>0</v>
      </c>
      <c r="T235" s="187"/>
      <c r="U235" s="187"/>
      <c r="V235" s="197"/>
      <c r="W235" s="52"/>
      <c r="Z235">
        <v>0</v>
      </c>
    </row>
    <row r="236" spans="1:26" x14ac:dyDescent="0.3">
      <c r="A236" s="9"/>
      <c r="B236" s="210"/>
      <c r="C236" s="172">
        <v>922</v>
      </c>
      <c r="D236" s="372" t="s">
        <v>1052</v>
      </c>
      <c r="E236" s="372"/>
      <c r="F236" s="9"/>
      <c r="G236" s="171"/>
      <c r="H236" s="138"/>
      <c r="I236" s="140">
        <f>ROUND((SUM(I232:I235))/1,2)</f>
        <v>0</v>
      </c>
      <c r="J236" s="9"/>
      <c r="K236" s="9"/>
      <c r="L236" s="9">
        <f>ROUND((SUM(L232:L235))/1,2)</f>
        <v>0</v>
      </c>
      <c r="M236" s="9">
        <f>ROUND((SUM(M232:M235))/1,2)</f>
        <v>0</v>
      </c>
      <c r="N236" s="9"/>
      <c r="O236" s="9"/>
      <c r="P236" s="9"/>
      <c r="Q236" s="9"/>
      <c r="R236" s="9"/>
      <c r="S236" s="9">
        <f>ROUND((SUM(S232:S235))/1,2)</f>
        <v>0</v>
      </c>
      <c r="T236" s="9"/>
      <c r="U236" s="9"/>
      <c r="V236" s="198">
        <f>ROUND((SUM(V232:V235))/1,2)</f>
        <v>0</v>
      </c>
      <c r="W236" s="215"/>
      <c r="X236" s="137"/>
      <c r="Y236" s="137"/>
      <c r="Z236" s="137"/>
    </row>
    <row r="237" spans="1:26" x14ac:dyDescent="0.3">
      <c r="A237" s="1"/>
      <c r="B237" s="206"/>
      <c r="C237" s="1"/>
      <c r="D237" s="1"/>
      <c r="E237" s="1"/>
      <c r="F237" s="1"/>
      <c r="G237" s="165"/>
      <c r="H237" s="131"/>
      <c r="I237" s="13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99"/>
      <c r="W237" s="52"/>
    </row>
    <row r="238" spans="1:26" x14ac:dyDescent="0.3">
      <c r="A238" s="9"/>
      <c r="B238" s="210"/>
      <c r="C238" s="172">
        <v>946</v>
      </c>
      <c r="D238" s="372" t="s">
        <v>1059</v>
      </c>
      <c r="E238" s="372"/>
      <c r="F238" s="9"/>
      <c r="G238" s="171"/>
      <c r="H238" s="138"/>
      <c r="I238" s="138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195"/>
      <c r="W238" s="215"/>
      <c r="X238" s="137"/>
      <c r="Y238" s="137"/>
      <c r="Z238" s="137"/>
    </row>
    <row r="239" spans="1:26" ht="25.05" customHeight="1" x14ac:dyDescent="0.3">
      <c r="A239" s="179"/>
      <c r="B239" s="211">
        <v>130</v>
      </c>
      <c r="C239" s="180" t="s">
        <v>1060</v>
      </c>
      <c r="D239" s="373" t="s">
        <v>1061</v>
      </c>
      <c r="E239" s="373"/>
      <c r="F239" s="173" t="s">
        <v>325</v>
      </c>
      <c r="G239" s="175">
        <v>1</v>
      </c>
      <c r="H239" s="174"/>
      <c r="I239" s="174">
        <f t="shared" ref="I239:I247" si="20">ROUND(G239*(H239),2)</f>
        <v>0</v>
      </c>
      <c r="J239" s="173">
        <f t="shared" ref="J239:J247" si="21">ROUND(G239*(N239),2)</f>
        <v>60.43</v>
      </c>
      <c r="K239" s="178">
        <f t="shared" ref="K239:K247" si="22">ROUND(G239*(O239),2)</f>
        <v>0</v>
      </c>
      <c r="L239" s="178">
        <f t="shared" ref="L239:L245" si="23">ROUND(G239*(H239),2)</f>
        <v>0</v>
      </c>
      <c r="M239" s="178"/>
      <c r="N239" s="178">
        <v>60.43</v>
      </c>
      <c r="O239" s="178"/>
      <c r="P239" s="181"/>
      <c r="Q239" s="181"/>
      <c r="R239" s="181"/>
      <c r="S239" s="178">
        <f t="shared" ref="S239:S247" si="24">ROUND(G239*(P239),3)</f>
        <v>0</v>
      </c>
      <c r="T239" s="178"/>
      <c r="U239" s="178"/>
      <c r="V239" s="196"/>
      <c r="W239" s="52"/>
      <c r="Z239">
        <v>0</v>
      </c>
    </row>
    <row r="240" spans="1:26" ht="25.05" customHeight="1" x14ac:dyDescent="0.3">
      <c r="A240" s="179"/>
      <c r="B240" s="211">
        <v>131</v>
      </c>
      <c r="C240" s="180" t="s">
        <v>1062</v>
      </c>
      <c r="D240" s="373" t="s">
        <v>1063</v>
      </c>
      <c r="E240" s="373"/>
      <c r="F240" s="173" t="s">
        <v>162</v>
      </c>
      <c r="G240" s="175">
        <v>20</v>
      </c>
      <c r="H240" s="174"/>
      <c r="I240" s="174">
        <f t="shared" si="20"/>
        <v>0</v>
      </c>
      <c r="J240" s="173">
        <f t="shared" si="21"/>
        <v>489.8</v>
      </c>
      <c r="K240" s="178">
        <f t="shared" si="22"/>
        <v>0</v>
      </c>
      <c r="L240" s="178">
        <f t="shared" si="23"/>
        <v>0</v>
      </c>
      <c r="M240" s="178"/>
      <c r="N240" s="178">
        <v>24.49</v>
      </c>
      <c r="O240" s="178"/>
      <c r="P240" s="181"/>
      <c r="Q240" s="181"/>
      <c r="R240" s="181"/>
      <c r="S240" s="178">
        <f t="shared" si="24"/>
        <v>0</v>
      </c>
      <c r="T240" s="178"/>
      <c r="U240" s="178"/>
      <c r="V240" s="196"/>
      <c r="W240" s="52"/>
      <c r="Z240">
        <v>0</v>
      </c>
    </row>
    <row r="241" spans="1:26" ht="25.05" customHeight="1" x14ac:dyDescent="0.3">
      <c r="A241" s="179"/>
      <c r="B241" s="211">
        <v>132</v>
      </c>
      <c r="C241" s="180" t="s">
        <v>1064</v>
      </c>
      <c r="D241" s="373" t="s">
        <v>1065</v>
      </c>
      <c r="E241" s="373"/>
      <c r="F241" s="173" t="s">
        <v>162</v>
      </c>
      <c r="G241" s="175">
        <v>20</v>
      </c>
      <c r="H241" s="174"/>
      <c r="I241" s="174">
        <f t="shared" si="20"/>
        <v>0</v>
      </c>
      <c r="J241" s="173">
        <f t="shared" si="21"/>
        <v>27.8</v>
      </c>
      <c r="K241" s="178">
        <f t="shared" si="22"/>
        <v>0</v>
      </c>
      <c r="L241" s="178">
        <f t="shared" si="23"/>
        <v>0</v>
      </c>
      <c r="M241" s="178"/>
      <c r="N241" s="178">
        <v>1.3900000000000001</v>
      </c>
      <c r="O241" s="178"/>
      <c r="P241" s="181"/>
      <c r="Q241" s="181"/>
      <c r="R241" s="181"/>
      <c r="S241" s="178">
        <f t="shared" si="24"/>
        <v>0</v>
      </c>
      <c r="T241" s="178"/>
      <c r="U241" s="178"/>
      <c r="V241" s="196"/>
      <c r="W241" s="52"/>
      <c r="Z241">
        <v>0</v>
      </c>
    </row>
    <row r="242" spans="1:26" ht="25.05" customHeight="1" x14ac:dyDescent="0.3">
      <c r="A242" s="179"/>
      <c r="B242" s="211">
        <v>133</v>
      </c>
      <c r="C242" s="180" t="s">
        <v>1066</v>
      </c>
      <c r="D242" s="373" t="s">
        <v>1067</v>
      </c>
      <c r="E242" s="373"/>
      <c r="F242" s="173" t="s">
        <v>162</v>
      </c>
      <c r="G242" s="175">
        <v>20</v>
      </c>
      <c r="H242" s="174"/>
      <c r="I242" s="174">
        <f t="shared" si="20"/>
        <v>0</v>
      </c>
      <c r="J242" s="173">
        <f t="shared" si="21"/>
        <v>10</v>
      </c>
      <c r="K242" s="178">
        <f t="shared" si="22"/>
        <v>0</v>
      </c>
      <c r="L242" s="178">
        <f t="shared" si="23"/>
        <v>0</v>
      </c>
      <c r="M242" s="178"/>
      <c r="N242" s="178">
        <v>0.5</v>
      </c>
      <c r="O242" s="178"/>
      <c r="P242" s="181"/>
      <c r="Q242" s="181"/>
      <c r="R242" s="181"/>
      <c r="S242" s="178">
        <f t="shared" si="24"/>
        <v>0</v>
      </c>
      <c r="T242" s="178"/>
      <c r="U242" s="178"/>
      <c r="V242" s="196"/>
      <c r="W242" s="52"/>
      <c r="Z242">
        <v>0</v>
      </c>
    </row>
    <row r="243" spans="1:26" ht="25.05" customHeight="1" x14ac:dyDescent="0.3">
      <c r="A243" s="179"/>
      <c r="B243" s="211">
        <v>134</v>
      </c>
      <c r="C243" s="180" t="s">
        <v>1068</v>
      </c>
      <c r="D243" s="373" t="s">
        <v>1069</v>
      </c>
      <c r="E243" s="373"/>
      <c r="F243" s="173" t="s">
        <v>162</v>
      </c>
      <c r="G243" s="175">
        <v>20</v>
      </c>
      <c r="H243" s="174"/>
      <c r="I243" s="174">
        <f t="shared" si="20"/>
        <v>0</v>
      </c>
      <c r="J243" s="173">
        <f t="shared" si="21"/>
        <v>117.8</v>
      </c>
      <c r="K243" s="178">
        <f t="shared" si="22"/>
        <v>0</v>
      </c>
      <c r="L243" s="178">
        <f t="shared" si="23"/>
        <v>0</v>
      </c>
      <c r="M243" s="178"/>
      <c r="N243" s="178">
        <v>5.89</v>
      </c>
      <c r="O243" s="178"/>
      <c r="P243" s="181"/>
      <c r="Q243" s="181"/>
      <c r="R243" s="181"/>
      <c r="S243" s="178">
        <f t="shared" si="24"/>
        <v>0</v>
      </c>
      <c r="T243" s="178"/>
      <c r="U243" s="178"/>
      <c r="V243" s="196"/>
      <c r="W243" s="52"/>
      <c r="Z243">
        <v>0</v>
      </c>
    </row>
    <row r="244" spans="1:26" ht="25.05" customHeight="1" x14ac:dyDescent="0.3">
      <c r="A244" s="179"/>
      <c r="B244" s="211">
        <v>135</v>
      </c>
      <c r="C244" s="180" t="s">
        <v>1070</v>
      </c>
      <c r="D244" s="373" t="s">
        <v>1071</v>
      </c>
      <c r="E244" s="373"/>
      <c r="F244" s="173" t="s">
        <v>95</v>
      </c>
      <c r="G244" s="175">
        <v>1</v>
      </c>
      <c r="H244" s="174"/>
      <c r="I244" s="174">
        <f t="shared" si="20"/>
        <v>0</v>
      </c>
      <c r="J244" s="173">
        <f t="shared" si="21"/>
        <v>7.29</v>
      </c>
      <c r="K244" s="178">
        <f t="shared" si="22"/>
        <v>0</v>
      </c>
      <c r="L244" s="178">
        <f t="shared" si="23"/>
        <v>0</v>
      </c>
      <c r="M244" s="178"/>
      <c r="N244" s="178">
        <v>7.29</v>
      </c>
      <c r="O244" s="178"/>
      <c r="P244" s="181"/>
      <c r="Q244" s="181"/>
      <c r="R244" s="181"/>
      <c r="S244" s="178">
        <f t="shared" si="24"/>
        <v>0</v>
      </c>
      <c r="T244" s="178"/>
      <c r="U244" s="178"/>
      <c r="V244" s="196"/>
      <c r="W244" s="52"/>
      <c r="Z244">
        <v>0</v>
      </c>
    </row>
    <row r="245" spans="1:26" ht="25.05" customHeight="1" x14ac:dyDescent="0.3">
      <c r="A245" s="179"/>
      <c r="B245" s="211">
        <v>136</v>
      </c>
      <c r="C245" s="180" t="s">
        <v>1072</v>
      </c>
      <c r="D245" s="373" t="s">
        <v>1073</v>
      </c>
      <c r="E245" s="373"/>
      <c r="F245" s="173" t="s">
        <v>106</v>
      </c>
      <c r="G245" s="175">
        <v>20</v>
      </c>
      <c r="H245" s="174"/>
      <c r="I245" s="174">
        <f t="shared" si="20"/>
        <v>0</v>
      </c>
      <c r="J245" s="173">
        <f t="shared" si="21"/>
        <v>50.4</v>
      </c>
      <c r="K245" s="178">
        <f t="shared" si="22"/>
        <v>0</v>
      </c>
      <c r="L245" s="178">
        <f t="shared" si="23"/>
        <v>0</v>
      </c>
      <c r="M245" s="178"/>
      <c r="N245" s="178">
        <v>2.52</v>
      </c>
      <c r="O245" s="178"/>
      <c r="P245" s="181"/>
      <c r="Q245" s="181"/>
      <c r="R245" s="181"/>
      <c r="S245" s="178">
        <f t="shared" si="24"/>
        <v>0</v>
      </c>
      <c r="T245" s="178"/>
      <c r="U245" s="178"/>
      <c r="V245" s="196"/>
      <c r="W245" s="52"/>
      <c r="Z245">
        <v>0</v>
      </c>
    </row>
    <row r="246" spans="1:26" ht="25.05" customHeight="1" x14ac:dyDescent="0.3">
      <c r="A246" s="179"/>
      <c r="B246" s="212">
        <v>137</v>
      </c>
      <c r="C246" s="188" t="s">
        <v>1074</v>
      </c>
      <c r="D246" s="388" t="s">
        <v>1075</v>
      </c>
      <c r="E246" s="388"/>
      <c r="F246" s="182" t="s">
        <v>162</v>
      </c>
      <c r="G246" s="184">
        <v>20</v>
      </c>
      <c r="H246" s="183"/>
      <c r="I246" s="183">
        <f t="shared" si="20"/>
        <v>0</v>
      </c>
      <c r="J246" s="182">
        <f t="shared" si="21"/>
        <v>2</v>
      </c>
      <c r="K246" s="187">
        <f t="shared" si="22"/>
        <v>0</v>
      </c>
      <c r="L246" s="187"/>
      <c r="M246" s="187">
        <f>ROUND(G246*(H246),2)</f>
        <v>0</v>
      </c>
      <c r="N246" s="187">
        <v>0.1</v>
      </c>
      <c r="O246" s="187"/>
      <c r="P246" s="189"/>
      <c r="Q246" s="189"/>
      <c r="R246" s="189"/>
      <c r="S246" s="187">
        <f t="shared" si="24"/>
        <v>0</v>
      </c>
      <c r="T246" s="187"/>
      <c r="U246" s="187"/>
      <c r="V246" s="197"/>
      <c r="W246" s="52"/>
      <c r="Z246">
        <v>0</v>
      </c>
    </row>
    <row r="247" spans="1:26" ht="25.05" customHeight="1" x14ac:dyDescent="0.3">
      <c r="A247" s="179"/>
      <c r="B247" s="212">
        <v>138</v>
      </c>
      <c r="C247" s="188" t="s">
        <v>1076</v>
      </c>
      <c r="D247" s="388" t="s">
        <v>1077</v>
      </c>
      <c r="E247" s="388"/>
      <c r="F247" s="182" t="s">
        <v>169</v>
      </c>
      <c r="G247" s="184">
        <v>2.08</v>
      </c>
      <c r="H247" s="183"/>
      <c r="I247" s="183">
        <f t="shared" si="20"/>
        <v>0</v>
      </c>
      <c r="J247" s="182">
        <f t="shared" si="21"/>
        <v>31.49</v>
      </c>
      <c r="K247" s="187">
        <f t="shared" si="22"/>
        <v>0</v>
      </c>
      <c r="L247" s="187"/>
      <c r="M247" s="187">
        <f>ROUND(G247*(H247),2)</f>
        <v>0</v>
      </c>
      <c r="N247" s="187">
        <v>15.14</v>
      </c>
      <c r="O247" s="187"/>
      <c r="P247" s="189"/>
      <c r="Q247" s="189"/>
      <c r="R247" s="189"/>
      <c r="S247" s="187">
        <f t="shared" si="24"/>
        <v>0</v>
      </c>
      <c r="T247" s="187"/>
      <c r="U247" s="187"/>
      <c r="V247" s="197"/>
      <c r="W247" s="52"/>
      <c r="Z247">
        <v>0</v>
      </c>
    </row>
    <row r="248" spans="1:26" x14ac:dyDescent="0.3">
      <c r="A248" s="9"/>
      <c r="B248" s="210"/>
      <c r="C248" s="172">
        <v>946</v>
      </c>
      <c r="D248" s="372" t="s">
        <v>1059</v>
      </c>
      <c r="E248" s="372"/>
      <c r="F248" s="9"/>
      <c r="G248" s="171"/>
      <c r="H248" s="138"/>
      <c r="I248" s="140">
        <f>ROUND((SUM(I238:I247))/1,2)</f>
        <v>0</v>
      </c>
      <c r="J248" s="9"/>
      <c r="K248" s="9"/>
      <c r="L248" s="9">
        <f>ROUND((SUM(L238:L247))/1,2)</f>
        <v>0</v>
      </c>
      <c r="M248" s="9">
        <f>ROUND((SUM(M238:M247))/1,2)</f>
        <v>0</v>
      </c>
      <c r="N248" s="9"/>
      <c r="O248" s="9"/>
      <c r="P248" s="9"/>
      <c r="Q248" s="9"/>
      <c r="R248" s="9"/>
      <c r="S248" s="9">
        <f>ROUND((SUM(S238:S247))/1,2)</f>
        <v>0</v>
      </c>
      <c r="T248" s="9"/>
      <c r="U248" s="9"/>
      <c r="V248" s="198">
        <f>ROUND((SUM(V238:V247))/1,2)</f>
        <v>0</v>
      </c>
      <c r="W248" s="215"/>
      <c r="X248" s="137"/>
      <c r="Y248" s="137"/>
      <c r="Z248" s="137"/>
    </row>
    <row r="249" spans="1:26" x14ac:dyDescent="0.3">
      <c r="A249" s="1"/>
      <c r="B249" s="206"/>
      <c r="C249" s="1"/>
      <c r="D249" s="1"/>
      <c r="E249" s="1"/>
      <c r="F249" s="1"/>
      <c r="G249" s="165"/>
      <c r="H249" s="131"/>
      <c r="I249" s="13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99"/>
      <c r="W249" s="52"/>
    </row>
    <row r="250" spans="1:26" x14ac:dyDescent="0.3">
      <c r="A250" s="9"/>
      <c r="B250" s="210"/>
      <c r="C250" s="9"/>
      <c r="D250" s="386" t="s">
        <v>197</v>
      </c>
      <c r="E250" s="386"/>
      <c r="F250" s="9"/>
      <c r="G250" s="171"/>
      <c r="H250" s="138"/>
      <c r="I250" s="140">
        <f>ROUND((SUM(I114:I249))/2,2)</f>
        <v>0</v>
      </c>
      <c r="J250" s="9"/>
      <c r="K250" s="9"/>
      <c r="L250" s="138">
        <f>ROUND((SUM(L114:L249))/2,2)</f>
        <v>0</v>
      </c>
      <c r="M250" s="138">
        <f>ROUND((SUM(M114:M249))/2,2)</f>
        <v>0</v>
      </c>
      <c r="N250" s="9"/>
      <c r="O250" s="9"/>
      <c r="P250" s="190"/>
      <c r="Q250" s="9"/>
      <c r="R250" s="9"/>
      <c r="S250" s="190">
        <f>ROUND((SUM(S114:S249))/2,2)</f>
        <v>0</v>
      </c>
      <c r="T250" s="9"/>
      <c r="U250" s="9"/>
      <c r="V250" s="198">
        <f>ROUND((SUM(V114:V249))/2,2)</f>
        <v>0</v>
      </c>
      <c r="W250" s="52"/>
    </row>
    <row r="251" spans="1:26" x14ac:dyDescent="0.3">
      <c r="A251" s="1"/>
      <c r="B251" s="206"/>
      <c r="C251" s="1"/>
      <c r="D251" s="1"/>
      <c r="E251" s="1"/>
      <c r="F251" s="1"/>
      <c r="G251" s="165"/>
      <c r="H251" s="131"/>
      <c r="I251" s="13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99"/>
      <c r="W251" s="52"/>
    </row>
    <row r="252" spans="1:26" x14ac:dyDescent="0.3">
      <c r="A252" s="9"/>
      <c r="B252" s="210"/>
      <c r="C252" s="9"/>
      <c r="D252" s="386" t="s">
        <v>8</v>
      </c>
      <c r="E252" s="386"/>
      <c r="F252" s="9"/>
      <c r="G252" s="171"/>
      <c r="H252" s="138"/>
      <c r="I252" s="138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195"/>
      <c r="W252" s="215"/>
      <c r="X252" s="137"/>
      <c r="Y252" s="137"/>
      <c r="Z252" s="137"/>
    </row>
    <row r="253" spans="1:26" x14ac:dyDescent="0.3">
      <c r="A253" s="9"/>
      <c r="B253" s="210"/>
      <c r="C253" s="172">
        <v>0</v>
      </c>
      <c r="D253" s="372" t="s">
        <v>328</v>
      </c>
      <c r="E253" s="372"/>
      <c r="F253" s="9"/>
      <c r="G253" s="171"/>
      <c r="H253" s="138"/>
      <c r="I253" s="138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195"/>
      <c r="W253" s="215"/>
      <c r="X253" s="137"/>
      <c r="Y253" s="137"/>
      <c r="Z253" s="137"/>
    </row>
    <row r="254" spans="1:26" ht="25.05" customHeight="1" x14ac:dyDescent="0.3">
      <c r="A254" s="179"/>
      <c r="B254" s="211">
        <v>139</v>
      </c>
      <c r="C254" s="180" t="s">
        <v>1078</v>
      </c>
      <c r="D254" s="373" t="s">
        <v>1079</v>
      </c>
      <c r="E254" s="373"/>
      <c r="F254" s="173" t="s">
        <v>1080</v>
      </c>
      <c r="G254" s="175">
        <v>1</v>
      </c>
      <c r="H254" s="174"/>
      <c r="I254" s="174">
        <f>ROUND(G254*(H254),2)</f>
        <v>0</v>
      </c>
      <c r="J254" s="173">
        <f>ROUND(G254*(N254),2)</f>
        <v>250</v>
      </c>
      <c r="K254" s="178">
        <f>ROUND(G254*(O254),2)</f>
        <v>0</v>
      </c>
      <c r="L254" s="178">
        <f>ROUND(G254*(H254),2)</f>
        <v>0</v>
      </c>
      <c r="M254" s="178"/>
      <c r="N254" s="178">
        <v>250</v>
      </c>
      <c r="O254" s="178"/>
      <c r="P254" s="181"/>
      <c r="Q254" s="181"/>
      <c r="R254" s="181"/>
      <c r="S254" s="178">
        <f>ROUND(G254*(P254),3)</f>
        <v>0</v>
      </c>
      <c r="T254" s="178"/>
      <c r="U254" s="178"/>
      <c r="V254" s="196"/>
      <c r="W254" s="52"/>
      <c r="Y254">
        <f>ROUND(G254*(H254),2)</f>
        <v>0</v>
      </c>
      <c r="Z254">
        <v>0</v>
      </c>
    </row>
    <row r="255" spans="1:26" ht="25.05" customHeight="1" x14ac:dyDescent="0.3">
      <c r="A255" s="179"/>
      <c r="B255" s="211">
        <v>140</v>
      </c>
      <c r="C255" s="180" t="s">
        <v>1081</v>
      </c>
      <c r="D255" s="373" t="s">
        <v>1082</v>
      </c>
      <c r="E255" s="373"/>
      <c r="F255" s="173" t="s">
        <v>325</v>
      </c>
      <c r="G255" s="175">
        <v>1</v>
      </c>
      <c r="H255" s="174"/>
      <c r="I255" s="174">
        <f>ROUND(G255*(H255),2)</f>
        <v>0</v>
      </c>
      <c r="J255" s="173">
        <f>ROUND(G255*(N255),2)</f>
        <v>500</v>
      </c>
      <c r="K255" s="178">
        <f>ROUND(G255*(O255),2)</f>
        <v>0</v>
      </c>
      <c r="L255" s="178">
        <f>ROUND(G255*(H255),2)</f>
        <v>0</v>
      </c>
      <c r="M255" s="178"/>
      <c r="N255" s="178">
        <v>500</v>
      </c>
      <c r="O255" s="178"/>
      <c r="P255" s="181"/>
      <c r="Q255" s="181"/>
      <c r="R255" s="181"/>
      <c r="S255" s="178">
        <f>ROUND(G255*(P255),3)</f>
        <v>0</v>
      </c>
      <c r="T255" s="178"/>
      <c r="U255" s="178"/>
      <c r="V255" s="196"/>
      <c r="W255" s="52"/>
      <c r="Y255">
        <f>ROUND(G255*(H255),2)</f>
        <v>0</v>
      </c>
      <c r="Z255">
        <v>0</v>
      </c>
    </row>
    <row r="256" spans="1:26" ht="25.05" customHeight="1" x14ac:dyDescent="0.3">
      <c r="A256" s="179"/>
      <c r="B256" s="211">
        <v>141</v>
      </c>
      <c r="C256" s="180" t="s">
        <v>1083</v>
      </c>
      <c r="D256" s="373" t="s">
        <v>1084</v>
      </c>
      <c r="E256" s="373"/>
      <c r="F256" s="173" t="s">
        <v>1085</v>
      </c>
      <c r="G256" s="175">
        <v>1</v>
      </c>
      <c r="H256" s="174"/>
      <c r="I256" s="174">
        <f>ROUND(G256*(H256),2)</f>
        <v>0</v>
      </c>
      <c r="J256" s="173">
        <f>ROUND(G256*(N256),2)</f>
        <v>250</v>
      </c>
      <c r="K256" s="178">
        <f>ROUND(G256*(O256),2)</f>
        <v>0</v>
      </c>
      <c r="L256" s="178">
        <f>ROUND(G256*(H256),2)</f>
        <v>0</v>
      </c>
      <c r="M256" s="178"/>
      <c r="N256" s="178">
        <v>250</v>
      </c>
      <c r="O256" s="178"/>
      <c r="P256" s="181"/>
      <c r="Q256" s="181"/>
      <c r="R256" s="181"/>
      <c r="S256" s="178">
        <f>ROUND(G256*(P256),3)</f>
        <v>0</v>
      </c>
      <c r="T256" s="178"/>
      <c r="U256" s="178"/>
      <c r="V256" s="196"/>
      <c r="W256" s="52"/>
      <c r="Y256">
        <f>ROUND(G256*(H256),2)</f>
        <v>0</v>
      </c>
      <c r="Z256">
        <v>0</v>
      </c>
    </row>
    <row r="257" spans="1:26" ht="25.05" customHeight="1" x14ac:dyDescent="0.3">
      <c r="A257" s="179"/>
      <c r="B257" s="211">
        <v>142</v>
      </c>
      <c r="C257" s="180" t="s">
        <v>1086</v>
      </c>
      <c r="D257" s="373" t="s">
        <v>1087</v>
      </c>
      <c r="E257" s="373"/>
      <c r="F257" s="173" t="s">
        <v>212</v>
      </c>
      <c r="G257" s="175">
        <v>10</v>
      </c>
      <c r="H257" s="174"/>
      <c r="I257" s="174">
        <f>ROUND(G257*(H257),2)</f>
        <v>0</v>
      </c>
      <c r="J257" s="173">
        <f>ROUND(G257*(N257),2)</f>
        <v>150</v>
      </c>
      <c r="K257" s="178">
        <f>ROUND(G257*(O257),2)</f>
        <v>0</v>
      </c>
      <c r="L257" s="178">
        <f>ROUND(G257*(H257),2)</f>
        <v>0</v>
      </c>
      <c r="M257" s="178"/>
      <c r="N257" s="178">
        <v>15</v>
      </c>
      <c r="O257" s="178"/>
      <c r="P257" s="181"/>
      <c r="Q257" s="181"/>
      <c r="R257" s="181"/>
      <c r="S257" s="178">
        <f>ROUND(G257*(P257),3)</f>
        <v>0</v>
      </c>
      <c r="T257" s="178"/>
      <c r="U257" s="178"/>
      <c r="V257" s="196"/>
      <c r="W257" s="52"/>
      <c r="Y257">
        <f>ROUND(G257*(H257),2)</f>
        <v>0</v>
      </c>
      <c r="Z257">
        <v>0</v>
      </c>
    </row>
    <row r="258" spans="1:26" x14ac:dyDescent="0.3">
      <c r="A258" s="9"/>
      <c r="B258" s="210"/>
      <c r="C258" s="172">
        <v>0</v>
      </c>
      <c r="D258" s="372" t="s">
        <v>328</v>
      </c>
      <c r="E258" s="372"/>
      <c r="F258" s="9"/>
      <c r="G258" s="171"/>
      <c r="H258" s="138"/>
      <c r="I258" s="140">
        <f>ROUND((SUM(I253:I257))/1,2)</f>
        <v>0</v>
      </c>
      <c r="J258" s="9"/>
      <c r="K258" s="9"/>
      <c r="L258" s="9">
        <f>ROUND((SUM(L253:L257))/1,2)</f>
        <v>0</v>
      </c>
      <c r="M258" s="9">
        <f>ROUND((SUM(M253:M257))/1,2)</f>
        <v>0</v>
      </c>
      <c r="N258" s="9"/>
      <c r="O258" s="9"/>
      <c r="P258" s="190"/>
      <c r="Q258" s="1"/>
      <c r="R258" s="1"/>
      <c r="S258" s="190">
        <f>ROUND((SUM(S253:S257))/1,2)</f>
        <v>0</v>
      </c>
      <c r="T258" s="2"/>
      <c r="U258" s="2"/>
      <c r="V258" s="198">
        <f>ROUND((SUM(V253:V257))/1,2)</f>
        <v>0</v>
      </c>
      <c r="W258" s="52"/>
    </row>
    <row r="259" spans="1:26" x14ac:dyDescent="0.3">
      <c r="A259" s="1"/>
      <c r="B259" s="206"/>
      <c r="C259" s="1"/>
      <c r="D259" s="1"/>
      <c r="E259" s="1"/>
      <c r="F259" s="1"/>
      <c r="G259" s="165"/>
      <c r="H259" s="131"/>
      <c r="I259" s="13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99"/>
      <c r="W259" s="52"/>
    </row>
    <row r="260" spans="1:26" x14ac:dyDescent="0.3">
      <c r="A260" s="9"/>
      <c r="B260" s="210"/>
      <c r="C260" s="9"/>
      <c r="D260" s="386" t="s">
        <v>8</v>
      </c>
      <c r="E260" s="386"/>
      <c r="F260" s="9"/>
      <c r="G260" s="171"/>
      <c r="H260" s="138"/>
      <c r="I260" s="140">
        <f>ROUND((SUM(I252:I259))/2,2)</f>
        <v>0</v>
      </c>
      <c r="J260" s="9"/>
      <c r="K260" s="9"/>
      <c r="L260" s="9">
        <f>ROUND((SUM(L252:L259))/2,2)</f>
        <v>0</v>
      </c>
      <c r="M260" s="9">
        <f>ROUND((SUM(M252:M259))/2,2)</f>
        <v>0</v>
      </c>
      <c r="N260" s="9"/>
      <c r="O260" s="9"/>
      <c r="P260" s="190"/>
      <c r="Q260" s="1"/>
      <c r="R260" s="1"/>
      <c r="S260" s="190">
        <f>ROUND((SUM(S252:S259))/2,2)</f>
        <v>0</v>
      </c>
      <c r="T260" s="1"/>
      <c r="U260" s="1"/>
      <c r="V260" s="198">
        <f>ROUND((SUM(V252:V259))/2,2)</f>
        <v>0</v>
      </c>
      <c r="W260" s="52"/>
    </row>
    <row r="261" spans="1:26" x14ac:dyDescent="0.3">
      <c r="A261" s="1"/>
      <c r="B261" s="213"/>
      <c r="C261" s="191"/>
      <c r="D261" s="389" t="s">
        <v>76</v>
      </c>
      <c r="E261" s="389"/>
      <c r="F261" s="191"/>
      <c r="G261" s="192"/>
      <c r="H261" s="193"/>
      <c r="I261" s="193">
        <f>ROUND((SUM(I87:I260))/3,2)</f>
        <v>0</v>
      </c>
      <c r="J261" s="191"/>
      <c r="K261" s="191">
        <f>ROUND((SUM(K87:K260))/3,2)</f>
        <v>0</v>
      </c>
      <c r="L261" s="191">
        <f>ROUND((SUM(L87:L260))/3,2)</f>
        <v>0</v>
      </c>
      <c r="M261" s="191">
        <f>ROUND((SUM(M87:M260))/3,2)</f>
        <v>0</v>
      </c>
      <c r="N261" s="191"/>
      <c r="O261" s="191"/>
      <c r="P261" s="192"/>
      <c r="Q261" s="191"/>
      <c r="R261" s="191"/>
      <c r="S261" s="192">
        <f>ROUND((SUM(S87:S260))/3,2)</f>
        <v>0</v>
      </c>
      <c r="T261" s="191"/>
      <c r="U261" s="191"/>
      <c r="V261" s="200">
        <f>ROUND((SUM(V87:V260))/3,2)</f>
        <v>0</v>
      </c>
      <c r="W261" s="52"/>
      <c r="Y261">
        <f>(SUM(Y87:Y260))</f>
        <v>0</v>
      </c>
      <c r="Z261">
        <f>(SUM(Z87:Z260))</f>
        <v>0</v>
      </c>
    </row>
  </sheetData>
  <mergeCells count="220">
    <mergeCell ref="D255:E255"/>
    <mergeCell ref="D256:E256"/>
    <mergeCell ref="D257:E257"/>
    <mergeCell ref="D258:E258"/>
    <mergeCell ref="D260:E260"/>
    <mergeCell ref="D261:E261"/>
    <mergeCell ref="D247:E247"/>
    <mergeCell ref="D248:E248"/>
    <mergeCell ref="D250:E250"/>
    <mergeCell ref="D252:E252"/>
    <mergeCell ref="D253:E253"/>
    <mergeCell ref="D254:E254"/>
    <mergeCell ref="D241:E241"/>
    <mergeCell ref="D242:E242"/>
    <mergeCell ref="D243:E243"/>
    <mergeCell ref="D244:E244"/>
    <mergeCell ref="D245:E245"/>
    <mergeCell ref="D246:E246"/>
    <mergeCell ref="D234:E234"/>
    <mergeCell ref="D235:E235"/>
    <mergeCell ref="D236:E236"/>
    <mergeCell ref="D238:E238"/>
    <mergeCell ref="D239:E239"/>
    <mergeCell ref="D240:E240"/>
    <mergeCell ref="D227:E227"/>
    <mergeCell ref="D228:E228"/>
    <mergeCell ref="D229:E229"/>
    <mergeCell ref="D230:E230"/>
    <mergeCell ref="D232:E232"/>
    <mergeCell ref="D233:E233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12:E112"/>
    <mergeCell ref="D114:E114"/>
    <mergeCell ref="D115:E115"/>
    <mergeCell ref="D116:E116"/>
    <mergeCell ref="D117:E117"/>
    <mergeCell ref="D118:E118"/>
    <mergeCell ref="D105:E105"/>
    <mergeCell ref="D106:E106"/>
    <mergeCell ref="D107:E107"/>
    <mergeCell ref="D108:E108"/>
    <mergeCell ref="D109:E109"/>
    <mergeCell ref="D110:E110"/>
    <mergeCell ref="D98:E98"/>
    <mergeCell ref="D99:E99"/>
    <mergeCell ref="D100:E100"/>
    <mergeCell ref="D101:E101"/>
    <mergeCell ref="D102:E102"/>
    <mergeCell ref="D104:E104"/>
    <mergeCell ref="D90:E90"/>
    <mergeCell ref="D92:E92"/>
    <mergeCell ref="D93:E93"/>
    <mergeCell ref="D94:E94"/>
    <mergeCell ref="D96:E96"/>
    <mergeCell ref="D97:E97"/>
    <mergeCell ref="B79:E79"/>
    <mergeCell ref="B80:E80"/>
    <mergeCell ref="I78:P78"/>
    <mergeCell ref="D87:E87"/>
    <mergeCell ref="D88:E88"/>
    <mergeCell ref="D89:E89"/>
    <mergeCell ref="B69:D69"/>
    <mergeCell ref="B70:D70"/>
    <mergeCell ref="B72:D72"/>
    <mergeCell ref="B76:V76"/>
    <mergeCell ref="H1:I1"/>
    <mergeCell ref="B78:E78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 xr:uid="{50FF784F-C1FE-4E93-BA62-BC2B9DB5D669}"/>
    <hyperlink ref="E1:F1" location="A54:A54" tooltip="Klikni na prechod ku rekapitulácii..." display="Rekapitulácia rozpočtu" xr:uid="{9ADB15D9-DEA1-416A-9640-7D508BAA3807}"/>
    <hyperlink ref="H1:I1" location="B86:B86" tooltip="Klikni na prechod ku Rozpočet..." display="Rozpočet" xr:uid="{DC68D229-B169-4630-B9C2-4FDB08DA727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ELI - ELEKTROINŠTALÁCIA</oddHeader>
    <oddFooter>&amp;RStrana &amp;P z &amp;N    &amp;L&amp;7Spracované systémom Systematic® Kalkulus, tel.: 051 77 10 585</oddFooter>
  </headerFooter>
  <rowBreaks count="2" manualBreakCount="2">
    <brk id="40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C143-3A0C-4A96-A617-C23C29CB3726}">
  <dimension ref="A1:AA42"/>
  <sheetViews>
    <sheetView zoomScale="110" zoomScaleNormal="110"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10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0" t="s">
        <v>1092</v>
      </c>
      <c r="C2" s="281"/>
      <c r="D2" s="281"/>
      <c r="E2" s="281"/>
      <c r="F2" s="281"/>
      <c r="G2" s="281"/>
      <c r="H2" s="281"/>
      <c r="I2" s="281"/>
      <c r="J2" s="282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283" t="s">
        <v>1</v>
      </c>
      <c r="C3" s="284"/>
      <c r="D3" s="284"/>
      <c r="E3" s="284"/>
      <c r="F3" s="284"/>
      <c r="G3" s="285"/>
      <c r="H3" s="285"/>
      <c r="I3" s="285"/>
      <c r="J3" s="286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24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25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26</v>
      </c>
      <c r="C6" s="227"/>
      <c r="D6" s="237" t="s">
        <v>27</v>
      </c>
      <c r="E6" s="227"/>
      <c r="F6" s="237" t="s">
        <v>28</v>
      </c>
      <c r="G6" s="237" t="s">
        <v>29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287" t="s">
        <v>30</v>
      </c>
      <c r="C7" s="288"/>
      <c r="D7" s="288"/>
      <c r="E7" s="288"/>
      <c r="F7" s="288"/>
      <c r="G7" s="288"/>
      <c r="H7" s="288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33</v>
      </c>
      <c r="C8" s="227"/>
      <c r="D8" s="227"/>
      <c r="E8" s="227"/>
      <c r="F8" s="237" t="s">
        <v>34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287" t="s">
        <v>31</v>
      </c>
      <c r="C9" s="288"/>
      <c r="D9" s="288"/>
      <c r="E9" s="288"/>
      <c r="F9" s="288"/>
      <c r="G9" s="288"/>
      <c r="H9" s="288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33</v>
      </c>
      <c r="C10" s="227"/>
      <c r="D10" s="227"/>
      <c r="E10" s="227"/>
      <c r="F10" s="237" t="s">
        <v>34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287" t="s">
        <v>32</v>
      </c>
      <c r="C11" s="288"/>
      <c r="D11" s="288"/>
      <c r="E11" s="288"/>
      <c r="F11" s="288"/>
      <c r="G11" s="288"/>
      <c r="H11" s="288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33</v>
      </c>
      <c r="C12" s="227"/>
      <c r="D12" s="227"/>
      <c r="E12" s="227"/>
      <c r="F12" s="237" t="s">
        <v>34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55</v>
      </c>
      <c r="D14" s="246" t="s">
        <v>56</v>
      </c>
      <c r="E14" s="242" t="s">
        <v>57</v>
      </c>
      <c r="F14" s="278" t="s">
        <v>10</v>
      </c>
      <c r="G14" s="279"/>
      <c r="H14" s="232"/>
      <c r="I14" s="241">
        <f>'SO 15539'!P14+'SO 15540'!P14+'SO 15622'!P14+'SO 15623'!P14+'SO 15624'!P14+'SO 15625'!P14+'SO 15626'!P14+'SO 15627'!P14+'SO 15628'!P14+'SO 15629'!P14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10" t="s">
        <v>35</v>
      </c>
      <c r="C15" s="251">
        <f>'SO 15539'!C15+'SO 15540'!C15+'SO 15622'!C15+'SO 15623'!C15+'SO 15624'!C15+'SO 15625'!C15+'SO 15626'!C15+'SO 15627'!C15+'SO 15628'!C15+'SO 15629'!C15</f>
        <v>0</v>
      </c>
      <c r="D15" s="247">
        <f>'SO 15539'!D15+'SO 15540'!D15+'SO 15622'!D15+'SO 15623'!D15+'SO 15624'!D15+'SO 15625'!D15+'SO 15626'!D15+'SO 15627'!D15+'SO 15628'!D15+'SO 15629'!D15</f>
        <v>0</v>
      </c>
      <c r="E15" s="240">
        <f>'SO 15539'!E15+'SO 15540'!E15+'SO 15622'!E15+'SO 15623'!E15+'SO 15624'!E15+'SO 15625'!E15+'SO 15626'!E15+'SO 15627'!E15+'SO 15628'!E15+'SO 15629'!E15</f>
        <v>0</v>
      </c>
      <c r="F15" s="291"/>
      <c r="G15" s="292"/>
      <c r="H15" s="230"/>
      <c r="I15" s="254"/>
      <c r="J15" s="199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36</v>
      </c>
      <c r="C16" s="259">
        <f>'SO 15539'!C16+'SO 15540'!C16+'SO 15622'!C16+'SO 15623'!C16+'SO 15624'!C16+'SO 15625'!C16+'SO 15626'!C16+'SO 15627'!C16+'SO 15628'!C16+'SO 15629'!C16</f>
        <v>0</v>
      </c>
      <c r="D16" s="260">
        <f>'SO 15539'!D16+'SO 15540'!D16+'SO 15622'!D16+'SO 15623'!D16+'SO 15624'!D16+'SO 15625'!D16+'SO 15626'!D16+'SO 15627'!D16+'SO 15628'!D16+'SO 15629'!D16</f>
        <v>0</v>
      </c>
      <c r="E16" s="244">
        <f>'SO 15539'!E16+'SO 15540'!E16+'SO 15622'!E16+'SO 15623'!E16+'SO 15624'!E16+'SO 15625'!E16+'SO 15626'!E16+'SO 15627'!E16+'SO 15628'!E16+'SO 15629'!E16</f>
        <v>0</v>
      </c>
      <c r="F16" s="293" t="s">
        <v>42</v>
      </c>
      <c r="G16" s="279"/>
      <c r="H16" s="233"/>
      <c r="I16" s="261">
        <f>Rekapitulácia!E17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10" t="s">
        <v>37</v>
      </c>
      <c r="C17" s="251">
        <f>'SO 15539'!C17+'SO 15540'!C17+'SO 15622'!C17+'SO 15623'!C17+'SO 15624'!C17+'SO 15625'!C17+'SO 15626'!C17+'SO 15627'!C17+'SO 15628'!C17+'SO 15629'!C17</f>
        <v>0</v>
      </c>
      <c r="D17" s="247">
        <f>'SO 15539'!D17+'SO 15540'!D17+'SO 15622'!D17+'SO 15623'!D17+'SO 15624'!D17+'SO 15625'!D17+'SO 15626'!D17+'SO 15627'!D17+'SO 15628'!D17+'SO 15629'!D17</f>
        <v>0</v>
      </c>
      <c r="E17" s="240">
        <f>'SO 15539'!E17+'SO 15540'!E17+'SO 15622'!E17+'SO 15623'!E17+'SO 15624'!E17+'SO 15625'!E17+'SO 15626'!E17+'SO 15627'!E17+'SO 15628'!E17+'SO 15629'!E17</f>
        <v>0</v>
      </c>
      <c r="F17" s="294" t="s">
        <v>43</v>
      </c>
      <c r="G17" s="295"/>
      <c r="H17" s="231"/>
      <c r="I17" s="254">
        <f>Rekapitulácia!D17</f>
        <v>0</v>
      </c>
      <c r="J17" s="199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38</v>
      </c>
      <c r="C18" s="252">
        <f>'SO 15539'!C18+'SO 15540'!C18+'SO 15622'!C18+'SO 15623'!C18+'SO 15624'!C18+'SO 15625'!C18+'SO 15626'!C18+'SO 15627'!C18+'SO 15628'!C18+'SO 15629'!C18</f>
        <v>0</v>
      </c>
      <c r="D18" s="248">
        <f>'SO 15539'!D18+'SO 15540'!D18+'SO 15622'!D18+'SO 15623'!D18+'SO 15624'!D18+'SO 15625'!D18+'SO 15626'!D18+'SO 15627'!D18+'SO 15628'!D18+'SO 15629'!D18</f>
        <v>0</v>
      </c>
      <c r="E18" s="228">
        <f>'SO 15539'!E18+'SO 15540'!E18+'SO 15622'!E18+'SO 15623'!E18+'SO 15624'!E18+'SO 15625'!E18+'SO 15626'!E18+'SO 15627'!E18+'SO 15628'!E18+'SO 15629'!E18</f>
        <v>0</v>
      </c>
      <c r="F18" s="296"/>
      <c r="G18" s="297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39</v>
      </c>
      <c r="C19" s="253">
        <f>'SO 15539'!C19+'SO 15540'!C19+'SO 15622'!C19+'SO 15623'!C19+'SO 15624'!C19+'SO 15625'!C19+'SO 15626'!C19+'SO 15627'!C19+'SO 15628'!C19+'SO 15629'!C19</f>
        <v>0</v>
      </c>
      <c r="D19" s="249">
        <f>'SO 15539'!D19+'SO 15540'!D19+'SO 15622'!D19+'SO 15623'!D19+'SO 15624'!D19+'SO 15625'!D19+'SO 15626'!D19+'SO 15627'!D19+'SO 15628'!D19+'SO 15629'!D19</f>
        <v>0</v>
      </c>
      <c r="E19" s="228">
        <f>'SO 15539'!E19+'SO 15540'!E19+'SO 15622'!E19+'SO 15623'!E19+'SO 15624'!E19+'SO 15625'!E19+'SO 15626'!E19+'SO 15627'!E19+'SO 15628'!E19+'SO 15629'!E19</f>
        <v>0</v>
      </c>
      <c r="F19" s="298"/>
      <c r="G19" s="299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40</v>
      </c>
      <c r="C20" s="245"/>
      <c r="D20" s="245"/>
      <c r="E20" s="262">
        <f>SUM(E15:E19)</f>
        <v>0</v>
      </c>
      <c r="F20" s="289" t="s">
        <v>40</v>
      </c>
      <c r="G20" s="279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10" t="s">
        <v>1093</v>
      </c>
      <c r="C21" s="231"/>
      <c r="D21" s="231"/>
      <c r="E21" s="231"/>
      <c r="F21" s="300" t="s">
        <v>1093</v>
      </c>
      <c r="G21" s="297"/>
      <c r="H21" s="231"/>
      <c r="I21" s="257"/>
      <c r="J21" s="199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1094</v>
      </c>
      <c r="C22" s="229"/>
      <c r="D22" s="229"/>
      <c r="E22" s="228">
        <f>'SO 15539'!E21+'SO 15540'!E21+'SO 15622'!E21+'SO 15623'!E21+'SO 15624'!E21+'SO 15625'!E21+'SO 15626'!E21+'SO 15627'!E21+'SO 15628'!E21+'SO 15629'!E21</f>
        <v>0</v>
      </c>
      <c r="F22" s="300" t="s">
        <v>1097</v>
      </c>
      <c r="G22" s="297"/>
      <c r="H22" s="229"/>
      <c r="I22" s="255">
        <f>'SO 15539'!P21+'SO 15540'!P21+'SO 15622'!P21+'SO 15623'!P21+'SO 15624'!P21+'SO 15625'!P21+'SO 15626'!P21+'SO 15627'!P21+'SO 15628'!P21+'SO 15629'!P21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1095</v>
      </c>
      <c r="C23" s="229"/>
      <c r="D23" s="229"/>
      <c r="E23" s="228">
        <f>'SO 15539'!E22+'SO 15540'!E22+'SO 15622'!E22+'SO 15623'!E22+'SO 15624'!E22+'SO 15625'!E22+'SO 15626'!E22+'SO 15627'!E22+'SO 15628'!E22+'SO 15629'!E22</f>
        <v>0</v>
      </c>
      <c r="F23" s="300" t="s">
        <v>1098</v>
      </c>
      <c r="G23" s="297"/>
      <c r="H23" s="229"/>
      <c r="I23" s="255">
        <f>'SO 15539'!P22+'SO 15540'!P22+'SO 15622'!P22+'SO 15623'!P22+'SO 15624'!P22+'SO 15625'!P22+'SO 15626'!P22+'SO 15627'!P22+'SO 15628'!P22+'SO 15629'!P22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1096</v>
      </c>
      <c r="C24" s="229"/>
      <c r="D24" s="229"/>
      <c r="E24" s="228">
        <f>'SO 15539'!E23+'SO 15540'!E23+'SO 15622'!E23+'SO 15623'!E23+'SO 15624'!E23+'SO 15625'!E23+'SO 15626'!E23+'SO 15627'!E23+'SO 15628'!E23+'SO 15629'!E23</f>
        <v>0</v>
      </c>
      <c r="F24" s="300" t="s">
        <v>1099</v>
      </c>
      <c r="G24" s="297"/>
      <c r="H24" s="229"/>
      <c r="I24" s="238">
        <f>'SO 15539'!P23+'SO 15540'!P23+'SO 15622'!P23+'SO 15623'!P23+'SO 15624'!P23+'SO 15625'!P23+'SO 15626'!P23+'SO 15627'!P23+'SO 15628'!P23+'SO 15629'!P23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301" t="s">
        <v>40</v>
      </c>
      <c r="G25" s="302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9" t="s">
        <v>60</v>
      </c>
      <c r="C26" s="130"/>
      <c r="D26" s="130"/>
      <c r="E26" s="263"/>
      <c r="F26" s="289" t="s">
        <v>44</v>
      </c>
      <c r="G26" s="290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6"/>
      <c r="C27" s="1"/>
      <c r="D27" s="1"/>
      <c r="E27" s="264"/>
      <c r="F27" s="303" t="s">
        <v>45</v>
      </c>
      <c r="G27" s="304"/>
      <c r="H27" s="131"/>
      <c r="I27" s="254">
        <f>E20+I20+I25</f>
        <v>0</v>
      </c>
      <c r="J27" s="199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6"/>
      <c r="C28" s="1"/>
      <c r="D28" s="1"/>
      <c r="E28" s="264"/>
      <c r="F28" s="305" t="s">
        <v>46</v>
      </c>
      <c r="G28" s="306"/>
      <c r="H28" s="244">
        <f>Rekapitulácia!B18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6"/>
      <c r="C29" s="1"/>
      <c r="D29" s="1"/>
      <c r="E29" s="264"/>
      <c r="F29" s="307" t="s">
        <v>47</v>
      </c>
      <c r="G29" s="308"/>
      <c r="H29" s="240">
        <f>Rekapitulácia!B19</f>
        <v>0</v>
      </c>
      <c r="I29" s="210">
        <f>ROUND(((ROUND(H29,2)*0)/100),2)</f>
        <v>0</v>
      </c>
      <c r="J29" s="199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6"/>
      <c r="C30" s="1"/>
      <c r="D30" s="1"/>
      <c r="E30" s="264"/>
      <c r="F30" s="305" t="s">
        <v>48</v>
      </c>
      <c r="G30" s="306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6"/>
      <c r="C31" s="1"/>
      <c r="D31" s="1"/>
      <c r="E31" s="265"/>
      <c r="F31" s="304"/>
      <c r="G31" s="292"/>
      <c r="H31" s="231"/>
      <c r="I31" s="206"/>
      <c r="J31" s="199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9" t="s">
        <v>58</v>
      </c>
      <c r="C32" s="125"/>
      <c r="D32" s="125"/>
      <c r="E32" s="243" t="s">
        <v>59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9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9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9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9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9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CEFA-54A2-4E52-993E-62A6EFFE69A9}">
  <dimension ref="A1:AA157"/>
  <sheetViews>
    <sheetView workbookViewId="0">
      <pane ySplit="1" topLeftCell="A2" activePane="bottomLeft" state="frozen"/>
      <selection pane="bottomLeft" activeCell="F14" sqref="F14:H1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23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15539'!E63</f>
        <v>0</v>
      </c>
      <c r="D15" s="57">
        <f>'SO 15539'!F63</f>
        <v>0</v>
      </c>
      <c r="E15" s="66">
        <f>'SO 15539'!G63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15539'!E67</f>
        <v>0</v>
      </c>
      <c r="D16" s="91">
        <f>'SO 15539'!F67</f>
        <v>0</v>
      </c>
      <c r="E16" s="92">
        <f>'SO 15539'!G67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(SUM(Z84:Z156))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/>
      <c r="D17" s="57"/>
      <c r="E17" s="66"/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(SUM(Y84:Y156))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15539'!K84:'SO 15539'!K156)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15539'!K84:'SO 15539'!K156)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67</v>
      </c>
      <c r="C56" s="357"/>
      <c r="D56" s="357"/>
      <c r="E56" s="138">
        <f>'SO 15539'!L94</f>
        <v>0</v>
      </c>
      <c r="F56" s="138">
        <f>'SO 15539'!M94</f>
        <v>0</v>
      </c>
      <c r="G56" s="138">
        <f>'SO 15539'!I94</f>
        <v>0</v>
      </c>
      <c r="H56" s="139">
        <f>'SO 15539'!S94</f>
        <v>22.51</v>
      </c>
      <c r="I56" s="139">
        <f>'SO 15539'!V94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68</v>
      </c>
      <c r="C57" s="357"/>
      <c r="D57" s="357"/>
      <c r="E57" s="138">
        <f>'SO 15539'!L100</f>
        <v>0</v>
      </c>
      <c r="F57" s="138">
        <f>'SO 15539'!M100</f>
        <v>0</v>
      </c>
      <c r="G57" s="138">
        <f>'SO 15539'!I100</f>
        <v>0</v>
      </c>
      <c r="H57" s="139">
        <f>'SO 15539'!S100</f>
        <v>0.04</v>
      </c>
      <c r="I57" s="139">
        <f>'SO 15539'!V100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6" t="s">
        <v>69</v>
      </c>
      <c r="C58" s="357"/>
      <c r="D58" s="357"/>
      <c r="E58" s="138">
        <f>'SO 15539'!L104</f>
        <v>0</v>
      </c>
      <c r="F58" s="138">
        <f>'SO 15539'!M104</f>
        <v>0</v>
      </c>
      <c r="G58" s="138">
        <f>'SO 15539'!I104</f>
        <v>0</v>
      </c>
      <c r="H58" s="139">
        <f>'SO 15539'!S104</f>
        <v>10.74</v>
      </c>
      <c r="I58" s="139">
        <f>'SO 15539'!V104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6" t="s">
        <v>70</v>
      </c>
      <c r="C59" s="357"/>
      <c r="D59" s="357"/>
      <c r="E59" s="138">
        <f>'SO 15539'!L109</f>
        <v>0</v>
      </c>
      <c r="F59" s="138">
        <f>'SO 15539'!M109</f>
        <v>0</v>
      </c>
      <c r="G59" s="138">
        <f>'SO 15539'!I109</f>
        <v>0</v>
      </c>
      <c r="H59" s="139">
        <f>'SO 15539'!S109</f>
        <v>5.66</v>
      </c>
      <c r="I59" s="139">
        <f>'SO 15539'!V109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6" t="s">
        <v>71</v>
      </c>
      <c r="C60" s="357"/>
      <c r="D60" s="357"/>
      <c r="E60" s="138">
        <f>'SO 15539'!L124</f>
        <v>0</v>
      </c>
      <c r="F60" s="138">
        <f>'SO 15539'!M124</f>
        <v>0</v>
      </c>
      <c r="G60" s="138">
        <f>'SO 15539'!I124</f>
        <v>0</v>
      </c>
      <c r="H60" s="139">
        <f>'SO 15539'!S124</f>
        <v>49.96</v>
      </c>
      <c r="I60" s="139">
        <f>'SO 15539'!V124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72</v>
      </c>
      <c r="C61" s="357"/>
      <c r="D61" s="357"/>
      <c r="E61" s="138">
        <f>'SO 15539'!L141</f>
        <v>0</v>
      </c>
      <c r="F61" s="138">
        <f>'SO 15539'!M141</f>
        <v>0</v>
      </c>
      <c r="G61" s="138">
        <f>'SO 15539'!I141</f>
        <v>0</v>
      </c>
      <c r="H61" s="139">
        <f>'SO 15539'!S141</f>
        <v>38.31</v>
      </c>
      <c r="I61" s="139">
        <f>'SO 15539'!V141</f>
        <v>12.05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56" t="s">
        <v>73</v>
      </c>
      <c r="C62" s="357"/>
      <c r="D62" s="357"/>
      <c r="E62" s="138">
        <f>'SO 15539'!L145</f>
        <v>0</v>
      </c>
      <c r="F62" s="138">
        <f>'SO 15539'!M145</f>
        <v>0</v>
      </c>
      <c r="G62" s="138">
        <f>'SO 15539'!I145</f>
        <v>0</v>
      </c>
      <c r="H62" s="139">
        <f>'SO 15539'!S145</f>
        <v>0</v>
      </c>
      <c r="I62" s="139">
        <f>'SO 15539'!V145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85" t="s">
        <v>66</v>
      </c>
      <c r="C63" s="386"/>
      <c r="D63" s="386"/>
      <c r="E63" s="140">
        <f>'SO 15539'!L147</f>
        <v>0</v>
      </c>
      <c r="F63" s="140">
        <f>'SO 15539'!M147</f>
        <v>0</v>
      </c>
      <c r="G63" s="140">
        <f>'SO 15539'!I147</f>
        <v>0</v>
      </c>
      <c r="H63" s="141">
        <f>'SO 15539'!S147</f>
        <v>127.21</v>
      </c>
      <c r="I63" s="141">
        <f>'SO 15539'!V147</f>
        <v>12.05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1"/>
      <c r="B64" s="206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2"/>
    </row>
    <row r="65" spans="1:26" x14ac:dyDescent="0.3">
      <c r="A65" s="9"/>
      <c r="B65" s="385" t="s">
        <v>74</v>
      </c>
      <c r="C65" s="386"/>
      <c r="D65" s="386"/>
      <c r="E65" s="138"/>
      <c r="F65" s="138"/>
      <c r="G65" s="138"/>
      <c r="H65" s="139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5"/>
      <c r="X65" s="137"/>
      <c r="Y65" s="137"/>
      <c r="Z65" s="137"/>
    </row>
    <row r="66" spans="1:26" x14ac:dyDescent="0.3">
      <c r="A66" s="9"/>
      <c r="B66" s="356" t="s">
        <v>75</v>
      </c>
      <c r="C66" s="357"/>
      <c r="D66" s="357"/>
      <c r="E66" s="138">
        <f>'SO 15539'!L154</f>
        <v>0</v>
      </c>
      <c r="F66" s="138">
        <f>'SO 15539'!M154</f>
        <v>0</v>
      </c>
      <c r="G66" s="138">
        <f>'SO 15539'!I154</f>
        <v>0</v>
      </c>
      <c r="H66" s="139">
        <f>'SO 15539'!S154</f>
        <v>0.08</v>
      </c>
      <c r="I66" s="139">
        <f>'SO 15539'!V154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5"/>
      <c r="X66" s="137"/>
      <c r="Y66" s="137"/>
      <c r="Z66" s="137"/>
    </row>
    <row r="67" spans="1:26" x14ac:dyDescent="0.3">
      <c r="A67" s="9"/>
      <c r="B67" s="385" t="s">
        <v>74</v>
      </c>
      <c r="C67" s="386"/>
      <c r="D67" s="386"/>
      <c r="E67" s="140">
        <f>'SO 15539'!L156</f>
        <v>0</v>
      </c>
      <c r="F67" s="140">
        <f>'SO 15539'!M156</f>
        <v>0</v>
      </c>
      <c r="G67" s="140">
        <f>'SO 15539'!I156</f>
        <v>0</v>
      </c>
      <c r="H67" s="141">
        <f>'SO 15539'!S156</f>
        <v>0.08</v>
      </c>
      <c r="I67" s="141">
        <f>'SO 15539'!V156</f>
        <v>0</v>
      </c>
      <c r="J67" s="141"/>
      <c r="K67" s="141"/>
      <c r="L67" s="141"/>
      <c r="M67" s="141"/>
      <c r="N67" s="141"/>
      <c r="O67" s="141"/>
      <c r="P67" s="141"/>
      <c r="Q67" s="137"/>
      <c r="R67" s="137"/>
      <c r="S67" s="137"/>
      <c r="T67" s="137"/>
      <c r="U67" s="137"/>
      <c r="V67" s="150"/>
      <c r="W67" s="215"/>
      <c r="X67" s="137"/>
      <c r="Y67" s="137"/>
      <c r="Z67" s="137"/>
    </row>
    <row r="68" spans="1:26" x14ac:dyDescent="0.3">
      <c r="A68" s="1"/>
      <c r="B68" s="206"/>
      <c r="C68" s="1"/>
      <c r="D68" s="1"/>
      <c r="E68" s="131"/>
      <c r="F68" s="131"/>
      <c r="G68" s="131"/>
      <c r="H68" s="132"/>
      <c r="I68" s="132"/>
      <c r="J68" s="132"/>
      <c r="K68" s="132"/>
      <c r="L68" s="132"/>
      <c r="M68" s="132"/>
      <c r="N68" s="132"/>
      <c r="O68" s="132"/>
      <c r="P68" s="132"/>
      <c r="V68" s="151"/>
      <c r="W68" s="52"/>
    </row>
    <row r="69" spans="1:26" x14ac:dyDescent="0.3">
      <c r="A69" s="142"/>
      <c r="B69" s="374" t="s">
        <v>76</v>
      </c>
      <c r="C69" s="375"/>
      <c r="D69" s="375"/>
      <c r="E69" s="144">
        <f>'SO 15539'!L157</f>
        <v>0</v>
      </c>
      <c r="F69" s="144">
        <f>'SO 15539'!M157</f>
        <v>0</v>
      </c>
      <c r="G69" s="144">
        <f>'SO 15539'!I157</f>
        <v>0</v>
      </c>
      <c r="H69" s="145">
        <f>'SO 15539'!S157</f>
        <v>127.29</v>
      </c>
      <c r="I69" s="145">
        <f>'SO 15539'!V157</f>
        <v>12.05</v>
      </c>
      <c r="J69" s="146"/>
      <c r="K69" s="146"/>
      <c r="L69" s="146"/>
      <c r="M69" s="146"/>
      <c r="N69" s="146"/>
      <c r="O69" s="146"/>
      <c r="P69" s="146"/>
      <c r="Q69" s="147"/>
      <c r="R69" s="147"/>
      <c r="S69" s="147"/>
      <c r="T69" s="147"/>
      <c r="U69" s="147"/>
      <c r="V69" s="152"/>
      <c r="W69" s="215"/>
      <c r="X69" s="143"/>
      <c r="Y69" s="143"/>
      <c r="Z69" s="143"/>
    </row>
    <row r="70" spans="1:26" x14ac:dyDescent="0.3">
      <c r="A70" s="14"/>
      <c r="B70" s="41"/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x14ac:dyDescent="0.3">
      <c r="A71" s="14"/>
      <c r="B71" s="41"/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x14ac:dyDescent="0.3">
      <c r="A72" s="14"/>
      <c r="B72" s="37"/>
      <c r="C72" s="8"/>
      <c r="D72" s="8"/>
      <c r="E72" s="26"/>
      <c r="F72" s="26"/>
      <c r="G72" s="26"/>
      <c r="H72" s="154"/>
      <c r="I72" s="154"/>
      <c r="J72" s="154"/>
      <c r="K72" s="154"/>
      <c r="L72" s="154"/>
      <c r="M72" s="154"/>
      <c r="N72" s="154"/>
      <c r="O72" s="154"/>
      <c r="P72" s="154"/>
      <c r="Q72" s="15"/>
      <c r="R72" s="15"/>
      <c r="S72" s="15"/>
      <c r="T72" s="15"/>
      <c r="U72" s="15"/>
      <c r="V72" s="15"/>
      <c r="W72" s="52"/>
    </row>
    <row r="73" spans="1:26" ht="34.950000000000003" customHeight="1" x14ac:dyDescent="0.3">
      <c r="A73" s="1"/>
      <c r="B73" s="376" t="s">
        <v>77</v>
      </c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52"/>
    </row>
    <row r="74" spans="1:26" x14ac:dyDescent="0.3">
      <c r="A74" s="14"/>
      <c r="B74" s="95"/>
      <c r="C74" s="18"/>
      <c r="D74" s="18"/>
      <c r="E74" s="97"/>
      <c r="F74" s="97"/>
      <c r="G74" s="97"/>
      <c r="H74" s="168"/>
      <c r="I74" s="168"/>
      <c r="J74" s="168"/>
      <c r="K74" s="168"/>
      <c r="L74" s="168"/>
      <c r="M74" s="168"/>
      <c r="N74" s="168"/>
      <c r="O74" s="168"/>
      <c r="P74" s="168"/>
      <c r="Q74" s="19"/>
      <c r="R74" s="19"/>
      <c r="S74" s="19"/>
      <c r="T74" s="19"/>
      <c r="U74" s="19"/>
      <c r="V74" s="19"/>
      <c r="W74" s="52"/>
    </row>
    <row r="75" spans="1:26" ht="19.95" customHeight="1" x14ac:dyDescent="0.3">
      <c r="A75" s="201"/>
      <c r="B75" s="379" t="s">
        <v>30</v>
      </c>
      <c r="C75" s="380"/>
      <c r="D75" s="380"/>
      <c r="E75" s="381"/>
      <c r="F75" s="166"/>
      <c r="G75" s="166"/>
      <c r="H75" s="167" t="s">
        <v>88</v>
      </c>
      <c r="I75" s="382" t="s">
        <v>89</v>
      </c>
      <c r="J75" s="383"/>
      <c r="K75" s="383"/>
      <c r="L75" s="383"/>
      <c r="M75" s="383"/>
      <c r="N75" s="383"/>
      <c r="O75" s="383"/>
      <c r="P75" s="384"/>
      <c r="Q75" s="17"/>
      <c r="R75" s="17"/>
      <c r="S75" s="17"/>
      <c r="T75" s="17"/>
      <c r="U75" s="17"/>
      <c r="V75" s="17"/>
      <c r="W75" s="52"/>
    </row>
    <row r="76" spans="1:26" ht="19.95" customHeight="1" x14ac:dyDescent="0.3">
      <c r="A76" s="201"/>
      <c r="B76" s="364" t="s">
        <v>31</v>
      </c>
      <c r="C76" s="365"/>
      <c r="D76" s="365"/>
      <c r="E76" s="366"/>
      <c r="F76" s="162"/>
      <c r="G76" s="162"/>
      <c r="H76" s="163" t="s">
        <v>25</v>
      </c>
      <c r="I76" s="16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201"/>
      <c r="B77" s="364" t="s">
        <v>32</v>
      </c>
      <c r="C77" s="365"/>
      <c r="D77" s="365"/>
      <c r="E77" s="366"/>
      <c r="F77" s="162"/>
      <c r="G77" s="162"/>
      <c r="H77" s="163" t="s">
        <v>90</v>
      </c>
      <c r="I77" s="163" t="s">
        <v>29</v>
      </c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205" t="s">
        <v>91</v>
      </c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5" t="s">
        <v>23</v>
      </c>
      <c r="C79" s="3"/>
      <c r="D79" s="3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14"/>
      <c r="B80" s="41"/>
      <c r="C80" s="3"/>
      <c r="D80" s="3"/>
      <c r="E80" s="13"/>
      <c r="F80" s="13"/>
      <c r="G80" s="13"/>
      <c r="H80" s="153"/>
      <c r="I80" s="153"/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ht="19.95" customHeight="1" x14ac:dyDescent="0.3">
      <c r="A81" s="14"/>
      <c r="B81" s="41"/>
      <c r="C81" s="3"/>
      <c r="D81" s="3"/>
      <c r="E81" s="13"/>
      <c r="F81" s="13"/>
      <c r="G81" s="13"/>
      <c r="H81" s="153"/>
      <c r="I81" s="15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ht="19.95" customHeight="1" x14ac:dyDescent="0.3">
      <c r="A82" s="14"/>
      <c r="B82" s="207" t="s">
        <v>65</v>
      </c>
      <c r="C82" s="164"/>
      <c r="D82" s="164"/>
      <c r="E82" s="13"/>
      <c r="F82" s="13"/>
      <c r="G82" s="13"/>
      <c r="H82" s="153"/>
      <c r="I82" s="153"/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x14ac:dyDescent="0.3">
      <c r="A83" s="2"/>
      <c r="B83" s="208" t="s">
        <v>78</v>
      </c>
      <c r="C83" s="127" t="s">
        <v>79</v>
      </c>
      <c r="D83" s="127" t="s">
        <v>80</v>
      </c>
      <c r="E83" s="155"/>
      <c r="F83" s="155" t="s">
        <v>81</v>
      </c>
      <c r="G83" s="155" t="s">
        <v>82</v>
      </c>
      <c r="H83" s="156" t="s">
        <v>83</v>
      </c>
      <c r="I83" s="156" t="s">
        <v>84</v>
      </c>
      <c r="J83" s="156"/>
      <c r="K83" s="156"/>
      <c r="L83" s="156"/>
      <c r="M83" s="156"/>
      <c r="N83" s="156"/>
      <c r="O83" s="156"/>
      <c r="P83" s="156" t="s">
        <v>85</v>
      </c>
      <c r="Q83" s="157"/>
      <c r="R83" s="157"/>
      <c r="S83" s="127" t="s">
        <v>86</v>
      </c>
      <c r="T83" s="158"/>
      <c r="U83" s="158"/>
      <c r="V83" s="127" t="s">
        <v>87</v>
      </c>
      <c r="W83" s="52"/>
    </row>
    <row r="84" spans="1:26" x14ac:dyDescent="0.3">
      <c r="A84" s="9"/>
      <c r="B84" s="209"/>
      <c r="C84" s="169"/>
      <c r="D84" s="371" t="s">
        <v>66</v>
      </c>
      <c r="E84" s="371"/>
      <c r="F84" s="134"/>
      <c r="G84" s="170"/>
      <c r="H84" s="134"/>
      <c r="I84" s="134"/>
      <c r="J84" s="135"/>
      <c r="K84" s="135"/>
      <c r="L84" s="135"/>
      <c r="M84" s="135"/>
      <c r="N84" s="135"/>
      <c r="O84" s="135"/>
      <c r="P84" s="135"/>
      <c r="Q84" s="133"/>
      <c r="R84" s="133"/>
      <c r="S84" s="133"/>
      <c r="T84" s="133"/>
      <c r="U84" s="133"/>
      <c r="V84" s="194"/>
      <c r="W84" s="215"/>
      <c r="X84" s="137"/>
      <c r="Y84" s="137"/>
      <c r="Z84" s="137"/>
    </row>
    <row r="85" spans="1:26" x14ac:dyDescent="0.3">
      <c r="A85" s="9"/>
      <c r="B85" s="210"/>
      <c r="C85" s="172">
        <v>1</v>
      </c>
      <c r="D85" s="372" t="s">
        <v>92</v>
      </c>
      <c r="E85" s="372"/>
      <c r="F85" s="138"/>
      <c r="G85" s="171"/>
      <c r="H85" s="138"/>
      <c r="I85" s="138"/>
      <c r="J85" s="139"/>
      <c r="K85" s="139"/>
      <c r="L85" s="139"/>
      <c r="M85" s="139"/>
      <c r="N85" s="139"/>
      <c r="O85" s="139"/>
      <c r="P85" s="139"/>
      <c r="Q85" s="9"/>
      <c r="R85" s="9"/>
      <c r="S85" s="9"/>
      <c r="T85" s="9"/>
      <c r="U85" s="9"/>
      <c r="V85" s="195"/>
      <c r="W85" s="215"/>
      <c r="X85" s="137"/>
      <c r="Y85" s="137"/>
      <c r="Z85" s="137"/>
    </row>
    <row r="86" spans="1:26" ht="25.05" customHeight="1" x14ac:dyDescent="0.3">
      <c r="A86" s="179"/>
      <c r="B86" s="211">
        <v>1</v>
      </c>
      <c r="C86" s="180" t="s">
        <v>93</v>
      </c>
      <c r="D86" s="373" t="s">
        <v>94</v>
      </c>
      <c r="E86" s="373"/>
      <c r="F86" s="174" t="s">
        <v>95</v>
      </c>
      <c r="G86" s="175">
        <v>28.870999999999999</v>
      </c>
      <c r="H86" s="174"/>
      <c r="I86" s="174">
        <f t="shared" ref="I86:I93" si="0">ROUND(G86*(H86),2)</f>
        <v>0</v>
      </c>
      <c r="J86" s="176">
        <f t="shared" ref="J86:J93" si="1">ROUND(G86*(N86),2)</f>
        <v>1638.14</v>
      </c>
      <c r="K86" s="177">
        <f t="shared" ref="K86:K93" si="2">ROUND(G86*(O86),2)</f>
        <v>0</v>
      </c>
      <c r="L86" s="177">
        <f t="shared" ref="L86:L92" si="3">ROUND(G86*(H86),2)</f>
        <v>0</v>
      </c>
      <c r="M86" s="177"/>
      <c r="N86" s="177">
        <v>56.74</v>
      </c>
      <c r="O86" s="177"/>
      <c r="P86" s="181"/>
      <c r="Q86" s="181"/>
      <c r="R86" s="181"/>
      <c r="S86" s="178">
        <f t="shared" ref="S86:S93" si="4">ROUND(G86*(P86),3)</f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2</v>
      </c>
      <c r="C87" s="180" t="s">
        <v>96</v>
      </c>
      <c r="D87" s="373" t="s">
        <v>97</v>
      </c>
      <c r="E87" s="373"/>
      <c r="F87" s="174" t="s">
        <v>95</v>
      </c>
      <c r="G87" s="175">
        <v>14.435</v>
      </c>
      <c r="H87" s="174"/>
      <c r="I87" s="174">
        <f t="shared" si="0"/>
        <v>0</v>
      </c>
      <c r="J87" s="176">
        <f t="shared" si="1"/>
        <v>163.84</v>
      </c>
      <c r="K87" s="177">
        <f t="shared" si="2"/>
        <v>0</v>
      </c>
      <c r="L87" s="177">
        <f t="shared" si="3"/>
        <v>0</v>
      </c>
      <c r="M87" s="177"/>
      <c r="N87" s="177">
        <v>11.35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3</v>
      </c>
      <c r="C88" s="180" t="s">
        <v>98</v>
      </c>
      <c r="D88" s="373" t="s">
        <v>99</v>
      </c>
      <c r="E88" s="373"/>
      <c r="F88" s="174" t="s">
        <v>95</v>
      </c>
      <c r="G88" s="175">
        <v>28.870999999999999</v>
      </c>
      <c r="H88" s="174"/>
      <c r="I88" s="174">
        <f t="shared" si="0"/>
        <v>0</v>
      </c>
      <c r="J88" s="176">
        <f t="shared" si="1"/>
        <v>130.5</v>
      </c>
      <c r="K88" s="177">
        <f t="shared" si="2"/>
        <v>0</v>
      </c>
      <c r="L88" s="177">
        <f t="shared" si="3"/>
        <v>0</v>
      </c>
      <c r="M88" s="177"/>
      <c r="N88" s="177">
        <v>4.5199999999999996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4</v>
      </c>
      <c r="C89" s="180" t="s">
        <v>100</v>
      </c>
      <c r="D89" s="373" t="s">
        <v>101</v>
      </c>
      <c r="E89" s="373"/>
      <c r="F89" s="174" t="s">
        <v>95</v>
      </c>
      <c r="G89" s="175">
        <v>28.870999999999999</v>
      </c>
      <c r="H89" s="174"/>
      <c r="I89" s="174">
        <f t="shared" si="0"/>
        <v>0</v>
      </c>
      <c r="J89" s="176">
        <f t="shared" si="1"/>
        <v>36.67</v>
      </c>
      <c r="K89" s="177">
        <f t="shared" si="2"/>
        <v>0</v>
      </c>
      <c r="L89" s="177">
        <f t="shared" si="3"/>
        <v>0</v>
      </c>
      <c r="M89" s="177"/>
      <c r="N89" s="177">
        <v>1.27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5</v>
      </c>
      <c r="C90" s="180" t="s">
        <v>102</v>
      </c>
      <c r="D90" s="373" t="s">
        <v>103</v>
      </c>
      <c r="E90" s="373"/>
      <c r="F90" s="174" t="s">
        <v>95</v>
      </c>
      <c r="G90" s="175">
        <v>13.475999999999999</v>
      </c>
      <c r="H90" s="174"/>
      <c r="I90" s="174">
        <f t="shared" si="0"/>
        <v>0</v>
      </c>
      <c r="J90" s="176">
        <f t="shared" si="1"/>
        <v>59.97</v>
      </c>
      <c r="K90" s="177">
        <f t="shared" si="2"/>
        <v>0</v>
      </c>
      <c r="L90" s="177">
        <f t="shared" si="3"/>
        <v>0</v>
      </c>
      <c r="M90" s="177"/>
      <c r="N90" s="177">
        <v>4.45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6</v>
      </c>
      <c r="C91" s="180" t="s">
        <v>104</v>
      </c>
      <c r="D91" s="373" t="s">
        <v>105</v>
      </c>
      <c r="E91" s="373"/>
      <c r="F91" s="174" t="s">
        <v>106</v>
      </c>
      <c r="G91" s="175">
        <v>108.43</v>
      </c>
      <c r="H91" s="174"/>
      <c r="I91" s="174">
        <f t="shared" si="0"/>
        <v>0</v>
      </c>
      <c r="J91" s="176">
        <f t="shared" si="1"/>
        <v>60.72</v>
      </c>
      <c r="K91" s="177">
        <f t="shared" si="2"/>
        <v>0</v>
      </c>
      <c r="L91" s="177">
        <f t="shared" si="3"/>
        <v>0</v>
      </c>
      <c r="M91" s="177"/>
      <c r="N91" s="177">
        <v>0.56000000000000005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7</v>
      </c>
      <c r="C92" s="180" t="s">
        <v>107</v>
      </c>
      <c r="D92" s="373" t="s">
        <v>108</v>
      </c>
      <c r="E92" s="373"/>
      <c r="F92" s="174" t="s">
        <v>106</v>
      </c>
      <c r="G92" s="175">
        <v>60.97</v>
      </c>
      <c r="H92" s="174"/>
      <c r="I92" s="174">
        <f t="shared" si="0"/>
        <v>0</v>
      </c>
      <c r="J92" s="176">
        <f t="shared" si="1"/>
        <v>274.37</v>
      </c>
      <c r="K92" s="177">
        <f t="shared" si="2"/>
        <v>0</v>
      </c>
      <c r="L92" s="177">
        <f t="shared" si="3"/>
        <v>0</v>
      </c>
      <c r="M92" s="177"/>
      <c r="N92" s="177">
        <v>4.5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2">
        <v>8</v>
      </c>
      <c r="C93" s="188" t="s">
        <v>109</v>
      </c>
      <c r="D93" s="388" t="s">
        <v>110</v>
      </c>
      <c r="E93" s="388"/>
      <c r="F93" s="183" t="s">
        <v>95</v>
      </c>
      <c r="G93" s="184">
        <v>13.477</v>
      </c>
      <c r="H93" s="183"/>
      <c r="I93" s="183">
        <f t="shared" si="0"/>
        <v>0</v>
      </c>
      <c r="J93" s="185">
        <f t="shared" si="1"/>
        <v>182.75</v>
      </c>
      <c r="K93" s="186">
        <f t="shared" si="2"/>
        <v>0</v>
      </c>
      <c r="L93" s="186"/>
      <c r="M93" s="186">
        <f>ROUND(G93*(H93),2)</f>
        <v>0</v>
      </c>
      <c r="N93" s="186">
        <v>13.56</v>
      </c>
      <c r="O93" s="186"/>
      <c r="P93" s="189">
        <v>1.67</v>
      </c>
      <c r="Q93" s="189"/>
      <c r="R93" s="189">
        <v>1.67</v>
      </c>
      <c r="S93" s="187">
        <f t="shared" si="4"/>
        <v>22.507000000000001</v>
      </c>
      <c r="T93" s="187"/>
      <c r="U93" s="187"/>
      <c r="V93" s="197"/>
      <c r="W93" s="52"/>
      <c r="Z93">
        <v>0</v>
      </c>
    </row>
    <row r="94" spans="1:26" x14ac:dyDescent="0.3">
      <c r="A94" s="9"/>
      <c r="B94" s="210"/>
      <c r="C94" s="172">
        <v>1</v>
      </c>
      <c r="D94" s="372" t="s">
        <v>92</v>
      </c>
      <c r="E94" s="372"/>
      <c r="F94" s="138"/>
      <c r="G94" s="171"/>
      <c r="H94" s="138"/>
      <c r="I94" s="140">
        <f>ROUND((SUM(I85:I93))/1,2)</f>
        <v>0</v>
      </c>
      <c r="J94" s="139"/>
      <c r="K94" s="139"/>
      <c r="L94" s="139">
        <f>ROUND((SUM(L85:L93))/1,2)</f>
        <v>0</v>
      </c>
      <c r="M94" s="139">
        <f>ROUND((SUM(M85:M93))/1,2)</f>
        <v>0</v>
      </c>
      <c r="N94" s="139"/>
      <c r="O94" s="139"/>
      <c r="P94" s="139"/>
      <c r="Q94" s="9"/>
      <c r="R94" s="9"/>
      <c r="S94" s="9">
        <f>ROUND((SUM(S85:S93))/1,2)</f>
        <v>22.51</v>
      </c>
      <c r="T94" s="9"/>
      <c r="U94" s="9"/>
      <c r="V94" s="198">
        <f>ROUND((SUM(V85:V93))/1,2)</f>
        <v>0</v>
      </c>
      <c r="W94" s="215"/>
      <c r="X94" s="137"/>
      <c r="Y94" s="137"/>
      <c r="Z94" s="137"/>
    </row>
    <row r="95" spans="1:26" x14ac:dyDescent="0.3">
      <c r="A95" s="1"/>
      <c r="B95" s="206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0"/>
      <c r="C96" s="172">
        <v>2</v>
      </c>
      <c r="D96" s="372" t="s">
        <v>111</v>
      </c>
      <c r="E96" s="372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25.05" customHeight="1" x14ac:dyDescent="0.3">
      <c r="A97" s="179"/>
      <c r="B97" s="211">
        <v>9</v>
      </c>
      <c r="C97" s="180" t="s">
        <v>112</v>
      </c>
      <c r="D97" s="373" t="s">
        <v>113</v>
      </c>
      <c r="E97" s="373"/>
      <c r="F97" s="174" t="s">
        <v>106</v>
      </c>
      <c r="G97" s="175">
        <v>89.841999999999999</v>
      </c>
      <c r="H97" s="174"/>
      <c r="I97" s="174">
        <f>ROUND(G97*(H97),2)</f>
        <v>0</v>
      </c>
      <c r="J97" s="176">
        <f>ROUND(G97*(N97),2)</f>
        <v>60.19</v>
      </c>
      <c r="K97" s="177">
        <f>ROUND(G97*(O97),2)</f>
        <v>0</v>
      </c>
      <c r="L97" s="177">
        <f>ROUND(G97*(H97),2)</f>
        <v>0</v>
      </c>
      <c r="M97" s="177"/>
      <c r="N97" s="177">
        <v>0.67</v>
      </c>
      <c r="O97" s="177"/>
      <c r="P97" s="181">
        <v>3.0000000000000001E-5</v>
      </c>
      <c r="Q97" s="181"/>
      <c r="R97" s="181">
        <v>3.0000000000000001E-5</v>
      </c>
      <c r="S97" s="178">
        <f>ROUND(G97*(P97),3)</f>
        <v>3.0000000000000001E-3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10</v>
      </c>
      <c r="C98" s="180" t="s">
        <v>114</v>
      </c>
      <c r="D98" s="373" t="s">
        <v>115</v>
      </c>
      <c r="E98" s="373"/>
      <c r="F98" s="174" t="s">
        <v>106</v>
      </c>
      <c r="G98" s="175">
        <v>926.53599999999994</v>
      </c>
      <c r="H98" s="174"/>
      <c r="I98" s="174">
        <f>ROUND(G98*(H98),2)</f>
        <v>0</v>
      </c>
      <c r="J98" s="176">
        <f>ROUND(G98*(N98),2)</f>
        <v>5021.83</v>
      </c>
      <c r="K98" s="177">
        <f>ROUND(G98*(O98),2)</f>
        <v>0</v>
      </c>
      <c r="L98" s="177">
        <f>ROUND(G98*(H98),2)</f>
        <v>0</v>
      </c>
      <c r="M98" s="177"/>
      <c r="N98" s="177">
        <v>5.42</v>
      </c>
      <c r="O98" s="177"/>
      <c r="P98" s="181">
        <v>4.0000000000000003E-5</v>
      </c>
      <c r="Q98" s="181"/>
      <c r="R98" s="181">
        <v>4.0000000000000003E-5</v>
      </c>
      <c r="S98" s="178">
        <f>ROUND(G98*(P98),3)</f>
        <v>3.6999999999999998E-2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2">
        <v>11</v>
      </c>
      <c r="C99" s="188" t="s">
        <v>116</v>
      </c>
      <c r="D99" s="388" t="s">
        <v>117</v>
      </c>
      <c r="E99" s="388"/>
      <c r="F99" s="183" t="s">
        <v>106</v>
      </c>
      <c r="G99" s="184">
        <v>103.318</v>
      </c>
      <c r="H99" s="183"/>
      <c r="I99" s="183">
        <f>ROUND(G99*(H99),2)</f>
        <v>0</v>
      </c>
      <c r="J99" s="185">
        <f>ROUND(G99*(N99),2)</f>
        <v>122.95</v>
      </c>
      <c r="K99" s="186">
        <f>ROUND(G99*(O99),2)</f>
        <v>0</v>
      </c>
      <c r="L99" s="186"/>
      <c r="M99" s="186">
        <f>ROUND(G99*(H99),2)</f>
        <v>0</v>
      </c>
      <c r="N99" s="186">
        <v>1.19</v>
      </c>
      <c r="O99" s="186"/>
      <c r="P99" s="189"/>
      <c r="Q99" s="189"/>
      <c r="R99" s="189"/>
      <c r="S99" s="187">
        <f>ROUND(G99*(P99),3)</f>
        <v>0</v>
      </c>
      <c r="T99" s="187"/>
      <c r="U99" s="187"/>
      <c r="V99" s="197"/>
      <c r="W99" s="52"/>
      <c r="Z99">
        <v>0</v>
      </c>
    </row>
    <row r="100" spans="1:26" x14ac:dyDescent="0.3">
      <c r="A100" s="9"/>
      <c r="B100" s="210"/>
      <c r="C100" s="172">
        <v>2</v>
      </c>
      <c r="D100" s="372" t="s">
        <v>111</v>
      </c>
      <c r="E100" s="372"/>
      <c r="F100" s="138"/>
      <c r="G100" s="171"/>
      <c r="H100" s="138"/>
      <c r="I100" s="140">
        <f>ROUND((SUM(I96:I99))/1,2)</f>
        <v>0</v>
      </c>
      <c r="J100" s="139"/>
      <c r="K100" s="139"/>
      <c r="L100" s="139">
        <f>ROUND((SUM(L96:L99))/1,2)</f>
        <v>0</v>
      </c>
      <c r="M100" s="139">
        <f>ROUND((SUM(M96:M99))/1,2)</f>
        <v>0</v>
      </c>
      <c r="N100" s="139"/>
      <c r="O100" s="139"/>
      <c r="P100" s="139"/>
      <c r="Q100" s="9"/>
      <c r="R100" s="9"/>
      <c r="S100" s="9">
        <f>ROUND((SUM(S96:S99))/1,2)</f>
        <v>0.04</v>
      </c>
      <c r="T100" s="9"/>
      <c r="U100" s="9"/>
      <c r="V100" s="198">
        <f>ROUND((SUM(V96:V99))/1,2)</f>
        <v>0</v>
      </c>
      <c r="W100" s="215"/>
      <c r="X100" s="137"/>
      <c r="Y100" s="137"/>
      <c r="Z100" s="137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172">
        <v>4</v>
      </c>
      <c r="D102" s="372" t="s">
        <v>118</v>
      </c>
      <c r="E102" s="372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95"/>
      <c r="W102" s="215"/>
      <c r="X102" s="137"/>
      <c r="Y102" s="137"/>
      <c r="Z102" s="137"/>
    </row>
    <row r="103" spans="1:26" ht="25.05" customHeight="1" x14ac:dyDescent="0.3">
      <c r="A103" s="179"/>
      <c r="B103" s="211">
        <v>12</v>
      </c>
      <c r="C103" s="180" t="s">
        <v>119</v>
      </c>
      <c r="D103" s="373" t="s">
        <v>120</v>
      </c>
      <c r="E103" s="373"/>
      <c r="F103" s="174" t="s">
        <v>106</v>
      </c>
      <c r="G103" s="175">
        <v>50.518000000000001</v>
      </c>
      <c r="H103" s="174"/>
      <c r="I103" s="174">
        <f>ROUND(G103*(H103),2)</f>
        <v>0</v>
      </c>
      <c r="J103" s="176">
        <f>ROUND(G103*(N103),2)</f>
        <v>218.24</v>
      </c>
      <c r="K103" s="177">
        <f>ROUND(G103*(O103),2)</f>
        <v>0</v>
      </c>
      <c r="L103" s="177">
        <f>ROUND(G103*(H103),2)</f>
        <v>0</v>
      </c>
      <c r="M103" s="177"/>
      <c r="N103" s="177">
        <v>4.32</v>
      </c>
      <c r="O103" s="177"/>
      <c r="P103" s="181">
        <v>0.21251999999999999</v>
      </c>
      <c r="Q103" s="181"/>
      <c r="R103" s="181">
        <v>0.21251999999999999</v>
      </c>
      <c r="S103" s="178">
        <f>ROUND(G103*(P103),3)</f>
        <v>10.736000000000001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4</v>
      </c>
      <c r="D104" s="372" t="s">
        <v>118</v>
      </c>
      <c r="E104" s="372"/>
      <c r="F104" s="138"/>
      <c r="G104" s="171"/>
      <c r="H104" s="138"/>
      <c r="I104" s="140">
        <f>ROUND((SUM(I102:I103))/1,2)</f>
        <v>0</v>
      </c>
      <c r="J104" s="139"/>
      <c r="K104" s="139"/>
      <c r="L104" s="139">
        <f>ROUND((SUM(L102:L103))/1,2)</f>
        <v>0</v>
      </c>
      <c r="M104" s="139">
        <f>ROUND((SUM(M102:M103))/1,2)</f>
        <v>0</v>
      </c>
      <c r="N104" s="139"/>
      <c r="O104" s="139"/>
      <c r="P104" s="139"/>
      <c r="Q104" s="9"/>
      <c r="R104" s="9"/>
      <c r="S104" s="9">
        <f>ROUND((SUM(S102:S103))/1,2)</f>
        <v>10.74</v>
      </c>
      <c r="T104" s="9"/>
      <c r="U104" s="9"/>
      <c r="V104" s="198">
        <f>ROUND((SUM(V102:V103))/1,2)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5</v>
      </c>
      <c r="D106" s="372" t="s">
        <v>121</v>
      </c>
      <c r="E106" s="372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13</v>
      </c>
      <c r="C107" s="180" t="s">
        <v>122</v>
      </c>
      <c r="D107" s="373" t="s">
        <v>123</v>
      </c>
      <c r="E107" s="373"/>
      <c r="F107" s="174" t="s">
        <v>106</v>
      </c>
      <c r="G107" s="175">
        <v>50.518000000000001</v>
      </c>
      <c r="H107" s="174"/>
      <c r="I107" s="174">
        <f>ROUND(G107*(H107),2)</f>
        <v>0</v>
      </c>
      <c r="J107" s="176">
        <f>ROUND(G107*(N107),2)</f>
        <v>1178.58</v>
      </c>
      <c r="K107" s="177">
        <f>ROUND(G107*(O107),2)</f>
        <v>0</v>
      </c>
      <c r="L107" s="177">
        <f>ROUND(G107*(H107),2)</f>
        <v>0</v>
      </c>
      <c r="M107" s="177"/>
      <c r="N107" s="177">
        <v>23.33</v>
      </c>
      <c r="O107" s="177"/>
      <c r="P107" s="181">
        <v>0.112</v>
      </c>
      <c r="Q107" s="181"/>
      <c r="R107" s="181">
        <v>0.112</v>
      </c>
      <c r="S107" s="178">
        <f>ROUND(G107*(P107),3)</f>
        <v>5.6580000000000004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1">
        <v>14</v>
      </c>
      <c r="C108" s="180" t="s">
        <v>124</v>
      </c>
      <c r="D108" s="373" t="s">
        <v>125</v>
      </c>
      <c r="E108" s="373"/>
      <c r="F108" s="174" t="s">
        <v>106</v>
      </c>
      <c r="G108" s="175">
        <v>39.323999999999998</v>
      </c>
      <c r="H108" s="174"/>
      <c r="I108" s="174">
        <f>ROUND(G108*(H108),2)</f>
        <v>0</v>
      </c>
      <c r="J108" s="176">
        <f>ROUND(G108*(N108),2)</f>
        <v>1061.75</v>
      </c>
      <c r="K108" s="177">
        <f>ROUND(G108*(O108),2)</f>
        <v>0</v>
      </c>
      <c r="L108" s="177">
        <f>ROUND(G108*(H108),2)</f>
        <v>0</v>
      </c>
      <c r="M108" s="177"/>
      <c r="N108" s="177">
        <v>27</v>
      </c>
      <c r="O108" s="177"/>
      <c r="P108" s="181"/>
      <c r="Q108" s="181"/>
      <c r="R108" s="181"/>
      <c r="S108" s="178">
        <f>ROUND(G108*(P108),3)</f>
        <v>0</v>
      </c>
      <c r="T108" s="178"/>
      <c r="U108" s="178"/>
      <c r="V108" s="196"/>
      <c r="W108" s="52"/>
      <c r="Z108">
        <v>0</v>
      </c>
    </row>
    <row r="109" spans="1:26" x14ac:dyDescent="0.3">
      <c r="A109" s="9"/>
      <c r="B109" s="210"/>
      <c r="C109" s="172">
        <v>5</v>
      </c>
      <c r="D109" s="372" t="s">
        <v>121</v>
      </c>
      <c r="E109" s="372"/>
      <c r="F109" s="138"/>
      <c r="G109" s="171"/>
      <c r="H109" s="138"/>
      <c r="I109" s="140">
        <f>ROUND((SUM(I106:I108))/1,2)</f>
        <v>0</v>
      </c>
      <c r="J109" s="139"/>
      <c r="K109" s="139"/>
      <c r="L109" s="139">
        <f>ROUND((SUM(L106:L108))/1,2)</f>
        <v>0</v>
      </c>
      <c r="M109" s="139">
        <f>ROUND((SUM(M106:M108))/1,2)</f>
        <v>0</v>
      </c>
      <c r="N109" s="139"/>
      <c r="O109" s="139"/>
      <c r="P109" s="139"/>
      <c r="Q109" s="9"/>
      <c r="R109" s="9"/>
      <c r="S109" s="9">
        <f>ROUND((SUM(S106:S108))/1,2)</f>
        <v>5.66</v>
      </c>
      <c r="T109" s="9"/>
      <c r="U109" s="9"/>
      <c r="V109" s="198">
        <f>ROUND((SUM(V106:V108))/1,2)</f>
        <v>0</v>
      </c>
      <c r="W109" s="215"/>
      <c r="X109" s="137"/>
      <c r="Y109" s="137"/>
      <c r="Z109" s="137"/>
    </row>
    <row r="110" spans="1:26" x14ac:dyDescent="0.3">
      <c r="A110" s="1"/>
      <c r="B110" s="206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9"/>
      <c r="W110" s="52"/>
    </row>
    <row r="111" spans="1:26" x14ac:dyDescent="0.3">
      <c r="A111" s="9"/>
      <c r="B111" s="210"/>
      <c r="C111" s="172">
        <v>6</v>
      </c>
      <c r="D111" s="372" t="s">
        <v>126</v>
      </c>
      <c r="E111" s="372"/>
      <c r="F111" s="138"/>
      <c r="G111" s="171"/>
      <c r="H111" s="138"/>
      <c r="I111" s="138"/>
      <c r="J111" s="139"/>
      <c r="K111" s="139"/>
      <c r="L111" s="139"/>
      <c r="M111" s="139"/>
      <c r="N111" s="139"/>
      <c r="O111" s="139"/>
      <c r="P111" s="139"/>
      <c r="Q111" s="9"/>
      <c r="R111" s="9"/>
      <c r="S111" s="9"/>
      <c r="T111" s="9"/>
      <c r="U111" s="9"/>
      <c r="V111" s="195"/>
      <c r="W111" s="215"/>
      <c r="X111" s="137"/>
      <c r="Y111" s="137"/>
      <c r="Z111" s="137"/>
    </row>
    <row r="112" spans="1:26" ht="25.05" customHeight="1" x14ac:dyDescent="0.3">
      <c r="A112" s="179"/>
      <c r="B112" s="211">
        <v>15</v>
      </c>
      <c r="C112" s="180" t="s">
        <v>127</v>
      </c>
      <c r="D112" s="373" t="s">
        <v>128</v>
      </c>
      <c r="E112" s="373"/>
      <c r="F112" s="174" t="s">
        <v>106</v>
      </c>
      <c r="G112" s="175">
        <v>166.45</v>
      </c>
      <c r="H112" s="174"/>
      <c r="I112" s="174">
        <f t="shared" ref="I112:I123" si="5">ROUND(G112*(H112),2)</f>
        <v>0</v>
      </c>
      <c r="J112" s="176">
        <f t="shared" ref="J112:J123" si="6">ROUND(G112*(N112),2)</f>
        <v>309.60000000000002</v>
      </c>
      <c r="K112" s="177">
        <f t="shared" ref="K112:K123" si="7">ROUND(G112*(O112),2)</f>
        <v>0</v>
      </c>
      <c r="L112" s="177">
        <f t="shared" ref="L112:L123" si="8">ROUND(G112*(H112),2)</f>
        <v>0</v>
      </c>
      <c r="M112" s="177"/>
      <c r="N112" s="177">
        <v>1.8599999999999999</v>
      </c>
      <c r="O112" s="177"/>
      <c r="P112" s="181">
        <v>1E-4</v>
      </c>
      <c r="Q112" s="181"/>
      <c r="R112" s="181">
        <v>1E-4</v>
      </c>
      <c r="S112" s="178">
        <f t="shared" ref="S112:S123" si="9">ROUND(G112*(P112),3)</f>
        <v>1.7000000000000001E-2</v>
      </c>
      <c r="T112" s="178"/>
      <c r="U112" s="178"/>
      <c r="V112" s="196"/>
      <c r="W112" s="52"/>
      <c r="Z112">
        <v>0</v>
      </c>
    </row>
    <row r="113" spans="1:26" ht="25.05" customHeight="1" x14ac:dyDescent="0.3">
      <c r="A113" s="179"/>
      <c r="B113" s="211">
        <v>16</v>
      </c>
      <c r="C113" s="180" t="s">
        <v>129</v>
      </c>
      <c r="D113" s="373" t="s">
        <v>130</v>
      </c>
      <c r="E113" s="373"/>
      <c r="F113" s="174" t="s">
        <v>106</v>
      </c>
      <c r="G113" s="175">
        <v>20.399999999999999</v>
      </c>
      <c r="H113" s="174"/>
      <c r="I113" s="174">
        <f t="shared" si="5"/>
        <v>0</v>
      </c>
      <c r="J113" s="176">
        <f t="shared" si="6"/>
        <v>525.5</v>
      </c>
      <c r="K113" s="177">
        <f t="shared" si="7"/>
        <v>0</v>
      </c>
      <c r="L113" s="177">
        <f t="shared" si="8"/>
        <v>0</v>
      </c>
      <c r="M113" s="177"/>
      <c r="N113" s="177">
        <v>25.76</v>
      </c>
      <c r="O113" s="177"/>
      <c r="P113" s="181">
        <v>3.7399999999999998E-3</v>
      </c>
      <c r="Q113" s="181"/>
      <c r="R113" s="181">
        <v>3.7399999999999998E-3</v>
      </c>
      <c r="S113" s="178">
        <f t="shared" si="9"/>
        <v>7.5999999999999998E-2</v>
      </c>
      <c r="T113" s="178"/>
      <c r="U113" s="178"/>
      <c r="V113" s="196"/>
      <c r="W113" s="52"/>
      <c r="Z113">
        <v>0</v>
      </c>
    </row>
    <row r="114" spans="1:26" ht="25.05" customHeight="1" x14ac:dyDescent="0.3">
      <c r="A114" s="179"/>
      <c r="B114" s="211">
        <v>17</v>
      </c>
      <c r="C114" s="180" t="s">
        <v>131</v>
      </c>
      <c r="D114" s="373" t="s">
        <v>132</v>
      </c>
      <c r="E114" s="373"/>
      <c r="F114" s="174" t="s">
        <v>106</v>
      </c>
      <c r="G114" s="175">
        <v>907.154</v>
      </c>
      <c r="H114" s="174"/>
      <c r="I114" s="174">
        <f t="shared" si="5"/>
        <v>0</v>
      </c>
      <c r="J114" s="176">
        <f t="shared" si="6"/>
        <v>15194.83</v>
      </c>
      <c r="K114" s="177">
        <f t="shared" si="7"/>
        <v>0</v>
      </c>
      <c r="L114" s="177">
        <f t="shared" si="8"/>
        <v>0</v>
      </c>
      <c r="M114" s="177"/>
      <c r="N114" s="177">
        <v>16.75</v>
      </c>
      <c r="O114" s="177"/>
      <c r="P114" s="181">
        <v>3.5699999999999998E-3</v>
      </c>
      <c r="Q114" s="181"/>
      <c r="R114" s="181">
        <v>3.5699999999999998E-3</v>
      </c>
      <c r="S114" s="178">
        <f t="shared" si="9"/>
        <v>3.2389999999999999</v>
      </c>
      <c r="T114" s="178"/>
      <c r="U114" s="178"/>
      <c r="V114" s="196"/>
      <c r="W114" s="52"/>
      <c r="Z114">
        <v>0</v>
      </c>
    </row>
    <row r="115" spans="1:26" ht="25.05" customHeight="1" x14ac:dyDescent="0.3">
      <c r="A115" s="179"/>
      <c r="B115" s="211">
        <v>18</v>
      </c>
      <c r="C115" s="180" t="s">
        <v>133</v>
      </c>
      <c r="D115" s="373" t="s">
        <v>134</v>
      </c>
      <c r="E115" s="373"/>
      <c r="F115" s="174" t="s">
        <v>106</v>
      </c>
      <c r="G115" s="175">
        <v>35.6</v>
      </c>
      <c r="H115" s="174"/>
      <c r="I115" s="174">
        <f t="shared" si="5"/>
        <v>0</v>
      </c>
      <c r="J115" s="176">
        <f t="shared" si="6"/>
        <v>1121.04</v>
      </c>
      <c r="K115" s="177">
        <f t="shared" si="7"/>
        <v>0</v>
      </c>
      <c r="L115" s="177">
        <f t="shared" si="8"/>
        <v>0</v>
      </c>
      <c r="M115" s="177"/>
      <c r="N115" s="177">
        <v>31.49</v>
      </c>
      <c r="O115" s="177"/>
      <c r="P115" s="181">
        <v>6.5100000000000002E-3</v>
      </c>
      <c r="Q115" s="181"/>
      <c r="R115" s="181">
        <v>6.5100000000000002E-3</v>
      </c>
      <c r="S115" s="178">
        <f t="shared" si="9"/>
        <v>0.23200000000000001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1">
        <v>19</v>
      </c>
      <c r="C116" s="180" t="s">
        <v>135</v>
      </c>
      <c r="D116" s="373" t="s">
        <v>136</v>
      </c>
      <c r="E116" s="373"/>
      <c r="F116" s="174" t="s">
        <v>106</v>
      </c>
      <c r="G116" s="175">
        <v>926.53599999999994</v>
      </c>
      <c r="H116" s="174"/>
      <c r="I116" s="174">
        <f t="shared" si="5"/>
        <v>0</v>
      </c>
      <c r="J116" s="176">
        <f t="shared" si="6"/>
        <v>7226.98</v>
      </c>
      <c r="K116" s="177">
        <f t="shared" si="7"/>
        <v>0</v>
      </c>
      <c r="L116" s="177">
        <f t="shared" si="8"/>
        <v>0</v>
      </c>
      <c r="M116" s="177"/>
      <c r="N116" s="177">
        <v>7.8</v>
      </c>
      <c r="O116" s="177"/>
      <c r="P116" s="181">
        <v>1.9599999999999999E-3</v>
      </c>
      <c r="Q116" s="181"/>
      <c r="R116" s="181">
        <v>1.9599999999999999E-3</v>
      </c>
      <c r="S116" s="178">
        <f t="shared" si="9"/>
        <v>1.8160000000000001</v>
      </c>
      <c r="T116" s="178"/>
      <c r="U116" s="178"/>
      <c r="V116" s="196"/>
      <c r="W116" s="52"/>
      <c r="Z116">
        <v>0</v>
      </c>
    </row>
    <row r="117" spans="1:26" ht="34.950000000000003" customHeight="1" x14ac:dyDescent="0.3">
      <c r="A117" s="179"/>
      <c r="B117" s="211">
        <v>20</v>
      </c>
      <c r="C117" s="180" t="s">
        <v>137</v>
      </c>
      <c r="D117" s="373" t="s">
        <v>138</v>
      </c>
      <c r="E117" s="373"/>
      <c r="F117" s="174" t="s">
        <v>139</v>
      </c>
      <c r="G117" s="175">
        <v>82.07</v>
      </c>
      <c r="H117" s="174"/>
      <c r="I117" s="174">
        <f t="shared" si="5"/>
        <v>0</v>
      </c>
      <c r="J117" s="176">
        <f t="shared" si="6"/>
        <v>5800.71</v>
      </c>
      <c r="K117" s="177">
        <f t="shared" si="7"/>
        <v>0</v>
      </c>
      <c r="L117" s="177">
        <f t="shared" si="8"/>
        <v>0</v>
      </c>
      <c r="M117" s="177"/>
      <c r="N117" s="177">
        <v>70.680000000000007</v>
      </c>
      <c r="O117" s="177"/>
      <c r="P117" s="181">
        <v>1.29395E-2</v>
      </c>
      <c r="Q117" s="181"/>
      <c r="R117" s="181">
        <v>1.29395E-2</v>
      </c>
      <c r="S117" s="178">
        <f t="shared" si="9"/>
        <v>1.0620000000000001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1">
        <v>21</v>
      </c>
      <c r="C118" s="180" t="s">
        <v>140</v>
      </c>
      <c r="D118" s="373" t="s">
        <v>141</v>
      </c>
      <c r="E118" s="373"/>
      <c r="F118" s="174" t="s">
        <v>106</v>
      </c>
      <c r="G118" s="175">
        <v>83.087999999999994</v>
      </c>
      <c r="H118" s="174"/>
      <c r="I118" s="174">
        <f t="shared" si="5"/>
        <v>0</v>
      </c>
      <c r="J118" s="176">
        <f t="shared" si="6"/>
        <v>3002.8</v>
      </c>
      <c r="K118" s="177">
        <f t="shared" si="7"/>
        <v>0</v>
      </c>
      <c r="L118" s="177">
        <f t="shared" si="8"/>
        <v>0</v>
      </c>
      <c r="M118" s="177"/>
      <c r="N118" s="177">
        <v>36.14</v>
      </c>
      <c r="O118" s="177"/>
      <c r="P118" s="181">
        <v>9.2700000000000005E-3</v>
      </c>
      <c r="Q118" s="181"/>
      <c r="R118" s="181">
        <v>9.2700000000000005E-3</v>
      </c>
      <c r="S118" s="178">
        <f t="shared" si="9"/>
        <v>0.77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1">
        <v>22</v>
      </c>
      <c r="C119" s="180" t="s">
        <v>142</v>
      </c>
      <c r="D119" s="373" t="s">
        <v>143</v>
      </c>
      <c r="E119" s="373"/>
      <c r="F119" s="174" t="s">
        <v>106</v>
      </c>
      <c r="G119" s="175">
        <v>749.88</v>
      </c>
      <c r="H119" s="174"/>
      <c r="I119" s="174">
        <f t="shared" si="5"/>
        <v>0</v>
      </c>
      <c r="J119" s="176">
        <f t="shared" si="6"/>
        <v>58438.15</v>
      </c>
      <c r="K119" s="177">
        <f t="shared" si="7"/>
        <v>0</v>
      </c>
      <c r="L119" s="177">
        <f t="shared" si="8"/>
        <v>0</v>
      </c>
      <c r="M119" s="177"/>
      <c r="N119" s="177">
        <v>77.930000000000007</v>
      </c>
      <c r="O119" s="177"/>
      <c r="P119" s="181">
        <v>3.6070000000000005E-2</v>
      </c>
      <c r="Q119" s="181"/>
      <c r="R119" s="181">
        <v>3.6070000000000005E-2</v>
      </c>
      <c r="S119" s="178">
        <f t="shared" si="9"/>
        <v>27.047999999999998</v>
      </c>
      <c r="T119" s="178"/>
      <c r="U119" s="178"/>
      <c r="V119" s="196"/>
      <c r="W119" s="52"/>
      <c r="Z119">
        <v>0</v>
      </c>
    </row>
    <row r="120" spans="1:26" ht="25.05" customHeight="1" x14ac:dyDescent="0.3">
      <c r="A120" s="179"/>
      <c r="B120" s="211">
        <v>23</v>
      </c>
      <c r="C120" s="180" t="s">
        <v>144</v>
      </c>
      <c r="D120" s="373" t="s">
        <v>145</v>
      </c>
      <c r="E120" s="373"/>
      <c r="F120" s="174" t="s">
        <v>146</v>
      </c>
      <c r="G120" s="175">
        <v>32.305999999999997</v>
      </c>
      <c r="H120" s="174"/>
      <c r="I120" s="174">
        <f t="shared" si="5"/>
        <v>0</v>
      </c>
      <c r="J120" s="176">
        <f t="shared" si="6"/>
        <v>653.87</v>
      </c>
      <c r="K120" s="177">
        <f t="shared" si="7"/>
        <v>0</v>
      </c>
      <c r="L120" s="177">
        <f t="shared" si="8"/>
        <v>0</v>
      </c>
      <c r="M120" s="177"/>
      <c r="N120" s="177">
        <v>20.239999999999998</v>
      </c>
      <c r="O120" s="177"/>
      <c r="P120" s="181">
        <v>8.8240000000000002E-3</v>
      </c>
      <c r="Q120" s="181"/>
      <c r="R120" s="181">
        <v>8.8240000000000002E-3</v>
      </c>
      <c r="S120" s="178">
        <f t="shared" si="9"/>
        <v>0.28499999999999998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1">
        <v>24</v>
      </c>
      <c r="C121" s="180" t="s">
        <v>147</v>
      </c>
      <c r="D121" s="373" t="s">
        <v>148</v>
      </c>
      <c r="E121" s="373"/>
      <c r="F121" s="174" t="s">
        <v>146</v>
      </c>
      <c r="G121" s="175">
        <v>41.88</v>
      </c>
      <c r="H121" s="174"/>
      <c r="I121" s="174">
        <f t="shared" si="5"/>
        <v>0</v>
      </c>
      <c r="J121" s="176">
        <f t="shared" si="6"/>
        <v>1416.38</v>
      </c>
      <c r="K121" s="177">
        <f t="shared" si="7"/>
        <v>0</v>
      </c>
      <c r="L121" s="177">
        <f t="shared" si="8"/>
        <v>0</v>
      </c>
      <c r="M121" s="177"/>
      <c r="N121" s="177">
        <v>33.82</v>
      </c>
      <c r="O121" s="177"/>
      <c r="P121" s="181">
        <v>1.0359999999999999E-2</v>
      </c>
      <c r="Q121" s="181"/>
      <c r="R121" s="181">
        <v>1.0359999999999999E-2</v>
      </c>
      <c r="S121" s="178">
        <f t="shared" si="9"/>
        <v>0.434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1">
        <v>25</v>
      </c>
      <c r="C122" s="180" t="s">
        <v>149</v>
      </c>
      <c r="D122" s="373" t="s">
        <v>150</v>
      </c>
      <c r="E122" s="373"/>
      <c r="F122" s="174" t="s">
        <v>106</v>
      </c>
      <c r="G122" s="175">
        <v>20.399999999999999</v>
      </c>
      <c r="H122" s="174"/>
      <c r="I122" s="174">
        <f t="shared" si="5"/>
        <v>0</v>
      </c>
      <c r="J122" s="176">
        <f t="shared" si="6"/>
        <v>583.03</v>
      </c>
      <c r="K122" s="177">
        <f t="shared" si="7"/>
        <v>0</v>
      </c>
      <c r="L122" s="177">
        <f t="shared" si="8"/>
        <v>0</v>
      </c>
      <c r="M122" s="177"/>
      <c r="N122" s="177">
        <v>28.58</v>
      </c>
      <c r="O122" s="177"/>
      <c r="P122" s="181">
        <v>1.239E-2</v>
      </c>
      <c r="Q122" s="181"/>
      <c r="R122" s="181">
        <v>1.239E-2</v>
      </c>
      <c r="S122" s="178">
        <f t="shared" si="9"/>
        <v>0.253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1">
        <v>26</v>
      </c>
      <c r="C123" s="180" t="s">
        <v>151</v>
      </c>
      <c r="D123" s="373" t="s">
        <v>152</v>
      </c>
      <c r="E123" s="373"/>
      <c r="F123" s="174" t="s">
        <v>106</v>
      </c>
      <c r="G123" s="175">
        <v>926.53599999999994</v>
      </c>
      <c r="H123" s="174"/>
      <c r="I123" s="174">
        <f t="shared" si="5"/>
        <v>0</v>
      </c>
      <c r="J123" s="176">
        <f t="shared" si="6"/>
        <v>6068.81</v>
      </c>
      <c r="K123" s="177">
        <f t="shared" si="7"/>
        <v>0</v>
      </c>
      <c r="L123" s="177">
        <f t="shared" si="8"/>
        <v>0</v>
      </c>
      <c r="M123" s="177"/>
      <c r="N123" s="177">
        <v>6.55</v>
      </c>
      <c r="O123" s="177"/>
      <c r="P123" s="181">
        <v>1.5890000000000001E-2</v>
      </c>
      <c r="Q123" s="181"/>
      <c r="R123" s="181">
        <v>1.5890000000000001E-2</v>
      </c>
      <c r="S123" s="178">
        <f t="shared" si="9"/>
        <v>14.723000000000001</v>
      </c>
      <c r="T123" s="178"/>
      <c r="U123" s="178"/>
      <c r="V123" s="196"/>
      <c r="W123" s="52"/>
      <c r="Z123">
        <v>0</v>
      </c>
    </row>
    <row r="124" spans="1:26" x14ac:dyDescent="0.3">
      <c r="A124" s="9"/>
      <c r="B124" s="210"/>
      <c r="C124" s="172">
        <v>6</v>
      </c>
      <c r="D124" s="372" t="s">
        <v>126</v>
      </c>
      <c r="E124" s="372"/>
      <c r="F124" s="138"/>
      <c r="G124" s="171"/>
      <c r="H124" s="138"/>
      <c r="I124" s="140">
        <f>ROUND((SUM(I111:I123))/1,2)</f>
        <v>0</v>
      </c>
      <c r="J124" s="139"/>
      <c r="K124" s="139"/>
      <c r="L124" s="139">
        <f>ROUND((SUM(L111:L123))/1,2)</f>
        <v>0</v>
      </c>
      <c r="M124" s="139">
        <f>ROUND((SUM(M111:M123))/1,2)</f>
        <v>0</v>
      </c>
      <c r="N124" s="139"/>
      <c r="O124" s="139"/>
      <c r="P124" s="139"/>
      <c r="Q124" s="9"/>
      <c r="R124" s="9"/>
      <c r="S124" s="9">
        <f>ROUND((SUM(S111:S123))/1,2)</f>
        <v>49.96</v>
      </c>
      <c r="T124" s="9"/>
      <c r="U124" s="9"/>
      <c r="V124" s="198">
        <f>ROUND((SUM(V111:V123))/1,2)</f>
        <v>0</v>
      </c>
      <c r="W124" s="215"/>
      <c r="X124" s="137"/>
      <c r="Y124" s="137"/>
      <c r="Z124" s="137"/>
    </row>
    <row r="125" spans="1:26" x14ac:dyDescent="0.3">
      <c r="A125" s="1"/>
      <c r="B125" s="206"/>
      <c r="C125" s="1"/>
      <c r="D125" s="1"/>
      <c r="E125" s="131"/>
      <c r="F125" s="131"/>
      <c r="G125" s="165"/>
      <c r="H125" s="131"/>
      <c r="I125" s="131"/>
      <c r="J125" s="132"/>
      <c r="K125" s="132"/>
      <c r="L125" s="132"/>
      <c r="M125" s="132"/>
      <c r="N125" s="132"/>
      <c r="O125" s="132"/>
      <c r="P125" s="132"/>
      <c r="Q125" s="1"/>
      <c r="R125" s="1"/>
      <c r="S125" s="1"/>
      <c r="T125" s="1"/>
      <c r="U125" s="1"/>
      <c r="V125" s="199"/>
      <c r="W125" s="52"/>
    </row>
    <row r="126" spans="1:26" x14ac:dyDescent="0.3">
      <c r="A126" s="9"/>
      <c r="B126" s="210"/>
      <c r="C126" s="172">
        <v>9</v>
      </c>
      <c r="D126" s="372" t="s">
        <v>153</v>
      </c>
      <c r="E126" s="372"/>
      <c r="F126" s="138"/>
      <c r="G126" s="171"/>
      <c r="H126" s="138"/>
      <c r="I126" s="138"/>
      <c r="J126" s="139"/>
      <c r="K126" s="139"/>
      <c r="L126" s="139"/>
      <c r="M126" s="139"/>
      <c r="N126" s="139"/>
      <c r="O126" s="139"/>
      <c r="P126" s="139"/>
      <c r="Q126" s="9"/>
      <c r="R126" s="9"/>
      <c r="S126" s="9"/>
      <c r="T126" s="9"/>
      <c r="U126" s="9"/>
      <c r="V126" s="195"/>
      <c r="W126" s="215"/>
      <c r="X126" s="137"/>
      <c r="Y126" s="137"/>
      <c r="Z126" s="137"/>
    </row>
    <row r="127" spans="1:26" ht="25.05" customHeight="1" x14ac:dyDescent="0.3">
      <c r="A127" s="179"/>
      <c r="B127" s="211">
        <v>27</v>
      </c>
      <c r="C127" s="180" t="s">
        <v>154</v>
      </c>
      <c r="D127" s="373" t="s">
        <v>155</v>
      </c>
      <c r="E127" s="373"/>
      <c r="F127" s="174" t="s">
        <v>106</v>
      </c>
      <c r="G127" s="175">
        <v>724.91099999999994</v>
      </c>
      <c r="H127" s="174"/>
      <c r="I127" s="174">
        <f t="shared" ref="I127:I140" si="10">ROUND(G127*(H127),2)</f>
        <v>0</v>
      </c>
      <c r="J127" s="176">
        <f t="shared" ref="J127:J140" si="11">ROUND(G127*(N127),2)</f>
        <v>1855.77</v>
      </c>
      <c r="K127" s="177">
        <f t="shared" ref="K127:K140" si="12">ROUND(G127*(O127),2)</f>
        <v>0</v>
      </c>
      <c r="L127" s="177">
        <f t="shared" ref="L127:L140" si="13">ROUND(G127*(H127),2)</f>
        <v>0</v>
      </c>
      <c r="M127" s="177"/>
      <c r="N127" s="177">
        <v>2.56</v>
      </c>
      <c r="O127" s="177"/>
      <c r="P127" s="181">
        <v>2.572E-2</v>
      </c>
      <c r="Q127" s="181"/>
      <c r="R127" s="181">
        <v>2.572E-2</v>
      </c>
      <c r="S127" s="178">
        <f t="shared" ref="S127:S140" si="14">ROUND(G127*(P127),3)</f>
        <v>18.645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28</v>
      </c>
      <c r="C128" s="180" t="s">
        <v>156</v>
      </c>
      <c r="D128" s="373" t="s">
        <v>157</v>
      </c>
      <c r="E128" s="373"/>
      <c r="F128" s="174" t="s">
        <v>106</v>
      </c>
      <c r="G128" s="175">
        <v>724.91099999999994</v>
      </c>
      <c r="H128" s="174"/>
      <c r="I128" s="174">
        <f t="shared" si="10"/>
        <v>0</v>
      </c>
      <c r="J128" s="176">
        <f t="shared" si="11"/>
        <v>1246.8499999999999</v>
      </c>
      <c r="K128" s="177">
        <f t="shared" si="12"/>
        <v>0</v>
      </c>
      <c r="L128" s="177">
        <f t="shared" si="13"/>
        <v>0</v>
      </c>
      <c r="M128" s="177"/>
      <c r="N128" s="177">
        <v>1.72</v>
      </c>
      <c r="O128" s="177"/>
      <c r="P128" s="181"/>
      <c r="Q128" s="181"/>
      <c r="R128" s="181"/>
      <c r="S128" s="178">
        <f t="shared" si="14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1">
        <v>29</v>
      </c>
      <c r="C129" s="180" t="s">
        <v>158</v>
      </c>
      <c r="D129" s="373" t="s">
        <v>159</v>
      </c>
      <c r="E129" s="373"/>
      <c r="F129" s="174" t="s">
        <v>106</v>
      </c>
      <c r="G129" s="175">
        <v>724.91099999999994</v>
      </c>
      <c r="H129" s="174"/>
      <c r="I129" s="174">
        <f t="shared" si="10"/>
        <v>0</v>
      </c>
      <c r="J129" s="176">
        <f t="shared" si="11"/>
        <v>1174.3599999999999</v>
      </c>
      <c r="K129" s="177">
        <f t="shared" si="12"/>
        <v>0</v>
      </c>
      <c r="L129" s="177">
        <f t="shared" si="13"/>
        <v>0</v>
      </c>
      <c r="M129" s="177"/>
      <c r="N129" s="177">
        <v>1.62</v>
      </c>
      <c r="O129" s="177"/>
      <c r="P129" s="181">
        <v>2.572E-2</v>
      </c>
      <c r="Q129" s="181"/>
      <c r="R129" s="181">
        <v>2.572E-2</v>
      </c>
      <c r="S129" s="178">
        <f t="shared" si="14"/>
        <v>18.645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30</v>
      </c>
      <c r="C130" s="180" t="s">
        <v>160</v>
      </c>
      <c r="D130" s="373" t="s">
        <v>161</v>
      </c>
      <c r="E130" s="373"/>
      <c r="F130" s="174" t="s">
        <v>162</v>
      </c>
      <c r="G130" s="175">
        <v>580.18499999999995</v>
      </c>
      <c r="H130" s="174"/>
      <c r="I130" s="174">
        <f t="shared" si="10"/>
        <v>0</v>
      </c>
      <c r="J130" s="176">
        <f t="shared" si="11"/>
        <v>2048.0500000000002</v>
      </c>
      <c r="K130" s="177">
        <f t="shared" si="12"/>
        <v>0</v>
      </c>
      <c r="L130" s="177">
        <f t="shared" si="13"/>
        <v>0</v>
      </c>
      <c r="M130" s="177"/>
      <c r="N130" s="177">
        <v>3.5300000000000002</v>
      </c>
      <c r="O130" s="177"/>
      <c r="P130" s="181">
        <v>1.1100000000000001E-3</v>
      </c>
      <c r="Q130" s="181"/>
      <c r="R130" s="181">
        <v>1.1100000000000001E-3</v>
      </c>
      <c r="S130" s="178">
        <f t="shared" si="14"/>
        <v>0.64400000000000002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31</v>
      </c>
      <c r="C131" s="180" t="s">
        <v>163</v>
      </c>
      <c r="D131" s="373" t="s">
        <v>164</v>
      </c>
      <c r="E131" s="373"/>
      <c r="F131" s="174" t="s">
        <v>162</v>
      </c>
      <c r="G131" s="175">
        <v>432.7</v>
      </c>
      <c r="H131" s="174"/>
      <c r="I131" s="174">
        <f t="shared" si="10"/>
        <v>0</v>
      </c>
      <c r="J131" s="176">
        <f t="shared" si="11"/>
        <v>3526.51</v>
      </c>
      <c r="K131" s="177">
        <f t="shared" si="12"/>
        <v>0</v>
      </c>
      <c r="L131" s="177">
        <f t="shared" si="13"/>
        <v>0</v>
      </c>
      <c r="M131" s="177"/>
      <c r="N131" s="177">
        <v>8.15</v>
      </c>
      <c r="O131" s="177"/>
      <c r="P131" s="181">
        <v>8.7000000000000001E-4</v>
      </c>
      <c r="Q131" s="181"/>
      <c r="R131" s="181">
        <v>8.7000000000000001E-4</v>
      </c>
      <c r="S131" s="178">
        <f t="shared" si="14"/>
        <v>0.376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1">
        <v>32</v>
      </c>
      <c r="C132" s="180" t="s">
        <v>165</v>
      </c>
      <c r="D132" s="373" t="s">
        <v>166</v>
      </c>
      <c r="E132" s="373"/>
      <c r="F132" s="174" t="s">
        <v>106</v>
      </c>
      <c r="G132" s="175">
        <v>926.53599999999994</v>
      </c>
      <c r="H132" s="174"/>
      <c r="I132" s="174">
        <f t="shared" si="10"/>
        <v>0</v>
      </c>
      <c r="J132" s="176">
        <f t="shared" si="11"/>
        <v>657.84</v>
      </c>
      <c r="K132" s="177">
        <f t="shared" si="12"/>
        <v>0</v>
      </c>
      <c r="L132" s="177">
        <f t="shared" si="13"/>
        <v>0</v>
      </c>
      <c r="M132" s="177"/>
      <c r="N132" s="177">
        <v>0.71</v>
      </c>
      <c r="O132" s="177"/>
      <c r="P132" s="181"/>
      <c r="Q132" s="181"/>
      <c r="R132" s="181"/>
      <c r="S132" s="178">
        <f t="shared" si="14"/>
        <v>0</v>
      </c>
      <c r="T132" s="178"/>
      <c r="U132" s="178"/>
      <c r="V132" s="196">
        <f>ROUND(G132*(X132),3)</f>
        <v>12.045</v>
      </c>
      <c r="W132" s="52"/>
      <c r="X132">
        <v>1.2999999999999999E-2</v>
      </c>
      <c r="Z132">
        <v>0</v>
      </c>
    </row>
    <row r="133" spans="1:26" ht="25.05" customHeight="1" x14ac:dyDescent="0.3">
      <c r="A133" s="179"/>
      <c r="B133" s="211">
        <v>33</v>
      </c>
      <c r="C133" s="180" t="s">
        <v>167</v>
      </c>
      <c r="D133" s="373" t="s">
        <v>168</v>
      </c>
      <c r="E133" s="373"/>
      <c r="F133" s="174" t="s">
        <v>169</v>
      </c>
      <c r="G133" s="175">
        <v>12.045</v>
      </c>
      <c r="H133" s="174"/>
      <c r="I133" s="174">
        <f t="shared" si="10"/>
        <v>0</v>
      </c>
      <c r="J133" s="176">
        <f t="shared" si="11"/>
        <v>134.54</v>
      </c>
      <c r="K133" s="177">
        <f t="shared" si="12"/>
        <v>0</v>
      </c>
      <c r="L133" s="177">
        <f t="shared" si="13"/>
        <v>0</v>
      </c>
      <c r="M133" s="177"/>
      <c r="N133" s="177">
        <v>11.17</v>
      </c>
      <c r="O133" s="177"/>
      <c r="P133" s="181"/>
      <c r="Q133" s="181"/>
      <c r="R133" s="181"/>
      <c r="S133" s="178">
        <f t="shared" si="14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34</v>
      </c>
      <c r="C134" s="180" t="s">
        <v>170</v>
      </c>
      <c r="D134" s="373" t="s">
        <v>171</v>
      </c>
      <c r="E134" s="373"/>
      <c r="F134" s="174" t="s">
        <v>169</v>
      </c>
      <c r="G134" s="175">
        <v>12.045</v>
      </c>
      <c r="H134" s="174"/>
      <c r="I134" s="174">
        <f t="shared" si="10"/>
        <v>0</v>
      </c>
      <c r="J134" s="176">
        <f t="shared" si="11"/>
        <v>94.43</v>
      </c>
      <c r="K134" s="177">
        <f t="shared" si="12"/>
        <v>0</v>
      </c>
      <c r="L134" s="177">
        <f t="shared" si="13"/>
        <v>0</v>
      </c>
      <c r="M134" s="177"/>
      <c r="N134" s="177">
        <v>7.84</v>
      </c>
      <c r="O134" s="177"/>
      <c r="P134" s="181"/>
      <c r="Q134" s="181"/>
      <c r="R134" s="181"/>
      <c r="S134" s="178">
        <f t="shared" si="14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35</v>
      </c>
      <c r="C135" s="180" t="s">
        <v>172</v>
      </c>
      <c r="D135" s="373" t="s">
        <v>173</v>
      </c>
      <c r="E135" s="373"/>
      <c r="F135" s="174" t="s">
        <v>169</v>
      </c>
      <c r="G135" s="175">
        <v>12.045</v>
      </c>
      <c r="H135" s="174"/>
      <c r="I135" s="174">
        <f t="shared" si="10"/>
        <v>0</v>
      </c>
      <c r="J135" s="176">
        <f t="shared" si="11"/>
        <v>135.87</v>
      </c>
      <c r="K135" s="177">
        <f t="shared" si="12"/>
        <v>0</v>
      </c>
      <c r="L135" s="177">
        <f t="shared" si="13"/>
        <v>0</v>
      </c>
      <c r="M135" s="177"/>
      <c r="N135" s="177">
        <v>11.28</v>
      </c>
      <c r="O135" s="177"/>
      <c r="P135" s="181"/>
      <c r="Q135" s="181"/>
      <c r="R135" s="181"/>
      <c r="S135" s="178">
        <f t="shared" si="14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36</v>
      </c>
      <c r="C136" s="180" t="s">
        <v>174</v>
      </c>
      <c r="D136" s="373" t="s">
        <v>175</v>
      </c>
      <c r="E136" s="373"/>
      <c r="F136" s="174" t="s">
        <v>169</v>
      </c>
      <c r="G136" s="175">
        <v>12.045</v>
      </c>
      <c r="H136" s="174"/>
      <c r="I136" s="174">
        <f t="shared" si="10"/>
        <v>0</v>
      </c>
      <c r="J136" s="176">
        <f t="shared" si="11"/>
        <v>433.62</v>
      </c>
      <c r="K136" s="177">
        <f t="shared" si="12"/>
        <v>0</v>
      </c>
      <c r="L136" s="177">
        <f t="shared" si="13"/>
        <v>0</v>
      </c>
      <c r="M136" s="177"/>
      <c r="N136" s="177">
        <v>36</v>
      </c>
      <c r="O136" s="177"/>
      <c r="P136" s="181"/>
      <c r="Q136" s="181"/>
      <c r="R136" s="181"/>
      <c r="S136" s="178">
        <f t="shared" si="14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37</v>
      </c>
      <c r="C137" s="180" t="s">
        <v>176</v>
      </c>
      <c r="D137" s="373" t="s">
        <v>177</v>
      </c>
      <c r="E137" s="373"/>
      <c r="F137" s="174" t="s">
        <v>169</v>
      </c>
      <c r="G137" s="175">
        <v>12.045</v>
      </c>
      <c r="H137" s="174"/>
      <c r="I137" s="174">
        <f t="shared" si="10"/>
        <v>0</v>
      </c>
      <c r="J137" s="176">
        <f t="shared" si="11"/>
        <v>70.22</v>
      </c>
      <c r="K137" s="177">
        <f t="shared" si="12"/>
        <v>0</v>
      </c>
      <c r="L137" s="177">
        <f t="shared" si="13"/>
        <v>0</v>
      </c>
      <c r="M137" s="177"/>
      <c r="N137" s="177">
        <v>5.83</v>
      </c>
      <c r="O137" s="177"/>
      <c r="P137" s="181"/>
      <c r="Q137" s="181"/>
      <c r="R137" s="181"/>
      <c r="S137" s="178">
        <f t="shared" si="14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1">
        <v>38</v>
      </c>
      <c r="C138" s="180" t="s">
        <v>178</v>
      </c>
      <c r="D138" s="373" t="s">
        <v>179</v>
      </c>
      <c r="E138" s="373"/>
      <c r="F138" s="174" t="s">
        <v>106</v>
      </c>
      <c r="G138" s="175">
        <v>60.97</v>
      </c>
      <c r="H138" s="174"/>
      <c r="I138" s="174">
        <f t="shared" si="10"/>
        <v>0</v>
      </c>
      <c r="J138" s="176">
        <f t="shared" si="11"/>
        <v>87.8</v>
      </c>
      <c r="K138" s="177">
        <f t="shared" si="12"/>
        <v>0</v>
      </c>
      <c r="L138" s="177">
        <f t="shared" si="13"/>
        <v>0</v>
      </c>
      <c r="M138" s="177"/>
      <c r="N138" s="177">
        <v>1.44</v>
      </c>
      <c r="O138" s="177"/>
      <c r="P138" s="181"/>
      <c r="Q138" s="181"/>
      <c r="R138" s="181"/>
      <c r="S138" s="178">
        <f t="shared" si="14"/>
        <v>0</v>
      </c>
      <c r="T138" s="178"/>
      <c r="U138" s="178"/>
      <c r="V138" s="196"/>
      <c r="W138" s="52"/>
      <c r="Z138">
        <v>0</v>
      </c>
    </row>
    <row r="139" spans="1:26" ht="25.05" customHeight="1" x14ac:dyDescent="0.3">
      <c r="A139" s="179"/>
      <c r="B139" s="211">
        <v>39</v>
      </c>
      <c r="C139" s="180" t="s">
        <v>180</v>
      </c>
      <c r="D139" s="373" t="s">
        <v>181</v>
      </c>
      <c r="E139" s="373"/>
      <c r="F139" s="174" t="s">
        <v>169</v>
      </c>
      <c r="G139" s="175">
        <v>12.045</v>
      </c>
      <c r="H139" s="174"/>
      <c r="I139" s="174">
        <f t="shared" si="10"/>
        <v>0</v>
      </c>
      <c r="J139" s="176">
        <f t="shared" si="11"/>
        <v>59.74</v>
      </c>
      <c r="K139" s="177">
        <f t="shared" si="12"/>
        <v>0</v>
      </c>
      <c r="L139" s="177">
        <f t="shared" si="13"/>
        <v>0</v>
      </c>
      <c r="M139" s="177"/>
      <c r="N139" s="177">
        <v>4.96</v>
      </c>
      <c r="O139" s="177"/>
      <c r="P139" s="181"/>
      <c r="Q139" s="181"/>
      <c r="R139" s="181"/>
      <c r="S139" s="178">
        <f t="shared" si="14"/>
        <v>0</v>
      </c>
      <c r="T139" s="178"/>
      <c r="U139" s="178"/>
      <c r="V139" s="196"/>
      <c r="W139" s="52"/>
      <c r="Z139">
        <v>0</v>
      </c>
    </row>
    <row r="140" spans="1:26" ht="25.05" customHeight="1" x14ac:dyDescent="0.3">
      <c r="A140" s="179"/>
      <c r="B140" s="211">
        <v>40</v>
      </c>
      <c r="C140" s="180" t="s">
        <v>182</v>
      </c>
      <c r="D140" s="373" t="s">
        <v>183</v>
      </c>
      <c r="E140" s="373"/>
      <c r="F140" s="174" t="s">
        <v>169</v>
      </c>
      <c r="G140" s="175">
        <v>120.45</v>
      </c>
      <c r="H140" s="174"/>
      <c r="I140" s="174">
        <f t="shared" si="10"/>
        <v>0</v>
      </c>
      <c r="J140" s="176">
        <f t="shared" si="11"/>
        <v>30.11</v>
      </c>
      <c r="K140" s="177">
        <f t="shared" si="12"/>
        <v>0</v>
      </c>
      <c r="L140" s="177">
        <f t="shared" si="13"/>
        <v>0</v>
      </c>
      <c r="M140" s="177"/>
      <c r="N140" s="177">
        <v>0.25</v>
      </c>
      <c r="O140" s="177"/>
      <c r="P140" s="181"/>
      <c r="Q140" s="181"/>
      <c r="R140" s="181"/>
      <c r="S140" s="178">
        <f t="shared" si="14"/>
        <v>0</v>
      </c>
      <c r="T140" s="178"/>
      <c r="U140" s="178"/>
      <c r="V140" s="196"/>
      <c r="W140" s="52"/>
      <c r="Z140">
        <v>0</v>
      </c>
    </row>
    <row r="141" spans="1:26" x14ac:dyDescent="0.3">
      <c r="A141" s="9"/>
      <c r="B141" s="210"/>
      <c r="C141" s="172">
        <v>9</v>
      </c>
      <c r="D141" s="372" t="s">
        <v>153</v>
      </c>
      <c r="E141" s="372"/>
      <c r="F141" s="9"/>
      <c r="G141" s="171"/>
      <c r="H141" s="138"/>
      <c r="I141" s="140">
        <f>ROUND((SUM(I126:I140))/1,2)</f>
        <v>0</v>
      </c>
      <c r="J141" s="9"/>
      <c r="K141" s="9"/>
      <c r="L141" s="9">
        <f>ROUND((SUM(L126:L140))/1,2)</f>
        <v>0</v>
      </c>
      <c r="M141" s="9">
        <f>ROUND((SUM(M126:M140))/1,2)</f>
        <v>0</v>
      </c>
      <c r="N141" s="9"/>
      <c r="O141" s="9"/>
      <c r="P141" s="9"/>
      <c r="Q141" s="9"/>
      <c r="R141" s="9"/>
      <c r="S141" s="9">
        <f>ROUND((SUM(S126:S140))/1,2)</f>
        <v>38.31</v>
      </c>
      <c r="T141" s="9"/>
      <c r="U141" s="9"/>
      <c r="V141" s="198">
        <f>ROUND((SUM(V126:V140))/1,2)</f>
        <v>12.05</v>
      </c>
      <c r="W141" s="215"/>
      <c r="X141" s="137"/>
      <c r="Y141" s="137"/>
      <c r="Z141" s="137"/>
    </row>
    <row r="142" spans="1:26" x14ac:dyDescent="0.3">
      <c r="A142" s="1"/>
      <c r="B142" s="206"/>
      <c r="C142" s="1"/>
      <c r="D142" s="1"/>
      <c r="E142" s="1"/>
      <c r="F142" s="1"/>
      <c r="G142" s="165"/>
      <c r="H142" s="131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9"/>
      <c r="W142" s="52"/>
    </row>
    <row r="143" spans="1:26" x14ac:dyDescent="0.3">
      <c r="A143" s="9"/>
      <c r="B143" s="210"/>
      <c r="C143" s="172">
        <v>99</v>
      </c>
      <c r="D143" s="372" t="s">
        <v>184</v>
      </c>
      <c r="E143" s="372"/>
      <c r="F143" s="9"/>
      <c r="G143" s="171"/>
      <c r="H143" s="138"/>
      <c r="I143" s="138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195"/>
      <c r="W143" s="215"/>
      <c r="X143" s="137"/>
      <c r="Y143" s="137"/>
      <c r="Z143" s="137"/>
    </row>
    <row r="144" spans="1:26" ht="25.05" customHeight="1" x14ac:dyDescent="0.3">
      <c r="A144" s="179"/>
      <c r="B144" s="211">
        <v>41</v>
      </c>
      <c r="C144" s="180" t="s">
        <v>185</v>
      </c>
      <c r="D144" s="373" t="s">
        <v>186</v>
      </c>
      <c r="E144" s="373"/>
      <c r="F144" s="173" t="s">
        <v>169</v>
      </c>
      <c r="G144" s="175">
        <v>127.20399999999999</v>
      </c>
      <c r="H144" s="174"/>
      <c r="I144" s="174">
        <f>ROUND(G144*(H144),2)</f>
        <v>0</v>
      </c>
      <c r="J144" s="173">
        <f>ROUND(G144*(N144),2)</f>
        <v>4902.4399999999996</v>
      </c>
      <c r="K144" s="178">
        <f>ROUND(G144*(O144),2)</f>
        <v>0</v>
      </c>
      <c r="L144" s="178">
        <f>ROUND(G144*(H144),2)</f>
        <v>0</v>
      </c>
      <c r="M144" s="178"/>
      <c r="N144" s="178">
        <v>38.54</v>
      </c>
      <c r="O144" s="178"/>
      <c r="P144" s="181"/>
      <c r="Q144" s="181"/>
      <c r="R144" s="181"/>
      <c r="S144" s="178">
        <f>ROUND(G144*(P144),3)</f>
        <v>0</v>
      </c>
      <c r="T144" s="178"/>
      <c r="U144" s="178"/>
      <c r="V144" s="196"/>
      <c r="W144" s="52"/>
      <c r="Z144">
        <v>0</v>
      </c>
    </row>
    <row r="145" spans="1:26" x14ac:dyDescent="0.3">
      <c r="A145" s="9"/>
      <c r="B145" s="210"/>
      <c r="C145" s="172">
        <v>99</v>
      </c>
      <c r="D145" s="372" t="s">
        <v>184</v>
      </c>
      <c r="E145" s="372"/>
      <c r="F145" s="9"/>
      <c r="G145" s="171"/>
      <c r="H145" s="138"/>
      <c r="I145" s="140">
        <f>ROUND((SUM(I143:I144))/1,2)</f>
        <v>0</v>
      </c>
      <c r="J145" s="9"/>
      <c r="K145" s="9"/>
      <c r="L145" s="9">
        <f>ROUND((SUM(L143:L144))/1,2)</f>
        <v>0</v>
      </c>
      <c r="M145" s="9">
        <f>ROUND((SUM(M143:M144))/1,2)</f>
        <v>0</v>
      </c>
      <c r="N145" s="9"/>
      <c r="O145" s="9"/>
      <c r="P145" s="9"/>
      <c r="Q145" s="9"/>
      <c r="R145" s="9"/>
      <c r="S145" s="9">
        <f>ROUND((SUM(S143:S144))/1,2)</f>
        <v>0</v>
      </c>
      <c r="T145" s="9"/>
      <c r="U145" s="9"/>
      <c r="V145" s="198">
        <f>ROUND((SUM(V143:V144))/1,2)</f>
        <v>0</v>
      </c>
      <c r="W145" s="215"/>
      <c r="X145" s="137"/>
      <c r="Y145" s="137"/>
      <c r="Z145" s="137"/>
    </row>
    <row r="146" spans="1:26" x14ac:dyDescent="0.3">
      <c r="A146" s="1"/>
      <c r="B146" s="206"/>
      <c r="C146" s="1"/>
      <c r="D146" s="1"/>
      <c r="E146" s="1"/>
      <c r="F146" s="1"/>
      <c r="G146" s="165"/>
      <c r="H146" s="131"/>
      <c r="I146" s="1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99"/>
      <c r="W146" s="52"/>
    </row>
    <row r="147" spans="1:26" x14ac:dyDescent="0.3">
      <c r="A147" s="9"/>
      <c r="B147" s="210"/>
      <c r="C147" s="9"/>
      <c r="D147" s="386" t="s">
        <v>66</v>
      </c>
      <c r="E147" s="386"/>
      <c r="F147" s="9"/>
      <c r="G147" s="171"/>
      <c r="H147" s="138"/>
      <c r="I147" s="140">
        <f>ROUND((SUM(I84:I146))/2,2)</f>
        <v>0</v>
      </c>
      <c r="J147" s="9"/>
      <c r="K147" s="9"/>
      <c r="L147" s="138">
        <f>ROUND((SUM(L84:L146))/2,2)</f>
        <v>0</v>
      </c>
      <c r="M147" s="138">
        <f>ROUND((SUM(M84:M146))/2,2)</f>
        <v>0</v>
      </c>
      <c r="N147" s="9"/>
      <c r="O147" s="9"/>
      <c r="P147" s="190"/>
      <c r="Q147" s="9"/>
      <c r="R147" s="9"/>
      <c r="S147" s="190">
        <f>ROUND((SUM(S84:S146))/2,2)</f>
        <v>127.21</v>
      </c>
      <c r="T147" s="9"/>
      <c r="U147" s="9"/>
      <c r="V147" s="198">
        <f>ROUND((SUM(V84:V146))/2,2)</f>
        <v>12.05</v>
      </c>
      <c r="W147" s="52"/>
    </row>
    <row r="148" spans="1:26" x14ac:dyDescent="0.3">
      <c r="A148" s="1"/>
      <c r="B148" s="206"/>
      <c r="C148" s="1"/>
      <c r="D148" s="1"/>
      <c r="E148" s="1"/>
      <c r="F148" s="1"/>
      <c r="G148" s="165"/>
      <c r="H148" s="131"/>
      <c r="I148" s="13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99"/>
      <c r="W148" s="52"/>
    </row>
    <row r="149" spans="1:26" x14ac:dyDescent="0.3">
      <c r="A149" s="9"/>
      <c r="B149" s="210"/>
      <c r="C149" s="9"/>
      <c r="D149" s="386" t="s">
        <v>74</v>
      </c>
      <c r="E149" s="386"/>
      <c r="F149" s="9"/>
      <c r="G149" s="171"/>
      <c r="H149" s="138"/>
      <c r="I149" s="138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195"/>
      <c r="W149" s="215"/>
      <c r="X149" s="137"/>
      <c r="Y149" s="137"/>
      <c r="Z149" s="137"/>
    </row>
    <row r="150" spans="1:26" x14ac:dyDescent="0.3">
      <c r="A150" s="9"/>
      <c r="B150" s="210"/>
      <c r="C150" s="172">
        <v>711</v>
      </c>
      <c r="D150" s="372" t="s">
        <v>187</v>
      </c>
      <c r="E150" s="372"/>
      <c r="F150" s="9"/>
      <c r="G150" s="171"/>
      <c r="H150" s="138"/>
      <c r="I150" s="138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195"/>
      <c r="W150" s="215"/>
      <c r="X150" s="137"/>
      <c r="Y150" s="137"/>
      <c r="Z150" s="137"/>
    </row>
    <row r="151" spans="1:26" ht="25.05" customHeight="1" x14ac:dyDescent="0.3">
      <c r="A151" s="179"/>
      <c r="B151" s="211">
        <v>42</v>
      </c>
      <c r="C151" s="180" t="s">
        <v>188</v>
      </c>
      <c r="D151" s="373" t="s">
        <v>189</v>
      </c>
      <c r="E151" s="373"/>
      <c r="F151" s="173" t="s">
        <v>139</v>
      </c>
      <c r="G151" s="175">
        <v>46.47</v>
      </c>
      <c r="H151" s="174"/>
      <c r="I151" s="174">
        <f>ROUND(G151*(H151),2)</f>
        <v>0</v>
      </c>
      <c r="J151" s="173">
        <f>ROUND(G151*(N151),2)</f>
        <v>114.78</v>
      </c>
      <c r="K151" s="178">
        <f>ROUND(G151*(O151),2)</f>
        <v>0</v>
      </c>
      <c r="L151" s="178">
        <f>ROUND(G151*(H151),2)</f>
        <v>0</v>
      </c>
      <c r="M151" s="178"/>
      <c r="N151" s="178">
        <v>2.4699999999999998</v>
      </c>
      <c r="O151" s="178"/>
      <c r="P151" s="181"/>
      <c r="Q151" s="181"/>
      <c r="R151" s="181"/>
      <c r="S151" s="178">
        <f>ROUND(G151*(P151),3)</f>
        <v>0</v>
      </c>
      <c r="T151" s="178"/>
      <c r="U151" s="178"/>
      <c r="V151" s="196"/>
      <c r="W151" s="52"/>
      <c r="Z151">
        <v>0</v>
      </c>
    </row>
    <row r="152" spans="1:26" ht="25.05" customHeight="1" x14ac:dyDescent="0.3">
      <c r="A152" s="179"/>
      <c r="B152" s="211">
        <v>43</v>
      </c>
      <c r="C152" s="180" t="s">
        <v>190</v>
      </c>
      <c r="D152" s="373" t="s">
        <v>191</v>
      </c>
      <c r="E152" s="373"/>
      <c r="F152" s="173" t="s">
        <v>169</v>
      </c>
      <c r="G152" s="175">
        <v>0.08</v>
      </c>
      <c r="H152" s="174"/>
      <c r="I152" s="174">
        <f>ROUND(G152*(H152),2)</f>
        <v>0</v>
      </c>
      <c r="J152" s="173">
        <f>ROUND(G152*(N152),2)</f>
        <v>3.05</v>
      </c>
      <c r="K152" s="178">
        <f>ROUND(G152*(O152),2)</f>
        <v>0</v>
      </c>
      <c r="L152" s="178">
        <f>ROUND(G152*(H152),2)</f>
        <v>0</v>
      </c>
      <c r="M152" s="178"/>
      <c r="N152" s="178">
        <v>38.14</v>
      </c>
      <c r="O152" s="178"/>
      <c r="P152" s="181"/>
      <c r="Q152" s="181"/>
      <c r="R152" s="181"/>
      <c r="S152" s="178">
        <f>ROUND(G152*(P152),3)</f>
        <v>0</v>
      </c>
      <c r="T152" s="178"/>
      <c r="U152" s="178"/>
      <c r="V152" s="196"/>
      <c r="W152" s="52"/>
      <c r="Z152">
        <v>0</v>
      </c>
    </row>
    <row r="153" spans="1:26" ht="25.05" customHeight="1" x14ac:dyDescent="0.3">
      <c r="A153" s="179"/>
      <c r="B153" s="212">
        <v>44</v>
      </c>
      <c r="C153" s="188" t="s">
        <v>192</v>
      </c>
      <c r="D153" s="388" t="s">
        <v>193</v>
      </c>
      <c r="E153" s="388"/>
      <c r="F153" s="182" t="s">
        <v>106</v>
      </c>
      <c r="G153" s="184">
        <v>53.44</v>
      </c>
      <c r="H153" s="183"/>
      <c r="I153" s="183">
        <f>ROUND(G153*(H153),2)</f>
        <v>0</v>
      </c>
      <c r="J153" s="182">
        <f>ROUND(G153*(N153),2)</f>
        <v>156.58000000000001</v>
      </c>
      <c r="K153" s="187">
        <f>ROUND(G153*(O153),2)</f>
        <v>0</v>
      </c>
      <c r="L153" s="187"/>
      <c r="M153" s="187">
        <f>ROUND(G153*(H153),2)</f>
        <v>0</v>
      </c>
      <c r="N153" s="187">
        <v>2.93</v>
      </c>
      <c r="O153" s="187"/>
      <c r="P153" s="189">
        <v>1.5E-3</v>
      </c>
      <c r="Q153" s="189"/>
      <c r="R153" s="189">
        <v>1.5E-3</v>
      </c>
      <c r="S153" s="187">
        <f>ROUND(G153*(P153),3)</f>
        <v>0.08</v>
      </c>
      <c r="T153" s="187"/>
      <c r="U153" s="187"/>
      <c r="V153" s="197"/>
      <c r="W153" s="52"/>
      <c r="Z153">
        <v>0</v>
      </c>
    </row>
    <row r="154" spans="1:26" x14ac:dyDescent="0.3">
      <c r="A154" s="9"/>
      <c r="B154" s="210"/>
      <c r="C154" s="172">
        <v>711</v>
      </c>
      <c r="D154" s="372" t="s">
        <v>187</v>
      </c>
      <c r="E154" s="372"/>
      <c r="F154" s="9"/>
      <c r="G154" s="171"/>
      <c r="H154" s="138"/>
      <c r="I154" s="140">
        <f>ROUND((SUM(I150:I153))/1,2)</f>
        <v>0</v>
      </c>
      <c r="J154" s="9"/>
      <c r="K154" s="9"/>
      <c r="L154" s="9">
        <f>ROUND((SUM(L150:L153))/1,2)</f>
        <v>0</v>
      </c>
      <c r="M154" s="9">
        <f>ROUND((SUM(M150:M153))/1,2)</f>
        <v>0</v>
      </c>
      <c r="N154" s="9"/>
      <c r="O154" s="9"/>
      <c r="P154" s="190"/>
      <c r="Q154" s="1"/>
      <c r="R154" s="1"/>
      <c r="S154" s="190">
        <f>ROUND((SUM(S150:S153))/1,2)</f>
        <v>0.08</v>
      </c>
      <c r="T154" s="2"/>
      <c r="U154" s="2"/>
      <c r="V154" s="198">
        <f>ROUND((SUM(V150:V153))/1,2)</f>
        <v>0</v>
      </c>
      <c r="W154" s="52"/>
    </row>
    <row r="155" spans="1:26" x14ac:dyDescent="0.3">
      <c r="A155" s="1"/>
      <c r="B155" s="206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99"/>
      <c r="W155" s="52"/>
    </row>
    <row r="156" spans="1:26" x14ac:dyDescent="0.3">
      <c r="A156" s="9"/>
      <c r="B156" s="210"/>
      <c r="C156" s="9"/>
      <c r="D156" s="386" t="s">
        <v>74</v>
      </c>
      <c r="E156" s="386"/>
      <c r="F156" s="9"/>
      <c r="G156" s="171"/>
      <c r="H156" s="138"/>
      <c r="I156" s="140">
        <f>ROUND((SUM(I149:I155))/2,2)</f>
        <v>0</v>
      </c>
      <c r="J156" s="9"/>
      <c r="K156" s="9"/>
      <c r="L156" s="9">
        <f>ROUND((SUM(L149:L155))/2,2)</f>
        <v>0</v>
      </c>
      <c r="M156" s="9">
        <f>ROUND((SUM(M149:M155))/2,2)</f>
        <v>0</v>
      </c>
      <c r="N156" s="9"/>
      <c r="O156" s="9"/>
      <c r="P156" s="190"/>
      <c r="Q156" s="1"/>
      <c r="R156" s="1"/>
      <c r="S156" s="190">
        <f>ROUND((SUM(S149:S155))/2,2)</f>
        <v>0.08</v>
      </c>
      <c r="T156" s="1"/>
      <c r="U156" s="1"/>
      <c r="V156" s="198">
        <f>ROUND((SUM(V149:V155))/2,2)</f>
        <v>0</v>
      </c>
      <c r="W156" s="52"/>
    </row>
    <row r="157" spans="1:26" x14ac:dyDescent="0.3">
      <c r="A157" s="1"/>
      <c r="B157" s="213"/>
      <c r="C157" s="191"/>
      <c r="D157" s="389" t="s">
        <v>76</v>
      </c>
      <c r="E157" s="389"/>
      <c r="F157" s="191"/>
      <c r="G157" s="192"/>
      <c r="H157" s="193"/>
      <c r="I157" s="193">
        <f>ROUND((SUM(I84:I156))/3,2)</f>
        <v>0</v>
      </c>
      <c r="J157" s="191"/>
      <c r="K157" s="191">
        <f>ROUND((SUM(K84:K156))/3,2)</f>
        <v>0</v>
      </c>
      <c r="L157" s="191">
        <f>ROUND((SUM(L84:L156))/3,2)</f>
        <v>0</v>
      </c>
      <c r="M157" s="191">
        <f>ROUND((SUM(M84:M156))/3,2)</f>
        <v>0</v>
      </c>
      <c r="N157" s="191"/>
      <c r="O157" s="191"/>
      <c r="P157" s="192"/>
      <c r="Q157" s="191"/>
      <c r="R157" s="191"/>
      <c r="S157" s="192">
        <f>ROUND((SUM(S84:S156))/3,2)</f>
        <v>127.29</v>
      </c>
      <c r="T157" s="191"/>
      <c r="U157" s="191"/>
      <c r="V157" s="200">
        <f>ROUND((SUM(V84:V156))/3,2)</f>
        <v>12.05</v>
      </c>
      <c r="W157" s="52"/>
      <c r="Y157">
        <f>(SUM(Y84:Y156))</f>
        <v>0</v>
      </c>
      <c r="Z157">
        <f>(SUM(Z84:Z156))</f>
        <v>0</v>
      </c>
    </row>
  </sheetData>
  <mergeCells count="118">
    <mergeCell ref="D152:E152"/>
    <mergeCell ref="D153:E153"/>
    <mergeCell ref="D154:E154"/>
    <mergeCell ref="D156:E156"/>
    <mergeCell ref="D157:E157"/>
    <mergeCell ref="D144:E144"/>
    <mergeCell ref="D145:E145"/>
    <mergeCell ref="D147:E147"/>
    <mergeCell ref="D149:E149"/>
    <mergeCell ref="D150:E150"/>
    <mergeCell ref="D151:E151"/>
    <mergeCell ref="D137:E137"/>
    <mergeCell ref="D138:E138"/>
    <mergeCell ref="D139:E139"/>
    <mergeCell ref="D140:E140"/>
    <mergeCell ref="D141:E141"/>
    <mergeCell ref="D143:E143"/>
    <mergeCell ref="D131:E131"/>
    <mergeCell ref="D132:E132"/>
    <mergeCell ref="D133:E133"/>
    <mergeCell ref="D134:E134"/>
    <mergeCell ref="D135:E135"/>
    <mergeCell ref="D136:E136"/>
    <mergeCell ref="D124:E124"/>
    <mergeCell ref="D126:E126"/>
    <mergeCell ref="D127:E127"/>
    <mergeCell ref="D128:E128"/>
    <mergeCell ref="D129:E129"/>
    <mergeCell ref="D130:E130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04:E104"/>
    <mergeCell ref="D106:E106"/>
    <mergeCell ref="D107:E107"/>
    <mergeCell ref="D108:E108"/>
    <mergeCell ref="D109:E109"/>
    <mergeCell ref="D111:E111"/>
    <mergeCell ref="D97:E97"/>
    <mergeCell ref="D98:E98"/>
    <mergeCell ref="D99:E99"/>
    <mergeCell ref="D100:E100"/>
    <mergeCell ref="D102:E102"/>
    <mergeCell ref="D103:E103"/>
    <mergeCell ref="D90:E90"/>
    <mergeCell ref="D91:E91"/>
    <mergeCell ref="D92:E92"/>
    <mergeCell ref="D93:E93"/>
    <mergeCell ref="D94:E94"/>
    <mergeCell ref="D96:E96"/>
    <mergeCell ref="D84:E84"/>
    <mergeCell ref="D85:E85"/>
    <mergeCell ref="D86:E86"/>
    <mergeCell ref="D87:E87"/>
    <mergeCell ref="D88:E88"/>
    <mergeCell ref="D89:E89"/>
    <mergeCell ref="B69:D69"/>
    <mergeCell ref="B73:V73"/>
    <mergeCell ref="H1:I1"/>
    <mergeCell ref="B75:E75"/>
    <mergeCell ref="B76:E76"/>
    <mergeCell ref="B77:E77"/>
    <mergeCell ref="I75:P75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455131F2-BD03-4C91-9CAE-DF4D20550D06}"/>
    <hyperlink ref="E1:F1" location="A54:A54" tooltip="Klikni na prechod ku rekapitulácii..." display="Rekapitulácia rozpočtu" xr:uid="{F99DAF27-384A-4566-8351-9123135089FB}"/>
    <hyperlink ref="H1:I1" location="B83:B83" tooltip="Klikni na prechod ku Rozpočet..." display="Rozpočet" xr:uid="{211A380A-90DA-4C90-9620-4B5F43F7D0E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Zateplenie obvodového plášťa</oddHeader>
    <oddFooter>&amp;RStrana &amp;P z &amp;N    &amp;L&amp;7Spracované systémom Systematic® Kalkulus, tel.: 051 77 10 585</oddFooter>
  </headerFooter>
  <rowBreaks count="2" manualBreakCount="2">
    <brk id="40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1B2FA-C2D0-47EE-A850-D0327919FDFC}">
  <dimension ref="A1:AA100"/>
  <sheetViews>
    <sheetView workbookViewId="0">
      <pane ySplit="1" topLeftCell="A2" activePane="bottomLeft" state="frozen"/>
      <selection pane="bottomLeft" activeCell="H88" sqref="H8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194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/>
      <c r="D15" s="57"/>
      <c r="E15" s="66"/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15540'!E58</f>
        <v>0</v>
      </c>
      <c r="D16" s="91">
        <f>'SO 15540'!F58</f>
        <v>0</v>
      </c>
      <c r="E16" s="92">
        <f>'SO 15540'!G58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(SUM(Z79:Z99))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>
        <f>'SO 15540'!E62</f>
        <v>0</v>
      </c>
      <c r="D17" s="57">
        <f>'SO 15540'!F62</f>
        <v>0</v>
      </c>
      <c r="E17" s="66">
        <f>'SO 15540'!G62</f>
        <v>0</v>
      </c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(SUM(Y79:Y99))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15540'!K79:'SO 15540'!K99)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15540'!K79:'SO 15540'!K99)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194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74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195</v>
      </c>
      <c r="C56" s="357"/>
      <c r="D56" s="357"/>
      <c r="E56" s="138">
        <f>'SO 15540'!L85</f>
        <v>0</v>
      </c>
      <c r="F56" s="138">
        <f>'SO 15540'!M85</f>
        <v>0</v>
      </c>
      <c r="G56" s="138">
        <f>'SO 15540'!I85</f>
        <v>0</v>
      </c>
      <c r="H56" s="139">
        <f>'SO 15540'!S85</f>
        <v>0.01</v>
      </c>
      <c r="I56" s="139">
        <f>'SO 15540'!V85</f>
        <v>0.13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196</v>
      </c>
      <c r="C57" s="357"/>
      <c r="D57" s="357"/>
      <c r="E57" s="138">
        <f>'SO 15540'!L90</f>
        <v>0</v>
      </c>
      <c r="F57" s="138">
        <f>'SO 15540'!M90</f>
        <v>0</v>
      </c>
      <c r="G57" s="138">
        <f>'SO 15540'!I90</f>
        <v>0</v>
      </c>
      <c r="H57" s="139">
        <f>'SO 15540'!S90</f>
        <v>0.01</v>
      </c>
      <c r="I57" s="139">
        <f>'SO 15540'!V90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85" t="s">
        <v>74</v>
      </c>
      <c r="C58" s="386"/>
      <c r="D58" s="386"/>
      <c r="E58" s="140">
        <f>'SO 15540'!L92</f>
        <v>0</v>
      </c>
      <c r="F58" s="140">
        <f>'SO 15540'!M92</f>
        <v>0</v>
      </c>
      <c r="G58" s="140">
        <f>'SO 15540'!I92</f>
        <v>0</v>
      </c>
      <c r="H58" s="141">
        <f>'SO 15540'!S92</f>
        <v>0.02</v>
      </c>
      <c r="I58" s="141">
        <f>'SO 15540'!V92</f>
        <v>0.13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1"/>
      <c r="B59" s="206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2"/>
    </row>
    <row r="60" spans="1:26" x14ac:dyDescent="0.3">
      <c r="A60" s="9"/>
      <c r="B60" s="385" t="s">
        <v>197</v>
      </c>
      <c r="C60" s="386"/>
      <c r="D60" s="386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198</v>
      </c>
      <c r="C61" s="357"/>
      <c r="D61" s="357"/>
      <c r="E61" s="138">
        <f>'SO 15540'!L97</f>
        <v>0</v>
      </c>
      <c r="F61" s="138">
        <f>'SO 15540'!M97</f>
        <v>0</v>
      </c>
      <c r="G61" s="138">
        <f>'SO 15540'!I97</f>
        <v>0</v>
      </c>
      <c r="H61" s="139">
        <f>'SO 15540'!S97</f>
        <v>0</v>
      </c>
      <c r="I61" s="139">
        <f>'SO 15540'!V97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5" t="s">
        <v>197</v>
      </c>
      <c r="C62" s="386"/>
      <c r="D62" s="386"/>
      <c r="E62" s="140">
        <f>'SO 15540'!L99</f>
        <v>0</v>
      </c>
      <c r="F62" s="140">
        <f>'SO 15540'!M99</f>
        <v>0</v>
      </c>
      <c r="G62" s="140">
        <f>'SO 15540'!I99</f>
        <v>0</v>
      </c>
      <c r="H62" s="141">
        <f>'SO 15540'!S99</f>
        <v>0</v>
      </c>
      <c r="I62" s="141">
        <f>'SO 15540'!V99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74" t="s">
        <v>76</v>
      </c>
      <c r="C64" s="375"/>
      <c r="D64" s="375"/>
      <c r="E64" s="144">
        <f>'SO 15540'!L100</f>
        <v>0</v>
      </c>
      <c r="F64" s="144">
        <f>'SO 15540'!M100</f>
        <v>0</v>
      </c>
      <c r="G64" s="144">
        <f>'SO 15540'!I100</f>
        <v>0</v>
      </c>
      <c r="H64" s="145">
        <f>'SO 15540'!S100</f>
        <v>0.02</v>
      </c>
      <c r="I64" s="145">
        <f>'SO 15540'!V100</f>
        <v>0.13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76" t="s">
        <v>77</v>
      </c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79" t="s">
        <v>30</v>
      </c>
      <c r="C70" s="380"/>
      <c r="D70" s="380"/>
      <c r="E70" s="381"/>
      <c r="F70" s="166"/>
      <c r="G70" s="166"/>
      <c r="H70" s="167" t="s">
        <v>88</v>
      </c>
      <c r="I70" s="382" t="s">
        <v>89</v>
      </c>
      <c r="J70" s="383"/>
      <c r="K70" s="383"/>
      <c r="L70" s="383"/>
      <c r="M70" s="383"/>
      <c r="N70" s="383"/>
      <c r="O70" s="383"/>
      <c r="P70" s="384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4" t="s">
        <v>31</v>
      </c>
      <c r="C71" s="365"/>
      <c r="D71" s="365"/>
      <c r="E71" s="366"/>
      <c r="F71" s="162"/>
      <c r="G71" s="162"/>
      <c r="H71" s="163" t="s">
        <v>25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4" t="s">
        <v>32</v>
      </c>
      <c r="C72" s="365"/>
      <c r="D72" s="365"/>
      <c r="E72" s="366"/>
      <c r="F72" s="162"/>
      <c r="G72" s="162"/>
      <c r="H72" s="163" t="s">
        <v>90</v>
      </c>
      <c r="I72" s="163" t="s">
        <v>29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91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194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65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78</v>
      </c>
      <c r="C78" s="127" t="s">
        <v>79</v>
      </c>
      <c r="D78" s="127" t="s">
        <v>80</v>
      </c>
      <c r="E78" s="155"/>
      <c r="F78" s="155" t="s">
        <v>81</v>
      </c>
      <c r="G78" s="155" t="s">
        <v>82</v>
      </c>
      <c r="H78" s="156" t="s">
        <v>83</v>
      </c>
      <c r="I78" s="156" t="s">
        <v>84</v>
      </c>
      <c r="J78" s="156"/>
      <c r="K78" s="156"/>
      <c r="L78" s="156"/>
      <c r="M78" s="156"/>
      <c r="N78" s="156"/>
      <c r="O78" s="156"/>
      <c r="P78" s="156" t="s">
        <v>85</v>
      </c>
      <c r="Q78" s="157"/>
      <c r="R78" s="157"/>
      <c r="S78" s="127" t="s">
        <v>86</v>
      </c>
      <c r="T78" s="158"/>
      <c r="U78" s="158"/>
      <c r="V78" s="127" t="s">
        <v>87</v>
      </c>
      <c r="W78" s="52"/>
    </row>
    <row r="79" spans="1:26" x14ac:dyDescent="0.3">
      <c r="A79" s="9"/>
      <c r="B79" s="209"/>
      <c r="C79" s="169"/>
      <c r="D79" s="371" t="s">
        <v>74</v>
      </c>
      <c r="E79" s="37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764</v>
      </c>
      <c r="D80" s="372" t="s">
        <v>199</v>
      </c>
      <c r="E80" s="372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200</v>
      </c>
      <c r="D81" s="373" t="s">
        <v>201</v>
      </c>
      <c r="E81" s="373"/>
      <c r="F81" s="174" t="s">
        <v>162</v>
      </c>
      <c r="G81" s="175">
        <v>59</v>
      </c>
      <c r="H81" s="174"/>
      <c r="I81" s="174">
        <f>ROUND(G81*(H81),2)</f>
        <v>0</v>
      </c>
      <c r="J81" s="176">
        <f>ROUND(G81*(N81),2)</f>
        <v>271.39999999999998</v>
      </c>
      <c r="K81" s="177">
        <f>ROUND(G81*(O81),2)</f>
        <v>0</v>
      </c>
      <c r="L81" s="177">
        <f>ROUND(G81*(H81),2)</f>
        <v>0</v>
      </c>
      <c r="M81" s="177"/>
      <c r="N81" s="177">
        <v>4.5999999999999996</v>
      </c>
      <c r="O81" s="177"/>
      <c r="P81" s="181">
        <v>1.2E-4</v>
      </c>
      <c r="Q81" s="181"/>
      <c r="R81" s="181">
        <v>1.2E-4</v>
      </c>
      <c r="S81" s="178">
        <f>ROUND(G81*(P81),3)</f>
        <v>7.0000000000000001E-3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202</v>
      </c>
      <c r="D82" s="373" t="s">
        <v>203</v>
      </c>
      <c r="E82" s="373"/>
      <c r="F82" s="174" t="s">
        <v>169</v>
      </c>
      <c r="G82" s="175">
        <v>7.0000000000000001E-3</v>
      </c>
      <c r="H82" s="174"/>
      <c r="I82" s="174">
        <f>ROUND(G82*(H82),2)</f>
        <v>0</v>
      </c>
      <c r="J82" s="176">
        <f>ROUND(G82*(N82),2)</f>
        <v>0.53</v>
      </c>
      <c r="K82" s="177">
        <f>ROUND(G82*(O82),2)</f>
        <v>0</v>
      </c>
      <c r="L82" s="177">
        <f>ROUND(G82*(H82),2)</f>
        <v>0</v>
      </c>
      <c r="M82" s="177"/>
      <c r="N82" s="177">
        <v>75.459999999999994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204</v>
      </c>
      <c r="D83" s="373" t="s">
        <v>205</v>
      </c>
      <c r="E83" s="373"/>
      <c r="F83" s="174" t="s">
        <v>162</v>
      </c>
      <c r="G83" s="175">
        <v>59</v>
      </c>
      <c r="H83" s="174"/>
      <c r="I83" s="174">
        <f>ROUND(G83*(H83),2)</f>
        <v>0</v>
      </c>
      <c r="J83" s="176">
        <f>ROUND(G83*(N83),2)</f>
        <v>51.92</v>
      </c>
      <c r="K83" s="177">
        <f>ROUND(G83*(O83),2)</f>
        <v>0</v>
      </c>
      <c r="L83" s="177">
        <f>ROUND(G83*(H83),2)</f>
        <v>0</v>
      </c>
      <c r="M83" s="177"/>
      <c r="N83" s="177">
        <v>0.88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6">
        <f>ROUND(G83*(X83),3)</f>
        <v>0.13300000000000001</v>
      </c>
      <c r="W83" s="52"/>
      <c r="X83">
        <v>2.2599999999999999E-3</v>
      </c>
      <c r="Z83">
        <v>0</v>
      </c>
    </row>
    <row r="84" spans="1:26" ht="25.05" customHeight="1" x14ac:dyDescent="0.3">
      <c r="A84" s="179"/>
      <c r="B84" s="211">
        <v>4</v>
      </c>
      <c r="C84" s="180" t="s">
        <v>206</v>
      </c>
      <c r="D84" s="373" t="s">
        <v>207</v>
      </c>
      <c r="E84" s="373"/>
      <c r="F84" s="174" t="s">
        <v>208</v>
      </c>
      <c r="G84" s="175">
        <v>52</v>
      </c>
      <c r="H84" s="174"/>
      <c r="I84" s="174">
        <f>ROUND(G84*(H84),2)</f>
        <v>0</v>
      </c>
      <c r="J84" s="176">
        <f>ROUND(G84*(N84),2)</f>
        <v>383.24</v>
      </c>
      <c r="K84" s="177">
        <f>ROUND(G84*(O84),2)</f>
        <v>0</v>
      </c>
      <c r="L84" s="177">
        <f>ROUND(G84*(H84),2)</f>
        <v>0</v>
      </c>
      <c r="M84" s="177"/>
      <c r="N84" s="177">
        <v>7.37</v>
      </c>
      <c r="O84" s="177"/>
      <c r="P84" s="181"/>
      <c r="Q84" s="181"/>
      <c r="R84" s="181"/>
      <c r="S84" s="178">
        <f>ROUND(G84*(P84),3)</f>
        <v>0</v>
      </c>
      <c r="T84" s="178"/>
      <c r="U84" s="178"/>
      <c r="V84" s="196"/>
      <c r="W84" s="52"/>
      <c r="Z84">
        <v>0</v>
      </c>
    </row>
    <row r="85" spans="1:26" x14ac:dyDescent="0.3">
      <c r="A85" s="9"/>
      <c r="B85" s="210"/>
      <c r="C85" s="172">
        <v>764</v>
      </c>
      <c r="D85" s="372" t="s">
        <v>199</v>
      </c>
      <c r="E85" s="372"/>
      <c r="F85" s="138"/>
      <c r="G85" s="171"/>
      <c r="H85" s="138"/>
      <c r="I85" s="140">
        <f>ROUND((SUM(I80:I84))/1,2)</f>
        <v>0</v>
      </c>
      <c r="J85" s="139"/>
      <c r="K85" s="139"/>
      <c r="L85" s="139">
        <f>ROUND((SUM(L80:L84))/1,2)</f>
        <v>0</v>
      </c>
      <c r="M85" s="139">
        <f>ROUND((SUM(M80:M84))/1,2)</f>
        <v>0</v>
      </c>
      <c r="N85" s="139"/>
      <c r="O85" s="139"/>
      <c r="P85" s="139"/>
      <c r="Q85" s="9"/>
      <c r="R85" s="9"/>
      <c r="S85" s="9">
        <f>ROUND((SUM(S80:S84))/1,2)</f>
        <v>0.01</v>
      </c>
      <c r="T85" s="9"/>
      <c r="U85" s="9"/>
      <c r="V85" s="198">
        <f>ROUND((SUM(V80:V84))/1,2)</f>
        <v>0.13</v>
      </c>
      <c r="W85" s="215"/>
      <c r="X85" s="137"/>
      <c r="Y85" s="137"/>
      <c r="Z85" s="137"/>
    </row>
    <row r="86" spans="1:26" x14ac:dyDescent="0.3">
      <c r="A86" s="1"/>
      <c r="B86" s="206"/>
      <c r="C86" s="1"/>
      <c r="D86" s="1"/>
      <c r="E86" s="131"/>
      <c r="F86" s="131"/>
      <c r="G86" s="165"/>
      <c r="H86" s="131"/>
      <c r="I86" s="131"/>
      <c r="J86" s="132"/>
      <c r="K86" s="132"/>
      <c r="L86" s="132"/>
      <c r="M86" s="132"/>
      <c r="N86" s="132"/>
      <c r="O86" s="132"/>
      <c r="P86" s="132"/>
      <c r="Q86" s="1"/>
      <c r="R86" s="1"/>
      <c r="S86" s="1"/>
      <c r="T86" s="1"/>
      <c r="U86" s="1"/>
      <c r="V86" s="199"/>
      <c r="W86" s="52"/>
    </row>
    <row r="87" spans="1:26" x14ac:dyDescent="0.3">
      <c r="A87" s="9"/>
      <c r="B87" s="210"/>
      <c r="C87" s="172">
        <v>767</v>
      </c>
      <c r="D87" s="372" t="s">
        <v>209</v>
      </c>
      <c r="E87" s="372"/>
      <c r="F87" s="138"/>
      <c r="G87" s="171"/>
      <c r="H87" s="138"/>
      <c r="I87" s="138"/>
      <c r="J87" s="139"/>
      <c r="K87" s="139"/>
      <c r="L87" s="139"/>
      <c r="M87" s="139"/>
      <c r="N87" s="139"/>
      <c r="O87" s="139"/>
      <c r="P87" s="139"/>
      <c r="Q87" s="9"/>
      <c r="R87" s="9"/>
      <c r="S87" s="9"/>
      <c r="T87" s="9"/>
      <c r="U87" s="9"/>
      <c r="V87" s="195"/>
      <c r="W87" s="215"/>
      <c r="X87" s="137"/>
      <c r="Y87" s="137"/>
      <c r="Z87" s="137"/>
    </row>
    <row r="88" spans="1:26" ht="25.05" customHeight="1" x14ac:dyDescent="0.3">
      <c r="A88" s="179"/>
      <c r="B88" s="211">
        <v>5</v>
      </c>
      <c r="C88" s="180" t="s">
        <v>210</v>
      </c>
      <c r="D88" s="373" t="s">
        <v>211</v>
      </c>
      <c r="E88" s="373"/>
      <c r="F88" s="174" t="s">
        <v>212</v>
      </c>
      <c r="G88" s="175">
        <v>15</v>
      </c>
      <c r="H88" s="174"/>
      <c r="I88" s="174">
        <f>ROUND(G88*(H88),2)</f>
        <v>0</v>
      </c>
      <c r="J88" s="176">
        <f>ROUND(G88*(N88),2)</f>
        <v>450</v>
      </c>
      <c r="K88" s="177">
        <f>ROUND(G88*(O88),2)</f>
        <v>0</v>
      </c>
      <c r="L88" s="177">
        <f>ROUND(G88*(H88),2)</f>
        <v>0</v>
      </c>
      <c r="M88" s="177"/>
      <c r="N88" s="177">
        <v>30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6</v>
      </c>
      <c r="C89" s="188" t="s">
        <v>213</v>
      </c>
      <c r="D89" s="388" t="s">
        <v>214</v>
      </c>
      <c r="E89" s="388"/>
      <c r="F89" s="183" t="s">
        <v>215</v>
      </c>
      <c r="G89" s="184">
        <v>10</v>
      </c>
      <c r="H89" s="183"/>
      <c r="I89" s="183">
        <f>ROUND(G89*(H89),2)</f>
        <v>0</v>
      </c>
      <c r="J89" s="185">
        <f>ROUND(G89*(N89),2)</f>
        <v>90.5</v>
      </c>
      <c r="K89" s="186">
        <f>ROUND(G89*(O89),2)</f>
        <v>0</v>
      </c>
      <c r="L89" s="186"/>
      <c r="M89" s="186">
        <f>ROUND(G89*(H89),2)</f>
        <v>0</v>
      </c>
      <c r="N89" s="186">
        <v>9.0500000000000007</v>
      </c>
      <c r="O89" s="186"/>
      <c r="P89" s="189">
        <v>1E-3</v>
      </c>
      <c r="Q89" s="189"/>
      <c r="R89" s="189">
        <v>1E-3</v>
      </c>
      <c r="S89" s="187">
        <f>ROUND(G89*(P89),3)</f>
        <v>0.01</v>
      </c>
      <c r="T89" s="187"/>
      <c r="U89" s="187"/>
      <c r="V89" s="197"/>
      <c r="W89" s="52"/>
      <c r="Z89">
        <v>0</v>
      </c>
    </row>
    <row r="90" spans="1:26" x14ac:dyDescent="0.3">
      <c r="A90" s="9"/>
      <c r="B90" s="210"/>
      <c r="C90" s="172">
        <v>767</v>
      </c>
      <c r="D90" s="372" t="s">
        <v>209</v>
      </c>
      <c r="E90" s="372"/>
      <c r="F90" s="138"/>
      <c r="G90" s="171"/>
      <c r="H90" s="138"/>
      <c r="I90" s="140">
        <f>ROUND((SUM(I87:I89))/1,2)</f>
        <v>0</v>
      </c>
      <c r="J90" s="139"/>
      <c r="K90" s="139"/>
      <c r="L90" s="139">
        <f>ROUND((SUM(L87:L89))/1,2)</f>
        <v>0</v>
      </c>
      <c r="M90" s="139">
        <f>ROUND((SUM(M87:M89))/1,2)</f>
        <v>0</v>
      </c>
      <c r="N90" s="139"/>
      <c r="O90" s="139"/>
      <c r="P90" s="139"/>
      <c r="Q90" s="9"/>
      <c r="R90" s="9"/>
      <c r="S90" s="9">
        <f>ROUND((SUM(S87:S89))/1,2)</f>
        <v>0.01</v>
      </c>
      <c r="T90" s="9"/>
      <c r="U90" s="9"/>
      <c r="V90" s="198">
        <f>ROUND((SUM(V87:V89))/1,2)</f>
        <v>0</v>
      </c>
      <c r="W90" s="215"/>
      <c r="X90" s="137"/>
      <c r="Y90" s="137"/>
      <c r="Z90" s="137"/>
    </row>
    <row r="91" spans="1:26" x14ac:dyDescent="0.3">
      <c r="A91" s="1"/>
      <c r="B91" s="206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9"/>
      <c r="W91" s="52"/>
    </row>
    <row r="92" spans="1:26" x14ac:dyDescent="0.3">
      <c r="A92" s="9"/>
      <c r="B92" s="210"/>
      <c r="C92" s="9"/>
      <c r="D92" s="386" t="s">
        <v>74</v>
      </c>
      <c r="E92" s="386"/>
      <c r="F92" s="138"/>
      <c r="G92" s="171"/>
      <c r="H92" s="138"/>
      <c r="I92" s="140">
        <f>ROUND((SUM(I79:I91))/2,2)</f>
        <v>0</v>
      </c>
      <c r="J92" s="139"/>
      <c r="K92" s="139"/>
      <c r="L92" s="138">
        <f>ROUND((SUM(L79:L91))/2,2)</f>
        <v>0</v>
      </c>
      <c r="M92" s="138">
        <f>ROUND((SUM(M79:M91))/2,2)</f>
        <v>0</v>
      </c>
      <c r="N92" s="139"/>
      <c r="O92" s="139"/>
      <c r="P92" s="190"/>
      <c r="Q92" s="9"/>
      <c r="R92" s="9"/>
      <c r="S92" s="190">
        <f>ROUND((SUM(S79:S91))/2,2)</f>
        <v>0.02</v>
      </c>
      <c r="T92" s="9"/>
      <c r="U92" s="9"/>
      <c r="V92" s="198">
        <f>ROUND((SUM(V79:V91))/2,2)</f>
        <v>0.13</v>
      </c>
      <c r="W92" s="52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9"/>
      <c r="D94" s="386" t="s">
        <v>197</v>
      </c>
      <c r="E94" s="386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5"/>
      <c r="W94" s="215"/>
      <c r="X94" s="137"/>
      <c r="Y94" s="137"/>
      <c r="Z94" s="137"/>
    </row>
    <row r="95" spans="1:26" x14ac:dyDescent="0.3">
      <c r="A95" s="9"/>
      <c r="B95" s="210"/>
      <c r="C95" s="172">
        <v>921</v>
      </c>
      <c r="D95" s="372" t="s">
        <v>216</v>
      </c>
      <c r="E95" s="372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95"/>
      <c r="W95" s="215"/>
      <c r="X95" s="137"/>
      <c r="Y95" s="137"/>
      <c r="Z95" s="137"/>
    </row>
    <row r="96" spans="1:26" ht="25.05" customHeight="1" x14ac:dyDescent="0.3">
      <c r="A96" s="179"/>
      <c r="B96" s="211">
        <v>7</v>
      </c>
      <c r="C96" s="180" t="s">
        <v>217</v>
      </c>
      <c r="D96" s="373" t="s">
        <v>218</v>
      </c>
      <c r="E96" s="373"/>
      <c r="F96" s="174" t="s">
        <v>212</v>
      </c>
      <c r="G96" s="175">
        <v>30</v>
      </c>
      <c r="H96" s="174"/>
      <c r="I96" s="174">
        <f>ROUND(G96*(H96),2)</f>
        <v>0</v>
      </c>
      <c r="J96" s="176">
        <f>ROUND(G96*(N96),2)</f>
        <v>1440</v>
      </c>
      <c r="K96" s="177">
        <f>ROUND(G96*(O96),2)</f>
        <v>0</v>
      </c>
      <c r="L96" s="177">
        <f>ROUND(G96*(H96),2)</f>
        <v>0</v>
      </c>
      <c r="M96" s="177"/>
      <c r="N96" s="177">
        <v>48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96"/>
      <c r="W96" s="52"/>
      <c r="Z96">
        <v>0</v>
      </c>
    </row>
    <row r="97" spans="1:26" x14ac:dyDescent="0.3">
      <c r="A97" s="9"/>
      <c r="B97" s="210"/>
      <c r="C97" s="172">
        <v>921</v>
      </c>
      <c r="D97" s="372" t="s">
        <v>216</v>
      </c>
      <c r="E97" s="372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90"/>
      <c r="Q97" s="1"/>
      <c r="R97" s="1"/>
      <c r="S97" s="190">
        <f>ROUND((SUM(S95:S96))/1,2)</f>
        <v>0</v>
      </c>
      <c r="T97" s="2"/>
      <c r="U97" s="2"/>
      <c r="V97" s="198">
        <f>ROUND((SUM(V95:V96))/1,2)</f>
        <v>0</v>
      </c>
      <c r="W97" s="52"/>
    </row>
    <row r="98" spans="1:26" x14ac:dyDescent="0.3">
      <c r="A98" s="1"/>
      <c r="B98" s="206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199"/>
      <c r="W98" s="52"/>
    </row>
    <row r="99" spans="1:26" x14ac:dyDescent="0.3">
      <c r="A99" s="9"/>
      <c r="B99" s="210"/>
      <c r="C99" s="9"/>
      <c r="D99" s="386" t="s">
        <v>197</v>
      </c>
      <c r="E99" s="386"/>
      <c r="F99" s="138"/>
      <c r="G99" s="171"/>
      <c r="H99" s="138"/>
      <c r="I99" s="140">
        <f>ROUND((SUM(I94:I98))/2,2)</f>
        <v>0</v>
      </c>
      <c r="J99" s="139"/>
      <c r="K99" s="139"/>
      <c r="L99" s="139">
        <f>ROUND((SUM(L94:L98))/2,2)</f>
        <v>0</v>
      </c>
      <c r="M99" s="139">
        <f>ROUND((SUM(M94:M98))/2,2)</f>
        <v>0</v>
      </c>
      <c r="N99" s="139"/>
      <c r="O99" s="139"/>
      <c r="P99" s="190"/>
      <c r="Q99" s="1"/>
      <c r="R99" s="1"/>
      <c r="S99" s="190">
        <f>ROUND((SUM(S94:S98))/2,2)</f>
        <v>0</v>
      </c>
      <c r="T99" s="1"/>
      <c r="U99" s="1"/>
      <c r="V99" s="198">
        <f>ROUND((SUM(V94:V98))/2,2)</f>
        <v>0</v>
      </c>
      <c r="W99" s="52"/>
    </row>
    <row r="100" spans="1:26" x14ac:dyDescent="0.3">
      <c r="A100" s="1"/>
      <c r="B100" s="213"/>
      <c r="C100" s="191"/>
      <c r="D100" s="389" t="s">
        <v>76</v>
      </c>
      <c r="E100" s="389"/>
      <c r="F100" s="193"/>
      <c r="G100" s="192"/>
      <c r="H100" s="193"/>
      <c r="I100" s="193">
        <f>ROUND((SUM(I79:I99))/3,2)</f>
        <v>0</v>
      </c>
      <c r="J100" s="217"/>
      <c r="K100" s="217">
        <f>ROUND((SUM(K79:K99))/3,2)</f>
        <v>0</v>
      </c>
      <c r="L100" s="217">
        <f>ROUND((SUM(L79:L99))/3,2)</f>
        <v>0</v>
      </c>
      <c r="M100" s="217">
        <f>ROUND((SUM(M79:M99))/3,2)</f>
        <v>0</v>
      </c>
      <c r="N100" s="217"/>
      <c r="O100" s="217"/>
      <c r="P100" s="192"/>
      <c r="Q100" s="191"/>
      <c r="R100" s="191"/>
      <c r="S100" s="192">
        <f>ROUND((SUM(S79:S99))/3,2)</f>
        <v>0.02</v>
      </c>
      <c r="T100" s="191"/>
      <c r="U100" s="191"/>
      <c r="V100" s="200">
        <f>ROUND((SUM(V79:V99))/3,2)</f>
        <v>0.13</v>
      </c>
      <c r="W100" s="52"/>
      <c r="Y100">
        <f>(SUM(Y79:Y99))</f>
        <v>0</v>
      </c>
      <c r="Z100">
        <f>(SUM(Z79:Z99))</f>
        <v>0</v>
      </c>
    </row>
  </sheetData>
  <mergeCells count="66">
    <mergeCell ref="D99:E99"/>
    <mergeCell ref="D100:E100"/>
    <mergeCell ref="D90:E90"/>
    <mergeCell ref="D92:E92"/>
    <mergeCell ref="D94:E94"/>
    <mergeCell ref="D95:E95"/>
    <mergeCell ref="D96:E96"/>
    <mergeCell ref="D97:E97"/>
    <mergeCell ref="D89:E89"/>
    <mergeCell ref="B72:E72"/>
    <mergeCell ref="I70:P70"/>
    <mergeCell ref="D79:E79"/>
    <mergeCell ref="D80:E80"/>
    <mergeCell ref="D81:E81"/>
    <mergeCell ref="D82:E82"/>
    <mergeCell ref="B71:E71"/>
    <mergeCell ref="D83:E83"/>
    <mergeCell ref="D84:E84"/>
    <mergeCell ref="D85:E85"/>
    <mergeCell ref="D87:E87"/>
    <mergeCell ref="D88:E88"/>
    <mergeCell ref="B62:D62"/>
    <mergeCell ref="B64:D64"/>
    <mergeCell ref="B68:V68"/>
    <mergeCell ref="H1:I1"/>
    <mergeCell ref="B70:E70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 xr:uid="{7275AE81-9D58-4B87-94BC-9A71EE3713B9}"/>
    <hyperlink ref="E1:F1" location="A54:A54" tooltip="Klikni na prechod ku rekapitulácii..." display="Rekapitulácia rozpočtu" xr:uid="{C018182D-4851-4B65-9051-F6D8A5ECD1CF}"/>
    <hyperlink ref="H1:I1" location="B78:B78" tooltip="Klikni na prechod ku Rozpočet..." display="Rozpočet" xr:uid="{9F756E99-8A43-47C4-91BA-AD904F042F2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Ostatné práce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C388-F8CF-4B59-B07B-43368E0094CC}">
  <dimension ref="A1:AA83"/>
  <sheetViews>
    <sheetView workbookViewId="0">
      <pane ySplit="1" topLeftCell="A2" activePane="bottomLeft" state="frozen"/>
      <selection pane="bottomLeft" activeCell="H85" sqref="H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77734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219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/>
      <c r="D15" s="57"/>
      <c r="E15" s="66"/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15622'!E57</f>
        <v>0</v>
      </c>
      <c r="D16" s="91">
        <f>'SO 15622'!F57</f>
        <v>0</v>
      </c>
      <c r="E16" s="92">
        <f>'SO 15622'!G57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(SUM(Z74:Z82))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/>
      <c r="D17" s="57"/>
      <c r="E17" s="66"/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(SUM(Y74:Y82))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15622'!K74:'SO 15622'!K82)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15622'!K74:'SO 15622'!K82)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74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220</v>
      </c>
      <c r="C56" s="357"/>
      <c r="D56" s="357"/>
      <c r="E56" s="138">
        <f>'SO 15622'!L80</f>
        <v>0</v>
      </c>
      <c r="F56" s="138">
        <f>'SO 15622'!M80</f>
        <v>0</v>
      </c>
      <c r="G56" s="138">
        <f>'SO 15622'!I80</f>
        <v>0</v>
      </c>
      <c r="H56" s="139">
        <f>'SO 15622'!S80</f>
        <v>1.81</v>
      </c>
      <c r="I56" s="139">
        <f>'SO 15622'!V80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85" t="s">
        <v>74</v>
      </c>
      <c r="C57" s="386"/>
      <c r="D57" s="386"/>
      <c r="E57" s="140">
        <f>'SO 15622'!L82</f>
        <v>0</v>
      </c>
      <c r="F57" s="140">
        <f>'SO 15622'!M82</f>
        <v>0</v>
      </c>
      <c r="G57" s="140">
        <f>'SO 15622'!I82</f>
        <v>0</v>
      </c>
      <c r="H57" s="141">
        <f>'SO 15622'!S82</f>
        <v>1.81</v>
      </c>
      <c r="I57" s="141">
        <f>'SO 15622'!V82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2"/>
    </row>
    <row r="59" spans="1:26" x14ac:dyDescent="0.3">
      <c r="A59" s="142"/>
      <c r="B59" s="374" t="s">
        <v>76</v>
      </c>
      <c r="C59" s="375"/>
      <c r="D59" s="375"/>
      <c r="E59" s="144">
        <f>'SO 15622'!L83</f>
        <v>0</v>
      </c>
      <c r="F59" s="144">
        <f>'SO 15622'!M83</f>
        <v>0</v>
      </c>
      <c r="G59" s="144">
        <f>'SO 15622'!I83</f>
        <v>0</v>
      </c>
      <c r="H59" s="145">
        <f>'SO 15622'!S83</f>
        <v>1.81</v>
      </c>
      <c r="I59" s="145">
        <f>'SO 15622'!V83</f>
        <v>0</v>
      </c>
      <c r="J59" s="146"/>
      <c r="K59" s="146"/>
      <c r="L59" s="146"/>
      <c r="M59" s="146"/>
      <c r="N59" s="146"/>
      <c r="O59" s="146"/>
      <c r="P59" s="146"/>
      <c r="Q59" s="147"/>
      <c r="R59" s="147"/>
      <c r="S59" s="147"/>
      <c r="T59" s="147"/>
      <c r="U59" s="147"/>
      <c r="V59" s="152"/>
      <c r="W59" s="215"/>
      <c r="X59" s="143"/>
      <c r="Y59" s="143"/>
      <c r="Z59" s="143"/>
    </row>
    <row r="60" spans="1:26" x14ac:dyDescent="0.3">
      <c r="A60" s="14"/>
      <c r="B60" s="41"/>
      <c r="C60" s="3"/>
      <c r="D60" s="3"/>
      <c r="E60" s="13"/>
      <c r="F60" s="13"/>
      <c r="G60" s="13"/>
      <c r="H60" s="153"/>
      <c r="I60" s="153"/>
      <c r="J60" s="153"/>
      <c r="K60" s="153"/>
      <c r="L60" s="153"/>
      <c r="M60" s="153"/>
      <c r="N60" s="153"/>
      <c r="O60" s="153"/>
      <c r="P60" s="153"/>
      <c r="Q60" s="10"/>
      <c r="R60" s="10"/>
      <c r="S60" s="10"/>
      <c r="T60" s="10"/>
      <c r="U60" s="10"/>
      <c r="V60" s="10"/>
      <c r="W60" s="52"/>
    </row>
    <row r="61" spans="1:26" x14ac:dyDescent="0.3">
      <c r="A61" s="14"/>
      <c r="B61" s="41"/>
      <c r="C61" s="3"/>
      <c r="D61" s="3"/>
      <c r="E61" s="13"/>
      <c r="F61" s="13"/>
      <c r="G61" s="13"/>
      <c r="H61" s="153"/>
      <c r="I61" s="153"/>
      <c r="J61" s="153"/>
      <c r="K61" s="153"/>
      <c r="L61" s="153"/>
      <c r="M61" s="153"/>
      <c r="N61" s="153"/>
      <c r="O61" s="153"/>
      <c r="P61" s="153"/>
      <c r="Q61" s="10"/>
      <c r="R61" s="10"/>
      <c r="S61" s="10"/>
      <c r="T61" s="10"/>
      <c r="U61" s="10"/>
      <c r="V61" s="10"/>
      <c r="W61" s="52"/>
    </row>
    <row r="62" spans="1:26" x14ac:dyDescent="0.3">
      <c r="A62" s="14"/>
      <c r="B62" s="37"/>
      <c r="C62" s="8"/>
      <c r="D62" s="8"/>
      <c r="E62" s="26"/>
      <c r="F62" s="26"/>
      <c r="G62" s="26"/>
      <c r="H62" s="154"/>
      <c r="I62" s="154"/>
      <c r="J62" s="154"/>
      <c r="K62" s="154"/>
      <c r="L62" s="154"/>
      <c r="M62" s="154"/>
      <c r="N62" s="154"/>
      <c r="O62" s="154"/>
      <c r="P62" s="154"/>
      <c r="Q62" s="15"/>
      <c r="R62" s="15"/>
      <c r="S62" s="15"/>
      <c r="T62" s="15"/>
      <c r="U62" s="15"/>
      <c r="V62" s="15"/>
      <c r="W62" s="52"/>
    </row>
    <row r="63" spans="1:26" ht="34.950000000000003" customHeight="1" x14ac:dyDescent="0.3">
      <c r="A63" s="1"/>
      <c r="B63" s="376" t="s">
        <v>77</v>
      </c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52"/>
    </row>
    <row r="64" spans="1:26" x14ac:dyDescent="0.3">
      <c r="A64" s="14"/>
      <c r="B64" s="95"/>
      <c r="C64" s="18"/>
      <c r="D64" s="18"/>
      <c r="E64" s="97"/>
      <c r="F64" s="97"/>
      <c r="G64" s="97"/>
      <c r="H64" s="168"/>
      <c r="I64" s="168"/>
      <c r="J64" s="168"/>
      <c r="K64" s="168"/>
      <c r="L64" s="168"/>
      <c r="M64" s="168"/>
      <c r="N64" s="168"/>
      <c r="O64" s="168"/>
      <c r="P64" s="168"/>
      <c r="Q64" s="19"/>
      <c r="R64" s="19"/>
      <c r="S64" s="19"/>
      <c r="T64" s="19"/>
      <c r="U64" s="19"/>
      <c r="V64" s="19"/>
      <c r="W64" s="52"/>
    </row>
    <row r="65" spans="1:26" ht="19.95" customHeight="1" x14ac:dyDescent="0.3">
      <c r="A65" s="201"/>
      <c r="B65" s="379" t="s">
        <v>30</v>
      </c>
      <c r="C65" s="380"/>
      <c r="D65" s="380"/>
      <c r="E65" s="381"/>
      <c r="F65" s="166"/>
      <c r="G65" s="166"/>
      <c r="H65" s="167" t="s">
        <v>88</v>
      </c>
      <c r="I65" s="382" t="s">
        <v>89</v>
      </c>
      <c r="J65" s="383"/>
      <c r="K65" s="383"/>
      <c r="L65" s="383"/>
      <c r="M65" s="383"/>
      <c r="N65" s="383"/>
      <c r="O65" s="383"/>
      <c r="P65" s="384"/>
      <c r="Q65" s="17"/>
      <c r="R65" s="17"/>
      <c r="S65" s="17"/>
      <c r="T65" s="17"/>
      <c r="U65" s="17"/>
      <c r="V65" s="17"/>
      <c r="W65" s="52"/>
    </row>
    <row r="66" spans="1:26" ht="19.95" customHeight="1" x14ac:dyDescent="0.3">
      <c r="A66" s="201"/>
      <c r="B66" s="364" t="s">
        <v>31</v>
      </c>
      <c r="C66" s="365"/>
      <c r="D66" s="365"/>
      <c r="E66" s="366"/>
      <c r="F66" s="162"/>
      <c r="G66" s="162"/>
      <c r="H66" s="163" t="s">
        <v>25</v>
      </c>
      <c r="I66" s="16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ht="19.95" customHeight="1" x14ac:dyDescent="0.3">
      <c r="A67" s="201"/>
      <c r="B67" s="364" t="s">
        <v>32</v>
      </c>
      <c r="C67" s="365"/>
      <c r="D67" s="365"/>
      <c r="E67" s="366"/>
      <c r="F67" s="162"/>
      <c r="G67" s="162"/>
      <c r="H67" s="163" t="s">
        <v>90</v>
      </c>
      <c r="I67" s="163" t="s">
        <v>29</v>
      </c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ht="19.95" customHeight="1" x14ac:dyDescent="0.3">
      <c r="A68" s="14"/>
      <c r="B68" s="205" t="s">
        <v>91</v>
      </c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4"/>
      <c r="B69" s="205" t="s">
        <v>219</v>
      </c>
      <c r="C69" s="3"/>
      <c r="D69" s="3"/>
      <c r="E69" s="13"/>
      <c r="F69" s="13"/>
      <c r="G69" s="13"/>
      <c r="H69" s="153"/>
      <c r="I69" s="15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41"/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41"/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7" t="s">
        <v>65</v>
      </c>
      <c r="C72" s="164"/>
      <c r="D72" s="164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x14ac:dyDescent="0.3">
      <c r="A73" s="2"/>
      <c r="B73" s="208" t="s">
        <v>78</v>
      </c>
      <c r="C73" s="127" t="s">
        <v>79</v>
      </c>
      <c r="D73" s="127" t="s">
        <v>80</v>
      </c>
      <c r="E73" s="155"/>
      <c r="F73" s="155" t="s">
        <v>81</v>
      </c>
      <c r="G73" s="155" t="s">
        <v>82</v>
      </c>
      <c r="H73" s="156" t="s">
        <v>83</v>
      </c>
      <c r="I73" s="156" t="s">
        <v>84</v>
      </c>
      <c r="J73" s="156"/>
      <c r="K73" s="156"/>
      <c r="L73" s="156"/>
      <c r="M73" s="156"/>
      <c r="N73" s="156"/>
      <c r="O73" s="156"/>
      <c r="P73" s="156" t="s">
        <v>85</v>
      </c>
      <c r="Q73" s="157"/>
      <c r="R73" s="157"/>
      <c r="S73" s="127" t="s">
        <v>86</v>
      </c>
      <c r="T73" s="158"/>
      <c r="U73" s="158"/>
      <c r="V73" s="127" t="s">
        <v>87</v>
      </c>
      <c r="W73" s="52"/>
    </row>
    <row r="74" spans="1:26" x14ac:dyDescent="0.3">
      <c r="A74" s="9"/>
      <c r="B74" s="209"/>
      <c r="C74" s="169"/>
      <c r="D74" s="371" t="s">
        <v>74</v>
      </c>
      <c r="E74" s="371"/>
      <c r="F74" s="134"/>
      <c r="G74" s="170"/>
      <c r="H74" s="134"/>
      <c r="I74" s="134"/>
      <c r="J74" s="135"/>
      <c r="K74" s="135"/>
      <c r="L74" s="135"/>
      <c r="M74" s="135"/>
      <c r="N74" s="135"/>
      <c r="O74" s="135"/>
      <c r="P74" s="135"/>
      <c r="Q74" s="133"/>
      <c r="R74" s="133"/>
      <c r="S74" s="133"/>
      <c r="T74" s="133"/>
      <c r="U74" s="133"/>
      <c r="V74" s="194"/>
      <c r="W74" s="215"/>
      <c r="X74" s="137"/>
      <c r="Y74" s="137"/>
      <c r="Z74" s="137"/>
    </row>
    <row r="75" spans="1:26" x14ac:dyDescent="0.3">
      <c r="A75" s="9"/>
      <c r="B75" s="210"/>
      <c r="C75" s="172">
        <v>713</v>
      </c>
      <c r="D75" s="372" t="s">
        <v>221</v>
      </c>
      <c r="E75" s="372"/>
      <c r="F75" s="138"/>
      <c r="G75" s="171"/>
      <c r="H75" s="138"/>
      <c r="I75" s="138"/>
      <c r="J75" s="139"/>
      <c r="K75" s="139"/>
      <c r="L75" s="139"/>
      <c r="M75" s="139"/>
      <c r="N75" s="139"/>
      <c r="O75" s="139"/>
      <c r="P75" s="139"/>
      <c r="Q75" s="9"/>
      <c r="R75" s="9"/>
      <c r="S75" s="9"/>
      <c r="T75" s="9"/>
      <c r="U75" s="9"/>
      <c r="V75" s="195"/>
      <c r="W75" s="215"/>
      <c r="X75" s="137"/>
      <c r="Y75" s="137"/>
      <c r="Z75" s="137"/>
    </row>
    <row r="76" spans="1:26" ht="25.05" customHeight="1" x14ac:dyDescent="0.3">
      <c r="A76" s="179"/>
      <c r="B76" s="211">
        <v>1</v>
      </c>
      <c r="C76" s="180" t="s">
        <v>222</v>
      </c>
      <c r="D76" s="373" t="s">
        <v>223</v>
      </c>
      <c r="E76" s="373"/>
      <c r="F76" s="174" t="s">
        <v>106</v>
      </c>
      <c r="G76" s="175">
        <v>473.04</v>
      </c>
      <c r="H76" s="174"/>
      <c r="I76" s="174">
        <f>ROUND(G76*(H76),2)</f>
        <v>0</v>
      </c>
      <c r="J76" s="176">
        <f>ROUND(G76*(N76),2)</f>
        <v>733.21</v>
      </c>
      <c r="K76" s="177">
        <f>ROUND(G76*(O76),2)</f>
        <v>0</v>
      </c>
      <c r="L76" s="177">
        <f>ROUND(G76*(H76),2)</f>
        <v>0</v>
      </c>
      <c r="M76" s="177"/>
      <c r="N76" s="177">
        <v>1.55</v>
      </c>
      <c r="O76" s="177"/>
      <c r="P76" s="181"/>
      <c r="Q76" s="181"/>
      <c r="R76" s="181"/>
      <c r="S76" s="178">
        <f>ROUND(G76*(P76),3)</f>
        <v>0</v>
      </c>
      <c r="T76" s="178"/>
      <c r="U76" s="178"/>
      <c r="V76" s="196"/>
      <c r="W76" s="52"/>
      <c r="Z76">
        <v>0</v>
      </c>
    </row>
    <row r="77" spans="1:26" ht="25.05" customHeight="1" x14ac:dyDescent="0.3">
      <c r="A77" s="179"/>
      <c r="B77" s="211">
        <v>2</v>
      </c>
      <c r="C77" s="180" t="s">
        <v>224</v>
      </c>
      <c r="D77" s="373" t="s">
        <v>225</v>
      </c>
      <c r="E77" s="373"/>
      <c r="F77" s="174" t="s">
        <v>169</v>
      </c>
      <c r="G77" s="175">
        <v>1.8090000000000002</v>
      </c>
      <c r="H77" s="174"/>
      <c r="I77" s="174">
        <f>ROUND(G77*(H77),2)</f>
        <v>0</v>
      </c>
      <c r="J77" s="176">
        <f>ROUND(G77*(N77),2)</f>
        <v>73.010000000000005</v>
      </c>
      <c r="K77" s="177">
        <f>ROUND(G77*(O77),2)</f>
        <v>0</v>
      </c>
      <c r="L77" s="177">
        <f>ROUND(G77*(H77),2)</f>
        <v>0</v>
      </c>
      <c r="M77" s="177"/>
      <c r="N77" s="177">
        <v>40.36</v>
      </c>
      <c r="O77" s="177"/>
      <c r="P77" s="181"/>
      <c r="Q77" s="181"/>
      <c r="R77" s="181"/>
      <c r="S77" s="178">
        <f>ROUND(G77*(P77),3)</f>
        <v>0</v>
      </c>
      <c r="T77" s="178"/>
      <c r="U77" s="178"/>
      <c r="V77" s="196"/>
      <c r="W77" s="52"/>
      <c r="Z77">
        <v>0</v>
      </c>
    </row>
    <row r="78" spans="1:26" ht="25.05" customHeight="1" x14ac:dyDescent="0.3">
      <c r="A78" s="179"/>
      <c r="B78" s="212">
        <v>3</v>
      </c>
      <c r="C78" s="188" t="s">
        <v>226</v>
      </c>
      <c r="D78" s="388" t="s">
        <v>227</v>
      </c>
      <c r="E78" s="388"/>
      <c r="F78" s="183" t="s">
        <v>106</v>
      </c>
      <c r="G78" s="184">
        <v>241.25</v>
      </c>
      <c r="H78" s="183"/>
      <c r="I78" s="183">
        <f>ROUND(G78*(H78),2)</f>
        <v>0</v>
      </c>
      <c r="J78" s="185">
        <f>ROUND(G78*(N78),2)</f>
        <v>1804.55</v>
      </c>
      <c r="K78" s="186">
        <f>ROUND(G78*(O78),2)</f>
        <v>0</v>
      </c>
      <c r="L78" s="186"/>
      <c r="M78" s="186">
        <f>ROUND(G78*(H78),2)</f>
        <v>0</v>
      </c>
      <c r="N78" s="186">
        <v>7.48</v>
      </c>
      <c r="O78" s="186"/>
      <c r="P78" s="189">
        <v>3.0000000000000001E-3</v>
      </c>
      <c r="Q78" s="189"/>
      <c r="R78" s="189">
        <v>3.0000000000000001E-3</v>
      </c>
      <c r="S78" s="187">
        <f>ROUND(G78*(P78),3)</f>
        <v>0.72399999999999998</v>
      </c>
      <c r="T78" s="187"/>
      <c r="U78" s="187"/>
      <c r="V78" s="197"/>
      <c r="W78" s="52"/>
      <c r="Z78">
        <v>0</v>
      </c>
    </row>
    <row r="79" spans="1:26" ht="25.05" customHeight="1" x14ac:dyDescent="0.3">
      <c r="A79" s="179"/>
      <c r="B79" s="212">
        <v>4</v>
      </c>
      <c r="C79" s="188" t="s">
        <v>228</v>
      </c>
      <c r="D79" s="388" t="s">
        <v>229</v>
      </c>
      <c r="E79" s="388"/>
      <c r="F79" s="183" t="s">
        <v>106</v>
      </c>
      <c r="G79" s="184">
        <v>241.25</v>
      </c>
      <c r="H79" s="183"/>
      <c r="I79" s="183">
        <f>ROUND(G79*(H79),2)</f>
        <v>0</v>
      </c>
      <c r="J79" s="185">
        <f>ROUND(G79*(N79),2)</f>
        <v>2706.83</v>
      </c>
      <c r="K79" s="186">
        <f>ROUND(G79*(O79),2)</f>
        <v>0</v>
      </c>
      <c r="L79" s="186"/>
      <c r="M79" s="186">
        <f>ROUND(G79*(H79),2)</f>
        <v>0</v>
      </c>
      <c r="N79" s="186">
        <v>11.22</v>
      </c>
      <c r="O79" s="186"/>
      <c r="P79" s="189">
        <v>4.4999999999999997E-3</v>
      </c>
      <c r="Q79" s="189"/>
      <c r="R79" s="189">
        <v>4.4999999999999997E-3</v>
      </c>
      <c r="S79" s="187">
        <f>ROUND(G79*(P79),3)</f>
        <v>1.0860000000000001</v>
      </c>
      <c r="T79" s="187"/>
      <c r="U79" s="187"/>
      <c r="V79" s="197"/>
      <c r="W79" s="52"/>
      <c r="Z79">
        <v>0</v>
      </c>
    </row>
    <row r="80" spans="1:26" x14ac:dyDescent="0.3">
      <c r="A80" s="9"/>
      <c r="B80" s="210"/>
      <c r="C80" s="172">
        <v>713</v>
      </c>
      <c r="D80" s="372" t="s">
        <v>221</v>
      </c>
      <c r="E80" s="372"/>
      <c r="F80" s="138"/>
      <c r="G80" s="171"/>
      <c r="H80" s="138"/>
      <c r="I80" s="140">
        <f>ROUND((SUM(I75:I79))/1,2)</f>
        <v>0</v>
      </c>
      <c r="J80" s="139"/>
      <c r="K80" s="139"/>
      <c r="L80" s="139">
        <f>ROUND((SUM(L75:L79))/1,2)</f>
        <v>0</v>
      </c>
      <c r="M80" s="139">
        <f>ROUND((SUM(M75:M79))/1,2)</f>
        <v>0</v>
      </c>
      <c r="N80" s="139"/>
      <c r="O80" s="139"/>
      <c r="P80" s="190"/>
      <c r="Q80" s="1"/>
      <c r="R80" s="1"/>
      <c r="S80" s="190">
        <f>ROUND((SUM(S75:S79))/1,2)</f>
        <v>1.81</v>
      </c>
      <c r="T80" s="2"/>
      <c r="U80" s="2"/>
      <c r="V80" s="198">
        <f>ROUND((SUM(V75:V79))/1,2)</f>
        <v>0</v>
      </c>
      <c r="W80" s="52"/>
    </row>
    <row r="81" spans="1:26" x14ac:dyDescent="0.3">
      <c r="A81" s="1"/>
      <c r="B81" s="206"/>
      <c r="C81" s="1"/>
      <c r="D81" s="1"/>
      <c r="E81" s="131"/>
      <c r="F81" s="131"/>
      <c r="G81" s="165"/>
      <c r="H81" s="131"/>
      <c r="I81" s="131"/>
      <c r="J81" s="132"/>
      <c r="K81" s="132"/>
      <c r="L81" s="132"/>
      <c r="M81" s="132"/>
      <c r="N81" s="132"/>
      <c r="O81" s="132"/>
      <c r="P81" s="132"/>
      <c r="Q81" s="1"/>
      <c r="R81" s="1"/>
      <c r="S81" s="1"/>
      <c r="T81" s="1"/>
      <c r="U81" s="1"/>
      <c r="V81" s="199"/>
      <c r="W81" s="52"/>
    </row>
    <row r="82" spans="1:26" x14ac:dyDescent="0.3">
      <c r="A82" s="9"/>
      <c r="B82" s="210"/>
      <c r="C82" s="9"/>
      <c r="D82" s="386" t="s">
        <v>74</v>
      </c>
      <c r="E82" s="386"/>
      <c r="F82" s="138"/>
      <c r="G82" s="171"/>
      <c r="H82" s="138"/>
      <c r="I82" s="140">
        <f>ROUND((SUM(I74:I81))/2,2)</f>
        <v>0</v>
      </c>
      <c r="J82" s="139"/>
      <c r="K82" s="139"/>
      <c r="L82" s="139">
        <f>ROUND((SUM(L74:L81))/2,2)</f>
        <v>0</v>
      </c>
      <c r="M82" s="139">
        <f>ROUND((SUM(M74:M81))/2,2)</f>
        <v>0</v>
      </c>
      <c r="N82" s="139"/>
      <c r="O82" s="139"/>
      <c r="P82" s="190"/>
      <c r="Q82" s="1"/>
      <c r="R82" s="1"/>
      <c r="S82" s="190">
        <f>ROUND((SUM(S74:S81))/2,2)</f>
        <v>1.81</v>
      </c>
      <c r="T82" s="1"/>
      <c r="U82" s="1"/>
      <c r="V82" s="198">
        <f>ROUND((SUM(V74:V81))/2,2)</f>
        <v>0</v>
      </c>
      <c r="W82" s="52"/>
    </row>
    <row r="83" spans="1:26" x14ac:dyDescent="0.3">
      <c r="A83" s="1"/>
      <c r="B83" s="213"/>
      <c r="C83" s="191"/>
      <c r="D83" s="389" t="s">
        <v>76</v>
      </c>
      <c r="E83" s="389"/>
      <c r="F83" s="193"/>
      <c r="G83" s="192"/>
      <c r="H83" s="193"/>
      <c r="I83" s="193">
        <f>ROUND((SUM(I74:I82))/3,2)</f>
        <v>0</v>
      </c>
      <c r="J83" s="217"/>
      <c r="K83" s="217">
        <f>ROUND((SUM(K74:K82))/3,2)</f>
        <v>0</v>
      </c>
      <c r="L83" s="217">
        <f>ROUND((SUM(L74:L82))/3,2)</f>
        <v>0</v>
      </c>
      <c r="M83" s="217">
        <f>ROUND((SUM(M74:M82))/3,2)</f>
        <v>0</v>
      </c>
      <c r="N83" s="217"/>
      <c r="O83" s="217"/>
      <c r="P83" s="192"/>
      <c r="Q83" s="191"/>
      <c r="R83" s="191"/>
      <c r="S83" s="192">
        <f>ROUND((SUM(S74:S82))/3,2)</f>
        <v>1.81</v>
      </c>
      <c r="T83" s="191"/>
      <c r="U83" s="191"/>
      <c r="V83" s="200">
        <f>ROUND((SUM(V74:V82))/3,2)</f>
        <v>0</v>
      </c>
      <c r="W83" s="52"/>
      <c r="Y83">
        <f>(SUM(Y74:Y82))</f>
        <v>0</v>
      </c>
      <c r="Z83">
        <f>(SUM(Z74:Z82))</f>
        <v>0</v>
      </c>
    </row>
  </sheetData>
  <mergeCells count="53">
    <mergeCell ref="D83:E83"/>
    <mergeCell ref="D76:E76"/>
    <mergeCell ref="D77:E77"/>
    <mergeCell ref="D78:E78"/>
    <mergeCell ref="D79:E79"/>
    <mergeCell ref="D80:E80"/>
    <mergeCell ref="D82:E82"/>
    <mergeCell ref="D75:E75"/>
    <mergeCell ref="B55:D55"/>
    <mergeCell ref="B56:D56"/>
    <mergeCell ref="B57:D57"/>
    <mergeCell ref="B59:D59"/>
    <mergeCell ref="B63:V63"/>
    <mergeCell ref="B65:E65"/>
    <mergeCell ref="B66:E66"/>
    <mergeCell ref="B67:E67"/>
    <mergeCell ref="I65:P65"/>
    <mergeCell ref="D74:E7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H1:I1"/>
  </mergeCells>
  <hyperlinks>
    <hyperlink ref="B1:C1" location="A2:A2" tooltip="Klikni na prechod ku Kryciemu listu..." display="Krycí list rozpočtu" xr:uid="{3147EE9E-3F7E-41BC-9A19-D46A99FF2FC4}"/>
    <hyperlink ref="E1:F1" location="A54:A54" tooltip="Klikni na prechod ku rekapitulácii..." display="Rekapitulácia rozpočtu" xr:uid="{13CA6407-D77A-4395-B05F-D90085544DF3}"/>
    <hyperlink ref="H1:I1" location="B73:B73" tooltip="Klikni na prechod ku Rozpočet..." display="Rozpočet" xr:uid="{2D048E60-6336-4926-9483-41502E9505F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Zateplenie strešného plášta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ACDF-9F53-4C62-AF13-2F697DBFBE75}">
  <dimension ref="A1:AA144"/>
  <sheetViews>
    <sheetView workbookViewId="0">
      <pane ySplit="1" topLeftCell="A2" activePane="bottomLeft" state="frozen"/>
      <selection pane="bottomLeft" activeCell="B11" sqref="B11:H1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230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15623'!E59</f>
        <v>0</v>
      </c>
      <c r="D15" s="57">
        <f>'SO 15623'!F59</f>
        <v>0</v>
      </c>
      <c r="E15" s="66">
        <f>'SO 15623'!G59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15623'!E64</f>
        <v>0</v>
      </c>
      <c r="D16" s="91">
        <f>'SO 15623'!F64</f>
        <v>0</v>
      </c>
      <c r="E16" s="92">
        <f>'SO 15623'!G64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(SUM(Z81:Z143))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/>
      <c r="D17" s="57"/>
      <c r="E17" s="66"/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(SUM(Y81:Y143))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15623'!K81:'SO 15623'!K143)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15623'!K81:'SO 15623'!K143)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230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71</v>
      </c>
      <c r="C56" s="357"/>
      <c r="D56" s="357"/>
      <c r="E56" s="138">
        <f>'SO 15623'!L86</f>
        <v>0</v>
      </c>
      <c r="F56" s="138">
        <f>'SO 15623'!M86</f>
        <v>0</v>
      </c>
      <c r="G56" s="138">
        <f>'SO 15623'!I86</f>
        <v>0</v>
      </c>
      <c r="H56" s="139">
        <f>'SO 15623'!S86</f>
        <v>2.25</v>
      </c>
      <c r="I56" s="139">
        <f>'SO 15623'!V86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72</v>
      </c>
      <c r="C57" s="357"/>
      <c r="D57" s="357"/>
      <c r="E57" s="138">
        <f>'SO 15623'!L105</f>
        <v>0</v>
      </c>
      <c r="F57" s="138">
        <f>'SO 15623'!M105</f>
        <v>0</v>
      </c>
      <c r="G57" s="138">
        <f>'SO 15623'!I105</f>
        <v>0</v>
      </c>
      <c r="H57" s="139">
        <f>'SO 15623'!S105</f>
        <v>0</v>
      </c>
      <c r="I57" s="139">
        <f>'SO 15623'!V105</f>
        <v>9.5299999999999994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6" t="s">
        <v>73</v>
      </c>
      <c r="C58" s="357"/>
      <c r="D58" s="357"/>
      <c r="E58" s="138">
        <f>'SO 15623'!L109</f>
        <v>0</v>
      </c>
      <c r="F58" s="138">
        <f>'SO 15623'!M109</f>
        <v>0</v>
      </c>
      <c r="G58" s="138">
        <f>'SO 15623'!I109</f>
        <v>0</v>
      </c>
      <c r="H58" s="139">
        <f>'SO 15623'!S109</f>
        <v>0</v>
      </c>
      <c r="I58" s="139">
        <f>'SO 15623'!V109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85" t="s">
        <v>66</v>
      </c>
      <c r="C59" s="386"/>
      <c r="D59" s="386"/>
      <c r="E59" s="140">
        <f>'SO 15623'!L111</f>
        <v>0</v>
      </c>
      <c r="F59" s="140">
        <f>'SO 15623'!M111</f>
        <v>0</v>
      </c>
      <c r="G59" s="140">
        <f>'SO 15623'!I111</f>
        <v>0</v>
      </c>
      <c r="H59" s="141">
        <f>'SO 15623'!S111</f>
        <v>2.25</v>
      </c>
      <c r="I59" s="141">
        <f>'SO 15623'!V111</f>
        <v>9.5299999999999994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1"/>
      <c r="B60" s="206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2"/>
    </row>
    <row r="61" spans="1:26" x14ac:dyDescent="0.3">
      <c r="A61" s="9"/>
      <c r="B61" s="385" t="s">
        <v>74</v>
      </c>
      <c r="C61" s="386"/>
      <c r="D61" s="386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56" t="s">
        <v>195</v>
      </c>
      <c r="C62" s="357"/>
      <c r="D62" s="357"/>
      <c r="E62" s="138">
        <f>'SO 15623'!L118</f>
        <v>0</v>
      </c>
      <c r="F62" s="138">
        <f>'SO 15623'!M118</f>
        <v>0</v>
      </c>
      <c r="G62" s="138">
        <f>'SO 15623'!I118</f>
        <v>0</v>
      </c>
      <c r="H62" s="139">
        <f>'SO 15623'!S118</f>
        <v>0.17</v>
      </c>
      <c r="I62" s="139">
        <f>'SO 15623'!V118</f>
        <v>0.11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56" t="s">
        <v>196</v>
      </c>
      <c r="C63" s="357"/>
      <c r="D63" s="357"/>
      <c r="E63" s="138">
        <f>'SO 15623'!L141</f>
        <v>0</v>
      </c>
      <c r="F63" s="138">
        <f>'SO 15623'!M141</f>
        <v>0</v>
      </c>
      <c r="G63" s="138">
        <f>'SO 15623'!I141</f>
        <v>0</v>
      </c>
      <c r="H63" s="139">
        <f>'SO 15623'!S141</f>
        <v>6.28</v>
      </c>
      <c r="I63" s="139">
        <f>'SO 15623'!V141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85" t="s">
        <v>74</v>
      </c>
      <c r="C64" s="386"/>
      <c r="D64" s="386"/>
      <c r="E64" s="140">
        <f>'SO 15623'!L143</f>
        <v>0</v>
      </c>
      <c r="F64" s="140">
        <f>'SO 15623'!M143</f>
        <v>0</v>
      </c>
      <c r="G64" s="140">
        <f>'SO 15623'!I143</f>
        <v>0</v>
      </c>
      <c r="H64" s="141">
        <f>'SO 15623'!S143</f>
        <v>6.45</v>
      </c>
      <c r="I64" s="141">
        <f>'SO 15623'!V143</f>
        <v>0.11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1"/>
      <c r="B65" s="206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74" t="s">
        <v>76</v>
      </c>
      <c r="C66" s="375"/>
      <c r="D66" s="375"/>
      <c r="E66" s="144">
        <f>'SO 15623'!L144</f>
        <v>0</v>
      </c>
      <c r="F66" s="144">
        <f>'SO 15623'!M144</f>
        <v>0</v>
      </c>
      <c r="G66" s="144">
        <f>'SO 15623'!I144</f>
        <v>0</v>
      </c>
      <c r="H66" s="145">
        <f>'SO 15623'!S144</f>
        <v>8.6999999999999993</v>
      </c>
      <c r="I66" s="145">
        <f>'SO 15623'!V144</f>
        <v>9.64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5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76" t="s">
        <v>77</v>
      </c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201"/>
      <c r="B72" s="379" t="s">
        <v>30</v>
      </c>
      <c r="C72" s="380"/>
      <c r="D72" s="380"/>
      <c r="E72" s="381"/>
      <c r="F72" s="166"/>
      <c r="G72" s="166"/>
      <c r="H72" s="167" t="s">
        <v>88</v>
      </c>
      <c r="I72" s="382" t="s">
        <v>89</v>
      </c>
      <c r="J72" s="383"/>
      <c r="K72" s="383"/>
      <c r="L72" s="383"/>
      <c r="M72" s="383"/>
      <c r="N72" s="383"/>
      <c r="O72" s="383"/>
      <c r="P72" s="384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201"/>
      <c r="B73" s="364" t="s">
        <v>31</v>
      </c>
      <c r="C73" s="365"/>
      <c r="D73" s="365"/>
      <c r="E73" s="366"/>
      <c r="F73" s="162"/>
      <c r="G73" s="162"/>
      <c r="H73" s="163" t="s">
        <v>25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201"/>
      <c r="B74" s="364" t="s">
        <v>32</v>
      </c>
      <c r="C74" s="365"/>
      <c r="D74" s="365"/>
      <c r="E74" s="366"/>
      <c r="F74" s="162"/>
      <c r="G74" s="162"/>
      <c r="H74" s="163" t="s">
        <v>90</v>
      </c>
      <c r="I74" s="163" t="s">
        <v>29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91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230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7" t="s">
        <v>65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8" t="s">
        <v>78</v>
      </c>
      <c r="C80" s="127" t="s">
        <v>79</v>
      </c>
      <c r="D80" s="127" t="s">
        <v>80</v>
      </c>
      <c r="E80" s="155"/>
      <c r="F80" s="155" t="s">
        <v>81</v>
      </c>
      <c r="G80" s="155" t="s">
        <v>82</v>
      </c>
      <c r="H80" s="156" t="s">
        <v>83</v>
      </c>
      <c r="I80" s="156" t="s">
        <v>84</v>
      </c>
      <c r="J80" s="156"/>
      <c r="K80" s="156"/>
      <c r="L80" s="156"/>
      <c r="M80" s="156"/>
      <c r="N80" s="156"/>
      <c r="O80" s="156"/>
      <c r="P80" s="156" t="s">
        <v>85</v>
      </c>
      <c r="Q80" s="157"/>
      <c r="R80" s="157"/>
      <c r="S80" s="127" t="s">
        <v>86</v>
      </c>
      <c r="T80" s="158"/>
      <c r="U80" s="158"/>
      <c r="V80" s="127" t="s">
        <v>87</v>
      </c>
      <c r="W80" s="52"/>
    </row>
    <row r="81" spans="1:26" x14ac:dyDescent="0.3">
      <c r="A81" s="9"/>
      <c r="B81" s="209"/>
      <c r="C81" s="169"/>
      <c r="D81" s="371" t="s">
        <v>66</v>
      </c>
      <c r="E81" s="371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4"/>
      <c r="W81" s="215"/>
      <c r="X81" s="137"/>
      <c r="Y81" s="137"/>
      <c r="Z81" s="137"/>
    </row>
    <row r="82" spans="1:26" x14ac:dyDescent="0.3">
      <c r="A82" s="9"/>
      <c r="B82" s="210"/>
      <c r="C82" s="172">
        <v>6</v>
      </c>
      <c r="D82" s="372" t="s">
        <v>126</v>
      </c>
      <c r="E82" s="372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1</v>
      </c>
      <c r="C83" s="180" t="s">
        <v>231</v>
      </c>
      <c r="D83" s="373" t="s">
        <v>232</v>
      </c>
      <c r="E83" s="373"/>
      <c r="F83" s="174" t="s">
        <v>106</v>
      </c>
      <c r="G83" s="175">
        <v>33.4</v>
      </c>
      <c r="H83" s="174"/>
      <c r="I83" s="174">
        <f>ROUND(G83*(H83),2)</f>
        <v>0</v>
      </c>
      <c r="J83" s="176">
        <f>ROUND(G83*(N83),2)</f>
        <v>284.57</v>
      </c>
      <c r="K83" s="177">
        <f>ROUND(G83*(O83),2)</f>
        <v>0</v>
      </c>
      <c r="L83" s="177">
        <f>ROUND(G83*(H83),2)</f>
        <v>0</v>
      </c>
      <c r="M83" s="177"/>
      <c r="N83" s="177">
        <v>8.52</v>
      </c>
      <c r="O83" s="177"/>
      <c r="P83" s="181">
        <v>4.4019999999999997E-2</v>
      </c>
      <c r="Q83" s="181"/>
      <c r="R83" s="181">
        <v>4.4019999999999997E-2</v>
      </c>
      <c r="S83" s="178">
        <f>ROUND(G83*(P83),3)</f>
        <v>1.47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2</v>
      </c>
      <c r="C84" s="180" t="s">
        <v>233</v>
      </c>
      <c r="D84" s="373" t="s">
        <v>234</v>
      </c>
      <c r="E84" s="373"/>
      <c r="F84" s="174" t="s">
        <v>162</v>
      </c>
      <c r="G84" s="175">
        <v>83.5</v>
      </c>
      <c r="H84" s="174"/>
      <c r="I84" s="174">
        <f>ROUND(G84*(H84),2)</f>
        <v>0</v>
      </c>
      <c r="J84" s="176">
        <f>ROUND(G84*(N84),2)</f>
        <v>585.34</v>
      </c>
      <c r="K84" s="177">
        <f>ROUND(G84*(O84),2)</f>
        <v>0</v>
      </c>
      <c r="L84" s="177">
        <f>ROUND(G84*(H84),2)</f>
        <v>0</v>
      </c>
      <c r="M84" s="177"/>
      <c r="N84" s="177">
        <v>7.01</v>
      </c>
      <c r="O84" s="177"/>
      <c r="P84" s="181">
        <v>7.9900000000000006E-3</v>
      </c>
      <c r="Q84" s="181"/>
      <c r="R84" s="181">
        <v>7.9900000000000006E-3</v>
      </c>
      <c r="S84" s="178">
        <f>ROUND(G84*(P84),3)</f>
        <v>0.66700000000000004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2">
        <v>3</v>
      </c>
      <c r="C85" s="188" t="s">
        <v>235</v>
      </c>
      <c r="D85" s="388" t="s">
        <v>236</v>
      </c>
      <c r="E85" s="388"/>
      <c r="F85" s="183" t="s">
        <v>162</v>
      </c>
      <c r="G85" s="184">
        <v>83.5</v>
      </c>
      <c r="H85" s="183"/>
      <c r="I85" s="183">
        <f>ROUND(G85*(H85),2)</f>
        <v>0</v>
      </c>
      <c r="J85" s="185">
        <f>ROUND(G85*(N85),2)</f>
        <v>1528.89</v>
      </c>
      <c r="K85" s="186">
        <f>ROUND(G85*(O85),2)</f>
        <v>0</v>
      </c>
      <c r="L85" s="186"/>
      <c r="M85" s="186">
        <f>ROUND(G85*(H85),2)</f>
        <v>0</v>
      </c>
      <c r="N85" s="186">
        <v>18.309999999999999</v>
      </c>
      <c r="O85" s="186"/>
      <c r="P85" s="189">
        <v>1.3500000000000001E-3</v>
      </c>
      <c r="Q85" s="189"/>
      <c r="R85" s="189">
        <v>1.3500000000000001E-3</v>
      </c>
      <c r="S85" s="187">
        <f>ROUND(G85*(P85),3)</f>
        <v>0.113</v>
      </c>
      <c r="T85" s="187"/>
      <c r="U85" s="187"/>
      <c r="V85" s="197"/>
      <c r="W85" s="52"/>
      <c r="Z85">
        <v>0</v>
      </c>
    </row>
    <row r="86" spans="1:26" x14ac:dyDescent="0.3">
      <c r="A86" s="9"/>
      <c r="B86" s="210"/>
      <c r="C86" s="172">
        <v>6</v>
      </c>
      <c r="D86" s="372" t="s">
        <v>126</v>
      </c>
      <c r="E86" s="372"/>
      <c r="F86" s="138"/>
      <c r="G86" s="171"/>
      <c r="H86" s="138"/>
      <c r="I86" s="140">
        <f>ROUND((SUM(I82:I85))/1,2)</f>
        <v>0</v>
      </c>
      <c r="J86" s="139"/>
      <c r="K86" s="139"/>
      <c r="L86" s="139">
        <f>ROUND((SUM(L82:L85))/1,2)</f>
        <v>0</v>
      </c>
      <c r="M86" s="139">
        <f>ROUND((SUM(M82:M85))/1,2)</f>
        <v>0</v>
      </c>
      <c r="N86" s="139"/>
      <c r="O86" s="139"/>
      <c r="P86" s="139"/>
      <c r="Q86" s="9"/>
      <c r="R86" s="9"/>
      <c r="S86" s="9">
        <f>ROUND((SUM(S82:S85))/1,2)</f>
        <v>2.25</v>
      </c>
      <c r="T86" s="9"/>
      <c r="U86" s="9"/>
      <c r="V86" s="198">
        <f>ROUND((SUM(V82:V85))/1,2)</f>
        <v>0</v>
      </c>
      <c r="W86" s="215"/>
      <c r="X86" s="137"/>
      <c r="Y86" s="137"/>
      <c r="Z86" s="137"/>
    </row>
    <row r="87" spans="1:26" x14ac:dyDescent="0.3">
      <c r="A87" s="1"/>
      <c r="B87" s="206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9"/>
      <c r="W87" s="52"/>
    </row>
    <row r="88" spans="1:26" x14ac:dyDescent="0.3">
      <c r="A88" s="9"/>
      <c r="B88" s="210"/>
      <c r="C88" s="172">
        <v>9</v>
      </c>
      <c r="D88" s="372" t="s">
        <v>153</v>
      </c>
      <c r="E88" s="372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5"/>
      <c r="W88" s="215"/>
      <c r="X88" s="137"/>
      <c r="Y88" s="137"/>
      <c r="Z88" s="137"/>
    </row>
    <row r="89" spans="1:26" ht="25.05" customHeight="1" x14ac:dyDescent="0.3">
      <c r="A89" s="179"/>
      <c r="B89" s="211">
        <v>4</v>
      </c>
      <c r="C89" s="180" t="s">
        <v>237</v>
      </c>
      <c r="D89" s="373" t="s">
        <v>238</v>
      </c>
      <c r="E89" s="373"/>
      <c r="F89" s="174" t="s">
        <v>208</v>
      </c>
      <c r="G89" s="175">
        <v>91</v>
      </c>
      <c r="H89" s="174"/>
      <c r="I89" s="174">
        <f t="shared" ref="I89:I104" si="0">ROUND(G89*(H89),2)</f>
        <v>0</v>
      </c>
      <c r="J89" s="176">
        <f t="shared" ref="J89:J104" si="1">ROUND(G89*(N89),2)</f>
        <v>56.42</v>
      </c>
      <c r="K89" s="177">
        <f t="shared" ref="K89:K104" si="2">ROUND(G89*(O89),2)</f>
        <v>0</v>
      </c>
      <c r="L89" s="177">
        <f t="shared" ref="L89:L104" si="3">ROUND(G89*(H89),2)</f>
        <v>0</v>
      </c>
      <c r="M89" s="177"/>
      <c r="N89" s="177">
        <v>0.62</v>
      </c>
      <c r="O89" s="177"/>
      <c r="P89" s="181"/>
      <c r="Q89" s="181"/>
      <c r="R89" s="181"/>
      <c r="S89" s="178">
        <f t="shared" ref="S89:S104" si="4">ROUND(G89*(P89),3)</f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5</v>
      </c>
      <c r="C90" s="180" t="s">
        <v>239</v>
      </c>
      <c r="D90" s="373" t="s">
        <v>240</v>
      </c>
      <c r="E90" s="373"/>
      <c r="F90" s="174" t="s">
        <v>208</v>
      </c>
      <c r="G90" s="175">
        <v>11</v>
      </c>
      <c r="H90" s="174"/>
      <c r="I90" s="174">
        <f t="shared" si="0"/>
        <v>0</v>
      </c>
      <c r="J90" s="176">
        <f t="shared" si="1"/>
        <v>9.9</v>
      </c>
      <c r="K90" s="177">
        <f t="shared" si="2"/>
        <v>0</v>
      </c>
      <c r="L90" s="177">
        <f t="shared" si="3"/>
        <v>0</v>
      </c>
      <c r="M90" s="177"/>
      <c r="N90" s="177">
        <v>0.9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6</v>
      </c>
      <c r="C91" s="180" t="s">
        <v>241</v>
      </c>
      <c r="D91" s="373" t="s">
        <v>242</v>
      </c>
      <c r="E91" s="373"/>
      <c r="F91" s="174" t="s">
        <v>208</v>
      </c>
      <c r="G91" s="175">
        <v>4</v>
      </c>
      <c r="H91" s="174"/>
      <c r="I91" s="174">
        <f t="shared" si="0"/>
        <v>0</v>
      </c>
      <c r="J91" s="176">
        <f t="shared" si="1"/>
        <v>14.2</v>
      </c>
      <c r="K91" s="177">
        <f t="shared" si="2"/>
        <v>0</v>
      </c>
      <c r="L91" s="177">
        <f t="shared" si="3"/>
        <v>0</v>
      </c>
      <c r="M91" s="177"/>
      <c r="N91" s="177">
        <v>3.55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34.950000000000003" customHeight="1" x14ac:dyDescent="0.3">
      <c r="A92" s="179"/>
      <c r="B92" s="211">
        <v>7</v>
      </c>
      <c r="C92" s="180" t="s">
        <v>243</v>
      </c>
      <c r="D92" s="373" t="s">
        <v>244</v>
      </c>
      <c r="E92" s="373"/>
      <c r="F92" s="174" t="s">
        <v>106</v>
      </c>
      <c r="G92" s="175">
        <v>11.7</v>
      </c>
      <c r="H92" s="174"/>
      <c r="I92" s="174">
        <f t="shared" si="0"/>
        <v>0</v>
      </c>
      <c r="J92" s="176">
        <f t="shared" si="1"/>
        <v>160.88</v>
      </c>
      <c r="K92" s="177">
        <f t="shared" si="2"/>
        <v>0</v>
      </c>
      <c r="L92" s="177">
        <f t="shared" si="3"/>
        <v>0</v>
      </c>
      <c r="M92" s="177"/>
      <c r="N92" s="177">
        <v>13.75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>
        <f t="shared" ref="V92:V97" si="5">ROUND(G92*(X92),3)</f>
        <v>0.878</v>
      </c>
      <c r="W92" s="52"/>
      <c r="X92">
        <v>7.4999999999999997E-2</v>
      </c>
      <c r="Z92">
        <v>0</v>
      </c>
    </row>
    <row r="93" spans="1:26" ht="34.950000000000003" customHeight="1" x14ac:dyDescent="0.3">
      <c r="A93" s="179"/>
      <c r="B93" s="211">
        <v>8</v>
      </c>
      <c r="C93" s="180" t="s">
        <v>245</v>
      </c>
      <c r="D93" s="373" t="s">
        <v>246</v>
      </c>
      <c r="E93" s="373"/>
      <c r="F93" s="174" t="s">
        <v>106</v>
      </c>
      <c r="G93" s="175">
        <v>56.94</v>
      </c>
      <c r="H93" s="174"/>
      <c r="I93" s="174">
        <f t="shared" si="0"/>
        <v>0</v>
      </c>
      <c r="J93" s="176">
        <f t="shared" si="1"/>
        <v>530.11</v>
      </c>
      <c r="K93" s="177">
        <f t="shared" si="2"/>
        <v>0</v>
      </c>
      <c r="L93" s="177">
        <f t="shared" si="3"/>
        <v>0</v>
      </c>
      <c r="M93" s="177"/>
      <c r="N93" s="177">
        <v>9.31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>
        <f t="shared" si="5"/>
        <v>3.53</v>
      </c>
      <c r="W93" s="52"/>
      <c r="X93">
        <v>6.2E-2</v>
      </c>
      <c r="Z93">
        <v>0</v>
      </c>
    </row>
    <row r="94" spans="1:26" ht="34.950000000000003" customHeight="1" x14ac:dyDescent="0.3">
      <c r="A94" s="179"/>
      <c r="B94" s="211">
        <v>9</v>
      </c>
      <c r="C94" s="180" t="s">
        <v>247</v>
      </c>
      <c r="D94" s="373" t="s">
        <v>248</v>
      </c>
      <c r="E94" s="373"/>
      <c r="F94" s="174" t="s">
        <v>106</v>
      </c>
      <c r="G94" s="175">
        <v>42.99</v>
      </c>
      <c r="H94" s="174"/>
      <c r="I94" s="174">
        <f t="shared" si="0"/>
        <v>0</v>
      </c>
      <c r="J94" s="176">
        <f t="shared" si="1"/>
        <v>294.05</v>
      </c>
      <c r="K94" s="177">
        <f t="shared" si="2"/>
        <v>0</v>
      </c>
      <c r="L94" s="177">
        <f t="shared" si="3"/>
        <v>0</v>
      </c>
      <c r="M94" s="177"/>
      <c r="N94" s="177">
        <v>6.84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>
        <f t="shared" si="5"/>
        <v>2.3210000000000002</v>
      </c>
      <c r="W94" s="52"/>
      <c r="X94">
        <v>5.3999999999999999E-2</v>
      </c>
      <c r="Z94">
        <v>0</v>
      </c>
    </row>
    <row r="95" spans="1:26" ht="25.05" customHeight="1" x14ac:dyDescent="0.3">
      <c r="A95" s="179"/>
      <c r="B95" s="211">
        <v>10</v>
      </c>
      <c r="C95" s="180" t="s">
        <v>249</v>
      </c>
      <c r="D95" s="373" t="s">
        <v>250</v>
      </c>
      <c r="E95" s="373"/>
      <c r="F95" s="174" t="s">
        <v>106</v>
      </c>
      <c r="G95" s="175">
        <v>22.08</v>
      </c>
      <c r="H95" s="174"/>
      <c r="I95" s="174">
        <f t="shared" si="0"/>
        <v>0</v>
      </c>
      <c r="J95" s="176">
        <f t="shared" si="1"/>
        <v>138</v>
      </c>
      <c r="K95" s="177">
        <f t="shared" si="2"/>
        <v>0</v>
      </c>
      <c r="L95" s="177">
        <f t="shared" si="3"/>
        <v>0</v>
      </c>
      <c r="M95" s="177"/>
      <c r="N95" s="177">
        <v>6.25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>
        <f t="shared" si="5"/>
        <v>1.9430000000000001</v>
      </c>
      <c r="W95" s="52"/>
      <c r="X95">
        <v>8.7999999999999995E-2</v>
      </c>
      <c r="Z95">
        <v>0</v>
      </c>
    </row>
    <row r="96" spans="1:26" ht="25.05" customHeight="1" x14ac:dyDescent="0.3">
      <c r="A96" s="179"/>
      <c r="B96" s="211">
        <v>11</v>
      </c>
      <c r="C96" s="180" t="s">
        <v>251</v>
      </c>
      <c r="D96" s="373" t="s">
        <v>252</v>
      </c>
      <c r="E96" s="373"/>
      <c r="F96" s="174" t="s">
        <v>106</v>
      </c>
      <c r="G96" s="175">
        <v>9.8000000000000007</v>
      </c>
      <c r="H96" s="174"/>
      <c r="I96" s="174">
        <f t="shared" si="0"/>
        <v>0</v>
      </c>
      <c r="J96" s="176">
        <f t="shared" si="1"/>
        <v>21.76</v>
      </c>
      <c r="K96" s="177">
        <f t="shared" si="2"/>
        <v>0</v>
      </c>
      <c r="L96" s="177">
        <f t="shared" si="3"/>
        <v>0</v>
      </c>
      <c r="M96" s="177"/>
      <c r="N96" s="177">
        <v>2.2200000000000002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6">
        <f t="shared" si="5"/>
        <v>0.23499999999999999</v>
      </c>
      <c r="W96" s="52"/>
      <c r="X96">
        <v>2.4E-2</v>
      </c>
      <c r="Z96">
        <v>0</v>
      </c>
    </row>
    <row r="97" spans="1:26" ht="25.05" customHeight="1" x14ac:dyDescent="0.3">
      <c r="A97" s="179"/>
      <c r="B97" s="211">
        <v>12</v>
      </c>
      <c r="C97" s="180" t="s">
        <v>253</v>
      </c>
      <c r="D97" s="373" t="s">
        <v>254</v>
      </c>
      <c r="E97" s="373"/>
      <c r="F97" s="174" t="s">
        <v>106</v>
      </c>
      <c r="G97" s="175">
        <v>11.52</v>
      </c>
      <c r="H97" s="174"/>
      <c r="I97" s="174">
        <f t="shared" si="0"/>
        <v>0</v>
      </c>
      <c r="J97" s="176">
        <f t="shared" si="1"/>
        <v>37.79</v>
      </c>
      <c r="K97" s="177">
        <f t="shared" si="2"/>
        <v>0</v>
      </c>
      <c r="L97" s="177">
        <f t="shared" si="3"/>
        <v>0</v>
      </c>
      <c r="M97" s="177"/>
      <c r="N97" s="177">
        <v>3.2800000000000002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>
        <f t="shared" si="5"/>
        <v>0.622</v>
      </c>
      <c r="W97" s="52"/>
      <c r="X97">
        <v>5.3999999999999999E-2</v>
      </c>
      <c r="Z97">
        <v>0</v>
      </c>
    </row>
    <row r="98" spans="1:26" ht="25.05" customHeight="1" x14ac:dyDescent="0.3">
      <c r="A98" s="179"/>
      <c r="B98" s="211">
        <v>13</v>
      </c>
      <c r="C98" s="180" t="s">
        <v>167</v>
      </c>
      <c r="D98" s="373" t="s">
        <v>168</v>
      </c>
      <c r="E98" s="373"/>
      <c r="F98" s="174" t="s">
        <v>169</v>
      </c>
      <c r="G98" s="175">
        <v>9.5299999999999994</v>
      </c>
      <c r="H98" s="174"/>
      <c r="I98" s="174">
        <f t="shared" si="0"/>
        <v>0</v>
      </c>
      <c r="J98" s="176">
        <f t="shared" si="1"/>
        <v>106.45</v>
      </c>
      <c r="K98" s="177">
        <f t="shared" si="2"/>
        <v>0</v>
      </c>
      <c r="L98" s="177">
        <f t="shared" si="3"/>
        <v>0</v>
      </c>
      <c r="M98" s="177"/>
      <c r="N98" s="177">
        <v>11.17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1">
        <v>14</v>
      </c>
      <c r="C99" s="180" t="s">
        <v>170</v>
      </c>
      <c r="D99" s="373" t="s">
        <v>171</v>
      </c>
      <c r="E99" s="373"/>
      <c r="F99" s="174" t="s">
        <v>169</v>
      </c>
      <c r="G99" s="175">
        <v>9.5299999999999994</v>
      </c>
      <c r="H99" s="174"/>
      <c r="I99" s="174">
        <f t="shared" si="0"/>
        <v>0</v>
      </c>
      <c r="J99" s="176">
        <f t="shared" si="1"/>
        <v>74.72</v>
      </c>
      <c r="K99" s="177">
        <f t="shared" si="2"/>
        <v>0</v>
      </c>
      <c r="L99" s="177">
        <f t="shared" si="3"/>
        <v>0</v>
      </c>
      <c r="M99" s="177"/>
      <c r="N99" s="177">
        <v>7.84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1">
        <v>15</v>
      </c>
      <c r="C100" s="180" t="s">
        <v>172</v>
      </c>
      <c r="D100" s="373" t="s">
        <v>173</v>
      </c>
      <c r="E100" s="373"/>
      <c r="F100" s="174" t="s">
        <v>169</v>
      </c>
      <c r="G100" s="175">
        <v>9.5299999999999994</v>
      </c>
      <c r="H100" s="174"/>
      <c r="I100" s="174">
        <f t="shared" si="0"/>
        <v>0</v>
      </c>
      <c r="J100" s="176">
        <f t="shared" si="1"/>
        <v>107.5</v>
      </c>
      <c r="K100" s="177">
        <f t="shared" si="2"/>
        <v>0</v>
      </c>
      <c r="L100" s="177">
        <f t="shared" si="3"/>
        <v>0</v>
      </c>
      <c r="M100" s="177"/>
      <c r="N100" s="177">
        <v>11.28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96"/>
      <c r="W100" s="52"/>
      <c r="Z100">
        <v>0</v>
      </c>
    </row>
    <row r="101" spans="1:26" ht="25.05" customHeight="1" x14ac:dyDescent="0.3">
      <c r="A101" s="179"/>
      <c r="B101" s="211">
        <v>16</v>
      </c>
      <c r="C101" s="180" t="s">
        <v>174</v>
      </c>
      <c r="D101" s="373" t="s">
        <v>175</v>
      </c>
      <c r="E101" s="373"/>
      <c r="F101" s="174" t="s">
        <v>169</v>
      </c>
      <c r="G101" s="175">
        <v>9.5299999999999994</v>
      </c>
      <c r="H101" s="174"/>
      <c r="I101" s="174">
        <f t="shared" si="0"/>
        <v>0</v>
      </c>
      <c r="J101" s="176">
        <f t="shared" si="1"/>
        <v>343.08</v>
      </c>
      <c r="K101" s="177">
        <f t="shared" si="2"/>
        <v>0</v>
      </c>
      <c r="L101" s="177">
        <f t="shared" si="3"/>
        <v>0</v>
      </c>
      <c r="M101" s="177"/>
      <c r="N101" s="177">
        <v>36</v>
      </c>
      <c r="O101" s="177"/>
      <c r="P101" s="181"/>
      <c r="Q101" s="181"/>
      <c r="R101" s="181"/>
      <c r="S101" s="178">
        <f t="shared" si="4"/>
        <v>0</v>
      </c>
      <c r="T101" s="178"/>
      <c r="U101" s="178"/>
      <c r="V101" s="196"/>
      <c r="W101" s="52"/>
      <c r="Z101">
        <v>0</v>
      </c>
    </row>
    <row r="102" spans="1:26" ht="25.05" customHeight="1" x14ac:dyDescent="0.3">
      <c r="A102" s="179"/>
      <c r="B102" s="211">
        <v>17</v>
      </c>
      <c r="C102" s="180" t="s">
        <v>176</v>
      </c>
      <c r="D102" s="373" t="s">
        <v>177</v>
      </c>
      <c r="E102" s="373"/>
      <c r="F102" s="174" t="s">
        <v>169</v>
      </c>
      <c r="G102" s="175">
        <v>9.5299999999999994</v>
      </c>
      <c r="H102" s="174"/>
      <c r="I102" s="174">
        <f t="shared" si="0"/>
        <v>0</v>
      </c>
      <c r="J102" s="176">
        <f t="shared" si="1"/>
        <v>55.56</v>
      </c>
      <c r="K102" s="177">
        <f t="shared" si="2"/>
        <v>0</v>
      </c>
      <c r="L102" s="177">
        <f t="shared" si="3"/>
        <v>0</v>
      </c>
      <c r="M102" s="177"/>
      <c r="N102" s="177">
        <v>5.83</v>
      </c>
      <c r="O102" s="177"/>
      <c r="P102" s="181"/>
      <c r="Q102" s="181"/>
      <c r="R102" s="181"/>
      <c r="S102" s="178">
        <f t="shared" si="4"/>
        <v>0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18</v>
      </c>
      <c r="C103" s="180" t="s">
        <v>180</v>
      </c>
      <c r="D103" s="373" t="s">
        <v>181</v>
      </c>
      <c r="E103" s="373"/>
      <c r="F103" s="174" t="s">
        <v>169</v>
      </c>
      <c r="G103" s="175">
        <v>9.5299999999999994</v>
      </c>
      <c r="H103" s="174"/>
      <c r="I103" s="174">
        <f t="shared" si="0"/>
        <v>0</v>
      </c>
      <c r="J103" s="176">
        <f t="shared" si="1"/>
        <v>47.27</v>
      </c>
      <c r="K103" s="177">
        <f t="shared" si="2"/>
        <v>0</v>
      </c>
      <c r="L103" s="177">
        <f t="shared" si="3"/>
        <v>0</v>
      </c>
      <c r="M103" s="177"/>
      <c r="N103" s="177">
        <v>4.96</v>
      </c>
      <c r="O103" s="177"/>
      <c r="P103" s="181"/>
      <c r="Q103" s="181"/>
      <c r="R103" s="181"/>
      <c r="S103" s="178">
        <f t="shared" si="4"/>
        <v>0</v>
      </c>
      <c r="T103" s="178"/>
      <c r="U103" s="178"/>
      <c r="V103" s="196"/>
      <c r="W103" s="52"/>
      <c r="Z103">
        <v>0</v>
      </c>
    </row>
    <row r="104" spans="1:26" ht="25.05" customHeight="1" x14ac:dyDescent="0.3">
      <c r="A104" s="179"/>
      <c r="B104" s="211">
        <v>19</v>
      </c>
      <c r="C104" s="180" t="s">
        <v>182</v>
      </c>
      <c r="D104" s="373" t="s">
        <v>183</v>
      </c>
      <c r="E104" s="373"/>
      <c r="F104" s="174" t="s">
        <v>169</v>
      </c>
      <c r="G104" s="175">
        <v>95.3</v>
      </c>
      <c r="H104" s="174"/>
      <c r="I104" s="174">
        <f t="shared" si="0"/>
        <v>0</v>
      </c>
      <c r="J104" s="176">
        <f t="shared" si="1"/>
        <v>23.83</v>
      </c>
      <c r="K104" s="177">
        <f t="shared" si="2"/>
        <v>0</v>
      </c>
      <c r="L104" s="177">
        <f t="shared" si="3"/>
        <v>0</v>
      </c>
      <c r="M104" s="177"/>
      <c r="N104" s="177">
        <v>0.25</v>
      </c>
      <c r="O104" s="177"/>
      <c r="P104" s="181"/>
      <c r="Q104" s="181"/>
      <c r="R104" s="181"/>
      <c r="S104" s="178">
        <f t="shared" si="4"/>
        <v>0</v>
      </c>
      <c r="T104" s="178"/>
      <c r="U104" s="178"/>
      <c r="V104" s="196"/>
      <c r="W104" s="52"/>
      <c r="Z104">
        <v>0</v>
      </c>
    </row>
    <row r="105" spans="1:26" x14ac:dyDescent="0.3">
      <c r="A105" s="9"/>
      <c r="B105" s="210"/>
      <c r="C105" s="172">
        <v>9</v>
      </c>
      <c r="D105" s="372" t="s">
        <v>153</v>
      </c>
      <c r="E105" s="372"/>
      <c r="F105" s="138"/>
      <c r="G105" s="171"/>
      <c r="H105" s="138"/>
      <c r="I105" s="140">
        <f>ROUND((SUM(I88:I104))/1,2)</f>
        <v>0</v>
      </c>
      <c r="J105" s="139"/>
      <c r="K105" s="139"/>
      <c r="L105" s="139">
        <f>ROUND((SUM(L88:L104))/1,2)</f>
        <v>0</v>
      </c>
      <c r="M105" s="139">
        <f>ROUND((SUM(M88:M104))/1,2)</f>
        <v>0</v>
      </c>
      <c r="N105" s="139"/>
      <c r="O105" s="139"/>
      <c r="P105" s="139"/>
      <c r="Q105" s="9"/>
      <c r="R105" s="9"/>
      <c r="S105" s="9">
        <f>ROUND((SUM(S88:S104))/1,2)</f>
        <v>0</v>
      </c>
      <c r="T105" s="9"/>
      <c r="U105" s="9"/>
      <c r="V105" s="198">
        <f>ROUND((SUM(V88:V104))/1,2)</f>
        <v>9.5299999999999994</v>
      </c>
      <c r="W105" s="215"/>
      <c r="X105" s="137"/>
      <c r="Y105" s="137"/>
      <c r="Z105" s="137"/>
    </row>
    <row r="106" spans="1:26" x14ac:dyDescent="0.3">
      <c r="A106" s="1"/>
      <c r="B106" s="206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199"/>
      <c r="W106" s="52"/>
    </row>
    <row r="107" spans="1:26" x14ac:dyDescent="0.3">
      <c r="A107" s="9"/>
      <c r="B107" s="210"/>
      <c r="C107" s="172">
        <v>99</v>
      </c>
      <c r="D107" s="372" t="s">
        <v>184</v>
      </c>
      <c r="E107" s="372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9"/>
      <c r="R107" s="9"/>
      <c r="S107" s="9"/>
      <c r="T107" s="9"/>
      <c r="U107" s="9"/>
      <c r="V107" s="195"/>
      <c r="W107" s="215"/>
      <c r="X107" s="137"/>
      <c r="Y107" s="137"/>
      <c r="Z107" s="137"/>
    </row>
    <row r="108" spans="1:26" ht="25.05" customHeight="1" x14ac:dyDescent="0.3">
      <c r="A108" s="179"/>
      <c r="B108" s="211">
        <v>20</v>
      </c>
      <c r="C108" s="180" t="s">
        <v>185</v>
      </c>
      <c r="D108" s="373" t="s">
        <v>186</v>
      </c>
      <c r="E108" s="373"/>
      <c r="F108" s="174" t="s">
        <v>169</v>
      </c>
      <c r="G108" s="175">
        <v>2.25</v>
      </c>
      <c r="H108" s="174"/>
      <c r="I108" s="174">
        <f>ROUND(G108*(H108),2)</f>
        <v>0</v>
      </c>
      <c r="J108" s="176">
        <f>ROUND(G108*(N108),2)</f>
        <v>86.72</v>
      </c>
      <c r="K108" s="177">
        <f>ROUND(G108*(O108),2)</f>
        <v>0</v>
      </c>
      <c r="L108" s="177">
        <f>ROUND(G108*(H108),2)</f>
        <v>0</v>
      </c>
      <c r="M108" s="177"/>
      <c r="N108" s="177">
        <v>38.54</v>
      </c>
      <c r="O108" s="177"/>
      <c r="P108" s="181"/>
      <c r="Q108" s="181"/>
      <c r="R108" s="181"/>
      <c r="S108" s="178">
        <f>ROUND(G108*(P108),3)</f>
        <v>0</v>
      </c>
      <c r="T108" s="178"/>
      <c r="U108" s="178"/>
      <c r="V108" s="196"/>
      <c r="W108" s="52"/>
      <c r="Z108">
        <v>0</v>
      </c>
    </row>
    <row r="109" spans="1:26" x14ac:dyDescent="0.3">
      <c r="A109" s="9"/>
      <c r="B109" s="210"/>
      <c r="C109" s="172">
        <v>99</v>
      </c>
      <c r="D109" s="372" t="s">
        <v>184</v>
      </c>
      <c r="E109" s="372"/>
      <c r="F109" s="138"/>
      <c r="G109" s="171"/>
      <c r="H109" s="138"/>
      <c r="I109" s="140">
        <f>ROUND((SUM(I107:I108))/1,2)</f>
        <v>0</v>
      </c>
      <c r="J109" s="139"/>
      <c r="K109" s="139"/>
      <c r="L109" s="139">
        <f>ROUND((SUM(L107:L108))/1,2)</f>
        <v>0</v>
      </c>
      <c r="M109" s="139">
        <f>ROUND((SUM(M107:M108))/1,2)</f>
        <v>0</v>
      </c>
      <c r="N109" s="139"/>
      <c r="O109" s="139"/>
      <c r="P109" s="139"/>
      <c r="Q109" s="9"/>
      <c r="R109" s="9"/>
      <c r="S109" s="9">
        <f>ROUND((SUM(S107:S108))/1,2)</f>
        <v>0</v>
      </c>
      <c r="T109" s="9"/>
      <c r="U109" s="9"/>
      <c r="V109" s="198">
        <f>ROUND((SUM(V107:V108))/1,2)</f>
        <v>0</v>
      </c>
      <c r="W109" s="215"/>
      <c r="X109" s="137"/>
      <c r="Y109" s="137"/>
      <c r="Z109" s="137"/>
    </row>
    <row r="110" spans="1:26" x14ac:dyDescent="0.3">
      <c r="A110" s="1"/>
      <c r="B110" s="206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9"/>
      <c r="W110" s="52"/>
    </row>
    <row r="111" spans="1:26" x14ac:dyDescent="0.3">
      <c r="A111" s="9"/>
      <c r="B111" s="210"/>
      <c r="C111" s="9"/>
      <c r="D111" s="386" t="s">
        <v>66</v>
      </c>
      <c r="E111" s="386"/>
      <c r="F111" s="138"/>
      <c r="G111" s="171"/>
      <c r="H111" s="138"/>
      <c r="I111" s="140">
        <f>ROUND((SUM(I81:I110))/2,2)</f>
        <v>0</v>
      </c>
      <c r="J111" s="139"/>
      <c r="K111" s="139"/>
      <c r="L111" s="138">
        <f>ROUND((SUM(L81:L110))/2,2)</f>
        <v>0</v>
      </c>
      <c r="M111" s="138">
        <f>ROUND((SUM(M81:M110))/2,2)</f>
        <v>0</v>
      </c>
      <c r="N111" s="139"/>
      <c r="O111" s="139"/>
      <c r="P111" s="190"/>
      <c r="Q111" s="9"/>
      <c r="R111" s="9"/>
      <c r="S111" s="190">
        <f>ROUND((SUM(S81:S110))/2,2)</f>
        <v>2.25</v>
      </c>
      <c r="T111" s="9"/>
      <c r="U111" s="9"/>
      <c r="V111" s="198">
        <f>ROUND((SUM(V81:V110))/2,2)</f>
        <v>9.5299999999999994</v>
      </c>
      <c r="W111" s="52"/>
    </row>
    <row r="112" spans="1:26" x14ac:dyDescent="0.3">
      <c r="A112" s="1"/>
      <c r="B112" s="206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199"/>
      <c r="W112" s="52"/>
    </row>
    <row r="113" spans="1:26" x14ac:dyDescent="0.3">
      <c r="A113" s="9"/>
      <c r="B113" s="210"/>
      <c r="C113" s="9"/>
      <c r="D113" s="386" t="s">
        <v>74</v>
      </c>
      <c r="E113" s="386"/>
      <c r="F113" s="138"/>
      <c r="G113" s="171"/>
      <c r="H113" s="138"/>
      <c r="I113" s="138"/>
      <c r="J113" s="139"/>
      <c r="K113" s="139"/>
      <c r="L113" s="139"/>
      <c r="M113" s="139"/>
      <c r="N113" s="139"/>
      <c r="O113" s="139"/>
      <c r="P113" s="139"/>
      <c r="Q113" s="9"/>
      <c r="R113" s="9"/>
      <c r="S113" s="9"/>
      <c r="T113" s="9"/>
      <c r="U113" s="9"/>
      <c r="V113" s="195"/>
      <c r="W113" s="215"/>
      <c r="X113" s="137"/>
      <c r="Y113" s="137"/>
      <c r="Z113" s="137"/>
    </row>
    <row r="114" spans="1:26" x14ac:dyDescent="0.3">
      <c r="A114" s="9"/>
      <c r="B114" s="210"/>
      <c r="C114" s="172">
        <v>764</v>
      </c>
      <c r="D114" s="372" t="s">
        <v>199</v>
      </c>
      <c r="E114" s="372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34.950000000000003" customHeight="1" x14ac:dyDescent="0.3">
      <c r="A115" s="179"/>
      <c r="B115" s="211">
        <v>21</v>
      </c>
      <c r="C115" s="180" t="s">
        <v>255</v>
      </c>
      <c r="D115" s="373" t="s">
        <v>256</v>
      </c>
      <c r="E115" s="373"/>
      <c r="F115" s="174" t="s">
        <v>257</v>
      </c>
      <c r="G115" s="175">
        <v>83.5</v>
      </c>
      <c r="H115" s="174"/>
      <c r="I115" s="174">
        <f>ROUND(G115*(H115),2)</f>
        <v>0</v>
      </c>
      <c r="J115" s="176">
        <f>ROUND(G115*(N115),2)</f>
        <v>1363.56</v>
      </c>
      <c r="K115" s="177">
        <f>ROUND(G115*(O115),2)</f>
        <v>0</v>
      </c>
      <c r="L115" s="177">
        <f>ROUND(G115*(H115),2)</f>
        <v>0</v>
      </c>
      <c r="M115" s="177"/>
      <c r="N115" s="177">
        <v>16.329999999999998</v>
      </c>
      <c r="O115" s="177"/>
      <c r="P115" s="181">
        <v>2.0799999999999998E-3</v>
      </c>
      <c r="Q115" s="181"/>
      <c r="R115" s="181">
        <v>2.0799999999999998E-3</v>
      </c>
      <c r="S115" s="178">
        <f>ROUND(G115*(P115),3)</f>
        <v>0.17399999999999999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1">
        <v>22</v>
      </c>
      <c r="C116" s="180" t="s">
        <v>202</v>
      </c>
      <c r="D116" s="373" t="s">
        <v>203</v>
      </c>
      <c r="E116" s="373"/>
      <c r="F116" s="174" t="s">
        <v>169</v>
      </c>
      <c r="G116" s="175">
        <v>0.17399999999999999</v>
      </c>
      <c r="H116" s="174"/>
      <c r="I116" s="174">
        <f>ROUND(G116*(H116),2)</f>
        <v>0</v>
      </c>
      <c r="J116" s="176">
        <f>ROUND(G116*(N116),2)</f>
        <v>13.13</v>
      </c>
      <c r="K116" s="177">
        <f>ROUND(G116*(O116),2)</f>
        <v>0</v>
      </c>
      <c r="L116" s="177">
        <f>ROUND(G116*(H116),2)</f>
        <v>0</v>
      </c>
      <c r="M116" s="177"/>
      <c r="N116" s="177">
        <v>75.459999999999994</v>
      </c>
      <c r="O116" s="177"/>
      <c r="P116" s="181"/>
      <c r="Q116" s="181"/>
      <c r="R116" s="181"/>
      <c r="S116" s="178">
        <f>ROUND(G116*(P116),3)</f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1">
        <v>23</v>
      </c>
      <c r="C117" s="180" t="s">
        <v>258</v>
      </c>
      <c r="D117" s="373" t="s">
        <v>259</v>
      </c>
      <c r="E117" s="373"/>
      <c r="F117" s="174" t="s">
        <v>162</v>
      </c>
      <c r="G117" s="175">
        <v>83.5</v>
      </c>
      <c r="H117" s="174"/>
      <c r="I117" s="174">
        <f>ROUND(G117*(H117),2)</f>
        <v>0</v>
      </c>
      <c r="J117" s="176">
        <f>ROUND(G117*(N117),2)</f>
        <v>116.07</v>
      </c>
      <c r="K117" s="177">
        <f>ROUND(G117*(O117),2)</f>
        <v>0</v>
      </c>
      <c r="L117" s="177">
        <f>ROUND(G117*(H117),2)</f>
        <v>0</v>
      </c>
      <c r="M117" s="177"/>
      <c r="N117" s="177">
        <v>1.3900000000000001</v>
      </c>
      <c r="O117" s="177"/>
      <c r="P117" s="181"/>
      <c r="Q117" s="181"/>
      <c r="R117" s="181"/>
      <c r="S117" s="178">
        <f>ROUND(G117*(P117),3)</f>
        <v>0</v>
      </c>
      <c r="T117" s="178"/>
      <c r="U117" s="178"/>
      <c r="V117" s="196">
        <f>ROUND(G117*(X117),3)</f>
        <v>0.113</v>
      </c>
      <c r="W117" s="52"/>
      <c r="X117">
        <v>1.3500000000000001E-3</v>
      </c>
      <c r="Z117">
        <v>0</v>
      </c>
    </row>
    <row r="118" spans="1:26" x14ac:dyDescent="0.3">
      <c r="A118" s="9"/>
      <c r="B118" s="210"/>
      <c r="C118" s="172">
        <v>764</v>
      </c>
      <c r="D118" s="372" t="s">
        <v>199</v>
      </c>
      <c r="E118" s="372"/>
      <c r="F118" s="138"/>
      <c r="G118" s="171"/>
      <c r="H118" s="138"/>
      <c r="I118" s="140">
        <f>ROUND((SUM(I114:I117))/1,2)</f>
        <v>0</v>
      </c>
      <c r="J118" s="139"/>
      <c r="K118" s="139"/>
      <c r="L118" s="139">
        <f>ROUND((SUM(L114:L117))/1,2)</f>
        <v>0</v>
      </c>
      <c r="M118" s="139">
        <f>ROUND((SUM(M114:M117))/1,2)</f>
        <v>0</v>
      </c>
      <c r="N118" s="139"/>
      <c r="O118" s="139"/>
      <c r="P118" s="139"/>
      <c r="Q118" s="9"/>
      <c r="R118" s="9"/>
      <c r="S118" s="9">
        <f>ROUND((SUM(S114:S117))/1,2)</f>
        <v>0.17</v>
      </c>
      <c r="T118" s="9"/>
      <c r="U118" s="9"/>
      <c r="V118" s="198">
        <f>ROUND((SUM(V114:V117))/1,2)</f>
        <v>0.11</v>
      </c>
      <c r="W118" s="215"/>
      <c r="X118" s="137"/>
      <c r="Y118" s="137"/>
      <c r="Z118" s="137"/>
    </row>
    <row r="119" spans="1:26" x14ac:dyDescent="0.3">
      <c r="A119" s="1"/>
      <c r="B119" s="206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199"/>
      <c r="W119" s="52"/>
    </row>
    <row r="120" spans="1:26" x14ac:dyDescent="0.3">
      <c r="A120" s="9"/>
      <c r="B120" s="210"/>
      <c r="C120" s="172">
        <v>767</v>
      </c>
      <c r="D120" s="372" t="s">
        <v>209</v>
      </c>
      <c r="E120" s="372"/>
      <c r="F120" s="138"/>
      <c r="G120" s="171"/>
      <c r="H120" s="138"/>
      <c r="I120" s="138"/>
      <c r="J120" s="139"/>
      <c r="K120" s="139"/>
      <c r="L120" s="139"/>
      <c r="M120" s="139"/>
      <c r="N120" s="139"/>
      <c r="O120" s="139"/>
      <c r="P120" s="139"/>
      <c r="Q120" s="9"/>
      <c r="R120" s="9"/>
      <c r="S120" s="9"/>
      <c r="T120" s="9"/>
      <c r="U120" s="9"/>
      <c r="V120" s="195"/>
      <c r="W120" s="215"/>
      <c r="X120" s="137"/>
      <c r="Y120" s="137"/>
      <c r="Z120" s="137"/>
    </row>
    <row r="121" spans="1:26" ht="25.05" customHeight="1" x14ac:dyDescent="0.3">
      <c r="A121" s="179"/>
      <c r="B121" s="211">
        <v>24</v>
      </c>
      <c r="C121" s="180" t="s">
        <v>260</v>
      </c>
      <c r="D121" s="373" t="s">
        <v>261</v>
      </c>
      <c r="E121" s="373"/>
      <c r="F121" s="174" t="s">
        <v>262</v>
      </c>
      <c r="G121" s="175">
        <v>432.7</v>
      </c>
      <c r="H121" s="174"/>
      <c r="I121" s="174">
        <f t="shared" ref="I121:I140" si="6">ROUND(G121*(H121),2)</f>
        <v>0</v>
      </c>
      <c r="J121" s="176">
        <f t="shared" ref="J121:J140" si="7">ROUND(G121*(N121),2)</f>
        <v>9605.94</v>
      </c>
      <c r="K121" s="177">
        <f t="shared" ref="K121:K140" si="8">ROUND(G121*(O121),2)</f>
        <v>0</v>
      </c>
      <c r="L121" s="177">
        <f t="shared" ref="L121:L140" si="9">ROUND(G121*(H121),2)</f>
        <v>0</v>
      </c>
      <c r="M121" s="177"/>
      <c r="N121" s="177">
        <v>22.2</v>
      </c>
      <c r="O121" s="177"/>
      <c r="P121" s="181">
        <v>2E-3</v>
      </c>
      <c r="Q121" s="181"/>
      <c r="R121" s="181">
        <v>2E-3</v>
      </c>
      <c r="S121" s="178">
        <f t="shared" ref="S121:S140" si="10">ROUND(G121*(P121),3)</f>
        <v>0.86499999999999999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1">
        <v>25</v>
      </c>
      <c r="C122" s="180" t="s">
        <v>263</v>
      </c>
      <c r="D122" s="373" t="s">
        <v>264</v>
      </c>
      <c r="E122" s="373"/>
      <c r="F122" s="174" t="s">
        <v>169</v>
      </c>
      <c r="G122" s="175">
        <v>6.2750000000000004</v>
      </c>
      <c r="H122" s="174"/>
      <c r="I122" s="174">
        <f t="shared" si="6"/>
        <v>0</v>
      </c>
      <c r="J122" s="176">
        <f t="shared" si="7"/>
        <v>331.19</v>
      </c>
      <c r="K122" s="177">
        <f t="shared" si="8"/>
        <v>0</v>
      </c>
      <c r="L122" s="177">
        <f t="shared" si="9"/>
        <v>0</v>
      </c>
      <c r="M122" s="177"/>
      <c r="N122" s="177">
        <v>52.78</v>
      </c>
      <c r="O122" s="177"/>
      <c r="P122" s="181"/>
      <c r="Q122" s="181"/>
      <c r="R122" s="181"/>
      <c r="S122" s="178">
        <f t="shared" si="10"/>
        <v>0</v>
      </c>
      <c r="T122" s="178"/>
      <c r="U122" s="178"/>
      <c r="V122" s="196"/>
      <c r="W122" s="52"/>
      <c r="Z122">
        <v>0</v>
      </c>
    </row>
    <row r="123" spans="1:26" ht="34.950000000000003" customHeight="1" x14ac:dyDescent="0.3">
      <c r="A123" s="179"/>
      <c r="B123" s="211">
        <v>26</v>
      </c>
      <c r="C123" s="180" t="s">
        <v>265</v>
      </c>
      <c r="D123" s="373" t="s">
        <v>266</v>
      </c>
      <c r="E123" s="373"/>
      <c r="F123" s="174" t="s">
        <v>267</v>
      </c>
      <c r="G123" s="175">
        <v>2</v>
      </c>
      <c r="H123" s="174"/>
      <c r="I123" s="174">
        <f t="shared" si="6"/>
        <v>0</v>
      </c>
      <c r="J123" s="176">
        <f t="shared" si="7"/>
        <v>6595.2</v>
      </c>
      <c r="K123" s="177">
        <f t="shared" si="8"/>
        <v>0</v>
      </c>
      <c r="L123" s="177">
        <f t="shared" si="9"/>
        <v>0</v>
      </c>
      <c r="M123" s="177"/>
      <c r="N123" s="177">
        <v>3297.6</v>
      </c>
      <c r="O123" s="177"/>
      <c r="P123" s="181">
        <v>0.2</v>
      </c>
      <c r="Q123" s="181"/>
      <c r="R123" s="181">
        <v>0.2</v>
      </c>
      <c r="S123" s="178">
        <f t="shared" si="10"/>
        <v>0.4</v>
      </c>
      <c r="T123" s="178"/>
      <c r="U123" s="178"/>
      <c r="V123" s="196"/>
      <c r="W123" s="52"/>
      <c r="Z123">
        <v>0</v>
      </c>
    </row>
    <row r="124" spans="1:26" ht="34.950000000000003" customHeight="1" x14ac:dyDescent="0.3">
      <c r="A124" s="179"/>
      <c r="B124" s="211">
        <v>27</v>
      </c>
      <c r="C124" s="180" t="s">
        <v>268</v>
      </c>
      <c r="D124" s="373" t="s">
        <v>269</v>
      </c>
      <c r="E124" s="373"/>
      <c r="F124" s="174" t="s">
        <v>208</v>
      </c>
      <c r="G124" s="175">
        <v>2</v>
      </c>
      <c r="H124" s="174"/>
      <c r="I124" s="174">
        <f t="shared" si="6"/>
        <v>0</v>
      </c>
      <c r="J124" s="176">
        <f t="shared" si="7"/>
        <v>4704</v>
      </c>
      <c r="K124" s="177">
        <f t="shared" si="8"/>
        <v>0</v>
      </c>
      <c r="L124" s="177">
        <f t="shared" si="9"/>
        <v>0</v>
      </c>
      <c r="M124" s="177"/>
      <c r="N124" s="177">
        <v>2352</v>
      </c>
      <c r="O124" s="177"/>
      <c r="P124" s="181">
        <v>0.06</v>
      </c>
      <c r="Q124" s="181"/>
      <c r="R124" s="181">
        <v>0.06</v>
      </c>
      <c r="S124" s="178">
        <f t="shared" si="10"/>
        <v>0.12</v>
      </c>
      <c r="T124" s="178"/>
      <c r="U124" s="178"/>
      <c r="V124" s="196"/>
      <c r="W124" s="52"/>
      <c r="Z124">
        <v>0</v>
      </c>
    </row>
    <row r="125" spans="1:26" ht="34.950000000000003" customHeight="1" x14ac:dyDescent="0.3">
      <c r="A125" s="179"/>
      <c r="B125" s="211">
        <v>28</v>
      </c>
      <c r="C125" s="180" t="s">
        <v>270</v>
      </c>
      <c r="D125" s="373" t="s">
        <v>271</v>
      </c>
      <c r="E125" s="373"/>
      <c r="F125" s="174" t="s">
        <v>208</v>
      </c>
      <c r="G125" s="175">
        <v>1</v>
      </c>
      <c r="H125" s="174"/>
      <c r="I125" s="174">
        <f t="shared" si="6"/>
        <v>0</v>
      </c>
      <c r="J125" s="176">
        <f t="shared" si="7"/>
        <v>132</v>
      </c>
      <c r="K125" s="177">
        <f t="shared" si="8"/>
        <v>0</v>
      </c>
      <c r="L125" s="177">
        <f t="shared" si="9"/>
        <v>0</v>
      </c>
      <c r="M125" s="177"/>
      <c r="N125" s="177">
        <v>132</v>
      </c>
      <c r="O125" s="177"/>
      <c r="P125" s="181"/>
      <c r="Q125" s="181"/>
      <c r="R125" s="181"/>
      <c r="S125" s="178">
        <f t="shared" si="10"/>
        <v>0</v>
      </c>
      <c r="T125" s="178"/>
      <c r="U125" s="178"/>
      <c r="V125" s="196"/>
      <c r="W125" s="52"/>
      <c r="Z125">
        <v>0</v>
      </c>
    </row>
    <row r="126" spans="1:26" ht="34.950000000000003" customHeight="1" x14ac:dyDescent="0.3">
      <c r="A126" s="179"/>
      <c r="B126" s="211">
        <v>29</v>
      </c>
      <c r="C126" s="180" t="s">
        <v>272</v>
      </c>
      <c r="D126" s="373" t="s">
        <v>273</v>
      </c>
      <c r="E126" s="373"/>
      <c r="F126" s="174" t="s">
        <v>208</v>
      </c>
      <c r="G126" s="175">
        <v>9</v>
      </c>
      <c r="H126" s="174"/>
      <c r="I126" s="174">
        <f t="shared" si="6"/>
        <v>0</v>
      </c>
      <c r="J126" s="176">
        <f t="shared" si="7"/>
        <v>918</v>
      </c>
      <c r="K126" s="177">
        <f t="shared" si="8"/>
        <v>0</v>
      </c>
      <c r="L126" s="177">
        <f t="shared" si="9"/>
        <v>0</v>
      </c>
      <c r="M126" s="177"/>
      <c r="N126" s="177">
        <v>102</v>
      </c>
      <c r="O126" s="177"/>
      <c r="P126" s="181"/>
      <c r="Q126" s="181"/>
      <c r="R126" s="181"/>
      <c r="S126" s="178">
        <f t="shared" si="10"/>
        <v>0</v>
      </c>
      <c r="T126" s="178"/>
      <c r="U126" s="178"/>
      <c r="V126" s="196"/>
      <c r="W126" s="52"/>
      <c r="Z126">
        <v>0</v>
      </c>
    </row>
    <row r="127" spans="1:26" ht="34.950000000000003" customHeight="1" x14ac:dyDescent="0.3">
      <c r="A127" s="179"/>
      <c r="B127" s="211">
        <v>30</v>
      </c>
      <c r="C127" s="180" t="s">
        <v>274</v>
      </c>
      <c r="D127" s="373" t="s">
        <v>275</v>
      </c>
      <c r="E127" s="373"/>
      <c r="F127" s="174" t="s">
        <v>208</v>
      </c>
      <c r="G127" s="175">
        <v>3</v>
      </c>
      <c r="H127" s="174"/>
      <c r="I127" s="174">
        <f t="shared" si="6"/>
        <v>0</v>
      </c>
      <c r="J127" s="176">
        <f t="shared" si="7"/>
        <v>306</v>
      </c>
      <c r="K127" s="177">
        <f t="shared" si="8"/>
        <v>0</v>
      </c>
      <c r="L127" s="177">
        <f t="shared" si="9"/>
        <v>0</v>
      </c>
      <c r="M127" s="177"/>
      <c r="N127" s="177">
        <v>102</v>
      </c>
      <c r="O127" s="177"/>
      <c r="P127" s="181"/>
      <c r="Q127" s="181"/>
      <c r="R127" s="181"/>
      <c r="S127" s="178">
        <f t="shared" si="10"/>
        <v>0</v>
      </c>
      <c r="T127" s="178"/>
      <c r="U127" s="178"/>
      <c r="V127" s="196"/>
      <c r="W127" s="52"/>
      <c r="Z127">
        <v>0</v>
      </c>
    </row>
    <row r="128" spans="1:26" ht="34.950000000000003" customHeight="1" x14ac:dyDescent="0.3">
      <c r="A128" s="179"/>
      <c r="B128" s="211">
        <v>31</v>
      </c>
      <c r="C128" s="180" t="s">
        <v>276</v>
      </c>
      <c r="D128" s="373" t="s">
        <v>277</v>
      </c>
      <c r="E128" s="373"/>
      <c r="F128" s="174" t="s">
        <v>208</v>
      </c>
      <c r="G128" s="175">
        <v>1</v>
      </c>
      <c r="H128" s="174"/>
      <c r="I128" s="174">
        <f t="shared" si="6"/>
        <v>0</v>
      </c>
      <c r="J128" s="176">
        <f t="shared" si="7"/>
        <v>198</v>
      </c>
      <c r="K128" s="177">
        <f t="shared" si="8"/>
        <v>0</v>
      </c>
      <c r="L128" s="177">
        <f t="shared" si="9"/>
        <v>0</v>
      </c>
      <c r="M128" s="177"/>
      <c r="N128" s="177">
        <v>198</v>
      </c>
      <c r="O128" s="177"/>
      <c r="P128" s="181"/>
      <c r="Q128" s="181"/>
      <c r="R128" s="181"/>
      <c r="S128" s="178">
        <f t="shared" si="10"/>
        <v>0</v>
      </c>
      <c r="T128" s="178"/>
      <c r="U128" s="178"/>
      <c r="V128" s="196"/>
      <c r="W128" s="52"/>
      <c r="Z128">
        <v>0</v>
      </c>
    </row>
    <row r="129" spans="1:26" ht="49.95" customHeight="1" x14ac:dyDescent="0.3">
      <c r="A129" s="179"/>
      <c r="B129" s="211">
        <v>32</v>
      </c>
      <c r="C129" s="180" t="s">
        <v>278</v>
      </c>
      <c r="D129" s="373" t="s">
        <v>279</v>
      </c>
      <c r="E129" s="373"/>
      <c r="F129" s="174" t="s">
        <v>208</v>
      </c>
      <c r="G129" s="175">
        <v>1</v>
      </c>
      <c r="H129" s="174"/>
      <c r="I129" s="174">
        <f t="shared" si="6"/>
        <v>0</v>
      </c>
      <c r="J129" s="176">
        <f t="shared" si="7"/>
        <v>1500</v>
      </c>
      <c r="K129" s="177">
        <f t="shared" si="8"/>
        <v>0</v>
      </c>
      <c r="L129" s="177">
        <f t="shared" si="9"/>
        <v>0</v>
      </c>
      <c r="M129" s="177"/>
      <c r="N129" s="177">
        <v>1500</v>
      </c>
      <c r="O129" s="177"/>
      <c r="P129" s="181"/>
      <c r="Q129" s="181"/>
      <c r="R129" s="181"/>
      <c r="S129" s="178">
        <f t="shared" si="10"/>
        <v>0</v>
      </c>
      <c r="T129" s="178"/>
      <c r="U129" s="178"/>
      <c r="V129" s="196"/>
      <c r="W129" s="52"/>
      <c r="Z129">
        <v>0</v>
      </c>
    </row>
    <row r="130" spans="1:26" ht="49.95" customHeight="1" x14ac:dyDescent="0.3">
      <c r="A130" s="179"/>
      <c r="B130" s="211">
        <v>33</v>
      </c>
      <c r="C130" s="180" t="s">
        <v>280</v>
      </c>
      <c r="D130" s="373" t="s">
        <v>281</v>
      </c>
      <c r="E130" s="373"/>
      <c r="F130" s="174" t="s">
        <v>208</v>
      </c>
      <c r="G130" s="175">
        <v>1</v>
      </c>
      <c r="H130" s="174"/>
      <c r="I130" s="174">
        <f t="shared" si="6"/>
        <v>0</v>
      </c>
      <c r="J130" s="176">
        <f t="shared" si="7"/>
        <v>1380</v>
      </c>
      <c r="K130" s="177">
        <f t="shared" si="8"/>
        <v>0</v>
      </c>
      <c r="L130" s="177">
        <f t="shared" si="9"/>
        <v>0</v>
      </c>
      <c r="M130" s="177"/>
      <c r="N130" s="177">
        <v>1380</v>
      </c>
      <c r="O130" s="177"/>
      <c r="P130" s="181"/>
      <c r="Q130" s="181"/>
      <c r="R130" s="181"/>
      <c r="S130" s="178">
        <f t="shared" si="10"/>
        <v>0</v>
      </c>
      <c r="T130" s="178"/>
      <c r="U130" s="178"/>
      <c r="V130" s="196"/>
      <c r="W130" s="52"/>
      <c r="Z130">
        <v>0</v>
      </c>
    </row>
    <row r="131" spans="1:26" ht="49.95" customHeight="1" x14ac:dyDescent="0.3">
      <c r="A131" s="179"/>
      <c r="B131" s="211">
        <v>34</v>
      </c>
      <c r="C131" s="180" t="s">
        <v>282</v>
      </c>
      <c r="D131" s="373" t="s">
        <v>283</v>
      </c>
      <c r="E131" s="373"/>
      <c r="F131" s="174" t="s">
        <v>208</v>
      </c>
      <c r="G131" s="175">
        <v>2</v>
      </c>
      <c r="H131" s="174"/>
      <c r="I131" s="174">
        <f t="shared" si="6"/>
        <v>0</v>
      </c>
      <c r="J131" s="176">
        <f t="shared" si="7"/>
        <v>2040</v>
      </c>
      <c r="K131" s="177">
        <f t="shared" si="8"/>
        <v>0</v>
      </c>
      <c r="L131" s="177">
        <f t="shared" si="9"/>
        <v>0</v>
      </c>
      <c r="M131" s="177"/>
      <c r="N131" s="177">
        <v>1020</v>
      </c>
      <c r="O131" s="177"/>
      <c r="P131" s="181"/>
      <c r="Q131" s="181"/>
      <c r="R131" s="181"/>
      <c r="S131" s="178">
        <f t="shared" si="10"/>
        <v>0</v>
      </c>
      <c r="T131" s="178"/>
      <c r="U131" s="178"/>
      <c r="V131" s="196"/>
      <c r="W131" s="52"/>
      <c r="Z131">
        <v>0</v>
      </c>
    </row>
    <row r="132" spans="1:26" ht="34.950000000000003" customHeight="1" x14ac:dyDescent="0.3">
      <c r="A132" s="179"/>
      <c r="B132" s="211">
        <v>35</v>
      </c>
      <c r="C132" s="180" t="s">
        <v>284</v>
      </c>
      <c r="D132" s="373" t="s">
        <v>285</v>
      </c>
      <c r="E132" s="373"/>
      <c r="F132" s="174" t="s">
        <v>208</v>
      </c>
      <c r="G132" s="175">
        <v>1</v>
      </c>
      <c r="H132" s="174"/>
      <c r="I132" s="174">
        <f t="shared" si="6"/>
        <v>0</v>
      </c>
      <c r="J132" s="176">
        <f t="shared" si="7"/>
        <v>1020</v>
      </c>
      <c r="K132" s="177">
        <f t="shared" si="8"/>
        <v>0</v>
      </c>
      <c r="L132" s="177">
        <f t="shared" si="9"/>
        <v>0</v>
      </c>
      <c r="M132" s="177"/>
      <c r="N132" s="177">
        <v>1020</v>
      </c>
      <c r="O132" s="177"/>
      <c r="P132" s="181">
        <v>0.06</v>
      </c>
      <c r="Q132" s="181"/>
      <c r="R132" s="181">
        <v>0.06</v>
      </c>
      <c r="S132" s="178">
        <f t="shared" si="10"/>
        <v>0.06</v>
      </c>
      <c r="T132" s="178"/>
      <c r="U132" s="178"/>
      <c r="V132" s="196"/>
      <c r="W132" s="52"/>
      <c r="Z132">
        <v>0</v>
      </c>
    </row>
    <row r="133" spans="1:26" ht="34.950000000000003" customHeight="1" x14ac:dyDescent="0.3">
      <c r="A133" s="179"/>
      <c r="B133" s="211">
        <v>36</v>
      </c>
      <c r="C133" s="180" t="s">
        <v>286</v>
      </c>
      <c r="D133" s="373" t="s">
        <v>287</v>
      </c>
      <c r="E133" s="373"/>
      <c r="F133" s="174" t="s">
        <v>208</v>
      </c>
      <c r="G133" s="175">
        <v>1</v>
      </c>
      <c r="H133" s="174"/>
      <c r="I133" s="174">
        <f t="shared" si="6"/>
        <v>0</v>
      </c>
      <c r="J133" s="176">
        <f t="shared" si="7"/>
        <v>288</v>
      </c>
      <c r="K133" s="177">
        <f t="shared" si="8"/>
        <v>0</v>
      </c>
      <c r="L133" s="177">
        <f t="shared" si="9"/>
        <v>0</v>
      </c>
      <c r="M133" s="177"/>
      <c r="N133" s="177">
        <v>288</v>
      </c>
      <c r="O133" s="177"/>
      <c r="P133" s="181">
        <v>0.06</v>
      </c>
      <c r="Q133" s="181"/>
      <c r="R133" s="181">
        <v>0.06</v>
      </c>
      <c r="S133" s="178">
        <f t="shared" si="10"/>
        <v>0.06</v>
      </c>
      <c r="T133" s="178"/>
      <c r="U133" s="178"/>
      <c r="V133" s="196"/>
      <c r="W133" s="52"/>
      <c r="Z133">
        <v>0</v>
      </c>
    </row>
    <row r="134" spans="1:26" ht="34.950000000000003" customHeight="1" x14ac:dyDescent="0.3">
      <c r="A134" s="179"/>
      <c r="B134" s="211">
        <v>37</v>
      </c>
      <c r="C134" s="180" t="s">
        <v>288</v>
      </c>
      <c r="D134" s="373" t="s">
        <v>289</v>
      </c>
      <c r="E134" s="373"/>
      <c r="F134" s="174" t="s">
        <v>208</v>
      </c>
      <c r="G134" s="175">
        <v>7</v>
      </c>
      <c r="H134" s="174"/>
      <c r="I134" s="174">
        <f t="shared" si="6"/>
        <v>0</v>
      </c>
      <c r="J134" s="176">
        <f t="shared" si="7"/>
        <v>2100</v>
      </c>
      <c r="K134" s="177">
        <f t="shared" si="8"/>
        <v>0</v>
      </c>
      <c r="L134" s="177">
        <f t="shared" si="9"/>
        <v>0</v>
      </c>
      <c r="M134" s="177"/>
      <c r="N134" s="177">
        <v>300</v>
      </c>
      <c r="O134" s="177"/>
      <c r="P134" s="181">
        <v>2.5000000000000001E-2</v>
      </c>
      <c r="Q134" s="181"/>
      <c r="R134" s="181">
        <v>2.5000000000000001E-2</v>
      </c>
      <c r="S134" s="178">
        <f t="shared" si="10"/>
        <v>0.17499999999999999</v>
      </c>
      <c r="T134" s="178"/>
      <c r="U134" s="178"/>
      <c r="V134" s="196"/>
      <c r="W134" s="52"/>
      <c r="Z134">
        <v>0</v>
      </c>
    </row>
    <row r="135" spans="1:26" ht="34.950000000000003" customHeight="1" x14ac:dyDescent="0.3">
      <c r="A135" s="179"/>
      <c r="B135" s="211">
        <v>38</v>
      </c>
      <c r="C135" s="180" t="s">
        <v>290</v>
      </c>
      <c r="D135" s="373" t="s">
        <v>291</v>
      </c>
      <c r="E135" s="373"/>
      <c r="F135" s="174" t="s">
        <v>208</v>
      </c>
      <c r="G135" s="175">
        <v>11</v>
      </c>
      <c r="H135" s="174"/>
      <c r="I135" s="174">
        <f t="shared" si="6"/>
        <v>0</v>
      </c>
      <c r="J135" s="176">
        <f t="shared" si="7"/>
        <v>3366</v>
      </c>
      <c r="K135" s="177">
        <f t="shared" si="8"/>
        <v>0</v>
      </c>
      <c r="L135" s="177">
        <f t="shared" si="9"/>
        <v>0</v>
      </c>
      <c r="M135" s="177"/>
      <c r="N135" s="177">
        <v>306</v>
      </c>
      <c r="O135" s="177"/>
      <c r="P135" s="181">
        <v>2.4E-2</v>
      </c>
      <c r="Q135" s="181"/>
      <c r="R135" s="181">
        <v>2.4E-2</v>
      </c>
      <c r="S135" s="178">
        <f t="shared" si="10"/>
        <v>0.26400000000000001</v>
      </c>
      <c r="T135" s="178"/>
      <c r="U135" s="178"/>
      <c r="V135" s="196"/>
      <c r="W135" s="52"/>
      <c r="Z135">
        <v>0</v>
      </c>
    </row>
    <row r="136" spans="1:26" ht="34.950000000000003" customHeight="1" x14ac:dyDescent="0.3">
      <c r="A136" s="179"/>
      <c r="B136" s="211">
        <v>39</v>
      </c>
      <c r="C136" s="180" t="s">
        <v>292</v>
      </c>
      <c r="D136" s="373" t="s">
        <v>293</v>
      </c>
      <c r="E136" s="373"/>
      <c r="F136" s="174" t="s">
        <v>208</v>
      </c>
      <c r="G136" s="175">
        <v>29</v>
      </c>
      <c r="H136" s="174"/>
      <c r="I136" s="174">
        <f t="shared" si="6"/>
        <v>0</v>
      </c>
      <c r="J136" s="176">
        <f t="shared" si="7"/>
        <v>7134</v>
      </c>
      <c r="K136" s="177">
        <f t="shared" si="8"/>
        <v>0</v>
      </c>
      <c r="L136" s="177">
        <f t="shared" si="9"/>
        <v>0</v>
      </c>
      <c r="M136" s="177"/>
      <c r="N136" s="177">
        <v>246</v>
      </c>
      <c r="O136" s="177"/>
      <c r="P136" s="181">
        <v>5.8999999999999997E-2</v>
      </c>
      <c r="Q136" s="181"/>
      <c r="R136" s="181">
        <v>5.8999999999999997E-2</v>
      </c>
      <c r="S136" s="178">
        <f t="shared" si="10"/>
        <v>1.7110000000000001</v>
      </c>
      <c r="T136" s="178"/>
      <c r="U136" s="178"/>
      <c r="V136" s="196"/>
      <c r="W136" s="52"/>
      <c r="Z136">
        <v>0</v>
      </c>
    </row>
    <row r="137" spans="1:26" ht="34.950000000000003" customHeight="1" x14ac:dyDescent="0.3">
      <c r="A137" s="179"/>
      <c r="B137" s="211">
        <v>40</v>
      </c>
      <c r="C137" s="180" t="s">
        <v>294</v>
      </c>
      <c r="D137" s="373" t="s">
        <v>295</v>
      </c>
      <c r="E137" s="373"/>
      <c r="F137" s="174" t="s">
        <v>208</v>
      </c>
      <c r="G137" s="175">
        <v>3</v>
      </c>
      <c r="H137" s="174"/>
      <c r="I137" s="174">
        <f t="shared" si="6"/>
        <v>0</v>
      </c>
      <c r="J137" s="176">
        <f t="shared" si="7"/>
        <v>432</v>
      </c>
      <c r="K137" s="177">
        <f t="shared" si="8"/>
        <v>0</v>
      </c>
      <c r="L137" s="177">
        <f t="shared" si="9"/>
        <v>0</v>
      </c>
      <c r="M137" s="177"/>
      <c r="N137" s="177">
        <v>144</v>
      </c>
      <c r="O137" s="177"/>
      <c r="P137" s="181">
        <v>0.45</v>
      </c>
      <c r="Q137" s="181"/>
      <c r="R137" s="181">
        <v>0.45</v>
      </c>
      <c r="S137" s="178">
        <f t="shared" si="10"/>
        <v>1.35</v>
      </c>
      <c r="T137" s="178"/>
      <c r="U137" s="178"/>
      <c r="V137" s="196"/>
      <c r="W137" s="52"/>
      <c r="Z137">
        <v>0</v>
      </c>
    </row>
    <row r="138" spans="1:26" ht="49.95" customHeight="1" x14ac:dyDescent="0.3">
      <c r="A138" s="179"/>
      <c r="B138" s="211">
        <v>41</v>
      </c>
      <c r="C138" s="180" t="s">
        <v>294</v>
      </c>
      <c r="D138" s="373" t="s">
        <v>296</v>
      </c>
      <c r="E138" s="373"/>
      <c r="F138" s="174" t="s">
        <v>208</v>
      </c>
      <c r="G138" s="175">
        <v>1</v>
      </c>
      <c r="H138" s="174"/>
      <c r="I138" s="174">
        <f t="shared" si="6"/>
        <v>0</v>
      </c>
      <c r="J138" s="176">
        <f t="shared" si="7"/>
        <v>894</v>
      </c>
      <c r="K138" s="177">
        <f t="shared" si="8"/>
        <v>0</v>
      </c>
      <c r="L138" s="177">
        <f t="shared" si="9"/>
        <v>0</v>
      </c>
      <c r="M138" s="177"/>
      <c r="N138" s="177">
        <v>894</v>
      </c>
      <c r="O138" s="177"/>
      <c r="P138" s="181"/>
      <c r="Q138" s="181"/>
      <c r="R138" s="181"/>
      <c r="S138" s="178">
        <f t="shared" si="10"/>
        <v>0</v>
      </c>
      <c r="T138" s="178"/>
      <c r="U138" s="178"/>
      <c r="V138" s="196"/>
      <c r="W138" s="52"/>
      <c r="Z138">
        <v>0</v>
      </c>
    </row>
    <row r="139" spans="1:26" ht="34.950000000000003" customHeight="1" x14ac:dyDescent="0.3">
      <c r="A139" s="179"/>
      <c r="B139" s="211">
        <v>42</v>
      </c>
      <c r="C139" s="180" t="s">
        <v>297</v>
      </c>
      <c r="D139" s="373" t="s">
        <v>298</v>
      </c>
      <c r="E139" s="373"/>
      <c r="F139" s="174" t="s">
        <v>208</v>
      </c>
      <c r="G139" s="175">
        <v>2</v>
      </c>
      <c r="H139" s="174"/>
      <c r="I139" s="174">
        <f t="shared" si="6"/>
        <v>0</v>
      </c>
      <c r="J139" s="176">
        <f t="shared" si="7"/>
        <v>216</v>
      </c>
      <c r="K139" s="177">
        <f t="shared" si="8"/>
        <v>0</v>
      </c>
      <c r="L139" s="177">
        <f t="shared" si="9"/>
        <v>0</v>
      </c>
      <c r="M139" s="177"/>
      <c r="N139" s="177">
        <v>108</v>
      </c>
      <c r="O139" s="177"/>
      <c r="P139" s="181">
        <v>0.2</v>
      </c>
      <c r="Q139" s="181"/>
      <c r="R139" s="181">
        <v>0.2</v>
      </c>
      <c r="S139" s="178">
        <f t="shared" si="10"/>
        <v>0.4</v>
      </c>
      <c r="T139" s="178"/>
      <c r="U139" s="178"/>
      <c r="V139" s="196"/>
      <c r="W139" s="52"/>
      <c r="Z139">
        <v>0</v>
      </c>
    </row>
    <row r="140" spans="1:26" ht="34.950000000000003" customHeight="1" x14ac:dyDescent="0.3">
      <c r="A140" s="179"/>
      <c r="B140" s="211">
        <v>43</v>
      </c>
      <c r="C140" s="180" t="s">
        <v>299</v>
      </c>
      <c r="D140" s="373" t="s">
        <v>300</v>
      </c>
      <c r="E140" s="373"/>
      <c r="F140" s="174" t="s">
        <v>208</v>
      </c>
      <c r="G140" s="175">
        <v>6</v>
      </c>
      <c r="H140" s="174"/>
      <c r="I140" s="174">
        <f t="shared" si="6"/>
        <v>0</v>
      </c>
      <c r="J140" s="176">
        <f t="shared" si="7"/>
        <v>590.4</v>
      </c>
      <c r="K140" s="177">
        <f t="shared" si="8"/>
        <v>0</v>
      </c>
      <c r="L140" s="177">
        <f t="shared" si="9"/>
        <v>0</v>
      </c>
      <c r="M140" s="177"/>
      <c r="N140" s="177">
        <v>98.4</v>
      </c>
      <c r="O140" s="177"/>
      <c r="P140" s="181">
        <v>0.14499999999999999</v>
      </c>
      <c r="Q140" s="181"/>
      <c r="R140" s="181">
        <v>0.14499999999999999</v>
      </c>
      <c r="S140" s="178">
        <f t="shared" si="10"/>
        <v>0.87</v>
      </c>
      <c r="T140" s="178"/>
      <c r="U140" s="178"/>
      <c r="V140" s="196"/>
      <c r="W140" s="52"/>
      <c r="Z140">
        <v>0</v>
      </c>
    </row>
    <row r="141" spans="1:26" x14ac:dyDescent="0.3">
      <c r="A141" s="9"/>
      <c r="B141" s="210"/>
      <c r="C141" s="172">
        <v>767</v>
      </c>
      <c r="D141" s="372" t="s">
        <v>209</v>
      </c>
      <c r="E141" s="372"/>
      <c r="F141" s="9"/>
      <c r="G141" s="171"/>
      <c r="H141" s="138"/>
      <c r="I141" s="140">
        <f>ROUND((SUM(I120:I140))/1,2)</f>
        <v>0</v>
      </c>
      <c r="J141" s="9"/>
      <c r="K141" s="9"/>
      <c r="L141" s="9">
        <f>ROUND((SUM(L120:L140))/1,2)</f>
        <v>0</v>
      </c>
      <c r="M141" s="9">
        <f>ROUND((SUM(M120:M140))/1,2)</f>
        <v>0</v>
      </c>
      <c r="N141" s="9"/>
      <c r="O141" s="9"/>
      <c r="P141" s="190"/>
      <c r="Q141" s="1"/>
      <c r="R141" s="1"/>
      <c r="S141" s="190">
        <f>ROUND((SUM(S120:S140))/1,2)</f>
        <v>6.28</v>
      </c>
      <c r="T141" s="2"/>
      <c r="U141" s="2"/>
      <c r="V141" s="198">
        <f>ROUND((SUM(V120:V140))/1,2)</f>
        <v>0</v>
      </c>
      <c r="W141" s="52"/>
    </row>
    <row r="142" spans="1:26" x14ac:dyDescent="0.3">
      <c r="A142" s="1"/>
      <c r="B142" s="206"/>
      <c r="C142" s="1"/>
      <c r="D142" s="1"/>
      <c r="E142" s="1"/>
      <c r="F142" s="1"/>
      <c r="G142" s="165"/>
      <c r="H142" s="131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9"/>
      <c r="W142" s="52"/>
    </row>
    <row r="143" spans="1:26" x14ac:dyDescent="0.3">
      <c r="A143" s="9"/>
      <c r="B143" s="210"/>
      <c r="C143" s="9"/>
      <c r="D143" s="386" t="s">
        <v>74</v>
      </c>
      <c r="E143" s="386"/>
      <c r="F143" s="9"/>
      <c r="G143" s="171"/>
      <c r="H143" s="138"/>
      <c r="I143" s="140">
        <f>ROUND((SUM(I113:I142))/2,2)</f>
        <v>0</v>
      </c>
      <c r="J143" s="9"/>
      <c r="K143" s="9"/>
      <c r="L143" s="9">
        <f>ROUND((SUM(L113:L142))/2,2)</f>
        <v>0</v>
      </c>
      <c r="M143" s="9">
        <f>ROUND((SUM(M113:M142))/2,2)</f>
        <v>0</v>
      </c>
      <c r="N143" s="9"/>
      <c r="O143" s="9"/>
      <c r="P143" s="190"/>
      <c r="Q143" s="1"/>
      <c r="R143" s="1"/>
      <c r="S143" s="190">
        <f>ROUND((SUM(S113:S142))/2,2)</f>
        <v>6.45</v>
      </c>
      <c r="T143" s="1"/>
      <c r="U143" s="1"/>
      <c r="V143" s="198">
        <f>ROUND((SUM(V113:V142))/2,2)</f>
        <v>0.11</v>
      </c>
      <c r="W143" s="52"/>
    </row>
    <row r="144" spans="1:26" x14ac:dyDescent="0.3">
      <c r="A144" s="1"/>
      <c r="B144" s="213"/>
      <c r="C144" s="191"/>
      <c r="D144" s="389" t="s">
        <v>76</v>
      </c>
      <c r="E144" s="389"/>
      <c r="F144" s="191"/>
      <c r="G144" s="192"/>
      <c r="H144" s="193"/>
      <c r="I144" s="193">
        <f>ROUND((SUM(I81:I143))/3,2)</f>
        <v>0</v>
      </c>
      <c r="J144" s="191"/>
      <c r="K144" s="191">
        <f>ROUND((SUM(K81:K143))/3,2)</f>
        <v>0</v>
      </c>
      <c r="L144" s="191">
        <f>ROUND((SUM(L81:L143))/3,2)</f>
        <v>0</v>
      </c>
      <c r="M144" s="191">
        <f>ROUND((SUM(M81:M143))/3,2)</f>
        <v>0</v>
      </c>
      <c r="N144" s="191"/>
      <c r="O144" s="191"/>
      <c r="P144" s="192"/>
      <c r="Q144" s="191"/>
      <c r="R144" s="191"/>
      <c r="S144" s="192">
        <f>ROUND((SUM(S81:S143))/3,2)</f>
        <v>8.6999999999999993</v>
      </c>
      <c r="T144" s="191"/>
      <c r="U144" s="191"/>
      <c r="V144" s="200">
        <f>ROUND((SUM(V81:V143))/3,2)</f>
        <v>9.64</v>
      </c>
      <c r="W144" s="52"/>
      <c r="Y144">
        <f>(SUM(Y81:Y143))</f>
        <v>0</v>
      </c>
      <c r="Z144">
        <f>(SUM(Z81:Z143))</f>
        <v>0</v>
      </c>
    </row>
  </sheetData>
  <mergeCells count="108">
    <mergeCell ref="D143:E143"/>
    <mergeCell ref="D144:E144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7:E117"/>
    <mergeCell ref="D118:E118"/>
    <mergeCell ref="D120:E120"/>
    <mergeCell ref="D121:E121"/>
    <mergeCell ref="D122:E122"/>
    <mergeCell ref="D123:E123"/>
    <mergeCell ref="D109:E109"/>
    <mergeCell ref="D111:E111"/>
    <mergeCell ref="D113:E113"/>
    <mergeCell ref="D114:E114"/>
    <mergeCell ref="D115:E115"/>
    <mergeCell ref="D116:E116"/>
    <mergeCell ref="D102:E102"/>
    <mergeCell ref="D103:E103"/>
    <mergeCell ref="D104:E104"/>
    <mergeCell ref="D105:E105"/>
    <mergeCell ref="D107:E107"/>
    <mergeCell ref="D108:E108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83:E83"/>
    <mergeCell ref="D84:E84"/>
    <mergeCell ref="D85:E85"/>
    <mergeCell ref="D86:E86"/>
    <mergeCell ref="D88:E88"/>
    <mergeCell ref="D89:E89"/>
    <mergeCell ref="B72:E72"/>
    <mergeCell ref="B73:E73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H1:I1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3BBAB4C7-5266-4500-BD74-06D2B11AE588}"/>
    <hyperlink ref="E1:F1" location="A54:A54" tooltip="Klikni na prechod ku rekapitulácii..." display="Rekapitulácia rozpočtu" xr:uid="{B6373BA4-961C-4993-84D2-AD76798FDC82}"/>
    <hyperlink ref="H1:I1" location="B80:B80" tooltip="Klikni na prechod ku Rozpočet..." display="Rozpočet" xr:uid="{2B0D9EED-4AAD-46F3-BF1D-70AB7BD31B9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Výmena výplní otvorov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A82C-74EF-4177-AD5E-B9FB1F58DBF3}">
  <dimension ref="A1:AA87"/>
  <sheetViews>
    <sheetView workbookViewId="0">
      <pane ySplit="1" topLeftCell="A2" activePane="bottomLeft" state="frozen"/>
      <selection pane="bottomLeft" activeCell="H85" sqref="H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77734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301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15624'!E58</f>
        <v>0</v>
      </c>
      <c r="D15" s="57">
        <f>'SO 15624'!F58</f>
        <v>0</v>
      </c>
      <c r="E15" s="66">
        <f>'SO 15624'!G58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/>
      <c r="D16" s="91"/>
      <c r="E16" s="92"/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(SUM(Z75:Z86))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/>
      <c r="D17" s="57"/>
      <c r="E17" s="66"/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(SUM(Y75:Y86))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15624'!K75:'SO 15624'!K86)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15624'!K75:'SO 15624'!K86)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301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71</v>
      </c>
      <c r="C56" s="357"/>
      <c r="D56" s="357"/>
      <c r="E56" s="138">
        <f>'SO 15624'!L80</f>
        <v>0</v>
      </c>
      <c r="F56" s="138">
        <f>'SO 15624'!M80</f>
        <v>0</v>
      </c>
      <c r="G56" s="138">
        <f>'SO 15624'!I80</f>
        <v>0</v>
      </c>
      <c r="H56" s="139">
        <f>'SO 15624'!S80</f>
        <v>1.1499999999999999</v>
      </c>
      <c r="I56" s="139">
        <f>'SO 15624'!V80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73</v>
      </c>
      <c r="C57" s="357"/>
      <c r="D57" s="357"/>
      <c r="E57" s="138">
        <f>'SO 15624'!L84</f>
        <v>0</v>
      </c>
      <c r="F57" s="138">
        <f>'SO 15624'!M84</f>
        <v>0</v>
      </c>
      <c r="G57" s="138">
        <f>'SO 15624'!I84</f>
        <v>0</v>
      </c>
      <c r="H57" s="139">
        <f>'SO 15624'!S84</f>
        <v>0</v>
      </c>
      <c r="I57" s="139">
        <f>'SO 15624'!V84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85" t="s">
        <v>66</v>
      </c>
      <c r="C58" s="386"/>
      <c r="D58" s="386"/>
      <c r="E58" s="140">
        <f>'SO 15624'!L86</f>
        <v>0</v>
      </c>
      <c r="F58" s="140">
        <f>'SO 15624'!M86</f>
        <v>0</v>
      </c>
      <c r="G58" s="140">
        <f>'SO 15624'!I86</f>
        <v>0</v>
      </c>
      <c r="H58" s="141">
        <f>'SO 15624'!S86</f>
        <v>1.1499999999999999</v>
      </c>
      <c r="I58" s="141">
        <f>'SO 15624'!V86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1"/>
      <c r="B59" s="206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2"/>
    </row>
    <row r="60" spans="1:26" x14ac:dyDescent="0.3">
      <c r="A60" s="142"/>
      <c r="B60" s="374" t="s">
        <v>76</v>
      </c>
      <c r="C60" s="375"/>
      <c r="D60" s="375"/>
      <c r="E60" s="144">
        <f>'SO 15624'!L87</f>
        <v>0</v>
      </c>
      <c r="F60" s="144">
        <f>'SO 15624'!M87</f>
        <v>0</v>
      </c>
      <c r="G60" s="144">
        <f>'SO 15624'!I87</f>
        <v>0</v>
      </c>
      <c r="H60" s="145">
        <f>'SO 15624'!S87</f>
        <v>1.1499999999999999</v>
      </c>
      <c r="I60" s="145">
        <f>'SO 15624'!V87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5"/>
      <c r="X60" s="143"/>
      <c r="Y60" s="143"/>
      <c r="Z60" s="143"/>
    </row>
    <row r="61" spans="1:26" x14ac:dyDescent="0.3">
      <c r="A61" s="14"/>
      <c r="B61" s="41"/>
      <c r="C61" s="3"/>
      <c r="D61" s="3"/>
      <c r="E61" s="13"/>
      <c r="F61" s="13"/>
      <c r="G61" s="13"/>
      <c r="H61" s="153"/>
      <c r="I61" s="153"/>
      <c r="J61" s="153"/>
      <c r="K61" s="153"/>
      <c r="L61" s="153"/>
      <c r="M61" s="153"/>
      <c r="N61" s="153"/>
      <c r="O61" s="153"/>
      <c r="P61" s="153"/>
      <c r="Q61" s="10"/>
      <c r="R61" s="10"/>
      <c r="S61" s="10"/>
      <c r="T61" s="10"/>
      <c r="U61" s="10"/>
      <c r="V61" s="10"/>
      <c r="W61" s="52"/>
    </row>
    <row r="62" spans="1:26" x14ac:dyDescent="0.3">
      <c r="A62" s="14"/>
      <c r="B62" s="41"/>
      <c r="C62" s="3"/>
      <c r="D62" s="3"/>
      <c r="E62" s="13"/>
      <c r="F62" s="13"/>
      <c r="G62" s="13"/>
      <c r="H62" s="153"/>
      <c r="I62" s="153"/>
      <c r="J62" s="153"/>
      <c r="K62" s="153"/>
      <c r="L62" s="153"/>
      <c r="M62" s="153"/>
      <c r="N62" s="153"/>
      <c r="O62" s="153"/>
      <c r="P62" s="153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37"/>
      <c r="C63" s="8"/>
      <c r="D63" s="8"/>
      <c r="E63" s="26"/>
      <c r="F63" s="26"/>
      <c r="G63" s="26"/>
      <c r="H63" s="154"/>
      <c r="I63" s="154"/>
      <c r="J63" s="154"/>
      <c r="K63" s="154"/>
      <c r="L63" s="154"/>
      <c r="M63" s="154"/>
      <c r="N63" s="154"/>
      <c r="O63" s="154"/>
      <c r="P63" s="154"/>
      <c r="Q63" s="15"/>
      <c r="R63" s="15"/>
      <c r="S63" s="15"/>
      <c r="T63" s="15"/>
      <c r="U63" s="15"/>
      <c r="V63" s="15"/>
      <c r="W63" s="52"/>
    </row>
    <row r="64" spans="1:26" ht="34.950000000000003" customHeight="1" x14ac:dyDescent="0.3">
      <c r="A64" s="1"/>
      <c r="B64" s="376" t="s">
        <v>77</v>
      </c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52"/>
    </row>
    <row r="65" spans="1:26" x14ac:dyDescent="0.3">
      <c r="A65" s="14"/>
      <c r="B65" s="95"/>
      <c r="C65" s="18"/>
      <c r="D65" s="18"/>
      <c r="E65" s="97"/>
      <c r="F65" s="97"/>
      <c r="G65" s="97"/>
      <c r="H65" s="168"/>
      <c r="I65" s="168"/>
      <c r="J65" s="168"/>
      <c r="K65" s="168"/>
      <c r="L65" s="168"/>
      <c r="M65" s="168"/>
      <c r="N65" s="168"/>
      <c r="O65" s="168"/>
      <c r="P65" s="168"/>
      <c r="Q65" s="19"/>
      <c r="R65" s="19"/>
      <c r="S65" s="19"/>
      <c r="T65" s="19"/>
      <c r="U65" s="19"/>
      <c r="V65" s="19"/>
      <c r="W65" s="52"/>
    </row>
    <row r="66" spans="1:26" ht="19.95" customHeight="1" x14ac:dyDescent="0.3">
      <c r="A66" s="201"/>
      <c r="B66" s="379" t="s">
        <v>30</v>
      </c>
      <c r="C66" s="380"/>
      <c r="D66" s="380"/>
      <c r="E66" s="381"/>
      <c r="F66" s="166"/>
      <c r="G66" s="166"/>
      <c r="H66" s="167" t="s">
        <v>88</v>
      </c>
      <c r="I66" s="382" t="s">
        <v>89</v>
      </c>
      <c r="J66" s="383"/>
      <c r="K66" s="383"/>
      <c r="L66" s="383"/>
      <c r="M66" s="383"/>
      <c r="N66" s="383"/>
      <c r="O66" s="383"/>
      <c r="P66" s="384"/>
      <c r="Q66" s="17"/>
      <c r="R66" s="17"/>
      <c r="S66" s="17"/>
      <c r="T66" s="17"/>
      <c r="U66" s="17"/>
      <c r="V66" s="17"/>
      <c r="W66" s="52"/>
    </row>
    <row r="67" spans="1:26" ht="19.95" customHeight="1" x14ac:dyDescent="0.3">
      <c r="A67" s="201"/>
      <c r="B67" s="364" t="s">
        <v>31</v>
      </c>
      <c r="C67" s="365"/>
      <c r="D67" s="365"/>
      <c r="E67" s="366"/>
      <c r="F67" s="162"/>
      <c r="G67" s="162"/>
      <c r="H67" s="163" t="s">
        <v>25</v>
      </c>
      <c r="I67" s="16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ht="19.95" customHeight="1" x14ac:dyDescent="0.3">
      <c r="A68" s="201"/>
      <c r="B68" s="364" t="s">
        <v>32</v>
      </c>
      <c r="C68" s="365"/>
      <c r="D68" s="365"/>
      <c r="E68" s="366"/>
      <c r="F68" s="162"/>
      <c r="G68" s="162"/>
      <c r="H68" s="163" t="s">
        <v>90</v>
      </c>
      <c r="I68" s="163" t="s">
        <v>29</v>
      </c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4"/>
      <c r="B69" s="205" t="s">
        <v>91</v>
      </c>
      <c r="C69" s="3"/>
      <c r="D69" s="3"/>
      <c r="E69" s="13"/>
      <c r="F69" s="13"/>
      <c r="G69" s="13"/>
      <c r="H69" s="153"/>
      <c r="I69" s="15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205" t="s">
        <v>301</v>
      </c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41"/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7" t="s">
        <v>65</v>
      </c>
      <c r="C73" s="164"/>
      <c r="D73" s="164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x14ac:dyDescent="0.3">
      <c r="A74" s="2"/>
      <c r="B74" s="208" t="s">
        <v>78</v>
      </c>
      <c r="C74" s="127" t="s">
        <v>79</v>
      </c>
      <c r="D74" s="127" t="s">
        <v>80</v>
      </c>
      <c r="E74" s="155"/>
      <c r="F74" s="155" t="s">
        <v>81</v>
      </c>
      <c r="G74" s="155" t="s">
        <v>82</v>
      </c>
      <c r="H74" s="156" t="s">
        <v>83</v>
      </c>
      <c r="I74" s="156" t="s">
        <v>84</v>
      </c>
      <c r="J74" s="156"/>
      <c r="K74" s="156"/>
      <c r="L74" s="156"/>
      <c r="M74" s="156"/>
      <c r="N74" s="156"/>
      <c r="O74" s="156"/>
      <c r="P74" s="156" t="s">
        <v>85</v>
      </c>
      <c r="Q74" s="157"/>
      <c r="R74" s="157"/>
      <c r="S74" s="127" t="s">
        <v>86</v>
      </c>
      <c r="T74" s="158"/>
      <c r="U74" s="158"/>
      <c r="V74" s="127" t="s">
        <v>87</v>
      </c>
      <c r="W74" s="52"/>
    </row>
    <row r="75" spans="1:26" x14ac:dyDescent="0.3">
      <c r="A75" s="9"/>
      <c r="B75" s="209"/>
      <c r="C75" s="169"/>
      <c r="D75" s="371" t="s">
        <v>66</v>
      </c>
      <c r="E75" s="371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4"/>
      <c r="W75" s="215"/>
      <c r="X75" s="137"/>
      <c r="Y75" s="137"/>
      <c r="Z75" s="137"/>
    </row>
    <row r="76" spans="1:26" x14ac:dyDescent="0.3">
      <c r="A76" s="9"/>
      <c r="B76" s="210"/>
      <c r="C76" s="172">
        <v>6</v>
      </c>
      <c r="D76" s="372" t="s">
        <v>126</v>
      </c>
      <c r="E76" s="372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9"/>
      <c r="R76" s="9"/>
      <c r="S76" s="9"/>
      <c r="T76" s="9"/>
      <c r="U76" s="9"/>
      <c r="V76" s="195"/>
      <c r="W76" s="215"/>
      <c r="X76" s="137"/>
      <c r="Y76" s="137"/>
      <c r="Z76" s="137"/>
    </row>
    <row r="77" spans="1:26" ht="25.05" customHeight="1" x14ac:dyDescent="0.3">
      <c r="A77" s="179"/>
      <c r="B77" s="211">
        <v>1</v>
      </c>
      <c r="C77" s="180" t="s">
        <v>302</v>
      </c>
      <c r="D77" s="373" t="s">
        <v>303</v>
      </c>
      <c r="E77" s="373"/>
      <c r="F77" s="174" t="s">
        <v>106</v>
      </c>
      <c r="G77" s="175">
        <v>5</v>
      </c>
      <c r="H77" s="174"/>
      <c r="I77" s="174">
        <f>ROUND(G77*(H77),2)</f>
        <v>0</v>
      </c>
      <c r="J77" s="176">
        <f>ROUND(G77*(N77),2)</f>
        <v>52.35</v>
      </c>
      <c r="K77" s="177">
        <f>ROUND(G77*(O77),2)</f>
        <v>0</v>
      </c>
      <c r="L77" s="177">
        <f>ROUND(G77*(H77),2)</f>
        <v>0</v>
      </c>
      <c r="M77" s="177"/>
      <c r="N77" s="177">
        <v>10.47</v>
      </c>
      <c r="O77" s="177"/>
      <c r="P77" s="181">
        <v>7.5520000000000004E-2</v>
      </c>
      <c r="Q77" s="181"/>
      <c r="R77" s="181">
        <v>7.5520000000000004E-2</v>
      </c>
      <c r="S77" s="178">
        <f>ROUND(G77*(P77),3)</f>
        <v>0.378</v>
      </c>
      <c r="T77" s="178"/>
      <c r="U77" s="178"/>
      <c r="V77" s="196"/>
      <c r="W77" s="52"/>
      <c r="Z77">
        <v>0</v>
      </c>
    </row>
    <row r="78" spans="1:26" ht="25.05" customHeight="1" x14ac:dyDescent="0.3">
      <c r="A78" s="179"/>
      <c r="B78" s="211">
        <v>2</v>
      </c>
      <c r="C78" s="180" t="s">
        <v>302</v>
      </c>
      <c r="D78" s="373" t="s">
        <v>303</v>
      </c>
      <c r="E78" s="373"/>
      <c r="F78" s="174" t="s">
        <v>106</v>
      </c>
      <c r="G78" s="175">
        <v>5</v>
      </c>
      <c r="H78" s="174"/>
      <c r="I78" s="174">
        <f>ROUND(G78*(H78),2)</f>
        <v>0</v>
      </c>
      <c r="J78" s="176">
        <f>ROUND(G78*(N78),2)</f>
        <v>62.8</v>
      </c>
      <c r="K78" s="177">
        <f>ROUND(G78*(O78),2)</f>
        <v>0</v>
      </c>
      <c r="L78" s="177">
        <f>ROUND(G78*(H78),2)</f>
        <v>0</v>
      </c>
      <c r="M78" s="177"/>
      <c r="N78" s="177">
        <v>12.56</v>
      </c>
      <c r="O78" s="177"/>
      <c r="P78" s="181">
        <v>7.5520000000000004E-2</v>
      </c>
      <c r="Q78" s="181"/>
      <c r="R78" s="181">
        <v>7.5520000000000004E-2</v>
      </c>
      <c r="S78" s="178">
        <f>ROUND(G78*(P78),3)</f>
        <v>0.378</v>
      </c>
      <c r="T78" s="178"/>
      <c r="U78" s="178"/>
      <c r="V78" s="196"/>
      <c r="W78" s="52"/>
      <c r="Z78">
        <v>0</v>
      </c>
    </row>
    <row r="79" spans="1:26" ht="25.05" customHeight="1" x14ac:dyDescent="0.3">
      <c r="A79" s="179"/>
      <c r="B79" s="211">
        <v>3</v>
      </c>
      <c r="C79" s="180" t="s">
        <v>304</v>
      </c>
      <c r="D79" s="373" t="s">
        <v>305</v>
      </c>
      <c r="E79" s="373"/>
      <c r="F79" s="174" t="s">
        <v>106</v>
      </c>
      <c r="G79" s="175">
        <v>10</v>
      </c>
      <c r="H79" s="174"/>
      <c r="I79" s="174">
        <f>ROUND(G79*(H79),2)</f>
        <v>0</v>
      </c>
      <c r="J79" s="176">
        <f>ROUND(G79*(N79),2)</f>
        <v>265</v>
      </c>
      <c r="K79" s="177">
        <f>ROUND(G79*(O79),2)</f>
        <v>0</v>
      </c>
      <c r="L79" s="177">
        <f>ROUND(G79*(H79),2)</f>
        <v>0</v>
      </c>
      <c r="M79" s="177"/>
      <c r="N79" s="177">
        <v>26.5</v>
      </c>
      <c r="O79" s="177"/>
      <c r="P79" s="181">
        <v>3.984E-2</v>
      </c>
      <c r="Q79" s="181"/>
      <c r="R79" s="181">
        <v>3.984E-2</v>
      </c>
      <c r="S79" s="178">
        <f>ROUND(G79*(P79),3)</f>
        <v>0.39800000000000002</v>
      </c>
      <c r="T79" s="178"/>
      <c r="U79" s="178"/>
      <c r="V79" s="196"/>
      <c r="W79" s="52"/>
      <c r="Z79">
        <v>0</v>
      </c>
    </row>
    <row r="80" spans="1:26" x14ac:dyDescent="0.3">
      <c r="A80" s="9"/>
      <c r="B80" s="210"/>
      <c r="C80" s="172">
        <v>6</v>
      </c>
      <c r="D80" s="372" t="s">
        <v>126</v>
      </c>
      <c r="E80" s="372"/>
      <c r="F80" s="138"/>
      <c r="G80" s="171"/>
      <c r="H80" s="138"/>
      <c r="I80" s="140">
        <f>ROUND((SUM(I76:I79))/1,2)</f>
        <v>0</v>
      </c>
      <c r="J80" s="139"/>
      <c r="K80" s="139"/>
      <c r="L80" s="139">
        <f>ROUND((SUM(L76:L79))/1,2)</f>
        <v>0</v>
      </c>
      <c r="M80" s="139">
        <f>ROUND((SUM(M76:M79))/1,2)</f>
        <v>0</v>
      </c>
      <c r="N80" s="139"/>
      <c r="O80" s="139"/>
      <c r="P80" s="139"/>
      <c r="Q80" s="9"/>
      <c r="R80" s="9"/>
      <c r="S80" s="9">
        <f>ROUND((SUM(S76:S79))/1,2)</f>
        <v>1.1499999999999999</v>
      </c>
      <c r="T80" s="9"/>
      <c r="U80" s="9"/>
      <c r="V80" s="198">
        <f>ROUND((SUM(V76:V79))/1,2)</f>
        <v>0</v>
      </c>
      <c r="W80" s="215"/>
      <c r="X80" s="137"/>
      <c r="Y80" s="137"/>
      <c r="Z80" s="137"/>
    </row>
    <row r="81" spans="1:26" x14ac:dyDescent="0.3">
      <c r="A81" s="1"/>
      <c r="B81" s="206"/>
      <c r="C81" s="1"/>
      <c r="D81" s="1"/>
      <c r="E81" s="131"/>
      <c r="F81" s="131"/>
      <c r="G81" s="165"/>
      <c r="H81" s="131"/>
      <c r="I81" s="131"/>
      <c r="J81" s="132"/>
      <c r="K81" s="132"/>
      <c r="L81" s="132"/>
      <c r="M81" s="132"/>
      <c r="N81" s="132"/>
      <c r="O81" s="132"/>
      <c r="P81" s="132"/>
      <c r="Q81" s="1"/>
      <c r="R81" s="1"/>
      <c r="S81" s="1"/>
      <c r="T81" s="1"/>
      <c r="U81" s="1"/>
      <c r="V81" s="199"/>
      <c r="W81" s="52"/>
    </row>
    <row r="82" spans="1:26" x14ac:dyDescent="0.3">
      <c r="A82" s="9"/>
      <c r="B82" s="210"/>
      <c r="C82" s="172">
        <v>99</v>
      </c>
      <c r="D82" s="372" t="s">
        <v>184</v>
      </c>
      <c r="E82" s="372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5"/>
      <c r="W82" s="215"/>
      <c r="X82" s="137"/>
      <c r="Y82" s="137"/>
      <c r="Z82" s="137"/>
    </row>
    <row r="83" spans="1:26" ht="25.05" customHeight="1" x14ac:dyDescent="0.3">
      <c r="A83" s="179"/>
      <c r="B83" s="211">
        <v>4</v>
      </c>
      <c r="C83" s="180" t="s">
        <v>185</v>
      </c>
      <c r="D83" s="373" t="s">
        <v>186</v>
      </c>
      <c r="E83" s="373"/>
      <c r="F83" s="174" t="s">
        <v>169</v>
      </c>
      <c r="G83" s="175">
        <v>1.1539999999999999</v>
      </c>
      <c r="H83" s="174"/>
      <c r="I83" s="174">
        <f>ROUND(G83*(H83),2)</f>
        <v>0</v>
      </c>
      <c r="J83" s="176">
        <f>ROUND(G83*(N83),2)</f>
        <v>44.48</v>
      </c>
      <c r="K83" s="177">
        <f>ROUND(G83*(O83),2)</f>
        <v>0</v>
      </c>
      <c r="L83" s="177">
        <f>ROUND(G83*(H83),2)</f>
        <v>0</v>
      </c>
      <c r="M83" s="177"/>
      <c r="N83" s="177">
        <v>38.54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6"/>
      <c r="W83" s="52"/>
      <c r="Z83">
        <v>0</v>
      </c>
    </row>
    <row r="84" spans="1:26" x14ac:dyDescent="0.3">
      <c r="A84" s="9"/>
      <c r="B84" s="210"/>
      <c r="C84" s="172">
        <v>99</v>
      </c>
      <c r="D84" s="372" t="s">
        <v>184</v>
      </c>
      <c r="E84" s="372"/>
      <c r="F84" s="138"/>
      <c r="G84" s="171"/>
      <c r="H84" s="138"/>
      <c r="I84" s="140">
        <f>ROUND((SUM(I82:I83))/1,2)</f>
        <v>0</v>
      </c>
      <c r="J84" s="139"/>
      <c r="K84" s="139"/>
      <c r="L84" s="139">
        <f>ROUND((SUM(L82:L83))/1,2)</f>
        <v>0</v>
      </c>
      <c r="M84" s="139">
        <f>ROUND((SUM(M82:M83))/1,2)</f>
        <v>0</v>
      </c>
      <c r="N84" s="139"/>
      <c r="O84" s="139"/>
      <c r="P84" s="190"/>
      <c r="Q84" s="1"/>
      <c r="R84" s="1"/>
      <c r="S84" s="190">
        <f>ROUND((SUM(S82:S83))/1,2)</f>
        <v>0</v>
      </c>
      <c r="T84" s="2"/>
      <c r="U84" s="2"/>
      <c r="V84" s="198">
        <f>ROUND((SUM(V82:V83))/1,2)</f>
        <v>0</v>
      </c>
      <c r="W84" s="52"/>
    </row>
    <row r="85" spans="1:26" x14ac:dyDescent="0.3">
      <c r="A85" s="1"/>
      <c r="B85" s="206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9"/>
      <c r="W85" s="52"/>
    </row>
    <row r="86" spans="1:26" x14ac:dyDescent="0.3">
      <c r="A86" s="9"/>
      <c r="B86" s="210"/>
      <c r="C86" s="9"/>
      <c r="D86" s="386" t="s">
        <v>66</v>
      </c>
      <c r="E86" s="386"/>
      <c r="F86" s="138"/>
      <c r="G86" s="171"/>
      <c r="H86" s="138"/>
      <c r="I86" s="140">
        <f>ROUND((SUM(I75:I85))/2,2)</f>
        <v>0</v>
      </c>
      <c r="J86" s="139"/>
      <c r="K86" s="139"/>
      <c r="L86" s="139">
        <f>ROUND((SUM(L75:L85))/2,2)</f>
        <v>0</v>
      </c>
      <c r="M86" s="139">
        <f>ROUND((SUM(M75:M85))/2,2)</f>
        <v>0</v>
      </c>
      <c r="N86" s="139"/>
      <c r="O86" s="139"/>
      <c r="P86" s="190"/>
      <c r="Q86" s="1"/>
      <c r="R86" s="1"/>
      <c r="S86" s="190">
        <f>ROUND((SUM(S75:S85))/2,2)</f>
        <v>1.1499999999999999</v>
      </c>
      <c r="T86" s="1"/>
      <c r="U86" s="1"/>
      <c r="V86" s="198">
        <f>ROUND((SUM(V75:V85))/2,2)</f>
        <v>0</v>
      </c>
      <c r="W86" s="52"/>
    </row>
    <row r="87" spans="1:26" x14ac:dyDescent="0.3">
      <c r="A87" s="1"/>
      <c r="B87" s="213"/>
      <c r="C87" s="191"/>
      <c r="D87" s="389" t="s">
        <v>76</v>
      </c>
      <c r="E87" s="389"/>
      <c r="F87" s="193"/>
      <c r="G87" s="192"/>
      <c r="H87" s="193"/>
      <c r="I87" s="193">
        <f>ROUND((SUM(I75:I86))/3,2)</f>
        <v>0</v>
      </c>
      <c r="J87" s="217"/>
      <c r="K87" s="217">
        <f>ROUND((SUM(K75:K86))/3,2)</f>
        <v>0</v>
      </c>
      <c r="L87" s="217">
        <f>ROUND((SUM(L75:L86))/3,2)</f>
        <v>0</v>
      </c>
      <c r="M87" s="217">
        <f>ROUND((SUM(M75:M86))/3,2)</f>
        <v>0</v>
      </c>
      <c r="N87" s="217"/>
      <c r="O87" s="217"/>
      <c r="P87" s="192"/>
      <c r="Q87" s="191"/>
      <c r="R87" s="191"/>
      <c r="S87" s="192">
        <f>ROUND((SUM(S75:S86))/3,2)</f>
        <v>1.1499999999999999</v>
      </c>
      <c r="T87" s="191"/>
      <c r="U87" s="191"/>
      <c r="V87" s="200">
        <f>ROUND((SUM(V75:V86))/3,2)</f>
        <v>0</v>
      </c>
      <c r="W87" s="52"/>
      <c r="Y87">
        <f>(SUM(Y75:Y86))</f>
        <v>0</v>
      </c>
      <c r="Z87">
        <f>(SUM(Z75:Z86))</f>
        <v>0</v>
      </c>
    </row>
  </sheetData>
  <mergeCells count="56">
    <mergeCell ref="D84:E84"/>
    <mergeCell ref="D86:E86"/>
    <mergeCell ref="D87:E87"/>
    <mergeCell ref="D77:E77"/>
    <mergeCell ref="D78:E78"/>
    <mergeCell ref="D79:E79"/>
    <mergeCell ref="D80:E80"/>
    <mergeCell ref="D82:E82"/>
    <mergeCell ref="D83:E83"/>
    <mergeCell ref="D76:E76"/>
    <mergeCell ref="B55:D55"/>
    <mergeCell ref="B56:D56"/>
    <mergeCell ref="B57:D57"/>
    <mergeCell ref="B58:D58"/>
    <mergeCell ref="B60:D60"/>
    <mergeCell ref="B64:V64"/>
    <mergeCell ref="B66:E66"/>
    <mergeCell ref="B67:E67"/>
    <mergeCell ref="B68:E68"/>
    <mergeCell ref="I66:P66"/>
    <mergeCell ref="D75:E75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 xr:uid="{CF4ECA76-222D-48ED-80E1-2CD3710B13CB}"/>
    <hyperlink ref="E1:F1" location="A54:A54" tooltip="Klikni na prechod ku rekapitulácii..." display="Rekapitulácia rozpočtu" xr:uid="{93B92AD6-F952-4C3D-8292-C1A7A6DDD68D}"/>
    <hyperlink ref="H1:I1" location="B74:B74" tooltip="Klikni na prechod ku Rozpočet..." display="Rozpočet" xr:uid="{69FEB5F7-A50B-48CB-B47B-953A3A78F6B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Ostatné práce - súvisiace s ELI a ZTI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880E-BF73-4F38-84B7-CF6C206EF16E}">
  <dimension ref="A1:AA103"/>
  <sheetViews>
    <sheetView workbookViewId="0">
      <pane ySplit="1" topLeftCell="A2" activePane="bottomLeft" state="frozen"/>
      <selection pane="bottomLeft" activeCell="H81" sqref="H8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306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/>
      <c r="D15" s="57"/>
      <c r="E15" s="66"/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15625'!E58</f>
        <v>0</v>
      </c>
      <c r="D16" s="91">
        <f>'SO 15625'!F58</f>
        <v>0</v>
      </c>
      <c r="E16" s="92">
        <f>'SO 15625'!G58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(SUM(Z79:Z102))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/>
      <c r="D17" s="57"/>
      <c r="E17" s="66"/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(SUM(Y79:Y102))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15625'!K79:'SO 15625'!K102)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15625'!K79:'SO 15625'!K102)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306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74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307</v>
      </c>
      <c r="C56" s="357"/>
      <c r="D56" s="357"/>
      <c r="E56" s="138">
        <f>'SO 15625'!L82</f>
        <v>0</v>
      </c>
      <c r="F56" s="138">
        <f>'SO 15625'!M82</f>
        <v>0</v>
      </c>
      <c r="G56" s="138">
        <f>'SO 15625'!I82</f>
        <v>0</v>
      </c>
      <c r="H56" s="139">
        <f>'SO 15625'!S82</f>
        <v>0</v>
      </c>
      <c r="I56" s="139">
        <f>'SO 15625'!V82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6" t="s">
        <v>308</v>
      </c>
      <c r="C57" s="357"/>
      <c r="D57" s="357"/>
      <c r="E57" s="138">
        <f>'SO 15625'!L91</f>
        <v>0</v>
      </c>
      <c r="F57" s="138">
        <f>'SO 15625'!M91</f>
        <v>0</v>
      </c>
      <c r="G57" s="138">
        <f>'SO 15625'!I91</f>
        <v>0</v>
      </c>
      <c r="H57" s="139">
        <f>'SO 15625'!S91</f>
        <v>0</v>
      </c>
      <c r="I57" s="139">
        <f>'SO 15625'!V91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85" t="s">
        <v>74</v>
      </c>
      <c r="C58" s="386"/>
      <c r="D58" s="386"/>
      <c r="E58" s="140">
        <f>'SO 15625'!L93</f>
        <v>0</v>
      </c>
      <c r="F58" s="140">
        <f>'SO 15625'!M93</f>
        <v>0</v>
      </c>
      <c r="G58" s="140">
        <f>'SO 15625'!I93</f>
        <v>0</v>
      </c>
      <c r="H58" s="141">
        <f>'SO 15625'!S93</f>
        <v>0</v>
      </c>
      <c r="I58" s="141">
        <f>'SO 15625'!V93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1"/>
      <c r="B59" s="206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2"/>
    </row>
    <row r="60" spans="1:26" x14ac:dyDescent="0.3">
      <c r="A60" s="9"/>
      <c r="B60" s="385" t="s">
        <v>8</v>
      </c>
      <c r="C60" s="386"/>
      <c r="D60" s="386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309</v>
      </c>
      <c r="C61" s="357"/>
      <c r="D61" s="357"/>
      <c r="E61" s="138">
        <f>'SO 15625'!L100</f>
        <v>0</v>
      </c>
      <c r="F61" s="138">
        <f>'SO 15625'!M100</f>
        <v>0</v>
      </c>
      <c r="G61" s="138">
        <f>'SO 15625'!I100</f>
        <v>0</v>
      </c>
      <c r="H61" s="139">
        <f>'SO 15625'!S100</f>
        <v>0</v>
      </c>
      <c r="I61" s="139">
        <f>'SO 15625'!V100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5" t="s">
        <v>8</v>
      </c>
      <c r="C62" s="386"/>
      <c r="D62" s="386"/>
      <c r="E62" s="140">
        <f>'SO 15625'!L102</f>
        <v>0</v>
      </c>
      <c r="F62" s="140">
        <f>'SO 15625'!M102</f>
        <v>0</v>
      </c>
      <c r="G62" s="140">
        <f>'SO 15625'!I102</f>
        <v>0</v>
      </c>
      <c r="H62" s="141">
        <f>'SO 15625'!S102</f>
        <v>0</v>
      </c>
      <c r="I62" s="141">
        <f>'SO 15625'!V102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74" t="s">
        <v>76</v>
      </c>
      <c r="C64" s="375"/>
      <c r="D64" s="375"/>
      <c r="E64" s="144">
        <f>'SO 15625'!L103</f>
        <v>0</v>
      </c>
      <c r="F64" s="144">
        <f>'SO 15625'!M103</f>
        <v>0</v>
      </c>
      <c r="G64" s="144">
        <f>'SO 15625'!I103</f>
        <v>0</v>
      </c>
      <c r="H64" s="145">
        <f>'SO 15625'!S103</f>
        <v>0</v>
      </c>
      <c r="I64" s="145">
        <f>'SO 15625'!V103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76" t="s">
        <v>77</v>
      </c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79" t="s">
        <v>30</v>
      </c>
      <c r="C70" s="380"/>
      <c r="D70" s="380"/>
      <c r="E70" s="381"/>
      <c r="F70" s="166"/>
      <c r="G70" s="166"/>
      <c r="H70" s="167" t="s">
        <v>88</v>
      </c>
      <c r="I70" s="382" t="s">
        <v>89</v>
      </c>
      <c r="J70" s="383"/>
      <c r="K70" s="383"/>
      <c r="L70" s="383"/>
      <c r="M70" s="383"/>
      <c r="N70" s="383"/>
      <c r="O70" s="383"/>
      <c r="P70" s="384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4" t="s">
        <v>31</v>
      </c>
      <c r="C71" s="365"/>
      <c r="D71" s="365"/>
      <c r="E71" s="366"/>
      <c r="F71" s="162"/>
      <c r="G71" s="162"/>
      <c r="H71" s="163" t="s">
        <v>25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4" t="s">
        <v>32</v>
      </c>
      <c r="C72" s="365"/>
      <c r="D72" s="365"/>
      <c r="E72" s="366"/>
      <c r="F72" s="162"/>
      <c r="G72" s="162"/>
      <c r="H72" s="163" t="s">
        <v>90</v>
      </c>
      <c r="I72" s="163" t="s">
        <v>29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91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306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65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78</v>
      </c>
      <c r="C78" s="127" t="s">
        <v>79</v>
      </c>
      <c r="D78" s="127" t="s">
        <v>80</v>
      </c>
      <c r="E78" s="155"/>
      <c r="F78" s="155" t="s">
        <v>81</v>
      </c>
      <c r="G78" s="155" t="s">
        <v>82</v>
      </c>
      <c r="H78" s="156" t="s">
        <v>83</v>
      </c>
      <c r="I78" s="156" t="s">
        <v>84</v>
      </c>
      <c r="J78" s="156"/>
      <c r="K78" s="156"/>
      <c r="L78" s="156"/>
      <c r="M78" s="156"/>
      <c r="N78" s="156"/>
      <c r="O78" s="156"/>
      <c r="P78" s="156" t="s">
        <v>85</v>
      </c>
      <c r="Q78" s="157"/>
      <c r="R78" s="157"/>
      <c r="S78" s="127" t="s">
        <v>86</v>
      </c>
      <c r="T78" s="158"/>
      <c r="U78" s="158"/>
      <c r="V78" s="127" t="s">
        <v>87</v>
      </c>
      <c r="W78" s="52"/>
    </row>
    <row r="79" spans="1:26" x14ac:dyDescent="0.3">
      <c r="A79" s="9"/>
      <c r="B79" s="209"/>
      <c r="C79" s="169"/>
      <c r="D79" s="371" t="s">
        <v>74</v>
      </c>
      <c r="E79" s="37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733</v>
      </c>
      <c r="D80" s="372" t="s">
        <v>310</v>
      </c>
      <c r="E80" s="372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311</v>
      </c>
      <c r="D81" s="373" t="s">
        <v>312</v>
      </c>
      <c r="E81" s="373"/>
      <c r="F81" s="174" t="s">
        <v>162</v>
      </c>
      <c r="G81" s="175">
        <v>1479</v>
      </c>
      <c r="H81" s="174"/>
      <c r="I81" s="174">
        <f>ROUND(G81*(H81),2)</f>
        <v>0</v>
      </c>
      <c r="J81" s="176">
        <f>ROUND(G81*(N81),2)</f>
        <v>695.13</v>
      </c>
      <c r="K81" s="177">
        <f>ROUND(G81*(O81),2)</f>
        <v>0</v>
      </c>
      <c r="L81" s="177">
        <f>ROUND(G81*(H81),2)</f>
        <v>0</v>
      </c>
      <c r="M81" s="177"/>
      <c r="N81" s="177">
        <v>0.47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6"/>
      <c r="W81" s="52"/>
      <c r="Z81">
        <v>0</v>
      </c>
    </row>
    <row r="82" spans="1:26" x14ac:dyDescent="0.3">
      <c r="A82" s="9"/>
      <c r="B82" s="210"/>
      <c r="C82" s="172">
        <v>733</v>
      </c>
      <c r="D82" s="372" t="s">
        <v>310</v>
      </c>
      <c r="E82" s="372"/>
      <c r="F82" s="138"/>
      <c r="G82" s="171"/>
      <c r="H82" s="138"/>
      <c r="I82" s="140">
        <f>ROUND((SUM(I80:I81))/1,2)</f>
        <v>0</v>
      </c>
      <c r="J82" s="139"/>
      <c r="K82" s="139"/>
      <c r="L82" s="139">
        <f>ROUND((SUM(L80:L81))/1,2)</f>
        <v>0</v>
      </c>
      <c r="M82" s="139">
        <f>ROUND((SUM(M80:M81))/1,2)</f>
        <v>0</v>
      </c>
      <c r="N82" s="139"/>
      <c r="O82" s="139"/>
      <c r="P82" s="139"/>
      <c r="Q82" s="9"/>
      <c r="R82" s="9"/>
      <c r="S82" s="9">
        <f>ROUND((SUM(S80:S81))/1,2)</f>
        <v>0</v>
      </c>
      <c r="T82" s="9"/>
      <c r="U82" s="9"/>
      <c r="V82" s="198">
        <f>ROUND((SUM(V80:V81))/1,2)</f>
        <v>0</v>
      </c>
      <c r="W82" s="215"/>
      <c r="X82" s="137"/>
      <c r="Y82" s="137"/>
      <c r="Z82" s="137"/>
    </row>
    <row r="83" spans="1:26" x14ac:dyDescent="0.3">
      <c r="A83" s="1"/>
      <c r="B83" s="206"/>
      <c r="C83" s="1"/>
      <c r="D83" s="1"/>
      <c r="E83" s="131"/>
      <c r="F83" s="131"/>
      <c r="G83" s="165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199"/>
      <c r="W83" s="52"/>
    </row>
    <row r="84" spans="1:26" x14ac:dyDescent="0.3">
      <c r="A84" s="9"/>
      <c r="B84" s="210"/>
      <c r="C84" s="172">
        <v>735</v>
      </c>
      <c r="D84" s="372" t="s">
        <v>313</v>
      </c>
      <c r="E84" s="372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9"/>
      <c r="R84" s="9"/>
      <c r="S84" s="9"/>
      <c r="T84" s="9"/>
      <c r="U84" s="9"/>
      <c r="V84" s="195"/>
      <c r="W84" s="215"/>
      <c r="X84" s="137"/>
      <c r="Y84" s="137"/>
      <c r="Z84" s="137"/>
    </row>
    <row r="85" spans="1:26" ht="25.05" customHeight="1" x14ac:dyDescent="0.3">
      <c r="A85" s="179"/>
      <c r="B85" s="211">
        <v>2</v>
      </c>
      <c r="C85" s="180" t="s">
        <v>314</v>
      </c>
      <c r="D85" s="373" t="s">
        <v>315</v>
      </c>
      <c r="E85" s="373"/>
      <c r="F85" s="174" t="s">
        <v>316</v>
      </c>
      <c r="G85" s="175">
        <v>1.65</v>
      </c>
      <c r="H85" s="176"/>
      <c r="I85" s="174">
        <f t="shared" ref="I85:I90" si="0">ROUND(G85*(H85),2)</f>
        <v>0</v>
      </c>
      <c r="J85" s="176">
        <f t="shared" ref="J85:J90" si="1">ROUND(G85*(N85),2)</f>
        <v>16.04</v>
      </c>
      <c r="K85" s="177">
        <f t="shared" ref="K85:K90" si="2">ROUND(G85*(O85),2)</f>
        <v>0</v>
      </c>
      <c r="L85" s="177">
        <f t="shared" ref="L85:L90" si="3">ROUND(G85*(H85),2)</f>
        <v>0</v>
      </c>
      <c r="M85" s="177"/>
      <c r="N85" s="177">
        <v>9.7200000000000006</v>
      </c>
      <c r="O85" s="177"/>
      <c r="P85" s="181"/>
      <c r="Q85" s="181"/>
      <c r="R85" s="181"/>
      <c r="S85" s="178">
        <f t="shared" ref="S85:S90" si="4">ROUND(G85*(P85),3)</f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3</v>
      </c>
      <c r="C86" s="180" t="s">
        <v>317</v>
      </c>
      <c r="D86" s="373" t="s">
        <v>318</v>
      </c>
      <c r="E86" s="373"/>
      <c r="F86" s="174" t="s">
        <v>316</v>
      </c>
      <c r="G86" s="175">
        <v>0.6</v>
      </c>
      <c r="H86" s="176"/>
      <c r="I86" s="174">
        <f t="shared" si="0"/>
        <v>0</v>
      </c>
      <c r="J86" s="176">
        <f t="shared" si="1"/>
        <v>5.83</v>
      </c>
      <c r="K86" s="177">
        <f t="shared" si="2"/>
        <v>0</v>
      </c>
      <c r="L86" s="177">
        <f t="shared" si="3"/>
        <v>0</v>
      </c>
      <c r="M86" s="177"/>
      <c r="N86" s="177">
        <v>9.7200000000000006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4</v>
      </c>
      <c r="C87" s="180" t="s">
        <v>319</v>
      </c>
      <c r="D87" s="373" t="s">
        <v>320</v>
      </c>
      <c r="E87" s="373"/>
      <c r="F87" s="174" t="s">
        <v>316</v>
      </c>
      <c r="G87" s="175">
        <v>0.05</v>
      </c>
      <c r="H87" s="176"/>
      <c r="I87" s="174">
        <f t="shared" si="0"/>
        <v>0</v>
      </c>
      <c r="J87" s="176">
        <f t="shared" si="1"/>
        <v>0.49</v>
      </c>
      <c r="K87" s="177">
        <f t="shared" si="2"/>
        <v>0</v>
      </c>
      <c r="L87" s="177">
        <f t="shared" si="3"/>
        <v>0</v>
      </c>
      <c r="M87" s="177"/>
      <c r="N87" s="177">
        <v>9.7200000000000006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5</v>
      </c>
      <c r="C88" s="180" t="s">
        <v>321</v>
      </c>
      <c r="D88" s="373" t="s">
        <v>322</v>
      </c>
      <c r="E88" s="373"/>
      <c r="F88" s="174" t="s">
        <v>106</v>
      </c>
      <c r="G88" s="175">
        <v>500</v>
      </c>
      <c r="H88" s="174"/>
      <c r="I88" s="174">
        <f t="shared" si="0"/>
        <v>0</v>
      </c>
      <c r="J88" s="176">
        <f t="shared" si="1"/>
        <v>390</v>
      </c>
      <c r="K88" s="177">
        <f t="shared" si="2"/>
        <v>0</v>
      </c>
      <c r="L88" s="177">
        <f t="shared" si="3"/>
        <v>0</v>
      </c>
      <c r="M88" s="177"/>
      <c r="N88" s="177">
        <v>0.78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6</v>
      </c>
      <c r="C89" s="180" t="s">
        <v>323</v>
      </c>
      <c r="D89" s="373" t="s">
        <v>324</v>
      </c>
      <c r="E89" s="373"/>
      <c r="F89" s="174" t="s">
        <v>325</v>
      </c>
      <c r="G89" s="175">
        <v>75</v>
      </c>
      <c r="H89" s="174"/>
      <c r="I89" s="174">
        <f t="shared" si="0"/>
        <v>0</v>
      </c>
      <c r="J89" s="176">
        <f t="shared" si="1"/>
        <v>351.75</v>
      </c>
      <c r="K89" s="177">
        <f t="shared" si="2"/>
        <v>0</v>
      </c>
      <c r="L89" s="177">
        <f t="shared" si="3"/>
        <v>0</v>
      </c>
      <c r="M89" s="177"/>
      <c r="N89" s="177">
        <v>4.6899999999999995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7</v>
      </c>
      <c r="C90" s="180" t="s">
        <v>326</v>
      </c>
      <c r="D90" s="373" t="s">
        <v>327</v>
      </c>
      <c r="E90" s="373"/>
      <c r="F90" s="174" t="s">
        <v>106</v>
      </c>
      <c r="G90" s="175">
        <v>500</v>
      </c>
      <c r="H90" s="174"/>
      <c r="I90" s="174">
        <f t="shared" si="0"/>
        <v>0</v>
      </c>
      <c r="J90" s="176">
        <f t="shared" si="1"/>
        <v>230</v>
      </c>
      <c r="K90" s="177">
        <f t="shared" si="2"/>
        <v>0</v>
      </c>
      <c r="L90" s="177">
        <f t="shared" si="3"/>
        <v>0</v>
      </c>
      <c r="M90" s="177"/>
      <c r="N90" s="177">
        <v>0.46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x14ac:dyDescent="0.3">
      <c r="A91" s="9"/>
      <c r="B91" s="210"/>
      <c r="C91" s="172">
        <v>735</v>
      </c>
      <c r="D91" s="372" t="s">
        <v>313</v>
      </c>
      <c r="E91" s="372"/>
      <c r="F91" s="138"/>
      <c r="G91" s="171"/>
      <c r="H91" s="138"/>
      <c r="I91" s="140">
        <f>ROUND((SUM(I84:I90))/1,2)</f>
        <v>0</v>
      </c>
      <c r="J91" s="139"/>
      <c r="K91" s="139"/>
      <c r="L91" s="139">
        <f>ROUND((SUM(L84:L90))/1,2)</f>
        <v>0</v>
      </c>
      <c r="M91" s="139">
        <f>ROUND((SUM(M84:M90))/1,2)</f>
        <v>0</v>
      </c>
      <c r="N91" s="139"/>
      <c r="O91" s="139"/>
      <c r="P91" s="139"/>
      <c r="Q91" s="9"/>
      <c r="R91" s="9"/>
      <c r="S91" s="9">
        <f>ROUND((SUM(S84:S90))/1,2)</f>
        <v>0</v>
      </c>
      <c r="T91" s="9"/>
      <c r="U91" s="9"/>
      <c r="V91" s="198">
        <f>ROUND((SUM(V84:V90))/1,2)</f>
        <v>0</v>
      </c>
      <c r="W91" s="215"/>
      <c r="X91" s="137"/>
      <c r="Y91" s="137"/>
      <c r="Z91" s="137"/>
    </row>
    <row r="92" spans="1:26" x14ac:dyDescent="0.3">
      <c r="A92" s="1"/>
      <c r="B92" s="206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9"/>
      <c r="W92" s="52"/>
    </row>
    <row r="93" spans="1:26" x14ac:dyDescent="0.3">
      <c r="A93" s="9"/>
      <c r="B93" s="210"/>
      <c r="C93" s="9"/>
      <c r="D93" s="386" t="s">
        <v>74</v>
      </c>
      <c r="E93" s="386"/>
      <c r="F93" s="138"/>
      <c r="G93" s="171"/>
      <c r="H93" s="138"/>
      <c r="I93" s="140">
        <f>ROUND((SUM(I79:I92))/2,2)</f>
        <v>0</v>
      </c>
      <c r="J93" s="139"/>
      <c r="K93" s="139"/>
      <c r="L93" s="138">
        <f>ROUND((SUM(L79:L92))/2,2)</f>
        <v>0</v>
      </c>
      <c r="M93" s="138">
        <f>ROUND((SUM(M79:M92))/2,2)</f>
        <v>0</v>
      </c>
      <c r="N93" s="139"/>
      <c r="O93" s="139"/>
      <c r="P93" s="190"/>
      <c r="Q93" s="9"/>
      <c r="R93" s="9"/>
      <c r="S93" s="190">
        <f>ROUND((SUM(S79:S92))/2,2)</f>
        <v>0</v>
      </c>
      <c r="T93" s="9"/>
      <c r="U93" s="9"/>
      <c r="V93" s="198">
        <f>ROUND((SUM(V79:V92))/2,2)</f>
        <v>0</v>
      </c>
      <c r="W93" s="52"/>
    </row>
    <row r="94" spans="1:26" x14ac:dyDescent="0.3">
      <c r="A94" s="1"/>
      <c r="B94" s="206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199"/>
      <c r="W94" s="52"/>
    </row>
    <row r="95" spans="1:26" x14ac:dyDescent="0.3">
      <c r="A95" s="9"/>
      <c r="B95" s="210"/>
      <c r="C95" s="9"/>
      <c r="D95" s="386" t="s">
        <v>8</v>
      </c>
      <c r="E95" s="386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95"/>
      <c r="W95" s="215"/>
      <c r="X95" s="137"/>
      <c r="Y95" s="137"/>
      <c r="Z95" s="137"/>
    </row>
    <row r="96" spans="1:26" x14ac:dyDescent="0.3">
      <c r="A96" s="9"/>
      <c r="B96" s="210"/>
      <c r="C96" s="172">
        <v>0</v>
      </c>
      <c r="D96" s="372" t="s">
        <v>328</v>
      </c>
      <c r="E96" s="372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25.05" customHeight="1" x14ac:dyDescent="0.3">
      <c r="A97" s="179"/>
      <c r="B97" s="211">
        <v>8</v>
      </c>
      <c r="C97" s="180" t="s">
        <v>329</v>
      </c>
      <c r="D97" s="373" t="s">
        <v>330</v>
      </c>
      <c r="E97" s="373"/>
      <c r="F97" s="174" t="s">
        <v>212</v>
      </c>
      <c r="G97" s="175">
        <v>8</v>
      </c>
      <c r="H97" s="174"/>
      <c r="I97" s="174">
        <f>ROUND(G97*(H97),2)</f>
        <v>0</v>
      </c>
      <c r="J97" s="176">
        <f>ROUND(G97*(N97),2)</f>
        <v>104</v>
      </c>
      <c r="K97" s="177">
        <f>ROUND(G97*(O97),2)</f>
        <v>0</v>
      </c>
      <c r="L97" s="177">
        <f>ROUND(G97*(H97),2)</f>
        <v>0</v>
      </c>
      <c r="M97" s="177"/>
      <c r="N97" s="177">
        <v>13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Y97">
        <f>ROUND(G97*(H97),2)</f>
        <v>0</v>
      </c>
      <c r="Z97">
        <v>0</v>
      </c>
    </row>
    <row r="98" spans="1:26" ht="25.05" customHeight="1" x14ac:dyDescent="0.3">
      <c r="A98" s="179"/>
      <c r="B98" s="211">
        <v>9</v>
      </c>
      <c r="C98" s="180" t="s">
        <v>331</v>
      </c>
      <c r="D98" s="373" t="s">
        <v>332</v>
      </c>
      <c r="E98" s="373"/>
      <c r="F98" s="174" t="s">
        <v>325</v>
      </c>
      <c r="G98" s="175">
        <v>1</v>
      </c>
      <c r="H98" s="174"/>
      <c r="I98" s="174">
        <f>ROUND(G98*(H98),2)</f>
        <v>0</v>
      </c>
      <c r="J98" s="176">
        <f>ROUND(G98*(N98),2)</f>
        <v>360</v>
      </c>
      <c r="K98" s="177">
        <f>ROUND(G98*(O98),2)</f>
        <v>0</v>
      </c>
      <c r="L98" s="177">
        <f>ROUND(G98*(H98),2)</f>
        <v>0</v>
      </c>
      <c r="M98" s="177"/>
      <c r="N98" s="177">
        <v>360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Y98">
        <f>ROUND(G98*(H98),2)</f>
        <v>0</v>
      </c>
      <c r="Z98">
        <v>0</v>
      </c>
    </row>
    <row r="99" spans="1:26" ht="25.05" customHeight="1" x14ac:dyDescent="0.3">
      <c r="A99" s="179"/>
      <c r="B99" s="211">
        <v>10</v>
      </c>
      <c r="C99" s="180" t="s">
        <v>333</v>
      </c>
      <c r="D99" s="373" t="s">
        <v>334</v>
      </c>
      <c r="E99" s="373"/>
      <c r="F99" s="174" t="s">
        <v>212</v>
      </c>
      <c r="G99" s="175">
        <v>72</v>
      </c>
      <c r="H99" s="174"/>
      <c r="I99" s="174">
        <f>ROUND(G99*(H99),2)</f>
        <v>0</v>
      </c>
      <c r="J99" s="176">
        <f>ROUND(G99*(N99),2)</f>
        <v>252</v>
      </c>
      <c r="K99" s="177">
        <f>ROUND(G99*(O99),2)</f>
        <v>0</v>
      </c>
      <c r="L99" s="177">
        <f>ROUND(G99*(H99),2)</f>
        <v>0</v>
      </c>
      <c r="M99" s="177"/>
      <c r="N99" s="177">
        <v>3.5</v>
      </c>
      <c r="O99" s="177"/>
      <c r="P99" s="181"/>
      <c r="Q99" s="181"/>
      <c r="R99" s="181"/>
      <c r="S99" s="178">
        <f>ROUND(G99*(P99),3)</f>
        <v>0</v>
      </c>
      <c r="T99" s="178"/>
      <c r="U99" s="178"/>
      <c r="V99" s="196"/>
      <c r="W99" s="52"/>
      <c r="Y99">
        <f>ROUND(G99*(H99),2)</f>
        <v>0</v>
      </c>
      <c r="Z99">
        <v>0</v>
      </c>
    </row>
    <row r="100" spans="1:26" x14ac:dyDescent="0.3">
      <c r="A100" s="9"/>
      <c r="B100" s="210"/>
      <c r="C100" s="172">
        <v>0</v>
      </c>
      <c r="D100" s="372" t="s">
        <v>328</v>
      </c>
      <c r="E100" s="372"/>
      <c r="F100" s="138"/>
      <c r="G100" s="171"/>
      <c r="H100" s="138"/>
      <c r="I100" s="140">
        <f>ROUND((SUM(I96:I99))/1,2)</f>
        <v>0</v>
      </c>
      <c r="J100" s="139"/>
      <c r="K100" s="139"/>
      <c r="L100" s="139">
        <f>ROUND((SUM(L96:L99))/1,2)</f>
        <v>0</v>
      </c>
      <c r="M100" s="139">
        <f>ROUND((SUM(M96:M99))/1,2)</f>
        <v>0</v>
      </c>
      <c r="N100" s="139"/>
      <c r="O100" s="139"/>
      <c r="P100" s="190"/>
      <c r="Q100" s="1"/>
      <c r="R100" s="1"/>
      <c r="S100" s="190">
        <f>ROUND((SUM(S96:S99))/1,2)</f>
        <v>0</v>
      </c>
      <c r="T100" s="2"/>
      <c r="U100" s="2"/>
      <c r="V100" s="198">
        <f>ROUND((SUM(V96:V99))/1,2)</f>
        <v>0</v>
      </c>
      <c r="W100" s="52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9"/>
      <c r="D102" s="386" t="s">
        <v>8</v>
      </c>
      <c r="E102" s="386"/>
      <c r="F102" s="138"/>
      <c r="G102" s="171"/>
      <c r="H102" s="138"/>
      <c r="I102" s="140">
        <f>ROUND((SUM(I95:I101))/2,2)</f>
        <v>0</v>
      </c>
      <c r="J102" s="139"/>
      <c r="K102" s="139"/>
      <c r="L102" s="139">
        <f>ROUND((SUM(L95:L101))/2,2)</f>
        <v>0</v>
      </c>
      <c r="M102" s="139">
        <f>ROUND((SUM(M95:M101))/2,2)</f>
        <v>0</v>
      </c>
      <c r="N102" s="139"/>
      <c r="O102" s="139"/>
      <c r="P102" s="190"/>
      <c r="Q102" s="1"/>
      <c r="R102" s="1"/>
      <c r="S102" s="190">
        <f>ROUND((SUM(S95:S101))/2,2)</f>
        <v>0</v>
      </c>
      <c r="T102" s="1"/>
      <c r="U102" s="1"/>
      <c r="V102" s="198">
        <f>ROUND((SUM(V95:V101))/2,2)</f>
        <v>0</v>
      </c>
      <c r="W102" s="52"/>
    </row>
    <row r="103" spans="1:26" x14ac:dyDescent="0.3">
      <c r="A103" s="1"/>
      <c r="B103" s="213"/>
      <c r="C103" s="191"/>
      <c r="D103" s="389" t="s">
        <v>76</v>
      </c>
      <c r="E103" s="389"/>
      <c r="F103" s="193"/>
      <c r="G103" s="192"/>
      <c r="H103" s="193"/>
      <c r="I103" s="193">
        <f>ROUND((SUM(I79:I102))/3,2)</f>
        <v>0</v>
      </c>
      <c r="J103" s="217"/>
      <c r="K103" s="217">
        <f>ROUND((SUM(K79:K102))/3,2)</f>
        <v>0</v>
      </c>
      <c r="L103" s="217">
        <f>ROUND((SUM(L79:L102))/3,2)</f>
        <v>0</v>
      </c>
      <c r="M103" s="217">
        <f>ROUND((SUM(M79:M102))/3,2)</f>
        <v>0</v>
      </c>
      <c r="N103" s="217"/>
      <c r="O103" s="217"/>
      <c r="P103" s="192"/>
      <c r="Q103" s="191"/>
      <c r="R103" s="191"/>
      <c r="S103" s="192">
        <f>ROUND((SUM(S79:S102))/3,2)</f>
        <v>0</v>
      </c>
      <c r="T103" s="191"/>
      <c r="U103" s="191"/>
      <c r="V103" s="200">
        <f>ROUND((SUM(V79:V102))/3,2)</f>
        <v>0</v>
      </c>
      <c r="W103" s="52"/>
      <c r="Y103">
        <f>(SUM(Y79:Y102))</f>
        <v>0</v>
      </c>
      <c r="Z103">
        <f>(SUM(Z79:Z102))</f>
        <v>0</v>
      </c>
    </row>
  </sheetData>
  <mergeCells count="69">
    <mergeCell ref="D98:E98"/>
    <mergeCell ref="D99:E99"/>
    <mergeCell ref="D100:E100"/>
    <mergeCell ref="D102:E102"/>
    <mergeCell ref="D103:E103"/>
    <mergeCell ref="D97:E97"/>
    <mergeCell ref="D84:E84"/>
    <mergeCell ref="D85:E85"/>
    <mergeCell ref="D86:E86"/>
    <mergeCell ref="D87:E87"/>
    <mergeCell ref="D88:E88"/>
    <mergeCell ref="D89:E89"/>
    <mergeCell ref="D90:E90"/>
    <mergeCell ref="D91:E91"/>
    <mergeCell ref="D93:E93"/>
    <mergeCell ref="D95:E95"/>
    <mergeCell ref="D96:E96"/>
    <mergeCell ref="B72:E72"/>
    <mergeCell ref="I70:P70"/>
    <mergeCell ref="D79:E79"/>
    <mergeCell ref="D80:E80"/>
    <mergeCell ref="D81:E81"/>
    <mergeCell ref="D82:E82"/>
    <mergeCell ref="B62:D62"/>
    <mergeCell ref="B64:D64"/>
    <mergeCell ref="B68:V68"/>
    <mergeCell ref="H1:I1"/>
    <mergeCell ref="B70:E70"/>
    <mergeCell ref="B71:E71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9E1A8F21-43FC-4F05-A677-78A75142F642}"/>
    <hyperlink ref="E1:F1" location="A54:A54" tooltip="Klikni na prechod ku rekapitulácii..." display="Rekapitulácia rozpočtu" xr:uid="{5A0C1C25-54C9-4655-949C-2B5182E55A68}"/>
    <hyperlink ref="H1:I1" location="B78:B78" tooltip="Klikni na prechod ku Rozpočet..." display="Rozpočet" xr:uid="{DC5301DD-F693-4720-BF21-5B0ED60FB2D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Hydraulické vyregulovanie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A6B4-2C5D-48BD-B34E-1919AD515A5F}">
  <dimension ref="A1:AA257"/>
  <sheetViews>
    <sheetView workbookViewId="0">
      <pane ySplit="1" topLeftCell="A2" activePane="bottomLeft" state="frozen"/>
      <selection pane="bottomLeft" activeCell="H256" sqref="H25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2" t="s">
        <v>22</v>
      </c>
      <c r="C1" s="323"/>
      <c r="D1" s="11"/>
      <c r="E1" s="324" t="s">
        <v>0</v>
      </c>
      <c r="F1" s="325"/>
      <c r="G1" s="12"/>
      <c r="H1" s="378" t="s">
        <v>77</v>
      </c>
      <c r="I1" s="32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6" t="s">
        <v>22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8"/>
      <c r="R2" s="328"/>
      <c r="S2" s="328"/>
      <c r="T2" s="328"/>
      <c r="U2" s="328"/>
      <c r="V2" s="329"/>
      <c r="W2" s="52"/>
    </row>
    <row r="3" spans="1:23" ht="18" customHeight="1" x14ac:dyDescent="0.3">
      <c r="A3" s="14"/>
      <c r="B3" s="330" t="s">
        <v>1</v>
      </c>
      <c r="C3" s="331"/>
      <c r="D3" s="331"/>
      <c r="E3" s="331"/>
      <c r="F3" s="331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3"/>
      <c r="W3" s="52"/>
    </row>
    <row r="4" spans="1:23" ht="18" customHeight="1" x14ac:dyDescent="0.3">
      <c r="A4" s="14"/>
      <c r="B4" s="42" t="s">
        <v>335</v>
      </c>
      <c r="C4" s="31"/>
      <c r="D4" s="24"/>
      <c r="E4" s="24"/>
      <c r="F4" s="43" t="s">
        <v>24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25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26</v>
      </c>
      <c r="C6" s="31"/>
      <c r="D6" s="43" t="s">
        <v>27</v>
      </c>
      <c r="E6" s="24"/>
      <c r="F6" s="43" t="s">
        <v>28</v>
      </c>
      <c r="G6" s="43" t="s">
        <v>29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4" t="s">
        <v>30</v>
      </c>
      <c r="C7" s="335"/>
      <c r="D7" s="335"/>
      <c r="E7" s="335"/>
      <c r="F7" s="335"/>
      <c r="G7" s="335"/>
      <c r="H7" s="33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33</v>
      </c>
      <c r="C8" s="45"/>
      <c r="D8" s="27"/>
      <c r="E8" s="27"/>
      <c r="F8" s="49" t="s">
        <v>34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9" t="s">
        <v>31</v>
      </c>
      <c r="C9" s="310"/>
      <c r="D9" s="310"/>
      <c r="E9" s="310"/>
      <c r="F9" s="310"/>
      <c r="G9" s="310"/>
      <c r="H9" s="311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33</v>
      </c>
      <c r="C10" s="31"/>
      <c r="D10" s="24"/>
      <c r="E10" s="24"/>
      <c r="F10" s="43" t="s">
        <v>34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9" t="s">
        <v>32</v>
      </c>
      <c r="C11" s="310"/>
      <c r="D11" s="310"/>
      <c r="E11" s="310"/>
      <c r="F11" s="310"/>
      <c r="G11" s="310"/>
      <c r="H11" s="311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33</v>
      </c>
      <c r="C12" s="31"/>
      <c r="D12" s="24"/>
      <c r="E12" s="24"/>
      <c r="F12" s="43" t="s">
        <v>34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55</v>
      </c>
      <c r="D14" s="60" t="s">
        <v>56</v>
      </c>
      <c r="E14" s="65" t="s">
        <v>57</v>
      </c>
      <c r="F14" s="312" t="s">
        <v>41</v>
      </c>
      <c r="G14" s="313"/>
      <c r="H14" s="314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35</v>
      </c>
      <c r="C15" s="62">
        <f>'SO 15626'!E57</f>
        <v>0</v>
      </c>
      <c r="D15" s="57">
        <f>'SO 15626'!F57</f>
        <v>0</v>
      </c>
      <c r="E15" s="66">
        <f>'SO 15626'!G57</f>
        <v>0</v>
      </c>
      <c r="F15" s="315"/>
      <c r="G15" s="316"/>
      <c r="H15" s="31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36</v>
      </c>
      <c r="C16" s="90">
        <f>'SO 15626'!E69</f>
        <v>0</v>
      </c>
      <c r="D16" s="91">
        <f>'SO 15626'!F69</f>
        <v>0</v>
      </c>
      <c r="E16" s="92">
        <f>'SO 15626'!G69</f>
        <v>0</v>
      </c>
      <c r="F16" s="318" t="s">
        <v>42</v>
      </c>
      <c r="G16" s="316"/>
      <c r="H16" s="317"/>
      <c r="I16" s="24"/>
      <c r="J16" s="24"/>
      <c r="K16" s="25"/>
      <c r="L16" s="25"/>
      <c r="M16" s="25"/>
      <c r="N16" s="25"/>
      <c r="O16" s="72"/>
      <c r="P16" s="82">
        <f>(SUM(Z95:Z256))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37</v>
      </c>
      <c r="C17" s="62">
        <f>'SO 15626'!E74</f>
        <v>0</v>
      </c>
      <c r="D17" s="57">
        <f>'SO 15626'!F74</f>
        <v>0</v>
      </c>
      <c r="E17" s="66">
        <f>'SO 15626'!G74</f>
        <v>0</v>
      </c>
      <c r="F17" s="319" t="s">
        <v>43</v>
      </c>
      <c r="G17" s="316"/>
      <c r="H17" s="317"/>
      <c r="I17" s="24"/>
      <c r="J17" s="24"/>
      <c r="K17" s="25"/>
      <c r="L17" s="25"/>
      <c r="M17" s="25"/>
      <c r="N17" s="25"/>
      <c r="O17" s="72"/>
      <c r="P17" s="82">
        <f>(SUM(Y95:Y256))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38</v>
      </c>
      <c r="C18" s="63"/>
      <c r="D18" s="58"/>
      <c r="E18" s="67"/>
      <c r="F18" s="320"/>
      <c r="G18" s="321"/>
      <c r="H18" s="31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39</v>
      </c>
      <c r="C19" s="64"/>
      <c r="D19" s="59"/>
      <c r="E19" s="67"/>
      <c r="F19" s="351"/>
      <c r="G19" s="338"/>
      <c r="H19" s="352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40</v>
      </c>
      <c r="C20" s="56"/>
      <c r="D20" s="93"/>
      <c r="E20" s="94">
        <f>SUM(E15:E19)</f>
        <v>0</v>
      </c>
      <c r="F20" s="339" t="s">
        <v>40</v>
      </c>
      <c r="G20" s="353"/>
      <c r="H20" s="314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49</v>
      </c>
      <c r="C21" s="50"/>
      <c r="D21" s="89"/>
      <c r="E21" s="68">
        <f>((E15*U22*0)+(E16*V22*0)+(E17*W22*0))/100</f>
        <v>0</v>
      </c>
      <c r="F21" s="354" t="s">
        <v>52</v>
      </c>
      <c r="G21" s="316"/>
      <c r="H21" s="31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50</v>
      </c>
      <c r="C22" s="33"/>
      <c r="D22" s="70"/>
      <c r="E22" s="69">
        <f>((E15*U23*0)+(E16*V23*0)+(E17*W23*0))/100</f>
        <v>0</v>
      </c>
      <c r="F22" s="354" t="s">
        <v>53</v>
      </c>
      <c r="G22" s="316"/>
      <c r="H22" s="31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51</v>
      </c>
      <c r="C23" s="33"/>
      <c r="D23" s="70"/>
      <c r="E23" s="69">
        <f>((E15*U24*0)+(E16*V24*0)+(E17*W24*0))/100</f>
        <v>0</v>
      </c>
      <c r="F23" s="354" t="s">
        <v>54</v>
      </c>
      <c r="G23" s="316"/>
      <c r="H23" s="31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5"/>
      <c r="G24" s="321"/>
      <c r="H24" s="31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37" t="s">
        <v>40</v>
      </c>
      <c r="G25" s="338"/>
      <c r="H25" s="31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60</v>
      </c>
      <c r="C26" s="96"/>
      <c r="D26" s="98"/>
      <c r="E26" s="104"/>
      <c r="F26" s="339" t="s">
        <v>44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45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46</v>
      </c>
      <c r="G28" s="346"/>
      <c r="H28" s="216">
        <f>P27-SUM('SO 15626'!K95:'SO 15626'!K256)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47</v>
      </c>
      <c r="G29" s="348"/>
      <c r="H29" s="32">
        <f>SUM('SO 15626'!K95:'SO 15626'!K256)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48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58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58</v>
      </c>
      <c r="C32" s="100"/>
      <c r="D32" s="18"/>
      <c r="E32" s="109" t="s">
        <v>59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61" t="s">
        <v>0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4" t="s">
        <v>30</v>
      </c>
      <c r="C46" s="365"/>
      <c r="D46" s="365"/>
      <c r="E46" s="366"/>
      <c r="F46" s="367" t="s">
        <v>27</v>
      </c>
      <c r="G46" s="365"/>
      <c r="H46" s="36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4" t="s">
        <v>31</v>
      </c>
      <c r="C47" s="365"/>
      <c r="D47" s="365"/>
      <c r="E47" s="366"/>
      <c r="F47" s="367" t="s">
        <v>25</v>
      </c>
      <c r="G47" s="365"/>
      <c r="H47" s="36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4" t="s">
        <v>32</v>
      </c>
      <c r="C48" s="365"/>
      <c r="D48" s="365"/>
      <c r="E48" s="366"/>
      <c r="F48" s="367" t="s">
        <v>64</v>
      </c>
      <c r="G48" s="365"/>
      <c r="H48" s="36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8" t="s">
        <v>1</v>
      </c>
      <c r="C49" s="369"/>
      <c r="D49" s="369"/>
      <c r="E49" s="369"/>
      <c r="F49" s="369"/>
      <c r="G49" s="369"/>
      <c r="H49" s="369"/>
      <c r="I49" s="37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335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9" t="s">
        <v>61</v>
      </c>
      <c r="C54" s="360"/>
      <c r="D54" s="127"/>
      <c r="E54" s="127" t="s">
        <v>55</v>
      </c>
      <c r="F54" s="127" t="s">
        <v>56</v>
      </c>
      <c r="G54" s="127" t="s">
        <v>40</v>
      </c>
      <c r="H54" s="127" t="s">
        <v>62</v>
      </c>
      <c r="I54" s="127" t="s">
        <v>63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87" t="s">
        <v>66</v>
      </c>
      <c r="C55" s="371"/>
      <c r="D55" s="37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6" t="s">
        <v>72</v>
      </c>
      <c r="C56" s="357"/>
      <c r="D56" s="357"/>
      <c r="E56" s="138">
        <f>'SO 15626'!L99</f>
        <v>0</v>
      </c>
      <c r="F56" s="138">
        <f>'SO 15626'!M99</f>
        <v>0</v>
      </c>
      <c r="G56" s="138">
        <f>'SO 15626'!I99</f>
        <v>0</v>
      </c>
      <c r="H56" s="139">
        <f>'SO 15626'!S99</f>
        <v>0</v>
      </c>
      <c r="I56" s="139">
        <f>'SO 15626'!V99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85" t="s">
        <v>66</v>
      </c>
      <c r="C57" s="386"/>
      <c r="D57" s="386"/>
      <c r="E57" s="140">
        <f>'SO 15626'!L101</f>
        <v>0</v>
      </c>
      <c r="F57" s="140">
        <f>'SO 15626'!M101</f>
        <v>0</v>
      </c>
      <c r="G57" s="140">
        <f>'SO 15626'!I101</f>
        <v>0</v>
      </c>
      <c r="H57" s="141">
        <f>'SO 15626'!S101</f>
        <v>0</v>
      </c>
      <c r="I57" s="141">
        <f>'SO 15626'!V101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1"/>
      <c r="B58" s="206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2"/>
    </row>
    <row r="59" spans="1:26" x14ac:dyDescent="0.3">
      <c r="A59" s="9"/>
      <c r="B59" s="385" t="s">
        <v>74</v>
      </c>
      <c r="C59" s="386"/>
      <c r="D59" s="38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6" t="s">
        <v>220</v>
      </c>
      <c r="C60" s="357"/>
      <c r="D60" s="357"/>
      <c r="E60" s="138">
        <f>'SO 15626'!L113</f>
        <v>0</v>
      </c>
      <c r="F60" s="138">
        <f>'SO 15626'!M113</f>
        <v>0</v>
      </c>
      <c r="G60" s="138">
        <f>'SO 15626'!I113</f>
        <v>0</v>
      </c>
      <c r="H60" s="139">
        <f>'SO 15626'!S113</f>
        <v>0</v>
      </c>
      <c r="I60" s="139">
        <f>'SO 15626'!V113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6" t="s">
        <v>336</v>
      </c>
      <c r="C61" s="357"/>
      <c r="D61" s="357"/>
      <c r="E61" s="138">
        <f>'SO 15626'!L120</f>
        <v>0</v>
      </c>
      <c r="F61" s="138">
        <f>'SO 15626'!M120</f>
        <v>0</v>
      </c>
      <c r="G61" s="138">
        <f>'SO 15626'!I120</f>
        <v>0</v>
      </c>
      <c r="H61" s="139">
        <f>'SO 15626'!S120</f>
        <v>0</v>
      </c>
      <c r="I61" s="139">
        <f>'SO 15626'!V120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56" t="s">
        <v>337</v>
      </c>
      <c r="C62" s="357"/>
      <c r="D62" s="357"/>
      <c r="E62" s="138">
        <f>'SO 15626'!L127</f>
        <v>0</v>
      </c>
      <c r="F62" s="138">
        <f>'SO 15626'!M127</f>
        <v>0</v>
      </c>
      <c r="G62" s="138">
        <f>'SO 15626'!I127</f>
        <v>0</v>
      </c>
      <c r="H62" s="139">
        <f>'SO 15626'!S127</f>
        <v>0</v>
      </c>
      <c r="I62" s="139">
        <f>'SO 15626'!V127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9"/>
      <c r="B63" s="356" t="s">
        <v>338</v>
      </c>
      <c r="C63" s="357"/>
      <c r="D63" s="357"/>
      <c r="E63" s="138">
        <f>'SO 15626'!L158</f>
        <v>0</v>
      </c>
      <c r="F63" s="138">
        <f>'SO 15626'!M158</f>
        <v>0</v>
      </c>
      <c r="G63" s="138">
        <f>'SO 15626'!I158</f>
        <v>0</v>
      </c>
      <c r="H63" s="139">
        <f>'SO 15626'!S158</f>
        <v>0.02</v>
      </c>
      <c r="I63" s="139">
        <f>'SO 15626'!V158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5"/>
      <c r="X63" s="137"/>
      <c r="Y63" s="137"/>
      <c r="Z63" s="137"/>
    </row>
    <row r="64" spans="1:26" x14ac:dyDescent="0.3">
      <c r="A64" s="9"/>
      <c r="B64" s="356" t="s">
        <v>339</v>
      </c>
      <c r="C64" s="357"/>
      <c r="D64" s="357"/>
      <c r="E64" s="138">
        <f>'SO 15626'!L181</f>
        <v>0</v>
      </c>
      <c r="F64" s="138">
        <f>'SO 15626'!M181</f>
        <v>0</v>
      </c>
      <c r="G64" s="138">
        <f>'SO 15626'!I181</f>
        <v>0</v>
      </c>
      <c r="H64" s="139">
        <f>'SO 15626'!S181</f>
        <v>0</v>
      </c>
      <c r="I64" s="139">
        <f>'SO 15626'!V181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5"/>
      <c r="X64" s="137"/>
      <c r="Y64" s="137"/>
      <c r="Z64" s="137"/>
    </row>
    <row r="65" spans="1:26" x14ac:dyDescent="0.3">
      <c r="A65" s="9"/>
      <c r="B65" s="356" t="s">
        <v>307</v>
      </c>
      <c r="C65" s="357"/>
      <c r="D65" s="357"/>
      <c r="E65" s="138">
        <f>'SO 15626'!L197</f>
        <v>0</v>
      </c>
      <c r="F65" s="138">
        <f>'SO 15626'!M197</f>
        <v>0</v>
      </c>
      <c r="G65" s="138">
        <f>'SO 15626'!I197</f>
        <v>0</v>
      </c>
      <c r="H65" s="139">
        <f>'SO 15626'!S197</f>
        <v>0.13</v>
      </c>
      <c r="I65" s="139">
        <f>'SO 15626'!V197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5"/>
      <c r="X65" s="137"/>
      <c r="Y65" s="137"/>
      <c r="Z65" s="137"/>
    </row>
    <row r="66" spans="1:26" x14ac:dyDescent="0.3">
      <c r="A66" s="9"/>
      <c r="B66" s="356" t="s">
        <v>340</v>
      </c>
      <c r="C66" s="357"/>
      <c r="D66" s="357"/>
      <c r="E66" s="138">
        <f>'SO 15626'!L215</f>
        <v>0</v>
      </c>
      <c r="F66" s="138">
        <f>'SO 15626'!M215</f>
        <v>0</v>
      </c>
      <c r="G66" s="138">
        <f>'SO 15626'!I215</f>
        <v>0</v>
      </c>
      <c r="H66" s="139">
        <f>'SO 15626'!S215</f>
        <v>0.06</v>
      </c>
      <c r="I66" s="139">
        <f>'SO 15626'!V215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5"/>
      <c r="X66" s="137"/>
      <c r="Y66" s="137"/>
      <c r="Z66" s="137"/>
    </row>
    <row r="67" spans="1:26" x14ac:dyDescent="0.3">
      <c r="A67" s="9"/>
      <c r="B67" s="356" t="s">
        <v>308</v>
      </c>
      <c r="C67" s="357"/>
      <c r="D67" s="357"/>
      <c r="E67" s="138">
        <f>'SO 15626'!L222</f>
        <v>0</v>
      </c>
      <c r="F67" s="138">
        <f>'SO 15626'!M222</f>
        <v>0</v>
      </c>
      <c r="G67" s="138">
        <f>'SO 15626'!I222</f>
        <v>0</v>
      </c>
      <c r="H67" s="139">
        <f>'SO 15626'!S222</f>
        <v>0</v>
      </c>
      <c r="I67" s="139">
        <f>'SO 15626'!V222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5"/>
      <c r="X67" s="137"/>
      <c r="Y67" s="137"/>
      <c r="Z67" s="137"/>
    </row>
    <row r="68" spans="1:26" x14ac:dyDescent="0.3">
      <c r="A68" s="9"/>
      <c r="B68" s="356" t="s">
        <v>341</v>
      </c>
      <c r="C68" s="357"/>
      <c r="D68" s="357"/>
      <c r="E68" s="138">
        <f>'SO 15626'!L232</f>
        <v>0</v>
      </c>
      <c r="F68" s="138">
        <f>'SO 15626'!M232</f>
        <v>0</v>
      </c>
      <c r="G68" s="138">
        <f>'SO 15626'!I232</f>
        <v>0</v>
      </c>
      <c r="H68" s="139">
        <f>'SO 15626'!S232</f>
        <v>0</v>
      </c>
      <c r="I68" s="139">
        <f>'SO 15626'!V232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5"/>
      <c r="X68" s="137"/>
      <c r="Y68" s="137"/>
      <c r="Z68" s="137"/>
    </row>
    <row r="69" spans="1:26" x14ac:dyDescent="0.3">
      <c r="A69" s="9"/>
      <c r="B69" s="385" t="s">
        <v>74</v>
      </c>
      <c r="C69" s="386"/>
      <c r="D69" s="386"/>
      <c r="E69" s="140">
        <f>'SO 15626'!L234</f>
        <v>0</v>
      </c>
      <c r="F69" s="140">
        <f>'SO 15626'!M234</f>
        <v>0</v>
      </c>
      <c r="G69" s="140">
        <f>'SO 15626'!I234</f>
        <v>0</v>
      </c>
      <c r="H69" s="141">
        <f>'SO 15626'!S234</f>
        <v>0.21</v>
      </c>
      <c r="I69" s="141">
        <f>'SO 15626'!V234</f>
        <v>0</v>
      </c>
      <c r="J69" s="141"/>
      <c r="K69" s="141"/>
      <c r="L69" s="141"/>
      <c r="M69" s="141"/>
      <c r="N69" s="141"/>
      <c r="O69" s="141"/>
      <c r="P69" s="141"/>
      <c r="Q69" s="137"/>
      <c r="R69" s="137"/>
      <c r="S69" s="137"/>
      <c r="T69" s="137"/>
      <c r="U69" s="137"/>
      <c r="V69" s="150"/>
      <c r="W69" s="215"/>
      <c r="X69" s="137"/>
      <c r="Y69" s="137"/>
      <c r="Z69" s="137"/>
    </row>
    <row r="70" spans="1:26" x14ac:dyDescent="0.3">
      <c r="A70" s="1"/>
      <c r="B70" s="206"/>
      <c r="C70" s="1"/>
      <c r="D70" s="1"/>
      <c r="E70" s="131"/>
      <c r="F70" s="131"/>
      <c r="G70" s="131"/>
      <c r="H70" s="132"/>
      <c r="I70" s="132"/>
      <c r="J70" s="132"/>
      <c r="K70" s="132"/>
      <c r="L70" s="132"/>
      <c r="M70" s="132"/>
      <c r="N70" s="132"/>
      <c r="O70" s="132"/>
      <c r="P70" s="132"/>
      <c r="V70" s="151"/>
      <c r="W70" s="52"/>
    </row>
    <row r="71" spans="1:26" x14ac:dyDescent="0.3">
      <c r="A71" s="9"/>
      <c r="B71" s="385" t="s">
        <v>197</v>
      </c>
      <c r="C71" s="386"/>
      <c r="D71" s="386"/>
      <c r="E71" s="138"/>
      <c r="F71" s="138"/>
      <c r="G71" s="138"/>
      <c r="H71" s="139"/>
      <c r="I71" s="139"/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5"/>
      <c r="X71" s="137"/>
      <c r="Y71" s="137"/>
      <c r="Z71" s="137"/>
    </row>
    <row r="72" spans="1:26" x14ac:dyDescent="0.3">
      <c r="A72" s="9"/>
      <c r="B72" s="356" t="s">
        <v>198</v>
      </c>
      <c r="C72" s="357"/>
      <c r="D72" s="357"/>
      <c r="E72" s="138">
        <f>'SO 15626'!L239</f>
        <v>0</v>
      </c>
      <c r="F72" s="138">
        <f>'SO 15626'!M239</f>
        <v>0</v>
      </c>
      <c r="G72" s="138">
        <f>'SO 15626'!I239</f>
        <v>0</v>
      </c>
      <c r="H72" s="139">
        <f>'SO 15626'!S239</f>
        <v>0</v>
      </c>
      <c r="I72" s="139">
        <f>'SO 15626'!V239</f>
        <v>0</v>
      </c>
      <c r="J72" s="139"/>
      <c r="K72" s="139"/>
      <c r="L72" s="139"/>
      <c r="M72" s="139"/>
      <c r="N72" s="139"/>
      <c r="O72" s="139"/>
      <c r="P72" s="139"/>
      <c r="Q72" s="137"/>
      <c r="R72" s="137"/>
      <c r="S72" s="137"/>
      <c r="T72" s="137"/>
      <c r="U72" s="137"/>
      <c r="V72" s="150"/>
      <c r="W72" s="215"/>
      <c r="X72" s="137"/>
      <c r="Y72" s="137"/>
      <c r="Z72" s="137"/>
    </row>
    <row r="73" spans="1:26" x14ac:dyDescent="0.3">
      <c r="A73" s="9"/>
      <c r="B73" s="356" t="s">
        <v>342</v>
      </c>
      <c r="C73" s="357"/>
      <c r="D73" s="357"/>
      <c r="E73" s="138">
        <f>'SO 15626'!L247</f>
        <v>0</v>
      </c>
      <c r="F73" s="138">
        <f>'SO 15626'!M247</f>
        <v>0</v>
      </c>
      <c r="G73" s="138">
        <f>'SO 15626'!I247</f>
        <v>0</v>
      </c>
      <c r="H73" s="139">
        <f>'SO 15626'!S247</f>
        <v>0</v>
      </c>
      <c r="I73" s="139">
        <f>'SO 15626'!V247</f>
        <v>0</v>
      </c>
      <c r="J73" s="139"/>
      <c r="K73" s="139"/>
      <c r="L73" s="139"/>
      <c r="M73" s="139"/>
      <c r="N73" s="139"/>
      <c r="O73" s="139"/>
      <c r="P73" s="139"/>
      <c r="Q73" s="137"/>
      <c r="R73" s="137"/>
      <c r="S73" s="137"/>
      <c r="T73" s="137"/>
      <c r="U73" s="137"/>
      <c r="V73" s="150"/>
      <c r="W73" s="215"/>
      <c r="X73" s="137"/>
      <c r="Y73" s="137"/>
      <c r="Z73" s="137"/>
    </row>
    <row r="74" spans="1:26" x14ac:dyDescent="0.3">
      <c r="A74" s="9"/>
      <c r="B74" s="385" t="s">
        <v>197</v>
      </c>
      <c r="C74" s="386"/>
      <c r="D74" s="386"/>
      <c r="E74" s="140">
        <f>'SO 15626'!L249</f>
        <v>0</v>
      </c>
      <c r="F74" s="140">
        <f>'SO 15626'!M249</f>
        <v>0</v>
      </c>
      <c r="G74" s="140">
        <f>'SO 15626'!I249</f>
        <v>0</v>
      </c>
      <c r="H74" s="141">
        <f>'SO 15626'!S249</f>
        <v>0</v>
      </c>
      <c r="I74" s="141">
        <f>'SO 15626'!V249</f>
        <v>0</v>
      </c>
      <c r="J74" s="141"/>
      <c r="K74" s="141"/>
      <c r="L74" s="141"/>
      <c r="M74" s="141"/>
      <c r="N74" s="141"/>
      <c r="O74" s="141"/>
      <c r="P74" s="141"/>
      <c r="Q74" s="137"/>
      <c r="R74" s="137"/>
      <c r="S74" s="137"/>
      <c r="T74" s="137"/>
      <c r="U74" s="137"/>
      <c r="V74" s="150"/>
      <c r="W74" s="215"/>
      <c r="X74" s="137"/>
      <c r="Y74" s="137"/>
      <c r="Z74" s="137"/>
    </row>
    <row r="75" spans="1:26" x14ac:dyDescent="0.3">
      <c r="A75" s="1"/>
      <c r="B75" s="206"/>
      <c r="C75" s="1"/>
      <c r="D75" s="1"/>
      <c r="E75" s="131"/>
      <c r="F75" s="131"/>
      <c r="G75" s="131"/>
      <c r="H75" s="132"/>
      <c r="I75" s="132"/>
      <c r="J75" s="132"/>
      <c r="K75" s="132"/>
      <c r="L75" s="132"/>
      <c r="M75" s="132"/>
      <c r="N75" s="132"/>
      <c r="O75" s="132"/>
      <c r="P75" s="132"/>
      <c r="V75" s="151"/>
      <c r="W75" s="52"/>
    </row>
    <row r="76" spans="1:26" x14ac:dyDescent="0.3">
      <c r="A76" s="9"/>
      <c r="B76" s="385" t="s">
        <v>8</v>
      </c>
      <c r="C76" s="386"/>
      <c r="D76" s="386"/>
      <c r="E76" s="138"/>
      <c r="F76" s="138"/>
      <c r="G76" s="138"/>
      <c r="H76" s="139"/>
      <c r="I76" s="139"/>
      <c r="J76" s="139"/>
      <c r="K76" s="139"/>
      <c r="L76" s="139"/>
      <c r="M76" s="139"/>
      <c r="N76" s="139"/>
      <c r="O76" s="139"/>
      <c r="P76" s="139"/>
      <c r="Q76" s="137"/>
      <c r="R76" s="137"/>
      <c r="S76" s="137"/>
      <c r="T76" s="137"/>
      <c r="U76" s="137"/>
      <c r="V76" s="150"/>
      <c r="W76" s="215"/>
      <c r="X76" s="137"/>
      <c r="Y76" s="137"/>
      <c r="Z76" s="137"/>
    </row>
    <row r="77" spans="1:26" x14ac:dyDescent="0.3">
      <c r="A77" s="9"/>
      <c r="B77" s="356" t="s">
        <v>309</v>
      </c>
      <c r="C77" s="357"/>
      <c r="D77" s="357"/>
      <c r="E77" s="138">
        <f>'SO 15626'!L254</f>
        <v>0</v>
      </c>
      <c r="F77" s="138">
        <f>'SO 15626'!M254</f>
        <v>0</v>
      </c>
      <c r="G77" s="138">
        <f>'SO 15626'!I254</f>
        <v>0</v>
      </c>
      <c r="H77" s="139">
        <f>'SO 15626'!S254</f>
        <v>0</v>
      </c>
      <c r="I77" s="139">
        <f>'SO 15626'!V254</f>
        <v>0</v>
      </c>
      <c r="J77" s="139"/>
      <c r="K77" s="139"/>
      <c r="L77" s="139"/>
      <c r="M77" s="139"/>
      <c r="N77" s="139"/>
      <c r="O77" s="139"/>
      <c r="P77" s="139"/>
      <c r="Q77" s="137"/>
      <c r="R77" s="137"/>
      <c r="S77" s="137"/>
      <c r="T77" s="137"/>
      <c r="U77" s="137"/>
      <c r="V77" s="150"/>
      <c r="W77" s="215"/>
      <c r="X77" s="137"/>
      <c r="Y77" s="137"/>
      <c r="Z77" s="137"/>
    </row>
    <row r="78" spans="1:26" x14ac:dyDescent="0.3">
      <c r="A78" s="9"/>
      <c r="B78" s="385" t="s">
        <v>8</v>
      </c>
      <c r="C78" s="386"/>
      <c r="D78" s="386"/>
      <c r="E78" s="140">
        <f>'SO 15626'!L256</f>
        <v>0</v>
      </c>
      <c r="F78" s="140">
        <f>'SO 15626'!M256</f>
        <v>0</v>
      </c>
      <c r="G78" s="140">
        <f>'SO 15626'!I256</f>
        <v>0</v>
      </c>
      <c r="H78" s="141">
        <f>'SO 15626'!S256</f>
        <v>0</v>
      </c>
      <c r="I78" s="141">
        <f>'SO 15626'!V256</f>
        <v>0</v>
      </c>
      <c r="J78" s="141"/>
      <c r="K78" s="141"/>
      <c r="L78" s="141"/>
      <c r="M78" s="141"/>
      <c r="N78" s="141"/>
      <c r="O78" s="141"/>
      <c r="P78" s="141"/>
      <c r="Q78" s="137"/>
      <c r="R78" s="137"/>
      <c r="S78" s="137"/>
      <c r="T78" s="137"/>
      <c r="U78" s="137"/>
      <c r="V78" s="150"/>
      <c r="W78" s="215"/>
      <c r="X78" s="137"/>
      <c r="Y78" s="137"/>
      <c r="Z78" s="137"/>
    </row>
    <row r="79" spans="1:26" x14ac:dyDescent="0.3">
      <c r="A79" s="1"/>
      <c r="B79" s="206"/>
      <c r="C79" s="1"/>
      <c r="D79" s="1"/>
      <c r="E79" s="131"/>
      <c r="F79" s="131"/>
      <c r="G79" s="131"/>
      <c r="H79" s="132"/>
      <c r="I79" s="132"/>
      <c r="J79" s="132"/>
      <c r="K79" s="132"/>
      <c r="L79" s="132"/>
      <c r="M79" s="132"/>
      <c r="N79" s="132"/>
      <c r="O79" s="132"/>
      <c r="P79" s="132"/>
      <c r="V79" s="151"/>
      <c r="W79" s="52"/>
    </row>
    <row r="80" spans="1:26" x14ac:dyDescent="0.3">
      <c r="A80" s="142"/>
      <c r="B80" s="374" t="s">
        <v>76</v>
      </c>
      <c r="C80" s="375"/>
      <c r="D80" s="375"/>
      <c r="E80" s="144">
        <f>'SO 15626'!L257</f>
        <v>0</v>
      </c>
      <c r="F80" s="144">
        <f>'SO 15626'!M257</f>
        <v>0</v>
      </c>
      <c r="G80" s="144">
        <f>'SO 15626'!I257</f>
        <v>0</v>
      </c>
      <c r="H80" s="145">
        <f>'SO 15626'!S257</f>
        <v>0.21</v>
      </c>
      <c r="I80" s="145">
        <f>'SO 15626'!V257</f>
        <v>0</v>
      </c>
      <c r="J80" s="146"/>
      <c r="K80" s="146"/>
      <c r="L80" s="146"/>
      <c r="M80" s="146"/>
      <c r="N80" s="146"/>
      <c r="O80" s="146"/>
      <c r="P80" s="146"/>
      <c r="Q80" s="147"/>
      <c r="R80" s="147"/>
      <c r="S80" s="147"/>
      <c r="T80" s="147"/>
      <c r="U80" s="147"/>
      <c r="V80" s="152"/>
      <c r="W80" s="215"/>
      <c r="X80" s="143"/>
      <c r="Y80" s="143"/>
      <c r="Z80" s="143"/>
    </row>
    <row r="81" spans="1:26" x14ac:dyDescent="0.3">
      <c r="A81" s="14"/>
      <c r="B81" s="41"/>
      <c r="C81" s="3"/>
      <c r="D81" s="3"/>
      <c r="E81" s="13"/>
      <c r="F81" s="13"/>
      <c r="G81" s="13"/>
      <c r="H81" s="153"/>
      <c r="I81" s="15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x14ac:dyDescent="0.3">
      <c r="A82" s="14"/>
      <c r="B82" s="41"/>
      <c r="C82" s="3"/>
      <c r="D82" s="3"/>
      <c r="E82" s="13"/>
      <c r="F82" s="13"/>
      <c r="G82" s="13"/>
      <c r="H82" s="153"/>
      <c r="I82" s="153"/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x14ac:dyDescent="0.3">
      <c r="A83" s="14"/>
      <c r="B83" s="37"/>
      <c r="C83" s="8"/>
      <c r="D83" s="8"/>
      <c r="E83" s="26"/>
      <c r="F83" s="26"/>
      <c r="G83" s="26"/>
      <c r="H83" s="154"/>
      <c r="I83" s="154"/>
      <c r="J83" s="154"/>
      <c r="K83" s="154"/>
      <c r="L83" s="154"/>
      <c r="M83" s="154"/>
      <c r="N83" s="154"/>
      <c r="O83" s="154"/>
      <c r="P83" s="154"/>
      <c r="Q83" s="15"/>
      <c r="R83" s="15"/>
      <c r="S83" s="15"/>
      <c r="T83" s="15"/>
      <c r="U83" s="15"/>
      <c r="V83" s="15"/>
      <c r="W83" s="52"/>
    </row>
    <row r="84" spans="1:26" ht="34.950000000000003" customHeight="1" x14ac:dyDescent="0.3">
      <c r="A84" s="1"/>
      <c r="B84" s="376" t="s">
        <v>77</v>
      </c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52"/>
    </row>
    <row r="85" spans="1:26" x14ac:dyDescent="0.3">
      <c r="A85" s="14"/>
      <c r="B85" s="95"/>
      <c r="C85" s="18"/>
      <c r="D85" s="18"/>
      <c r="E85" s="97"/>
      <c r="F85" s="97"/>
      <c r="G85" s="97"/>
      <c r="H85" s="168"/>
      <c r="I85" s="168"/>
      <c r="J85" s="168"/>
      <c r="K85" s="168"/>
      <c r="L85" s="168"/>
      <c r="M85" s="168"/>
      <c r="N85" s="168"/>
      <c r="O85" s="168"/>
      <c r="P85" s="168"/>
      <c r="Q85" s="19"/>
      <c r="R85" s="19"/>
      <c r="S85" s="19"/>
      <c r="T85" s="19"/>
      <c r="U85" s="19"/>
      <c r="V85" s="19"/>
      <c r="W85" s="52"/>
    </row>
    <row r="86" spans="1:26" ht="19.95" customHeight="1" x14ac:dyDescent="0.3">
      <c r="A86" s="201"/>
      <c r="B86" s="379" t="s">
        <v>30</v>
      </c>
      <c r="C86" s="380"/>
      <c r="D86" s="380"/>
      <c r="E86" s="381"/>
      <c r="F86" s="166"/>
      <c r="G86" s="166"/>
      <c r="H86" s="167" t="s">
        <v>88</v>
      </c>
      <c r="I86" s="382" t="s">
        <v>89</v>
      </c>
      <c r="J86" s="383"/>
      <c r="K86" s="383"/>
      <c r="L86" s="383"/>
      <c r="M86" s="383"/>
      <c r="N86" s="383"/>
      <c r="O86" s="383"/>
      <c r="P86" s="384"/>
      <c r="Q86" s="17"/>
      <c r="R86" s="17"/>
      <c r="S86" s="17"/>
      <c r="T86" s="17"/>
      <c r="U86" s="17"/>
      <c r="V86" s="17"/>
      <c r="W86" s="52"/>
    </row>
    <row r="87" spans="1:26" ht="19.95" customHeight="1" x14ac:dyDescent="0.3">
      <c r="A87" s="201"/>
      <c r="B87" s="364" t="s">
        <v>31</v>
      </c>
      <c r="C87" s="365"/>
      <c r="D87" s="365"/>
      <c r="E87" s="366"/>
      <c r="F87" s="162"/>
      <c r="G87" s="162"/>
      <c r="H87" s="163" t="s">
        <v>25</v>
      </c>
      <c r="I87" s="163"/>
      <c r="J87" s="153"/>
      <c r="K87" s="153"/>
      <c r="L87" s="153"/>
      <c r="M87" s="153"/>
      <c r="N87" s="153"/>
      <c r="O87" s="153"/>
      <c r="P87" s="153"/>
      <c r="Q87" s="10"/>
      <c r="R87" s="10"/>
      <c r="S87" s="10"/>
      <c r="T87" s="10"/>
      <c r="U87" s="10"/>
      <c r="V87" s="10"/>
      <c r="W87" s="52"/>
    </row>
    <row r="88" spans="1:26" ht="19.95" customHeight="1" x14ac:dyDescent="0.3">
      <c r="A88" s="201"/>
      <c r="B88" s="364" t="s">
        <v>32</v>
      </c>
      <c r="C88" s="365"/>
      <c r="D88" s="365"/>
      <c r="E88" s="366"/>
      <c r="F88" s="162"/>
      <c r="G88" s="162"/>
      <c r="H88" s="163" t="s">
        <v>90</v>
      </c>
      <c r="I88" s="163" t="s">
        <v>29</v>
      </c>
      <c r="J88" s="153"/>
      <c r="K88" s="153"/>
      <c r="L88" s="153"/>
      <c r="M88" s="153"/>
      <c r="N88" s="153"/>
      <c r="O88" s="153"/>
      <c r="P88" s="153"/>
      <c r="Q88" s="10"/>
      <c r="R88" s="10"/>
      <c r="S88" s="10"/>
      <c r="T88" s="10"/>
      <c r="U88" s="10"/>
      <c r="V88" s="10"/>
      <c r="W88" s="52"/>
    </row>
    <row r="89" spans="1:26" ht="19.95" customHeight="1" x14ac:dyDescent="0.3">
      <c r="A89" s="14"/>
      <c r="B89" s="205" t="s">
        <v>91</v>
      </c>
      <c r="C89" s="3"/>
      <c r="D89" s="3"/>
      <c r="E89" s="13"/>
      <c r="F89" s="13"/>
      <c r="G89" s="13"/>
      <c r="H89" s="153"/>
      <c r="I89" s="153"/>
      <c r="J89" s="153"/>
      <c r="K89" s="153"/>
      <c r="L89" s="153"/>
      <c r="M89" s="153"/>
      <c r="N89" s="153"/>
      <c r="O89" s="153"/>
      <c r="P89" s="153"/>
      <c r="Q89" s="10"/>
      <c r="R89" s="10"/>
      <c r="S89" s="10"/>
      <c r="T89" s="10"/>
      <c r="U89" s="10"/>
      <c r="V89" s="10"/>
      <c r="W89" s="52"/>
    </row>
    <row r="90" spans="1:26" ht="19.95" customHeight="1" x14ac:dyDescent="0.3">
      <c r="A90" s="14"/>
      <c r="B90" s="205" t="s">
        <v>335</v>
      </c>
      <c r="C90" s="3"/>
      <c r="D90" s="3"/>
      <c r="E90" s="13"/>
      <c r="F90" s="13"/>
      <c r="G90" s="13"/>
      <c r="H90" s="153"/>
      <c r="I90" s="153"/>
      <c r="J90" s="153"/>
      <c r="K90" s="153"/>
      <c r="L90" s="153"/>
      <c r="M90" s="153"/>
      <c r="N90" s="153"/>
      <c r="O90" s="153"/>
      <c r="P90" s="153"/>
      <c r="Q90" s="10"/>
      <c r="R90" s="10"/>
      <c r="S90" s="10"/>
      <c r="T90" s="10"/>
      <c r="U90" s="10"/>
      <c r="V90" s="10"/>
      <c r="W90" s="52"/>
    </row>
    <row r="91" spans="1:26" ht="19.95" customHeight="1" x14ac:dyDescent="0.3">
      <c r="A91" s="14"/>
      <c r="B91" s="41"/>
      <c r="C91" s="3"/>
      <c r="D91" s="3"/>
      <c r="E91" s="13"/>
      <c r="F91" s="13"/>
      <c r="G91" s="13"/>
      <c r="H91" s="153"/>
      <c r="I91" s="153"/>
      <c r="J91" s="153"/>
      <c r="K91" s="153"/>
      <c r="L91" s="153"/>
      <c r="M91" s="153"/>
      <c r="N91" s="153"/>
      <c r="O91" s="153"/>
      <c r="P91" s="153"/>
      <c r="Q91" s="10"/>
      <c r="R91" s="10"/>
      <c r="S91" s="10"/>
      <c r="T91" s="10"/>
      <c r="U91" s="10"/>
      <c r="V91" s="10"/>
      <c r="W91" s="52"/>
    </row>
    <row r="92" spans="1:26" ht="19.95" customHeight="1" x14ac:dyDescent="0.3">
      <c r="A92" s="14"/>
      <c r="B92" s="41"/>
      <c r="C92" s="3"/>
      <c r="D92" s="3"/>
      <c r="E92" s="13"/>
      <c r="F92" s="13"/>
      <c r="G92" s="13"/>
      <c r="H92" s="153"/>
      <c r="I92" s="153"/>
      <c r="J92" s="153"/>
      <c r="K92" s="153"/>
      <c r="L92" s="153"/>
      <c r="M92" s="153"/>
      <c r="N92" s="153"/>
      <c r="O92" s="153"/>
      <c r="P92" s="153"/>
      <c r="Q92" s="10"/>
      <c r="R92" s="10"/>
      <c r="S92" s="10"/>
      <c r="T92" s="10"/>
      <c r="U92" s="10"/>
      <c r="V92" s="10"/>
      <c r="W92" s="52"/>
    </row>
    <row r="93" spans="1:26" ht="19.95" customHeight="1" x14ac:dyDescent="0.3">
      <c r="A93" s="14"/>
      <c r="B93" s="207" t="s">
        <v>65</v>
      </c>
      <c r="C93" s="164"/>
      <c r="D93" s="164"/>
      <c r="E93" s="13"/>
      <c r="F93" s="13"/>
      <c r="G93" s="13"/>
      <c r="H93" s="153"/>
      <c r="I93" s="153"/>
      <c r="J93" s="153"/>
      <c r="K93" s="153"/>
      <c r="L93" s="153"/>
      <c r="M93" s="153"/>
      <c r="N93" s="153"/>
      <c r="O93" s="153"/>
      <c r="P93" s="153"/>
      <c r="Q93" s="10"/>
      <c r="R93" s="10"/>
      <c r="S93" s="10"/>
      <c r="T93" s="10"/>
      <c r="U93" s="10"/>
      <c r="V93" s="10"/>
      <c r="W93" s="52"/>
    </row>
    <row r="94" spans="1:26" x14ac:dyDescent="0.3">
      <c r="A94" s="2"/>
      <c r="B94" s="208" t="s">
        <v>78</v>
      </c>
      <c r="C94" s="127" t="s">
        <v>79</v>
      </c>
      <c r="D94" s="127" t="s">
        <v>80</v>
      </c>
      <c r="E94" s="155"/>
      <c r="F94" s="155" t="s">
        <v>81</v>
      </c>
      <c r="G94" s="155" t="s">
        <v>82</v>
      </c>
      <c r="H94" s="156" t="s">
        <v>83</v>
      </c>
      <c r="I94" s="156" t="s">
        <v>84</v>
      </c>
      <c r="J94" s="156"/>
      <c r="K94" s="156"/>
      <c r="L94" s="156"/>
      <c r="M94" s="156"/>
      <c r="N94" s="156"/>
      <c r="O94" s="156"/>
      <c r="P94" s="156" t="s">
        <v>85</v>
      </c>
      <c r="Q94" s="157"/>
      <c r="R94" s="157"/>
      <c r="S94" s="127" t="s">
        <v>86</v>
      </c>
      <c r="T94" s="158"/>
      <c r="U94" s="158"/>
      <c r="V94" s="127" t="s">
        <v>87</v>
      </c>
      <c r="W94" s="52"/>
    </row>
    <row r="95" spans="1:26" x14ac:dyDescent="0.3">
      <c r="A95" s="9"/>
      <c r="B95" s="209"/>
      <c r="C95" s="169"/>
      <c r="D95" s="371" t="s">
        <v>66</v>
      </c>
      <c r="E95" s="371"/>
      <c r="F95" s="134"/>
      <c r="G95" s="170"/>
      <c r="H95" s="134"/>
      <c r="I95" s="134"/>
      <c r="J95" s="135"/>
      <c r="K95" s="135"/>
      <c r="L95" s="135"/>
      <c r="M95" s="135"/>
      <c r="N95" s="135"/>
      <c r="O95" s="135"/>
      <c r="P95" s="135"/>
      <c r="Q95" s="133"/>
      <c r="R95" s="133"/>
      <c r="S95" s="133"/>
      <c r="T95" s="133"/>
      <c r="U95" s="133"/>
      <c r="V95" s="194"/>
      <c r="W95" s="215"/>
      <c r="X95" s="137"/>
      <c r="Y95" s="137"/>
      <c r="Z95" s="137"/>
    </row>
    <row r="96" spans="1:26" x14ac:dyDescent="0.3">
      <c r="A96" s="9"/>
      <c r="B96" s="210"/>
      <c r="C96" s="172">
        <v>9</v>
      </c>
      <c r="D96" s="372" t="s">
        <v>153</v>
      </c>
      <c r="E96" s="372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25.05" customHeight="1" x14ac:dyDescent="0.3">
      <c r="A97" s="179"/>
      <c r="B97" s="211">
        <v>1</v>
      </c>
      <c r="C97" s="180" t="s">
        <v>343</v>
      </c>
      <c r="D97" s="373" t="s">
        <v>344</v>
      </c>
      <c r="E97" s="373"/>
      <c r="F97" s="174" t="s">
        <v>325</v>
      </c>
      <c r="G97" s="175">
        <v>2</v>
      </c>
      <c r="H97" s="174"/>
      <c r="I97" s="174">
        <f>ROUND(G97*(H97),2)</f>
        <v>0</v>
      </c>
      <c r="J97" s="176">
        <f>ROUND(G97*(N97),2)</f>
        <v>35.36</v>
      </c>
      <c r="K97" s="177">
        <f>ROUND(G97*(O97),2)</f>
        <v>0</v>
      </c>
      <c r="L97" s="177">
        <f>ROUND(G97*(H97),2)</f>
        <v>0</v>
      </c>
      <c r="M97" s="177"/>
      <c r="N97" s="177">
        <v>17.68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2</v>
      </c>
      <c r="C98" s="180" t="s">
        <v>345</v>
      </c>
      <c r="D98" s="373" t="s">
        <v>168</v>
      </c>
      <c r="E98" s="373"/>
      <c r="F98" s="174" t="s">
        <v>169</v>
      </c>
      <c r="G98" s="175">
        <v>0.44</v>
      </c>
      <c r="H98" s="174"/>
      <c r="I98" s="174">
        <f>ROUND(G98*(H98),2)</f>
        <v>0</v>
      </c>
      <c r="J98" s="176">
        <f>ROUND(G98*(N98),2)</f>
        <v>4.47</v>
      </c>
      <c r="K98" s="177">
        <f>ROUND(G98*(O98),2)</f>
        <v>0</v>
      </c>
      <c r="L98" s="177">
        <f>ROUND(G98*(H98),2)</f>
        <v>0</v>
      </c>
      <c r="M98" s="177"/>
      <c r="N98" s="177">
        <v>10.15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9</v>
      </c>
      <c r="D99" s="372" t="s">
        <v>153</v>
      </c>
      <c r="E99" s="372"/>
      <c r="F99" s="138"/>
      <c r="G99" s="171"/>
      <c r="H99" s="138"/>
      <c r="I99" s="140">
        <f>ROUND((SUM(I96:I98))/1,2)</f>
        <v>0</v>
      </c>
      <c r="J99" s="139"/>
      <c r="K99" s="139"/>
      <c r="L99" s="139">
        <f>ROUND((SUM(L96:L98))/1,2)</f>
        <v>0</v>
      </c>
      <c r="M99" s="139">
        <f>ROUND((SUM(M96:M98))/1,2)</f>
        <v>0</v>
      </c>
      <c r="N99" s="139"/>
      <c r="O99" s="139"/>
      <c r="P99" s="139"/>
      <c r="Q99" s="9"/>
      <c r="R99" s="9"/>
      <c r="S99" s="9">
        <f>ROUND((SUM(S96:S98))/1,2)</f>
        <v>0</v>
      </c>
      <c r="T99" s="9"/>
      <c r="U99" s="9"/>
      <c r="V99" s="198">
        <f>ROUND((SUM(V96:V98))/1,2)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9"/>
      <c r="D101" s="386" t="s">
        <v>66</v>
      </c>
      <c r="E101" s="386"/>
      <c r="F101" s="138"/>
      <c r="G101" s="171"/>
      <c r="H101" s="138"/>
      <c r="I101" s="140">
        <f>ROUND((SUM(I95:I100))/2,2)</f>
        <v>0</v>
      </c>
      <c r="J101" s="139"/>
      <c r="K101" s="139"/>
      <c r="L101" s="138">
        <f>ROUND((SUM(L95:L100))/2,2)</f>
        <v>0</v>
      </c>
      <c r="M101" s="138">
        <f>ROUND((SUM(M95:M100))/2,2)</f>
        <v>0</v>
      </c>
      <c r="N101" s="139"/>
      <c r="O101" s="139"/>
      <c r="P101" s="190"/>
      <c r="Q101" s="9"/>
      <c r="R101" s="9"/>
      <c r="S101" s="190">
        <f>ROUND((SUM(S95:S100))/2,2)</f>
        <v>0</v>
      </c>
      <c r="T101" s="9"/>
      <c r="U101" s="9"/>
      <c r="V101" s="198">
        <f>ROUND((SUM(V95:V100))/2,2)</f>
        <v>0</v>
      </c>
      <c r="W101" s="52"/>
    </row>
    <row r="102" spans="1:26" x14ac:dyDescent="0.3">
      <c r="A102" s="1"/>
      <c r="B102" s="206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9"/>
      <c r="W102" s="52"/>
    </row>
    <row r="103" spans="1:26" x14ac:dyDescent="0.3">
      <c r="A103" s="9"/>
      <c r="B103" s="210"/>
      <c r="C103" s="9"/>
      <c r="D103" s="386" t="s">
        <v>74</v>
      </c>
      <c r="E103" s="386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9"/>
      <c r="R103" s="9"/>
      <c r="S103" s="9"/>
      <c r="T103" s="9"/>
      <c r="U103" s="9"/>
      <c r="V103" s="195"/>
      <c r="W103" s="215"/>
      <c r="X103" s="137"/>
      <c r="Y103" s="137"/>
      <c r="Z103" s="137"/>
    </row>
    <row r="104" spans="1:26" x14ac:dyDescent="0.3">
      <c r="A104" s="9"/>
      <c r="B104" s="210"/>
      <c r="C104" s="172">
        <v>713</v>
      </c>
      <c r="D104" s="372" t="s">
        <v>221</v>
      </c>
      <c r="E104" s="372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5"/>
      <c r="W104" s="215"/>
      <c r="X104" s="137"/>
      <c r="Y104" s="137"/>
      <c r="Z104" s="137"/>
    </row>
    <row r="105" spans="1:26" ht="25.05" customHeight="1" x14ac:dyDescent="0.3">
      <c r="A105" s="179"/>
      <c r="B105" s="211">
        <v>3</v>
      </c>
      <c r="C105" s="180" t="s">
        <v>346</v>
      </c>
      <c r="D105" s="373" t="s">
        <v>347</v>
      </c>
      <c r="E105" s="373"/>
      <c r="F105" s="174" t="s">
        <v>162</v>
      </c>
      <c r="G105" s="175">
        <v>7</v>
      </c>
      <c r="H105" s="174"/>
      <c r="I105" s="174">
        <f t="shared" ref="I105:I112" si="0">ROUND(G105*(H105),2)</f>
        <v>0</v>
      </c>
      <c r="J105" s="176">
        <f t="shared" ref="J105:J112" si="1">ROUND(G105*(N105),2)</f>
        <v>24.36</v>
      </c>
      <c r="K105" s="177">
        <f t="shared" ref="K105:K112" si="2">ROUND(G105*(O105),2)</f>
        <v>0</v>
      </c>
      <c r="L105" s="177">
        <f>ROUND(G105*(H105),2)</f>
        <v>0</v>
      </c>
      <c r="M105" s="177"/>
      <c r="N105" s="177">
        <v>3.48</v>
      </c>
      <c r="O105" s="177"/>
      <c r="P105" s="181">
        <v>2.0000000000000002E-5</v>
      </c>
      <c r="Q105" s="181"/>
      <c r="R105" s="181">
        <v>2.0000000000000002E-5</v>
      </c>
      <c r="S105" s="178">
        <f t="shared" ref="S105:S112" si="3">ROUND(G105*(P105),3)</f>
        <v>0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1">
        <v>4</v>
      </c>
      <c r="C106" s="180" t="s">
        <v>348</v>
      </c>
      <c r="D106" s="373" t="s">
        <v>349</v>
      </c>
      <c r="E106" s="373"/>
      <c r="F106" s="174" t="s">
        <v>162</v>
      </c>
      <c r="G106" s="175">
        <v>15</v>
      </c>
      <c r="H106" s="174"/>
      <c r="I106" s="174">
        <f t="shared" si="0"/>
        <v>0</v>
      </c>
      <c r="J106" s="176">
        <f t="shared" si="1"/>
        <v>61.8</v>
      </c>
      <c r="K106" s="177">
        <f t="shared" si="2"/>
        <v>0</v>
      </c>
      <c r="L106" s="177">
        <f>ROUND(G106*(H106),2)</f>
        <v>0</v>
      </c>
      <c r="M106" s="177"/>
      <c r="N106" s="177">
        <v>4.12</v>
      </c>
      <c r="O106" s="177"/>
      <c r="P106" s="181">
        <v>4.0000000000000003E-5</v>
      </c>
      <c r="Q106" s="181"/>
      <c r="R106" s="181">
        <v>4.0000000000000003E-5</v>
      </c>
      <c r="S106" s="178">
        <f t="shared" si="3"/>
        <v>1E-3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5</v>
      </c>
      <c r="C107" s="180" t="s">
        <v>350</v>
      </c>
      <c r="D107" s="373" t="s">
        <v>351</v>
      </c>
      <c r="E107" s="373"/>
      <c r="F107" s="174" t="s">
        <v>325</v>
      </c>
      <c r="G107" s="175">
        <v>12</v>
      </c>
      <c r="H107" s="174"/>
      <c r="I107" s="174">
        <f t="shared" si="0"/>
        <v>0</v>
      </c>
      <c r="J107" s="176">
        <f t="shared" si="1"/>
        <v>62.76</v>
      </c>
      <c r="K107" s="177">
        <f t="shared" si="2"/>
        <v>0</v>
      </c>
      <c r="L107" s="177">
        <f>ROUND(G107*(H107),2)</f>
        <v>0</v>
      </c>
      <c r="M107" s="177"/>
      <c r="N107" s="177">
        <v>5.23</v>
      </c>
      <c r="O107" s="177"/>
      <c r="P107" s="181">
        <v>2.0000000000000002E-5</v>
      </c>
      <c r="Q107" s="181"/>
      <c r="R107" s="181">
        <v>2.0000000000000002E-5</v>
      </c>
      <c r="S107" s="178">
        <f t="shared" si="3"/>
        <v>0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1">
        <v>6</v>
      </c>
      <c r="C108" s="180" t="s">
        <v>352</v>
      </c>
      <c r="D108" s="373" t="s">
        <v>353</v>
      </c>
      <c r="E108" s="373"/>
      <c r="F108" s="174" t="s">
        <v>316</v>
      </c>
      <c r="G108" s="175">
        <v>1.3</v>
      </c>
      <c r="H108" s="176"/>
      <c r="I108" s="174">
        <f t="shared" si="0"/>
        <v>0</v>
      </c>
      <c r="J108" s="176">
        <f t="shared" si="1"/>
        <v>3.28</v>
      </c>
      <c r="K108" s="177">
        <f t="shared" si="2"/>
        <v>0</v>
      </c>
      <c r="L108" s="177">
        <f>ROUND(G108*(H108),2)</f>
        <v>0</v>
      </c>
      <c r="M108" s="177"/>
      <c r="N108" s="177">
        <v>2.52</v>
      </c>
      <c r="O108" s="177"/>
      <c r="P108" s="181"/>
      <c r="Q108" s="181"/>
      <c r="R108" s="181"/>
      <c r="S108" s="178">
        <f t="shared" si="3"/>
        <v>0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7</v>
      </c>
      <c r="C109" s="180" t="s">
        <v>354</v>
      </c>
      <c r="D109" s="373" t="s">
        <v>355</v>
      </c>
      <c r="E109" s="373"/>
      <c r="F109" s="174" t="s">
        <v>316</v>
      </c>
      <c r="G109" s="175">
        <v>0.4</v>
      </c>
      <c r="H109" s="176"/>
      <c r="I109" s="174">
        <f t="shared" si="0"/>
        <v>0</v>
      </c>
      <c r="J109" s="176">
        <f t="shared" si="1"/>
        <v>1.01</v>
      </c>
      <c r="K109" s="177">
        <f t="shared" si="2"/>
        <v>0</v>
      </c>
      <c r="L109" s="177">
        <f>ROUND(G109*(H109),2)</f>
        <v>0</v>
      </c>
      <c r="M109" s="177"/>
      <c r="N109" s="177">
        <v>2.52</v>
      </c>
      <c r="O109" s="177"/>
      <c r="P109" s="181"/>
      <c r="Q109" s="181"/>
      <c r="R109" s="181"/>
      <c r="S109" s="178">
        <f t="shared" si="3"/>
        <v>0</v>
      </c>
      <c r="T109" s="178"/>
      <c r="U109" s="178"/>
      <c r="V109" s="196"/>
      <c r="W109" s="52"/>
      <c r="Z109">
        <v>0</v>
      </c>
    </row>
    <row r="110" spans="1:26" ht="25.05" customHeight="1" x14ac:dyDescent="0.3">
      <c r="A110" s="179"/>
      <c r="B110" s="212">
        <v>8</v>
      </c>
      <c r="C110" s="188" t="s">
        <v>356</v>
      </c>
      <c r="D110" s="388" t="s">
        <v>357</v>
      </c>
      <c r="E110" s="388"/>
      <c r="F110" s="183" t="s">
        <v>162</v>
      </c>
      <c r="G110" s="184">
        <v>4</v>
      </c>
      <c r="H110" s="183"/>
      <c r="I110" s="183">
        <f t="shared" si="0"/>
        <v>0</v>
      </c>
      <c r="J110" s="185">
        <f t="shared" si="1"/>
        <v>6.4</v>
      </c>
      <c r="K110" s="186">
        <f t="shared" si="2"/>
        <v>0</v>
      </c>
      <c r="L110" s="186"/>
      <c r="M110" s="186">
        <f>ROUND(G110*(H110),2)</f>
        <v>0</v>
      </c>
      <c r="N110" s="186">
        <v>1.6</v>
      </c>
      <c r="O110" s="186"/>
      <c r="P110" s="189"/>
      <c r="Q110" s="189"/>
      <c r="R110" s="189"/>
      <c r="S110" s="187">
        <f t="shared" si="3"/>
        <v>0</v>
      </c>
      <c r="T110" s="187"/>
      <c r="U110" s="187"/>
      <c r="V110" s="197"/>
      <c r="W110" s="52"/>
      <c r="Z110">
        <v>0</v>
      </c>
    </row>
    <row r="111" spans="1:26" ht="25.05" customHeight="1" x14ac:dyDescent="0.3">
      <c r="A111" s="179"/>
      <c r="B111" s="212">
        <v>9</v>
      </c>
      <c r="C111" s="188" t="s">
        <v>358</v>
      </c>
      <c r="D111" s="388" t="s">
        <v>359</v>
      </c>
      <c r="E111" s="388"/>
      <c r="F111" s="183" t="s">
        <v>162</v>
      </c>
      <c r="G111" s="184">
        <v>3</v>
      </c>
      <c r="H111" s="183"/>
      <c r="I111" s="183">
        <f t="shared" si="0"/>
        <v>0</v>
      </c>
      <c r="J111" s="185">
        <f t="shared" si="1"/>
        <v>5.43</v>
      </c>
      <c r="K111" s="186">
        <f t="shared" si="2"/>
        <v>0</v>
      </c>
      <c r="L111" s="186"/>
      <c r="M111" s="186">
        <f>ROUND(G111*(H111),2)</f>
        <v>0</v>
      </c>
      <c r="N111" s="186">
        <v>1.81</v>
      </c>
      <c r="O111" s="186"/>
      <c r="P111" s="189"/>
      <c r="Q111" s="189"/>
      <c r="R111" s="189"/>
      <c r="S111" s="187">
        <f t="shared" si="3"/>
        <v>0</v>
      </c>
      <c r="T111" s="187"/>
      <c r="U111" s="187"/>
      <c r="V111" s="197"/>
      <c r="W111" s="52"/>
      <c r="Z111">
        <v>0</v>
      </c>
    </row>
    <row r="112" spans="1:26" ht="25.05" customHeight="1" x14ac:dyDescent="0.3">
      <c r="A112" s="179"/>
      <c r="B112" s="212">
        <v>10</v>
      </c>
      <c r="C112" s="188" t="s">
        <v>360</v>
      </c>
      <c r="D112" s="388" t="s">
        <v>361</v>
      </c>
      <c r="E112" s="388"/>
      <c r="F112" s="183" t="s">
        <v>162</v>
      </c>
      <c r="G112" s="184">
        <v>15</v>
      </c>
      <c r="H112" s="183"/>
      <c r="I112" s="183">
        <f t="shared" si="0"/>
        <v>0</v>
      </c>
      <c r="J112" s="185">
        <f t="shared" si="1"/>
        <v>90.9</v>
      </c>
      <c r="K112" s="186">
        <f t="shared" si="2"/>
        <v>0</v>
      </c>
      <c r="L112" s="186"/>
      <c r="M112" s="186">
        <f>ROUND(G112*(H112),2)</f>
        <v>0</v>
      </c>
      <c r="N112" s="186">
        <v>6.06</v>
      </c>
      <c r="O112" s="186"/>
      <c r="P112" s="189"/>
      <c r="Q112" s="189"/>
      <c r="R112" s="189"/>
      <c r="S112" s="187">
        <f t="shared" si="3"/>
        <v>0</v>
      </c>
      <c r="T112" s="187"/>
      <c r="U112" s="187"/>
      <c r="V112" s="197"/>
      <c r="W112" s="52"/>
      <c r="Z112">
        <v>0</v>
      </c>
    </row>
    <row r="113" spans="1:26" x14ac:dyDescent="0.3">
      <c r="A113" s="9"/>
      <c r="B113" s="210"/>
      <c r="C113" s="172">
        <v>713</v>
      </c>
      <c r="D113" s="372" t="s">
        <v>221</v>
      </c>
      <c r="E113" s="372"/>
      <c r="F113" s="138"/>
      <c r="G113" s="171"/>
      <c r="H113" s="138"/>
      <c r="I113" s="140">
        <f>ROUND((SUM(I104:I112))/1,2)</f>
        <v>0</v>
      </c>
      <c r="J113" s="139"/>
      <c r="K113" s="139"/>
      <c r="L113" s="139">
        <f>ROUND((SUM(L104:L112))/1,2)</f>
        <v>0</v>
      </c>
      <c r="M113" s="139">
        <f>ROUND((SUM(M104:M112))/1,2)</f>
        <v>0</v>
      </c>
      <c r="N113" s="139"/>
      <c r="O113" s="139"/>
      <c r="P113" s="139"/>
      <c r="Q113" s="9"/>
      <c r="R113" s="9"/>
      <c r="S113" s="9">
        <f>ROUND((SUM(S104:S112))/1,2)</f>
        <v>0</v>
      </c>
      <c r="T113" s="9"/>
      <c r="U113" s="9"/>
      <c r="V113" s="198">
        <f>ROUND((SUM(V104:V112))/1,2)</f>
        <v>0</v>
      </c>
      <c r="W113" s="215"/>
      <c r="X113" s="137"/>
      <c r="Y113" s="137"/>
      <c r="Z113" s="137"/>
    </row>
    <row r="114" spans="1:26" x14ac:dyDescent="0.3">
      <c r="A114" s="1"/>
      <c r="B114" s="206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199"/>
      <c r="W114" s="52"/>
    </row>
    <row r="115" spans="1:26" x14ac:dyDescent="0.3">
      <c r="A115" s="9"/>
      <c r="B115" s="210"/>
      <c r="C115" s="172">
        <v>721</v>
      </c>
      <c r="D115" s="372" t="s">
        <v>362</v>
      </c>
      <c r="E115" s="372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9"/>
      <c r="R115" s="9"/>
      <c r="S115" s="9"/>
      <c r="T115" s="9"/>
      <c r="U115" s="9"/>
      <c r="V115" s="195"/>
      <c r="W115" s="215"/>
      <c r="X115" s="137"/>
      <c r="Y115" s="137"/>
      <c r="Z115" s="137"/>
    </row>
    <row r="116" spans="1:26" ht="25.05" customHeight="1" x14ac:dyDescent="0.3">
      <c r="A116" s="179"/>
      <c r="B116" s="211">
        <v>11</v>
      </c>
      <c r="C116" s="180" t="s">
        <v>363</v>
      </c>
      <c r="D116" s="373" t="s">
        <v>364</v>
      </c>
      <c r="E116" s="373"/>
      <c r="F116" s="174" t="s">
        <v>162</v>
      </c>
      <c r="G116" s="175">
        <v>6</v>
      </c>
      <c r="H116" s="174"/>
      <c r="I116" s="174">
        <f>ROUND(G116*(H116),2)</f>
        <v>0</v>
      </c>
      <c r="J116" s="176">
        <f>ROUND(G116*(N116),2)</f>
        <v>49.74</v>
      </c>
      <c r="K116" s="177">
        <f>ROUND(G116*(O116),2)</f>
        <v>0</v>
      </c>
      <c r="L116" s="177">
        <f>ROUND(G116*(H116),2)</f>
        <v>0</v>
      </c>
      <c r="M116" s="177"/>
      <c r="N116" s="177">
        <v>8.2899999999999991</v>
      </c>
      <c r="O116" s="177"/>
      <c r="P116" s="181">
        <v>5.9000000000000003E-4</v>
      </c>
      <c r="Q116" s="181"/>
      <c r="R116" s="181">
        <v>5.9000000000000003E-4</v>
      </c>
      <c r="S116" s="178">
        <f>ROUND(G116*(P116),3)</f>
        <v>4.0000000000000001E-3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1">
        <v>12</v>
      </c>
      <c r="C117" s="180" t="s">
        <v>365</v>
      </c>
      <c r="D117" s="373" t="s">
        <v>366</v>
      </c>
      <c r="E117" s="373"/>
      <c r="F117" s="174" t="s">
        <v>316</v>
      </c>
      <c r="G117" s="175">
        <v>1</v>
      </c>
      <c r="H117" s="176"/>
      <c r="I117" s="174">
        <f>ROUND(G117*(H117),2)</f>
        <v>0</v>
      </c>
      <c r="J117" s="176">
        <f>ROUND(G117*(N117),2)</f>
        <v>0.5</v>
      </c>
      <c r="K117" s="177">
        <f>ROUND(G117*(O117),2)</f>
        <v>0</v>
      </c>
      <c r="L117" s="177">
        <f>ROUND(G117*(H117),2)</f>
        <v>0</v>
      </c>
      <c r="M117" s="177"/>
      <c r="N117" s="177">
        <v>0.5</v>
      </c>
      <c r="O117" s="177"/>
      <c r="P117" s="181"/>
      <c r="Q117" s="181"/>
      <c r="R117" s="181"/>
      <c r="S117" s="178">
        <f>ROUND(G117*(P117),3)</f>
        <v>0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1">
        <v>13</v>
      </c>
      <c r="C118" s="180" t="s">
        <v>367</v>
      </c>
      <c r="D118" s="373" t="s">
        <v>368</v>
      </c>
      <c r="E118" s="373"/>
      <c r="F118" s="174" t="s">
        <v>316</v>
      </c>
      <c r="G118" s="175">
        <v>1</v>
      </c>
      <c r="H118" s="176"/>
      <c r="I118" s="174">
        <f>ROUND(G118*(H118),2)</f>
        <v>0</v>
      </c>
      <c r="J118" s="176">
        <f>ROUND(G118*(N118),2)</f>
        <v>0.5</v>
      </c>
      <c r="K118" s="177">
        <f>ROUND(G118*(O118),2)</f>
        <v>0</v>
      </c>
      <c r="L118" s="177">
        <f>ROUND(G118*(H118),2)</f>
        <v>0</v>
      </c>
      <c r="M118" s="177"/>
      <c r="N118" s="177">
        <v>0.5</v>
      </c>
      <c r="O118" s="177"/>
      <c r="P118" s="181"/>
      <c r="Q118" s="181"/>
      <c r="R118" s="181"/>
      <c r="S118" s="178">
        <f>ROUND(G118*(P118),3)</f>
        <v>0</v>
      </c>
      <c r="T118" s="178"/>
      <c r="U118" s="178"/>
      <c r="V118" s="196"/>
      <c r="W118" s="52"/>
      <c r="Z118">
        <v>0</v>
      </c>
    </row>
    <row r="119" spans="1:26" ht="25.05" customHeight="1" x14ac:dyDescent="0.3">
      <c r="A119" s="179"/>
      <c r="B119" s="211">
        <v>14</v>
      </c>
      <c r="C119" s="180" t="s">
        <v>369</v>
      </c>
      <c r="D119" s="373" t="s">
        <v>370</v>
      </c>
      <c r="E119" s="373"/>
      <c r="F119" s="174" t="s">
        <v>316</v>
      </c>
      <c r="G119" s="175">
        <v>0.05</v>
      </c>
      <c r="H119" s="176"/>
      <c r="I119" s="174">
        <f>ROUND(G119*(H119),2)</f>
        <v>0</v>
      </c>
      <c r="J119" s="176">
        <f>ROUND(G119*(N119),2)</f>
        <v>0.03</v>
      </c>
      <c r="K119" s="177">
        <f>ROUND(G119*(O119),2)</f>
        <v>0</v>
      </c>
      <c r="L119" s="177">
        <f>ROUND(G119*(H119),2)</f>
        <v>0</v>
      </c>
      <c r="M119" s="177"/>
      <c r="N119" s="177">
        <v>0.5</v>
      </c>
      <c r="O119" s="177"/>
      <c r="P119" s="181"/>
      <c r="Q119" s="181"/>
      <c r="R119" s="181"/>
      <c r="S119" s="178">
        <f>ROUND(G119*(P119),3)</f>
        <v>0</v>
      </c>
      <c r="T119" s="178"/>
      <c r="U119" s="178"/>
      <c r="V119" s="196"/>
      <c r="W119" s="52"/>
      <c r="Z119">
        <v>0</v>
      </c>
    </row>
    <row r="120" spans="1:26" x14ac:dyDescent="0.3">
      <c r="A120" s="9"/>
      <c r="B120" s="210"/>
      <c r="C120" s="172">
        <v>721</v>
      </c>
      <c r="D120" s="372" t="s">
        <v>362</v>
      </c>
      <c r="E120" s="372"/>
      <c r="F120" s="138"/>
      <c r="G120" s="171"/>
      <c r="H120" s="138"/>
      <c r="I120" s="140">
        <f>ROUND((SUM(I115:I119))/1,2)</f>
        <v>0</v>
      </c>
      <c r="J120" s="139"/>
      <c r="K120" s="139"/>
      <c r="L120" s="139">
        <f>ROUND((SUM(L115:L119))/1,2)</f>
        <v>0</v>
      </c>
      <c r="M120" s="139">
        <f>ROUND((SUM(M115:M119))/1,2)</f>
        <v>0</v>
      </c>
      <c r="N120" s="139"/>
      <c r="O120" s="139"/>
      <c r="P120" s="139"/>
      <c r="Q120" s="9"/>
      <c r="R120" s="9"/>
      <c r="S120" s="9">
        <f>ROUND((SUM(S115:S119))/1,2)</f>
        <v>0</v>
      </c>
      <c r="T120" s="9"/>
      <c r="U120" s="9"/>
      <c r="V120" s="198">
        <f>ROUND((SUM(V115:V119))/1,2)</f>
        <v>0</v>
      </c>
      <c r="W120" s="215"/>
      <c r="X120" s="137"/>
      <c r="Y120" s="137"/>
      <c r="Z120" s="137"/>
    </row>
    <row r="121" spans="1:26" x14ac:dyDescent="0.3">
      <c r="A121" s="1"/>
      <c r="B121" s="206"/>
      <c r="C121" s="1"/>
      <c r="D121" s="1"/>
      <c r="E121" s="131"/>
      <c r="F121" s="131"/>
      <c r="G121" s="165"/>
      <c r="H121" s="131"/>
      <c r="I121" s="131"/>
      <c r="J121" s="132"/>
      <c r="K121" s="132"/>
      <c r="L121" s="132"/>
      <c r="M121" s="132"/>
      <c r="N121" s="132"/>
      <c r="O121" s="132"/>
      <c r="P121" s="132"/>
      <c r="Q121" s="1"/>
      <c r="R121" s="1"/>
      <c r="S121" s="1"/>
      <c r="T121" s="1"/>
      <c r="U121" s="1"/>
      <c r="V121" s="199"/>
      <c r="W121" s="52"/>
    </row>
    <row r="122" spans="1:26" x14ac:dyDescent="0.3">
      <c r="A122" s="9"/>
      <c r="B122" s="210"/>
      <c r="C122" s="172">
        <v>725</v>
      </c>
      <c r="D122" s="372" t="s">
        <v>371</v>
      </c>
      <c r="E122" s="372"/>
      <c r="F122" s="138"/>
      <c r="G122" s="171"/>
      <c r="H122" s="138"/>
      <c r="I122" s="138"/>
      <c r="J122" s="139"/>
      <c r="K122" s="139"/>
      <c r="L122" s="139"/>
      <c r="M122" s="139"/>
      <c r="N122" s="139"/>
      <c r="O122" s="139"/>
      <c r="P122" s="139"/>
      <c r="Q122" s="9"/>
      <c r="R122" s="9"/>
      <c r="S122" s="9"/>
      <c r="T122" s="9"/>
      <c r="U122" s="9"/>
      <c r="V122" s="195"/>
      <c r="W122" s="215"/>
      <c r="X122" s="137"/>
      <c r="Y122" s="137"/>
      <c r="Z122" s="137"/>
    </row>
    <row r="123" spans="1:26" ht="25.05" customHeight="1" x14ac:dyDescent="0.3">
      <c r="A123" s="179"/>
      <c r="B123" s="211">
        <v>15</v>
      </c>
      <c r="C123" s="180" t="s">
        <v>372</v>
      </c>
      <c r="D123" s="373" t="s">
        <v>373</v>
      </c>
      <c r="E123" s="373"/>
      <c r="F123" s="174" t="s">
        <v>325</v>
      </c>
      <c r="G123" s="175">
        <v>5</v>
      </c>
      <c r="H123" s="174"/>
      <c r="I123" s="174">
        <f>ROUND(G123*(H123),2)</f>
        <v>0</v>
      </c>
      <c r="J123" s="176">
        <f>ROUND(G123*(N123),2)</f>
        <v>36.25</v>
      </c>
      <c r="K123" s="177">
        <f>ROUND(G123*(O123),2)</f>
        <v>0</v>
      </c>
      <c r="L123" s="177">
        <f>ROUND(G123*(H123),2)</f>
        <v>0</v>
      </c>
      <c r="M123" s="177"/>
      <c r="N123" s="177">
        <v>7.25</v>
      </c>
      <c r="O123" s="177"/>
      <c r="P123" s="181">
        <v>1.0000000000000001E-5</v>
      </c>
      <c r="Q123" s="181"/>
      <c r="R123" s="181">
        <v>1.0000000000000001E-5</v>
      </c>
      <c r="S123" s="178">
        <f>ROUND(G123*(P123),3)</f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2">
        <v>16</v>
      </c>
      <c r="C124" s="188" t="s">
        <v>374</v>
      </c>
      <c r="D124" s="388" t="s">
        <v>375</v>
      </c>
      <c r="E124" s="388"/>
      <c r="F124" s="183" t="s">
        <v>325</v>
      </c>
      <c r="G124" s="184">
        <v>3</v>
      </c>
      <c r="H124" s="183"/>
      <c r="I124" s="183">
        <f>ROUND(G124*(H124),2)</f>
        <v>0</v>
      </c>
      <c r="J124" s="185">
        <f>ROUND(G124*(N124),2)</f>
        <v>65.25</v>
      </c>
      <c r="K124" s="186">
        <f>ROUND(G124*(O124),2)</f>
        <v>0</v>
      </c>
      <c r="L124" s="186"/>
      <c r="M124" s="186">
        <f>ROUND(G124*(H124),2)</f>
        <v>0</v>
      </c>
      <c r="N124" s="186">
        <v>21.75</v>
      </c>
      <c r="O124" s="186"/>
      <c r="P124" s="189"/>
      <c r="Q124" s="189"/>
      <c r="R124" s="189"/>
      <c r="S124" s="187">
        <f>ROUND(G124*(P124),3)</f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17</v>
      </c>
      <c r="C125" s="188" t="s">
        <v>376</v>
      </c>
      <c r="D125" s="388" t="s">
        <v>377</v>
      </c>
      <c r="E125" s="388"/>
      <c r="F125" s="183" t="s">
        <v>378</v>
      </c>
      <c r="G125" s="184">
        <v>3</v>
      </c>
      <c r="H125" s="183"/>
      <c r="I125" s="183">
        <f>ROUND(G125*(H125),2)</f>
        <v>0</v>
      </c>
      <c r="J125" s="185">
        <f>ROUND(G125*(N125),2)</f>
        <v>90</v>
      </c>
      <c r="K125" s="186">
        <f>ROUND(G125*(O125),2)</f>
        <v>0</v>
      </c>
      <c r="L125" s="186"/>
      <c r="M125" s="186">
        <f>ROUND(G125*(H125),2)</f>
        <v>0</v>
      </c>
      <c r="N125" s="186">
        <v>30</v>
      </c>
      <c r="O125" s="186"/>
      <c r="P125" s="189"/>
      <c r="Q125" s="189"/>
      <c r="R125" s="189"/>
      <c r="S125" s="187">
        <f>ROUND(G125*(P125),3)</f>
        <v>0</v>
      </c>
      <c r="T125" s="187"/>
      <c r="U125" s="187"/>
      <c r="V125" s="197"/>
      <c r="W125" s="52"/>
      <c r="Z125">
        <v>0</v>
      </c>
    </row>
    <row r="126" spans="1:26" ht="34.950000000000003" customHeight="1" x14ac:dyDescent="0.3">
      <c r="A126" s="179"/>
      <c r="B126" s="212">
        <v>18</v>
      </c>
      <c r="C126" s="188" t="s">
        <v>379</v>
      </c>
      <c r="D126" s="388" t="s">
        <v>380</v>
      </c>
      <c r="E126" s="388"/>
      <c r="F126" s="183" t="s">
        <v>325</v>
      </c>
      <c r="G126" s="184">
        <v>2</v>
      </c>
      <c r="H126" s="183"/>
      <c r="I126" s="183">
        <f>ROUND(G126*(H126),2)</f>
        <v>0</v>
      </c>
      <c r="J126" s="185">
        <f>ROUND(G126*(N126),2)</f>
        <v>30.08</v>
      </c>
      <c r="K126" s="186">
        <f>ROUND(G126*(O126),2)</f>
        <v>0</v>
      </c>
      <c r="L126" s="186"/>
      <c r="M126" s="186">
        <f>ROUND(G126*(H126),2)</f>
        <v>0</v>
      </c>
      <c r="N126" s="186">
        <v>15.04</v>
      </c>
      <c r="O126" s="186"/>
      <c r="P126" s="189"/>
      <c r="Q126" s="189"/>
      <c r="R126" s="189"/>
      <c r="S126" s="187">
        <f>ROUND(G126*(P126),3)</f>
        <v>0</v>
      </c>
      <c r="T126" s="187"/>
      <c r="U126" s="187"/>
      <c r="V126" s="197"/>
      <c r="W126" s="52"/>
      <c r="Z126">
        <v>0</v>
      </c>
    </row>
    <row r="127" spans="1:26" x14ac:dyDescent="0.3">
      <c r="A127" s="9"/>
      <c r="B127" s="210"/>
      <c r="C127" s="172">
        <v>725</v>
      </c>
      <c r="D127" s="372" t="s">
        <v>371</v>
      </c>
      <c r="E127" s="372"/>
      <c r="F127" s="138"/>
      <c r="G127" s="171"/>
      <c r="H127" s="138"/>
      <c r="I127" s="140">
        <f>ROUND((SUM(I122:I126))/1,2)</f>
        <v>0</v>
      </c>
      <c r="J127" s="139"/>
      <c r="K127" s="139"/>
      <c r="L127" s="139">
        <f>ROUND((SUM(L122:L126))/1,2)</f>
        <v>0</v>
      </c>
      <c r="M127" s="139">
        <f>ROUND((SUM(M122:M126))/1,2)</f>
        <v>0</v>
      </c>
      <c r="N127" s="139"/>
      <c r="O127" s="139"/>
      <c r="P127" s="139"/>
      <c r="Q127" s="9"/>
      <c r="R127" s="9"/>
      <c r="S127" s="9">
        <f>ROUND((SUM(S122:S126))/1,2)</f>
        <v>0</v>
      </c>
      <c r="T127" s="9"/>
      <c r="U127" s="9"/>
      <c r="V127" s="198">
        <f>ROUND((SUM(V122:V126))/1,2)</f>
        <v>0</v>
      </c>
      <c r="W127" s="215"/>
      <c r="X127" s="137"/>
      <c r="Y127" s="137"/>
      <c r="Z127" s="137"/>
    </row>
    <row r="128" spans="1:26" x14ac:dyDescent="0.3">
      <c r="A128" s="1"/>
      <c r="B128" s="206"/>
      <c r="C128" s="1"/>
      <c r="D128" s="1"/>
      <c r="E128" s="131"/>
      <c r="F128" s="131"/>
      <c r="G128" s="165"/>
      <c r="H128" s="131"/>
      <c r="I128" s="131"/>
      <c r="J128" s="132"/>
      <c r="K128" s="132"/>
      <c r="L128" s="132"/>
      <c r="M128" s="132"/>
      <c r="N128" s="132"/>
      <c r="O128" s="132"/>
      <c r="P128" s="132"/>
      <c r="Q128" s="1"/>
      <c r="R128" s="1"/>
      <c r="S128" s="1"/>
      <c r="T128" s="1"/>
      <c r="U128" s="1"/>
      <c r="V128" s="199"/>
      <c r="W128" s="52"/>
    </row>
    <row r="129" spans="1:26" x14ac:dyDescent="0.3">
      <c r="A129" s="9"/>
      <c r="B129" s="210"/>
      <c r="C129" s="172">
        <v>731</v>
      </c>
      <c r="D129" s="372" t="s">
        <v>381</v>
      </c>
      <c r="E129" s="372"/>
      <c r="F129" s="138"/>
      <c r="G129" s="171"/>
      <c r="H129" s="138"/>
      <c r="I129" s="138"/>
      <c r="J129" s="139"/>
      <c r="K129" s="139"/>
      <c r="L129" s="139"/>
      <c r="M129" s="139"/>
      <c r="N129" s="139"/>
      <c r="O129" s="139"/>
      <c r="P129" s="139"/>
      <c r="Q129" s="9"/>
      <c r="R129" s="9"/>
      <c r="S129" s="9"/>
      <c r="T129" s="9"/>
      <c r="U129" s="9"/>
      <c r="V129" s="195"/>
      <c r="W129" s="215"/>
      <c r="X129" s="137"/>
      <c r="Y129" s="137"/>
      <c r="Z129" s="137"/>
    </row>
    <row r="130" spans="1:26" ht="25.05" customHeight="1" x14ac:dyDescent="0.3">
      <c r="A130" s="179"/>
      <c r="B130" s="211">
        <v>19</v>
      </c>
      <c r="C130" s="180" t="s">
        <v>382</v>
      </c>
      <c r="D130" s="373" t="s">
        <v>383</v>
      </c>
      <c r="E130" s="373"/>
      <c r="F130" s="174" t="s">
        <v>325</v>
      </c>
      <c r="G130" s="175">
        <v>1</v>
      </c>
      <c r="H130" s="174"/>
      <c r="I130" s="174">
        <f t="shared" ref="I130:I157" si="4">ROUND(G130*(H130),2)</f>
        <v>0</v>
      </c>
      <c r="J130" s="176">
        <f t="shared" ref="J130:J157" si="5">ROUND(G130*(N130),2)</f>
        <v>74.02</v>
      </c>
      <c r="K130" s="177">
        <f t="shared" ref="K130:K157" si="6">ROUND(G130*(O130),2)</f>
        <v>0</v>
      </c>
      <c r="L130" s="177">
        <f t="shared" ref="L130:L135" si="7">ROUND(G130*(H130),2)</f>
        <v>0</v>
      </c>
      <c r="M130" s="177"/>
      <c r="N130" s="177">
        <v>74.02</v>
      </c>
      <c r="O130" s="177"/>
      <c r="P130" s="181">
        <v>2.7000000000000001E-3</v>
      </c>
      <c r="Q130" s="181"/>
      <c r="R130" s="181">
        <v>2.7000000000000001E-3</v>
      </c>
      <c r="S130" s="178">
        <f t="shared" ref="S130:S157" si="8">ROUND(G130*(P130),3)</f>
        <v>3.0000000000000001E-3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20</v>
      </c>
      <c r="C131" s="180" t="s">
        <v>384</v>
      </c>
      <c r="D131" s="373" t="s">
        <v>385</v>
      </c>
      <c r="E131" s="373"/>
      <c r="F131" s="174" t="s">
        <v>325</v>
      </c>
      <c r="G131" s="175">
        <v>5</v>
      </c>
      <c r="H131" s="174"/>
      <c r="I131" s="174">
        <f t="shared" si="4"/>
        <v>0</v>
      </c>
      <c r="J131" s="176">
        <f t="shared" si="5"/>
        <v>388.4</v>
      </c>
      <c r="K131" s="177">
        <f t="shared" si="6"/>
        <v>0</v>
      </c>
      <c r="L131" s="177">
        <f t="shared" si="7"/>
        <v>0</v>
      </c>
      <c r="M131" s="177"/>
      <c r="N131" s="177">
        <v>77.680000000000007</v>
      </c>
      <c r="O131" s="177"/>
      <c r="P131" s="181">
        <v>2.6800000000000001E-3</v>
      </c>
      <c r="Q131" s="181"/>
      <c r="R131" s="181">
        <v>2.6800000000000001E-3</v>
      </c>
      <c r="S131" s="178">
        <f t="shared" si="8"/>
        <v>1.2999999999999999E-2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1">
        <v>21</v>
      </c>
      <c r="C132" s="180" t="s">
        <v>386</v>
      </c>
      <c r="D132" s="373" t="s">
        <v>387</v>
      </c>
      <c r="E132" s="373"/>
      <c r="F132" s="174" t="s">
        <v>316</v>
      </c>
      <c r="G132" s="175">
        <v>3.3</v>
      </c>
      <c r="H132" s="176"/>
      <c r="I132" s="174">
        <f t="shared" si="4"/>
        <v>0</v>
      </c>
      <c r="J132" s="176">
        <f t="shared" si="5"/>
        <v>527.79999999999995</v>
      </c>
      <c r="K132" s="177">
        <f t="shared" si="6"/>
        <v>0</v>
      </c>
      <c r="L132" s="177">
        <f t="shared" si="7"/>
        <v>0</v>
      </c>
      <c r="M132" s="177"/>
      <c r="N132" s="177">
        <v>159.94</v>
      </c>
      <c r="O132" s="177"/>
      <c r="P132" s="181"/>
      <c r="Q132" s="181"/>
      <c r="R132" s="181"/>
      <c r="S132" s="178">
        <f t="shared" si="8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22</v>
      </c>
      <c r="C133" s="180" t="s">
        <v>388</v>
      </c>
      <c r="D133" s="373" t="s">
        <v>389</v>
      </c>
      <c r="E133" s="373"/>
      <c r="F133" s="174" t="s">
        <v>316</v>
      </c>
      <c r="G133" s="175">
        <v>1.05</v>
      </c>
      <c r="H133" s="176"/>
      <c r="I133" s="174">
        <f t="shared" si="4"/>
        <v>0</v>
      </c>
      <c r="J133" s="176">
        <f t="shared" si="5"/>
        <v>167.94</v>
      </c>
      <c r="K133" s="177">
        <f t="shared" si="6"/>
        <v>0</v>
      </c>
      <c r="L133" s="177">
        <f t="shared" si="7"/>
        <v>0</v>
      </c>
      <c r="M133" s="177"/>
      <c r="N133" s="177">
        <v>159.94</v>
      </c>
      <c r="O133" s="177"/>
      <c r="P133" s="181"/>
      <c r="Q133" s="181"/>
      <c r="R133" s="181"/>
      <c r="S133" s="178">
        <f t="shared" si="8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23</v>
      </c>
      <c r="C134" s="180" t="s">
        <v>390</v>
      </c>
      <c r="D134" s="373" t="s">
        <v>391</v>
      </c>
      <c r="E134" s="373"/>
      <c r="F134" s="174" t="s">
        <v>316</v>
      </c>
      <c r="G134" s="175">
        <v>0.05</v>
      </c>
      <c r="H134" s="176"/>
      <c r="I134" s="174">
        <f t="shared" si="4"/>
        <v>0</v>
      </c>
      <c r="J134" s="176">
        <f t="shared" si="5"/>
        <v>8</v>
      </c>
      <c r="K134" s="177">
        <f t="shared" si="6"/>
        <v>0</v>
      </c>
      <c r="L134" s="177">
        <f t="shared" si="7"/>
        <v>0</v>
      </c>
      <c r="M134" s="177"/>
      <c r="N134" s="177">
        <v>159.91</v>
      </c>
      <c r="O134" s="177"/>
      <c r="P134" s="181"/>
      <c r="Q134" s="181"/>
      <c r="R134" s="181"/>
      <c r="S134" s="178">
        <f t="shared" si="8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24</v>
      </c>
      <c r="C135" s="180" t="s">
        <v>392</v>
      </c>
      <c r="D135" s="373" t="s">
        <v>393</v>
      </c>
      <c r="E135" s="373"/>
      <c r="F135" s="174" t="s">
        <v>325</v>
      </c>
      <c r="G135" s="175">
        <v>3</v>
      </c>
      <c r="H135" s="174"/>
      <c r="I135" s="174">
        <f t="shared" si="4"/>
        <v>0</v>
      </c>
      <c r="J135" s="176">
        <f t="shared" si="5"/>
        <v>1449.87</v>
      </c>
      <c r="K135" s="177">
        <f t="shared" si="6"/>
        <v>0</v>
      </c>
      <c r="L135" s="177">
        <f t="shared" si="7"/>
        <v>0</v>
      </c>
      <c r="M135" s="177"/>
      <c r="N135" s="177">
        <v>483.29</v>
      </c>
      <c r="O135" s="177"/>
      <c r="P135" s="181"/>
      <c r="Q135" s="181"/>
      <c r="R135" s="181"/>
      <c r="S135" s="178">
        <f t="shared" si="8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2">
        <v>25</v>
      </c>
      <c r="C136" s="188" t="s">
        <v>394</v>
      </c>
      <c r="D136" s="388" t="s">
        <v>395</v>
      </c>
      <c r="E136" s="388"/>
      <c r="F136" s="183" t="s">
        <v>378</v>
      </c>
      <c r="G136" s="184">
        <v>1</v>
      </c>
      <c r="H136" s="183"/>
      <c r="I136" s="183">
        <f t="shared" si="4"/>
        <v>0</v>
      </c>
      <c r="J136" s="185">
        <f t="shared" si="5"/>
        <v>55</v>
      </c>
      <c r="K136" s="186">
        <f t="shared" si="6"/>
        <v>0</v>
      </c>
      <c r="L136" s="186"/>
      <c r="M136" s="186">
        <f t="shared" ref="M136:M157" si="9">ROUND(G136*(H136),2)</f>
        <v>0</v>
      </c>
      <c r="N136" s="186">
        <v>55</v>
      </c>
      <c r="O136" s="186"/>
      <c r="P136" s="189"/>
      <c r="Q136" s="189"/>
      <c r="R136" s="189"/>
      <c r="S136" s="187">
        <f t="shared" si="8"/>
        <v>0</v>
      </c>
      <c r="T136" s="187"/>
      <c r="U136" s="187"/>
      <c r="V136" s="197"/>
      <c r="W136" s="52"/>
      <c r="Z136">
        <v>0</v>
      </c>
    </row>
    <row r="137" spans="1:26" ht="34.950000000000003" customHeight="1" x14ac:dyDescent="0.3">
      <c r="A137" s="179"/>
      <c r="B137" s="212">
        <v>26</v>
      </c>
      <c r="C137" s="188" t="s">
        <v>396</v>
      </c>
      <c r="D137" s="388" t="s">
        <v>397</v>
      </c>
      <c r="E137" s="388"/>
      <c r="F137" s="183" t="s">
        <v>325</v>
      </c>
      <c r="G137" s="184">
        <v>3</v>
      </c>
      <c r="H137" s="183"/>
      <c r="I137" s="183">
        <f t="shared" si="4"/>
        <v>0</v>
      </c>
      <c r="J137" s="185">
        <f t="shared" si="5"/>
        <v>5841.93</v>
      </c>
      <c r="K137" s="186">
        <f t="shared" si="6"/>
        <v>0</v>
      </c>
      <c r="L137" s="186"/>
      <c r="M137" s="186">
        <f t="shared" si="9"/>
        <v>0</v>
      </c>
      <c r="N137" s="186">
        <v>1947.31</v>
      </c>
      <c r="O137" s="186"/>
      <c r="P137" s="189"/>
      <c r="Q137" s="189"/>
      <c r="R137" s="189"/>
      <c r="S137" s="187">
        <f t="shared" si="8"/>
        <v>0</v>
      </c>
      <c r="T137" s="187"/>
      <c r="U137" s="187"/>
      <c r="V137" s="197"/>
      <c r="W137" s="52"/>
      <c r="Z137">
        <v>0</v>
      </c>
    </row>
    <row r="138" spans="1:26" ht="34.950000000000003" customHeight="1" x14ac:dyDescent="0.3">
      <c r="A138" s="179"/>
      <c r="B138" s="212">
        <v>27</v>
      </c>
      <c r="C138" s="188" t="s">
        <v>398</v>
      </c>
      <c r="D138" s="388" t="s">
        <v>399</v>
      </c>
      <c r="E138" s="388"/>
      <c r="F138" s="183" t="s">
        <v>400</v>
      </c>
      <c r="G138" s="184">
        <v>3</v>
      </c>
      <c r="H138" s="183"/>
      <c r="I138" s="183">
        <f t="shared" si="4"/>
        <v>0</v>
      </c>
      <c r="J138" s="185">
        <f t="shared" si="5"/>
        <v>147.12</v>
      </c>
      <c r="K138" s="186">
        <f t="shared" si="6"/>
        <v>0</v>
      </c>
      <c r="L138" s="186"/>
      <c r="M138" s="186">
        <f t="shared" si="9"/>
        <v>0</v>
      </c>
      <c r="N138" s="186">
        <v>49.04</v>
      </c>
      <c r="O138" s="186"/>
      <c r="P138" s="189"/>
      <c r="Q138" s="189"/>
      <c r="R138" s="189"/>
      <c r="S138" s="187">
        <f t="shared" si="8"/>
        <v>0</v>
      </c>
      <c r="T138" s="187"/>
      <c r="U138" s="187"/>
      <c r="V138" s="197"/>
      <c r="W138" s="52"/>
      <c r="Z138">
        <v>0</v>
      </c>
    </row>
    <row r="139" spans="1:26" ht="25.05" customHeight="1" x14ac:dyDescent="0.3">
      <c r="A139" s="179"/>
      <c r="B139" s="212">
        <v>28</v>
      </c>
      <c r="C139" s="188" t="s">
        <v>401</v>
      </c>
      <c r="D139" s="388" t="s">
        <v>402</v>
      </c>
      <c r="E139" s="388"/>
      <c r="F139" s="183" t="s">
        <v>325</v>
      </c>
      <c r="G139" s="184">
        <v>5</v>
      </c>
      <c r="H139" s="183"/>
      <c r="I139" s="183">
        <f t="shared" si="4"/>
        <v>0</v>
      </c>
      <c r="J139" s="185">
        <f t="shared" si="5"/>
        <v>930.6</v>
      </c>
      <c r="K139" s="186">
        <f t="shared" si="6"/>
        <v>0</v>
      </c>
      <c r="L139" s="186"/>
      <c r="M139" s="186">
        <f t="shared" si="9"/>
        <v>0</v>
      </c>
      <c r="N139" s="186">
        <v>186.12</v>
      </c>
      <c r="O139" s="186"/>
      <c r="P139" s="189"/>
      <c r="Q139" s="189"/>
      <c r="R139" s="189"/>
      <c r="S139" s="187">
        <f t="shared" si="8"/>
        <v>0</v>
      </c>
      <c r="T139" s="187"/>
      <c r="U139" s="187"/>
      <c r="V139" s="197"/>
      <c r="W139" s="52"/>
      <c r="Z139">
        <v>0</v>
      </c>
    </row>
    <row r="140" spans="1:26" ht="34.950000000000003" customHeight="1" x14ac:dyDescent="0.3">
      <c r="A140" s="179"/>
      <c r="B140" s="212">
        <v>29</v>
      </c>
      <c r="C140" s="188" t="s">
        <v>403</v>
      </c>
      <c r="D140" s="388" t="s">
        <v>404</v>
      </c>
      <c r="E140" s="388"/>
      <c r="F140" s="183" t="s">
        <v>325</v>
      </c>
      <c r="G140" s="184">
        <v>1</v>
      </c>
      <c r="H140" s="183"/>
      <c r="I140" s="183">
        <f t="shared" si="4"/>
        <v>0</v>
      </c>
      <c r="J140" s="185">
        <f t="shared" si="5"/>
        <v>60.01</v>
      </c>
      <c r="K140" s="186">
        <f t="shared" si="6"/>
        <v>0</v>
      </c>
      <c r="L140" s="186"/>
      <c r="M140" s="186">
        <f t="shared" si="9"/>
        <v>0</v>
      </c>
      <c r="N140" s="186">
        <v>60.01</v>
      </c>
      <c r="O140" s="186"/>
      <c r="P140" s="189"/>
      <c r="Q140" s="189"/>
      <c r="R140" s="189"/>
      <c r="S140" s="187">
        <f t="shared" si="8"/>
        <v>0</v>
      </c>
      <c r="T140" s="187"/>
      <c r="U140" s="187"/>
      <c r="V140" s="197"/>
      <c r="W140" s="52"/>
      <c r="Z140">
        <v>0</v>
      </c>
    </row>
    <row r="141" spans="1:26" ht="25.05" customHeight="1" x14ac:dyDescent="0.3">
      <c r="A141" s="179"/>
      <c r="B141" s="212">
        <v>30</v>
      </c>
      <c r="C141" s="188" t="s">
        <v>405</v>
      </c>
      <c r="D141" s="388" t="s">
        <v>406</v>
      </c>
      <c r="E141" s="388"/>
      <c r="F141" s="182" t="s">
        <v>325</v>
      </c>
      <c r="G141" s="184">
        <v>3</v>
      </c>
      <c r="H141" s="183"/>
      <c r="I141" s="183">
        <f t="shared" si="4"/>
        <v>0</v>
      </c>
      <c r="J141" s="182">
        <f t="shared" si="5"/>
        <v>72.06</v>
      </c>
      <c r="K141" s="187">
        <f t="shared" si="6"/>
        <v>0</v>
      </c>
      <c r="L141" s="187"/>
      <c r="M141" s="187">
        <f t="shared" si="9"/>
        <v>0</v>
      </c>
      <c r="N141" s="187">
        <v>24.02</v>
      </c>
      <c r="O141" s="187"/>
      <c r="P141" s="189"/>
      <c r="Q141" s="189"/>
      <c r="R141" s="189"/>
      <c r="S141" s="187">
        <f t="shared" si="8"/>
        <v>0</v>
      </c>
      <c r="T141" s="187"/>
      <c r="U141" s="187"/>
      <c r="V141" s="197"/>
      <c r="W141" s="52"/>
      <c r="Z141">
        <v>0</v>
      </c>
    </row>
    <row r="142" spans="1:26" ht="49.95" customHeight="1" x14ac:dyDescent="0.3">
      <c r="A142" s="179"/>
      <c r="B142" s="212">
        <v>31</v>
      </c>
      <c r="C142" s="188" t="s">
        <v>407</v>
      </c>
      <c r="D142" s="388" t="s">
        <v>408</v>
      </c>
      <c r="E142" s="388"/>
      <c r="F142" s="182" t="s">
        <v>325</v>
      </c>
      <c r="G142" s="184">
        <v>2</v>
      </c>
      <c r="H142" s="183"/>
      <c r="I142" s="183">
        <f t="shared" si="4"/>
        <v>0</v>
      </c>
      <c r="J142" s="182">
        <f t="shared" si="5"/>
        <v>840</v>
      </c>
      <c r="K142" s="187">
        <f t="shared" si="6"/>
        <v>0</v>
      </c>
      <c r="L142" s="187"/>
      <c r="M142" s="187">
        <f t="shared" si="9"/>
        <v>0</v>
      </c>
      <c r="N142" s="187">
        <v>420</v>
      </c>
      <c r="O142" s="187"/>
      <c r="P142" s="189"/>
      <c r="Q142" s="189"/>
      <c r="R142" s="189"/>
      <c r="S142" s="187">
        <f t="shared" si="8"/>
        <v>0</v>
      </c>
      <c r="T142" s="187"/>
      <c r="U142" s="187"/>
      <c r="V142" s="197"/>
      <c r="W142" s="52"/>
      <c r="Z142">
        <v>0</v>
      </c>
    </row>
    <row r="143" spans="1:26" ht="25.05" customHeight="1" x14ac:dyDescent="0.3">
      <c r="A143" s="179"/>
      <c r="B143" s="212">
        <v>32</v>
      </c>
      <c r="C143" s="188" t="s">
        <v>409</v>
      </c>
      <c r="D143" s="388" t="s">
        <v>410</v>
      </c>
      <c r="E143" s="388"/>
      <c r="F143" s="182" t="s">
        <v>325</v>
      </c>
      <c r="G143" s="184">
        <v>4</v>
      </c>
      <c r="H143" s="183"/>
      <c r="I143" s="183">
        <f t="shared" si="4"/>
        <v>0</v>
      </c>
      <c r="J143" s="182">
        <f t="shared" si="5"/>
        <v>332.92</v>
      </c>
      <c r="K143" s="187">
        <f t="shared" si="6"/>
        <v>0</v>
      </c>
      <c r="L143" s="187"/>
      <c r="M143" s="187">
        <f t="shared" si="9"/>
        <v>0</v>
      </c>
      <c r="N143" s="187">
        <v>83.23</v>
      </c>
      <c r="O143" s="187"/>
      <c r="P143" s="189"/>
      <c r="Q143" s="189"/>
      <c r="R143" s="189"/>
      <c r="S143" s="187">
        <f t="shared" si="8"/>
        <v>0</v>
      </c>
      <c r="T143" s="187"/>
      <c r="U143" s="187"/>
      <c r="V143" s="197"/>
      <c r="W143" s="52"/>
      <c r="Z143">
        <v>0</v>
      </c>
    </row>
    <row r="144" spans="1:26" ht="25.05" customHeight="1" x14ac:dyDescent="0.3">
      <c r="A144" s="179"/>
      <c r="B144" s="212">
        <v>33</v>
      </c>
      <c r="C144" s="188" t="s">
        <v>411</v>
      </c>
      <c r="D144" s="388" t="s">
        <v>412</v>
      </c>
      <c r="E144" s="388"/>
      <c r="F144" s="182" t="s">
        <v>325</v>
      </c>
      <c r="G144" s="184">
        <v>1</v>
      </c>
      <c r="H144" s="183"/>
      <c r="I144" s="183">
        <f t="shared" si="4"/>
        <v>0</v>
      </c>
      <c r="J144" s="182">
        <f t="shared" si="5"/>
        <v>50.12</v>
      </c>
      <c r="K144" s="187">
        <f t="shared" si="6"/>
        <v>0</v>
      </c>
      <c r="L144" s="187"/>
      <c r="M144" s="187">
        <f t="shared" si="9"/>
        <v>0</v>
      </c>
      <c r="N144" s="187">
        <v>50.12</v>
      </c>
      <c r="O144" s="187"/>
      <c r="P144" s="189"/>
      <c r="Q144" s="189"/>
      <c r="R144" s="189"/>
      <c r="S144" s="187">
        <f t="shared" si="8"/>
        <v>0</v>
      </c>
      <c r="T144" s="187"/>
      <c r="U144" s="187"/>
      <c r="V144" s="197"/>
      <c r="W144" s="52"/>
      <c r="Z144">
        <v>0</v>
      </c>
    </row>
    <row r="145" spans="1:26" ht="25.05" customHeight="1" x14ac:dyDescent="0.3">
      <c r="A145" s="179"/>
      <c r="B145" s="212">
        <v>34</v>
      </c>
      <c r="C145" s="188" t="s">
        <v>413</v>
      </c>
      <c r="D145" s="388" t="s">
        <v>414</v>
      </c>
      <c r="E145" s="388"/>
      <c r="F145" s="182" t="s">
        <v>325</v>
      </c>
      <c r="G145" s="184">
        <v>5</v>
      </c>
      <c r="H145" s="183"/>
      <c r="I145" s="183">
        <f t="shared" si="4"/>
        <v>0</v>
      </c>
      <c r="J145" s="182">
        <f t="shared" si="5"/>
        <v>165.35</v>
      </c>
      <c r="K145" s="187">
        <f t="shared" si="6"/>
        <v>0</v>
      </c>
      <c r="L145" s="187"/>
      <c r="M145" s="187">
        <f t="shared" si="9"/>
        <v>0</v>
      </c>
      <c r="N145" s="187">
        <v>33.07</v>
      </c>
      <c r="O145" s="187"/>
      <c r="P145" s="189"/>
      <c r="Q145" s="189"/>
      <c r="R145" s="189"/>
      <c r="S145" s="187">
        <f t="shared" si="8"/>
        <v>0</v>
      </c>
      <c r="T145" s="187"/>
      <c r="U145" s="187"/>
      <c r="V145" s="197"/>
      <c r="W145" s="52"/>
      <c r="Z145">
        <v>0</v>
      </c>
    </row>
    <row r="146" spans="1:26" ht="25.05" customHeight="1" x14ac:dyDescent="0.3">
      <c r="A146" s="179"/>
      <c r="B146" s="212">
        <v>35</v>
      </c>
      <c r="C146" s="188" t="s">
        <v>415</v>
      </c>
      <c r="D146" s="388" t="s">
        <v>416</v>
      </c>
      <c r="E146" s="388"/>
      <c r="F146" s="182" t="s">
        <v>325</v>
      </c>
      <c r="G146" s="184">
        <v>1</v>
      </c>
      <c r="H146" s="183"/>
      <c r="I146" s="183">
        <f t="shared" si="4"/>
        <v>0</v>
      </c>
      <c r="J146" s="182">
        <f t="shared" si="5"/>
        <v>130.04</v>
      </c>
      <c r="K146" s="187">
        <f t="shared" si="6"/>
        <v>0</v>
      </c>
      <c r="L146" s="187"/>
      <c r="M146" s="187">
        <f t="shared" si="9"/>
        <v>0</v>
      </c>
      <c r="N146" s="187">
        <v>130.04</v>
      </c>
      <c r="O146" s="187"/>
      <c r="P146" s="189"/>
      <c r="Q146" s="189"/>
      <c r="R146" s="189"/>
      <c r="S146" s="187">
        <f t="shared" si="8"/>
        <v>0</v>
      </c>
      <c r="T146" s="187"/>
      <c r="U146" s="187"/>
      <c r="V146" s="197"/>
      <c r="W146" s="52"/>
      <c r="Z146">
        <v>0</v>
      </c>
    </row>
    <row r="147" spans="1:26" ht="34.950000000000003" customHeight="1" x14ac:dyDescent="0.3">
      <c r="A147" s="179"/>
      <c r="B147" s="212">
        <v>36</v>
      </c>
      <c r="C147" s="188" t="s">
        <v>417</v>
      </c>
      <c r="D147" s="388" t="s">
        <v>1100</v>
      </c>
      <c r="E147" s="388"/>
      <c r="F147" s="182" t="s">
        <v>325</v>
      </c>
      <c r="G147" s="184">
        <v>6</v>
      </c>
      <c r="H147" s="183"/>
      <c r="I147" s="183">
        <f t="shared" si="4"/>
        <v>0</v>
      </c>
      <c r="J147" s="182">
        <f t="shared" si="5"/>
        <v>360</v>
      </c>
      <c r="K147" s="187">
        <f t="shared" si="6"/>
        <v>0</v>
      </c>
      <c r="L147" s="187"/>
      <c r="M147" s="187">
        <f t="shared" si="9"/>
        <v>0</v>
      </c>
      <c r="N147" s="187">
        <v>60</v>
      </c>
      <c r="O147" s="187"/>
      <c r="P147" s="189"/>
      <c r="Q147" s="189"/>
      <c r="R147" s="189"/>
      <c r="S147" s="187">
        <f t="shared" si="8"/>
        <v>0</v>
      </c>
      <c r="T147" s="187"/>
      <c r="U147" s="187"/>
      <c r="V147" s="197"/>
      <c r="W147" s="52"/>
      <c r="Z147">
        <v>0</v>
      </c>
    </row>
    <row r="148" spans="1:26" ht="25.05" customHeight="1" x14ac:dyDescent="0.3">
      <c r="A148" s="179"/>
      <c r="B148" s="212">
        <v>37</v>
      </c>
      <c r="C148" s="188" t="s">
        <v>418</v>
      </c>
      <c r="D148" s="388" t="s">
        <v>419</v>
      </c>
      <c r="E148" s="388"/>
      <c r="F148" s="182" t="s">
        <v>325</v>
      </c>
      <c r="G148" s="184">
        <v>1</v>
      </c>
      <c r="H148" s="183"/>
      <c r="I148" s="183">
        <f t="shared" si="4"/>
        <v>0</v>
      </c>
      <c r="J148" s="182">
        <f t="shared" si="5"/>
        <v>423</v>
      </c>
      <c r="K148" s="187">
        <f t="shared" si="6"/>
        <v>0</v>
      </c>
      <c r="L148" s="187"/>
      <c r="M148" s="187">
        <f t="shared" si="9"/>
        <v>0</v>
      </c>
      <c r="N148" s="187">
        <v>423</v>
      </c>
      <c r="O148" s="187"/>
      <c r="P148" s="189"/>
      <c r="Q148" s="189"/>
      <c r="R148" s="189"/>
      <c r="S148" s="187">
        <f t="shared" si="8"/>
        <v>0</v>
      </c>
      <c r="T148" s="187"/>
      <c r="U148" s="187"/>
      <c r="V148" s="197"/>
      <c r="W148" s="52"/>
      <c r="Z148">
        <v>0</v>
      </c>
    </row>
    <row r="149" spans="1:26" ht="34.950000000000003" customHeight="1" x14ac:dyDescent="0.3">
      <c r="A149" s="179"/>
      <c r="B149" s="212">
        <v>38</v>
      </c>
      <c r="C149" s="188" t="s">
        <v>420</v>
      </c>
      <c r="D149" s="388" t="s">
        <v>421</v>
      </c>
      <c r="E149" s="388"/>
      <c r="F149" s="182" t="s">
        <v>422</v>
      </c>
      <c r="G149" s="184">
        <v>1</v>
      </c>
      <c r="H149" s="183"/>
      <c r="I149" s="183">
        <f t="shared" si="4"/>
        <v>0</v>
      </c>
      <c r="J149" s="182">
        <f t="shared" si="5"/>
        <v>434.32</v>
      </c>
      <c r="K149" s="187">
        <f t="shared" si="6"/>
        <v>0</v>
      </c>
      <c r="L149" s="187"/>
      <c r="M149" s="187">
        <f t="shared" si="9"/>
        <v>0</v>
      </c>
      <c r="N149" s="187">
        <v>434.32</v>
      </c>
      <c r="O149" s="187"/>
      <c r="P149" s="189"/>
      <c r="Q149" s="189"/>
      <c r="R149" s="189"/>
      <c r="S149" s="187">
        <f t="shared" si="8"/>
        <v>0</v>
      </c>
      <c r="T149" s="187"/>
      <c r="U149" s="187"/>
      <c r="V149" s="197"/>
      <c r="W149" s="52"/>
      <c r="Z149">
        <v>0</v>
      </c>
    </row>
    <row r="150" spans="1:26" ht="34.950000000000003" customHeight="1" x14ac:dyDescent="0.3">
      <c r="A150" s="179"/>
      <c r="B150" s="212">
        <v>39</v>
      </c>
      <c r="C150" s="188" t="s">
        <v>423</v>
      </c>
      <c r="D150" s="388" t="s">
        <v>424</v>
      </c>
      <c r="E150" s="388"/>
      <c r="F150" s="182" t="s">
        <v>422</v>
      </c>
      <c r="G150" s="184">
        <v>5</v>
      </c>
      <c r="H150" s="183"/>
      <c r="I150" s="183">
        <f t="shared" si="4"/>
        <v>0</v>
      </c>
      <c r="J150" s="182">
        <f t="shared" si="5"/>
        <v>2717.25</v>
      </c>
      <c r="K150" s="187">
        <f t="shared" si="6"/>
        <v>0</v>
      </c>
      <c r="L150" s="187"/>
      <c r="M150" s="187">
        <f t="shared" si="9"/>
        <v>0</v>
      </c>
      <c r="N150" s="187">
        <v>543.45000000000005</v>
      </c>
      <c r="O150" s="187"/>
      <c r="P150" s="189"/>
      <c r="Q150" s="189"/>
      <c r="R150" s="189"/>
      <c r="S150" s="187">
        <f t="shared" si="8"/>
        <v>0</v>
      </c>
      <c r="T150" s="187"/>
      <c r="U150" s="187"/>
      <c r="V150" s="197"/>
      <c r="W150" s="52"/>
      <c r="Z150">
        <v>0</v>
      </c>
    </row>
    <row r="151" spans="1:26" ht="25.05" customHeight="1" x14ac:dyDescent="0.3">
      <c r="A151" s="179"/>
      <c r="B151" s="212">
        <v>40</v>
      </c>
      <c r="C151" s="188" t="s">
        <v>425</v>
      </c>
      <c r="D151" s="388" t="s">
        <v>426</v>
      </c>
      <c r="E151" s="388"/>
      <c r="F151" s="182" t="s">
        <v>325</v>
      </c>
      <c r="G151" s="184">
        <v>3</v>
      </c>
      <c r="H151" s="183"/>
      <c r="I151" s="183">
        <f t="shared" si="4"/>
        <v>0</v>
      </c>
      <c r="J151" s="182">
        <f t="shared" si="5"/>
        <v>723.87</v>
      </c>
      <c r="K151" s="187">
        <f t="shared" si="6"/>
        <v>0</v>
      </c>
      <c r="L151" s="187"/>
      <c r="M151" s="187">
        <f t="shared" si="9"/>
        <v>0</v>
      </c>
      <c r="N151" s="187">
        <v>241.29</v>
      </c>
      <c r="O151" s="187"/>
      <c r="P151" s="189"/>
      <c r="Q151" s="189"/>
      <c r="R151" s="189"/>
      <c r="S151" s="187">
        <f t="shared" si="8"/>
        <v>0</v>
      </c>
      <c r="T151" s="187"/>
      <c r="U151" s="187"/>
      <c r="V151" s="197"/>
      <c r="W151" s="52"/>
      <c r="Z151">
        <v>0</v>
      </c>
    </row>
    <row r="152" spans="1:26" ht="25.05" customHeight="1" x14ac:dyDescent="0.3">
      <c r="A152" s="179"/>
      <c r="B152" s="212">
        <v>41</v>
      </c>
      <c r="C152" s="188" t="s">
        <v>427</v>
      </c>
      <c r="D152" s="388" t="s">
        <v>428</v>
      </c>
      <c r="E152" s="388"/>
      <c r="F152" s="182" t="s">
        <v>325</v>
      </c>
      <c r="G152" s="184">
        <v>3</v>
      </c>
      <c r="H152" s="183"/>
      <c r="I152" s="183">
        <f t="shared" si="4"/>
        <v>0</v>
      </c>
      <c r="J152" s="182">
        <f t="shared" si="5"/>
        <v>24</v>
      </c>
      <c r="K152" s="187">
        <f t="shared" si="6"/>
        <v>0</v>
      </c>
      <c r="L152" s="187"/>
      <c r="M152" s="187">
        <f t="shared" si="9"/>
        <v>0</v>
      </c>
      <c r="N152" s="187">
        <v>8</v>
      </c>
      <c r="O152" s="187"/>
      <c r="P152" s="189"/>
      <c r="Q152" s="189"/>
      <c r="R152" s="189"/>
      <c r="S152" s="187">
        <f t="shared" si="8"/>
        <v>0</v>
      </c>
      <c r="T152" s="187"/>
      <c r="U152" s="187"/>
      <c r="V152" s="197"/>
      <c r="W152" s="52"/>
      <c r="Z152">
        <v>0</v>
      </c>
    </row>
    <row r="153" spans="1:26" ht="25.05" customHeight="1" x14ac:dyDescent="0.3">
      <c r="A153" s="179"/>
      <c r="B153" s="212">
        <v>42</v>
      </c>
      <c r="C153" s="188" t="s">
        <v>429</v>
      </c>
      <c r="D153" s="388" t="s">
        <v>1101</v>
      </c>
      <c r="E153" s="388"/>
      <c r="F153" s="182" t="s">
        <v>325</v>
      </c>
      <c r="G153" s="184">
        <v>1</v>
      </c>
      <c r="H153" s="183"/>
      <c r="I153" s="183">
        <f t="shared" si="4"/>
        <v>0</v>
      </c>
      <c r="J153" s="182">
        <f t="shared" si="5"/>
        <v>38.56</v>
      </c>
      <c r="K153" s="187">
        <f t="shared" si="6"/>
        <v>0</v>
      </c>
      <c r="L153" s="187"/>
      <c r="M153" s="187">
        <f t="shared" si="9"/>
        <v>0</v>
      </c>
      <c r="N153" s="187">
        <v>38.56</v>
      </c>
      <c r="O153" s="187"/>
      <c r="P153" s="189"/>
      <c r="Q153" s="189"/>
      <c r="R153" s="189"/>
      <c r="S153" s="187">
        <f t="shared" si="8"/>
        <v>0</v>
      </c>
      <c r="T153" s="187"/>
      <c r="U153" s="187"/>
      <c r="V153" s="197"/>
      <c r="W153" s="52"/>
      <c r="Z153">
        <v>0</v>
      </c>
    </row>
    <row r="154" spans="1:26" ht="34.950000000000003" customHeight="1" x14ac:dyDescent="0.3">
      <c r="A154" s="179"/>
      <c r="B154" s="212">
        <v>43</v>
      </c>
      <c r="C154" s="188" t="s">
        <v>430</v>
      </c>
      <c r="D154" s="388" t="s">
        <v>1102</v>
      </c>
      <c r="E154" s="388"/>
      <c r="F154" s="182" t="s">
        <v>325</v>
      </c>
      <c r="G154" s="184">
        <v>1</v>
      </c>
      <c r="H154" s="183"/>
      <c r="I154" s="183">
        <f t="shared" si="4"/>
        <v>0</v>
      </c>
      <c r="J154" s="182">
        <f t="shared" si="5"/>
        <v>48.18</v>
      </c>
      <c r="K154" s="187">
        <f t="shared" si="6"/>
        <v>0</v>
      </c>
      <c r="L154" s="187"/>
      <c r="M154" s="187">
        <f t="shared" si="9"/>
        <v>0</v>
      </c>
      <c r="N154" s="187">
        <v>48.18</v>
      </c>
      <c r="O154" s="187"/>
      <c r="P154" s="189"/>
      <c r="Q154" s="189"/>
      <c r="R154" s="189"/>
      <c r="S154" s="187">
        <f t="shared" si="8"/>
        <v>0</v>
      </c>
      <c r="T154" s="187"/>
      <c r="U154" s="187"/>
      <c r="V154" s="197"/>
      <c r="W154" s="52"/>
      <c r="Z154">
        <v>0</v>
      </c>
    </row>
    <row r="155" spans="1:26" ht="25.05" customHeight="1" x14ac:dyDescent="0.3">
      <c r="A155" s="179"/>
      <c r="B155" s="212">
        <v>44</v>
      </c>
      <c r="C155" s="188" t="s">
        <v>431</v>
      </c>
      <c r="D155" s="388" t="s">
        <v>432</v>
      </c>
      <c r="E155" s="388"/>
      <c r="F155" s="182" t="s">
        <v>325</v>
      </c>
      <c r="G155" s="184">
        <v>2</v>
      </c>
      <c r="H155" s="183"/>
      <c r="I155" s="183">
        <f t="shared" si="4"/>
        <v>0</v>
      </c>
      <c r="J155" s="182">
        <f t="shared" si="5"/>
        <v>230</v>
      </c>
      <c r="K155" s="187">
        <f t="shared" si="6"/>
        <v>0</v>
      </c>
      <c r="L155" s="187"/>
      <c r="M155" s="187">
        <f t="shared" si="9"/>
        <v>0</v>
      </c>
      <c r="N155" s="187">
        <v>115</v>
      </c>
      <c r="O155" s="187"/>
      <c r="P155" s="189"/>
      <c r="Q155" s="189"/>
      <c r="R155" s="189"/>
      <c r="S155" s="187">
        <f t="shared" si="8"/>
        <v>0</v>
      </c>
      <c r="T155" s="187"/>
      <c r="U155" s="187"/>
      <c r="V155" s="197"/>
      <c r="W155" s="52"/>
      <c r="Z155">
        <v>0</v>
      </c>
    </row>
    <row r="156" spans="1:26" ht="25.05" customHeight="1" x14ac:dyDescent="0.3">
      <c r="A156" s="179"/>
      <c r="B156" s="212">
        <v>45</v>
      </c>
      <c r="C156" s="188" t="s">
        <v>433</v>
      </c>
      <c r="D156" s="388" t="s">
        <v>434</v>
      </c>
      <c r="E156" s="388"/>
      <c r="F156" s="182" t="s">
        <v>378</v>
      </c>
      <c r="G156" s="184">
        <v>1</v>
      </c>
      <c r="H156" s="183"/>
      <c r="I156" s="183">
        <f t="shared" si="4"/>
        <v>0</v>
      </c>
      <c r="J156" s="182">
        <f t="shared" si="5"/>
        <v>11</v>
      </c>
      <c r="K156" s="187">
        <f t="shared" si="6"/>
        <v>0</v>
      </c>
      <c r="L156" s="187"/>
      <c r="M156" s="187">
        <f t="shared" si="9"/>
        <v>0</v>
      </c>
      <c r="N156" s="187">
        <v>11</v>
      </c>
      <c r="O156" s="187"/>
      <c r="P156" s="189"/>
      <c r="Q156" s="189"/>
      <c r="R156" s="189"/>
      <c r="S156" s="187">
        <f t="shared" si="8"/>
        <v>0</v>
      </c>
      <c r="T156" s="187"/>
      <c r="U156" s="187"/>
      <c r="V156" s="197"/>
      <c r="W156" s="52"/>
      <c r="Z156">
        <v>0</v>
      </c>
    </row>
    <row r="157" spans="1:26" ht="25.05" customHeight="1" x14ac:dyDescent="0.3">
      <c r="A157" s="179"/>
      <c r="B157" s="212">
        <v>46</v>
      </c>
      <c r="C157" s="188" t="s">
        <v>435</v>
      </c>
      <c r="D157" s="388" t="s">
        <v>436</v>
      </c>
      <c r="E157" s="388"/>
      <c r="F157" s="182" t="s">
        <v>325</v>
      </c>
      <c r="G157" s="184">
        <v>2</v>
      </c>
      <c r="H157" s="183"/>
      <c r="I157" s="183">
        <f t="shared" si="4"/>
        <v>0</v>
      </c>
      <c r="J157" s="182">
        <f t="shared" si="5"/>
        <v>446</v>
      </c>
      <c r="K157" s="187">
        <f t="shared" si="6"/>
        <v>0</v>
      </c>
      <c r="L157" s="187"/>
      <c r="M157" s="187">
        <f t="shared" si="9"/>
        <v>0</v>
      </c>
      <c r="N157" s="187">
        <v>223</v>
      </c>
      <c r="O157" s="187"/>
      <c r="P157" s="189"/>
      <c r="Q157" s="189"/>
      <c r="R157" s="189"/>
      <c r="S157" s="187">
        <f t="shared" si="8"/>
        <v>0</v>
      </c>
      <c r="T157" s="187"/>
      <c r="U157" s="187"/>
      <c r="V157" s="197"/>
      <c r="W157" s="52"/>
      <c r="Z157">
        <v>0</v>
      </c>
    </row>
    <row r="158" spans="1:26" x14ac:dyDescent="0.3">
      <c r="A158" s="9"/>
      <c r="B158" s="210"/>
      <c r="C158" s="172">
        <v>731</v>
      </c>
      <c r="D158" s="372" t="s">
        <v>381</v>
      </c>
      <c r="E158" s="372"/>
      <c r="F158" s="9"/>
      <c r="G158" s="171"/>
      <c r="H158" s="138"/>
      <c r="I158" s="140">
        <f>ROUND((SUM(I129:I157))/1,2)</f>
        <v>0</v>
      </c>
      <c r="J158" s="9"/>
      <c r="K158" s="9"/>
      <c r="L158" s="9">
        <f>ROUND((SUM(L129:L157))/1,2)</f>
        <v>0</v>
      </c>
      <c r="M158" s="9">
        <f>ROUND((SUM(M129:M157))/1,2)</f>
        <v>0</v>
      </c>
      <c r="N158" s="9"/>
      <c r="O158" s="9"/>
      <c r="P158" s="9"/>
      <c r="Q158" s="9"/>
      <c r="R158" s="9"/>
      <c r="S158" s="9">
        <f>ROUND((SUM(S129:S157))/1,2)</f>
        <v>0.02</v>
      </c>
      <c r="T158" s="9"/>
      <c r="U158" s="9"/>
      <c r="V158" s="198">
        <f>ROUND((SUM(V129:V157))/1,2)</f>
        <v>0</v>
      </c>
      <c r="W158" s="215"/>
      <c r="X158" s="137"/>
      <c r="Y158" s="137"/>
      <c r="Z158" s="137"/>
    </row>
    <row r="159" spans="1:26" x14ac:dyDescent="0.3">
      <c r="A159" s="1"/>
      <c r="B159" s="206"/>
      <c r="C159" s="1"/>
      <c r="D159" s="1"/>
      <c r="E159" s="1"/>
      <c r="F159" s="1"/>
      <c r="G159" s="165"/>
      <c r="H159" s="131"/>
      <c r="I159" s="1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99"/>
      <c r="W159" s="52"/>
    </row>
    <row r="160" spans="1:26" x14ac:dyDescent="0.3">
      <c r="A160" s="9"/>
      <c r="B160" s="210"/>
      <c r="C160" s="172">
        <v>732</v>
      </c>
      <c r="D160" s="372" t="s">
        <v>437</v>
      </c>
      <c r="E160" s="372"/>
      <c r="F160" s="9"/>
      <c r="G160" s="171"/>
      <c r="H160" s="138"/>
      <c r="I160" s="138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195"/>
      <c r="W160" s="215"/>
      <c r="X160" s="137"/>
      <c r="Y160" s="137"/>
      <c r="Z160" s="137"/>
    </row>
    <row r="161" spans="1:26" ht="25.05" customHeight="1" x14ac:dyDescent="0.3">
      <c r="A161" s="179"/>
      <c r="B161" s="211">
        <v>47</v>
      </c>
      <c r="C161" s="180" t="s">
        <v>438</v>
      </c>
      <c r="D161" s="373" t="s">
        <v>439</v>
      </c>
      <c r="E161" s="373"/>
      <c r="F161" s="173" t="s">
        <v>316</v>
      </c>
      <c r="G161" s="175">
        <v>1.1000000000000001</v>
      </c>
      <c r="H161" s="176"/>
      <c r="I161" s="174">
        <f t="shared" ref="I161:I180" si="10">ROUND(G161*(H161),2)</f>
        <v>0</v>
      </c>
      <c r="J161" s="173">
        <f t="shared" ref="J161:J180" si="11">ROUND(G161*(N161),2)</f>
        <v>65.239999999999995</v>
      </c>
      <c r="K161" s="178">
        <f t="shared" ref="K161:K180" si="12">ROUND(G161*(O161),2)</f>
        <v>0</v>
      </c>
      <c r="L161" s="178">
        <f t="shared" ref="L161:L169" si="13">ROUND(G161*(H161),2)</f>
        <v>0</v>
      </c>
      <c r="M161" s="178"/>
      <c r="N161" s="178">
        <v>59.31</v>
      </c>
      <c r="O161" s="178"/>
      <c r="P161" s="181"/>
      <c r="Q161" s="181"/>
      <c r="R161" s="181"/>
      <c r="S161" s="178">
        <f t="shared" ref="S161:S180" si="14">ROUND(G161*(P161),3)</f>
        <v>0</v>
      </c>
      <c r="T161" s="178"/>
      <c r="U161" s="178"/>
      <c r="V161" s="196"/>
      <c r="W161" s="52"/>
      <c r="Z161">
        <v>0</v>
      </c>
    </row>
    <row r="162" spans="1:26" ht="25.05" customHeight="1" x14ac:dyDescent="0.3">
      <c r="A162" s="179"/>
      <c r="B162" s="211">
        <v>48</v>
      </c>
      <c r="C162" s="180" t="s">
        <v>440</v>
      </c>
      <c r="D162" s="373" t="s">
        <v>441</v>
      </c>
      <c r="E162" s="373"/>
      <c r="F162" s="173" t="s">
        <v>316</v>
      </c>
      <c r="G162" s="175">
        <v>0.45</v>
      </c>
      <c r="H162" s="176"/>
      <c r="I162" s="174">
        <f t="shared" si="10"/>
        <v>0</v>
      </c>
      <c r="J162" s="173">
        <f t="shared" si="11"/>
        <v>26.69</v>
      </c>
      <c r="K162" s="178">
        <f t="shared" si="12"/>
        <v>0</v>
      </c>
      <c r="L162" s="178">
        <f t="shared" si="13"/>
        <v>0</v>
      </c>
      <c r="M162" s="178"/>
      <c r="N162" s="178">
        <v>59.31</v>
      </c>
      <c r="O162" s="178"/>
      <c r="P162" s="181"/>
      <c r="Q162" s="181"/>
      <c r="R162" s="181"/>
      <c r="S162" s="178">
        <f t="shared" si="14"/>
        <v>0</v>
      </c>
      <c r="T162" s="178"/>
      <c r="U162" s="178"/>
      <c r="V162" s="196"/>
      <c r="W162" s="52"/>
      <c r="Z162">
        <v>0</v>
      </c>
    </row>
    <row r="163" spans="1:26" ht="25.05" customHeight="1" x14ac:dyDescent="0.3">
      <c r="A163" s="179"/>
      <c r="B163" s="211">
        <v>49</v>
      </c>
      <c r="C163" s="180" t="s">
        <v>442</v>
      </c>
      <c r="D163" s="373" t="s">
        <v>443</v>
      </c>
      <c r="E163" s="373"/>
      <c r="F163" s="173" t="s">
        <v>325</v>
      </c>
      <c r="G163" s="175">
        <v>1</v>
      </c>
      <c r="H163" s="174"/>
      <c r="I163" s="174">
        <f t="shared" si="10"/>
        <v>0</v>
      </c>
      <c r="J163" s="173">
        <f t="shared" si="11"/>
        <v>56.19</v>
      </c>
      <c r="K163" s="178">
        <f t="shared" si="12"/>
        <v>0</v>
      </c>
      <c r="L163" s="178">
        <f t="shared" si="13"/>
        <v>0</v>
      </c>
      <c r="M163" s="178"/>
      <c r="N163" s="178">
        <v>56.19</v>
      </c>
      <c r="O163" s="178"/>
      <c r="P163" s="181"/>
      <c r="Q163" s="181"/>
      <c r="R163" s="181"/>
      <c r="S163" s="178">
        <f t="shared" si="14"/>
        <v>0</v>
      </c>
      <c r="T163" s="178"/>
      <c r="U163" s="178"/>
      <c r="V163" s="196"/>
      <c r="W163" s="52"/>
      <c r="Z163">
        <v>0</v>
      </c>
    </row>
    <row r="164" spans="1:26" ht="25.05" customHeight="1" x14ac:dyDescent="0.3">
      <c r="A164" s="179"/>
      <c r="B164" s="211">
        <v>50</v>
      </c>
      <c r="C164" s="180" t="s">
        <v>444</v>
      </c>
      <c r="D164" s="373" t="s">
        <v>445</v>
      </c>
      <c r="E164" s="373"/>
      <c r="F164" s="173" t="s">
        <v>325</v>
      </c>
      <c r="G164" s="175">
        <v>1</v>
      </c>
      <c r="H164" s="174"/>
      <c r="I164" s="174">
        <f t="shared" si="10"/>
        <v>0</v>
      </c>
      <c r="J164" s="173">
        <f t="shared" si="11"/>
        <v>56.19</v>
      </c>
      <c r="K164" s="178">
        <f t="shared" si="12"/>
        <v>0</v>
      </c>
      <c r="L164" s="178">
        <f t="shared" si="13"/>
        <v>0</v>
      </c>
      <c r="M164" s="178"/>
      <c r="N164" s="178">
        <v>56.19</v>
      </c>
      <c r="O164" s="178"/>
      <c r="P164" s="181"/>
      <c r="Q164" s="181"/>
      <c r="R164" s="181"/>
      <c r="S164" s="178">
        <f t="shared" si="14"/>
        <v>0</v>
      </c>
      <c r="T164" s="178"/>
      <c r="U164" s="178"/>
      <c r="V164" s="196"/>
      <c r="W164" s="52"/>
      <c r="Z164">
        <v>0</v>
      </c>
    </row>
    <row r="165" spans="1:26" ht="25.05" customHeight="1" x14ac:dyDescent="0.3">
      <c r="A165" s="179"/>
      <c r="B165" s="211">
        <v>51</v>
      </c>
      <c r="C165" s="180" t="s">
        <v>446</v>
      </c>
      <c r="D165" s="373" t="s">
        <v>447</v>
      </c>
      <c r="E165" s="373"/>
      <c r="F165" s="173" t="s">
        <v>325</v>
      </c>
      <c r="G165" s="175">
        <v>1</v>
      </c>
      <c r="H165" s="174"/>
      <c r="I165" s="174">
        <f t="shared" si="10"/>
        <v>0</v>
      </c>
      <c r="J165" s="173">
        <f t="shared" si="11"/>
        <v>278.12</v>
      </c>
      <c r="K165" s="178">
        <f t="shared" si="12"/>
        <v>0</v>
      </c>
      <c r="L165" s="178">
        <f t="shared" si="13"/>
        <v>0</v>
      </c>
      <c r="M165" s="178"/>
      <c r="N165" s="178">
        <v>278.12</v>
      </c>
      <c r="O165" s="178"/>
      <c r="P165" s="181"/>
      <c r="Q165" s="181"/>
      <c r="R165" s="181"/>
      <c r="S165" s="178">
        <f t="shared" si="14"/>
        <v>0</v>
      </c>
      <c r="T165" s="178"/>
      <c r="U165" s="178"/>
      <c r="V165" s="196"/>
      <c r="W165" s="52"/>
      <c r="Z165">
        <v>0</v>
      </c>
    </row>
    <row r="166" spans="1:26" ht="25.05" customHeight="1" x14ac:dyDescent="0.3">
      <c r="A166" s="179"/>
      <c r="B166" s="211">
        <v>52</v>
      </c>
      <c r="C166" s="180" t="s">
        <v>448</v>
      </c>
      <c r="D166" s="373" t="s">
        <v>449</v>
      </c>
      <c r="E166" s="373"/>
      <c r="F166" s="173" t="s">
        <v>450</v>
      </c>
      <c r="G166" s="175">
        <v>1</v>
      </c>
      <c r="H166" s="174"/>
      <c r="I166" s="174">
        <f t="shared" si="10"/>
        <v>0</v>
      </c>
      <c r="J166" s="173">
        <f t="shared" si="11"/>
        <v>65</v>
      </c>
      <c r="K166" s="178">
        <f t="shared" si="12"/>
        <v>0</v>
      </c>
      <c r="L166" s="178">
        <f t="shared" si="13"/>
        <v>0</v>
      </c>
      <c r="M166" s="178"/>
      <c r="N166" s="178">
        <v>65</v>
      </c>
      <c r="O166" s="178"/>
      <c r="P166" s="181"/>
      <c r="Q166" s="181"/>
      <c r="R166" s="181"/>
      <c r="S166" s="178">
        <f t="shared" si="14"/>
        <v>0</v>
      </c>
      <c r="T166" s="178"/>
      <c r="U166" s="178"/>
      <c r="V166" s="196"/>
      <c r="W166" s="52"/>
      <c r="Z166">
        <v>0</v>
      </c>
    </row>
    <row r="167" spans="1:26" ht="25.05" customHeight="1" x14ac:dyDescent="0.3">
      <c r="A167" s="179"/>
      <c r="B167" s="211">
        <v>53</v>
      </c>
      <c r="C167" s="180" t="s">
        <v>451</v>
      </c>
      <c r="D167" s="373" t="s">
        <v>452</v>
      </c>
      <c r="E167" s="373"/>
      <c r="F167" s="173" t="s">
        <v>325</v>
      </c>
      <c r="G167" s="175">
        <v>3</v>
      </c>
      <c r="H167" s="174"/>
      <c r="I167" s="174">
        <f t="shared" si="10"/>
        <v>0</v>
      </c>
      <c r="J167" s="173">
        <f t="shared" si="11"/>
        <v>16.23</v>
      </c>
      <c r="K167" s="178">
        <f t="shared" si="12"/>
        <v>0</v>
      </c>
      <c r="L167" s="178">
        <f t="shared" si="13"/>
        <v>0</v>
      </c>
      <c r="M167" s="178"/>
      <c r="N167" s="178">
        <v>5.41</v>
      </c>
      <c r="O167" s="178"/>
      <c r="P167" s="181"/>
      <c r="Q167" s="181"/>
      <c r="R167" s="181"/>
      <c r="S167" s="178">
        <f t="shared" si="14"/>
        <v>0</v>
      </c>
      <c r="T167" s="178"/>
      <c r="U167" s="178"/>
      <c r="V167" s="196"/>
      <c r="W167" s="52"/>
      <c r="Z167">
        <v>0</v>
      </c>
    </row>
    <row r="168" spans="1:26" ht="25.05" customHeight="1" x14ac:dyDescent="0.3">
      <c r="A168" s="179"/>
      <c r="B168" s="211">
        <v>54</v>
      </c>
      <c r="C168" s="180" t="s">
        <v>453</v>
      </c>
      <c r="D168" s="373" t="s">
        <v>454</v>
      </c>
      <c r="E168" s="373"/>
      <c r="F168" s="173" t="s">
        <v>325</v>
      </c>
      <c r="G168" s="175">
        <v>1</v>
      </c>
      <c r="H168" s="174"/>
      <c r="I168" s="174">
        <f t="shared" si="10"/>
        <v>0</v>
      </c>
      <c r="J168" s="173">
        <f t="shared" si="11"/>
        <v>13.79</v>
      </c>
      <c r="K168" s="178">
        <f t="shared" si="12"/>
        <v>0</v>
      </c>
      <c r="L168" s="178">
        <f t="shared" si="13"/>
        <v>0</v>
      </c>
      <c r="M168" s="178"/>
      <c r="N168" s="178">
        <v>13.79</v>
      </c>
      <c r="O168" s="178"/>
      <c r="P168" s="181"/>
      <c r="Q168" s="181"/>
      <c r="R168" s="181"/>
      <c r="S168" s="178">
        <f t="shared" si="14"/>
        <v>0</v>
      </c>
      <c r="T168" s="178"/>
      <c r="U168" s="178"/>
      <c r="V168" s="196"/>
      <c r="W168" s="52"/>
      <c r="Z168">
        <v>0</v>
      </c>
    </row>
    <row r="169" spans="1:26" ht="25.05" customHeight="1" x14ac:dyDescent="0.3">
      <c r="A169" s="179"/>
      <c r="B169" s="211">
        <v>55</v>
      </c>
      <c r="C169" s="180" t="s">
        <v>455</v>
      </c>
      <c r="D169" s="373" t="s">
        <v>456</v>
      </c>
      <c r="E169" s="373"/>
      <c r="F169" s="173" t="s">
        <v>378</v>
      </c>
      <c r="G169" s="175">
        <v>2</v>
      </c>
      <c r="H169" s="174"/>
      <c r="I169" s="174">
        <f t="shared" si="10"/>
        <v>0</v>
      </c>
      <c r="J169" s="173">
        <f t="shared" si="11"/>
        <v>120</v>
      </c>
      <c r="K169" s="178">
        <f t="shared" si="12"/>
        <v>0</v>
      </c>
      <c r="L169" s="178">
        <f t="shared" si="13"/>
        <v>0</v>
      </c>
      <c r="M169" s="178"/>
      <c r="N169" s="178">
        <v>60</v>
      </c>
      <c r="O169" s="178"/>
      <c r="P169" s="181"/>
      <c r="Q169" s="181"/>
      <c r="R169" s="181"/>
      <c r="S169" s="178">
        <f t="shared" si="14"/>
        <v>0</v>
      </c>
      <c r="T169" s="178"/>
      <c r="U169" s="178"/>
      <c r="V169" s="196"/>
      <c r="W169" s="52"/>
      <c r="Z169">
        <v>0</v>
      </c>
    </row>
    <row r="170" spans="1:26" ht="25.05" customHeight="1" x14ac:dyDescent="0.3">
      <c r="A170" s="179"/>
      <c r="B170" s="212">
        <v>56</v>
      </c>
      <c r="C170" s="188" t="s">
        <v>457</v>
      </c>
      <c r="D170" s="388" t="s">
        <v>458</v>
      </c>
      <c r="E170" s="388"/>
      <c r="F170" s="182" t="s">
        <v>325</v>
      </c>
      <c r="G170" s="184">
        <v>3</v>
      </c>
      <c r="H170" s="183"/>
      <c r="I170" s="183">
        <f t="shared" si="10"/>
        <v>0</v>
      </c>
      <c r="J170" s="182">
        <f t="shared" si="11"/>
        <v>141.57</v>
      </c>
      <c r="K170" s="187">
        <f t="shared" si="12"/>
        <v>0</v>
      </c>
      <c r="L170" s="187"/>
      <c r="M170" s="187">
        <f t="shared" ref="M170:M180" si="15">ROUND(G170*(H170),2)</f>
        <v>0</v>
      </c>
      <c r="N170" s="187">
        <v>47.19</v>
      </c>
      <c r="O170" s="187"/>
      <c r="P170" s="189"/>
      <c r="Q170" s="189"/>
      <c r="R170" s="189"/>
      <c r="S170" s="187">
        <f t="shared" si="14"/>
        <v>0</v>
      </c>
      <c r="T170" s="187"/>
      <c r="U170" s="187"/>
      <c r="V170" s="197"/>
      <c r="W170" s="52"/>
      <c r="Z170">
        <v>0</v>
      </c>
    </row>
    <row r="171" spans="1:26" ht="25.05" customHeight="1" x14ac:dyDescent="0.3">
      <c r="A171" s="179"/>
      <c r="B171" s="212">
        <v>57</v>
      </c>
      <c r="C171" s="188" t="s">
        <v>459</v>
      </c>
      <c r="D171" s="388" t="s">
        <v>460</v>
      </c>
      <c r="E171" s="388"/>
      <c r="F171" s="182" t="s">
        <v>325</v>
      </c>
      <c r="G171" s="184">
        <v>1</v>
      </c>
      <c r="H171" s="183"/>
      <c r="I171" s="183">
        <f t="shared" si="10"/>
        <v>0</v>
      </c>
      <c r="J171" s="182">
        <f t="shared" si="11"/>
        <v>126.51</v>
      </c>
      <c r="K171" s="187">
        <f t="shared" si="12"/>
        <v>0</v>
      </c>
      <c r="L171" s="187"/>
      <c r="M171" s="187">
        <f t="shared" si="15"/>
        <v>0</v>
      </c>
      <c r="N171" s="187">
        <v>126.51</v>
      </c>
      <c r="O171" s="187"/>
      <c r="P171" s="189"/>
      <c r="Q171" s="189"/>
      <c r="R171" s="189"/>
      <c r="S171" s="187">
        <f t="shared" si="14"/>
        <v>0</v>
      </c>
      <c r="T171" s="187"/>
      <c r="U171" s="187"/>
      <c r="V171" s="197"/>
      <c r="W171" s="52"/>
      <c r="Z171">
        <v>0</v>
      </c>
    </row>
    <row r="172" spans="1:26" ht="25.05" customHeight="1" x14ac:dyDescent="0.3">
      <c r="A172" s="179"/>
      <c r="B172" s="212">
        <v>58</v>
      </c>
      <c r="C172" s="188" t="s">
        <v>461</v>
      </c>
      <c r="D172" s="388" t="s">
        <v>462</v>
      </c>
      <c r="E172" s="388"/>
      <c r="F172" s="182" t="s">
        <v>325</v>
      </c>
      <c r="G172" s="184">
        <v>1</v>
      </c>
      <c r="H172" s="183"/>
      <c r="I172" s="183">
        <f t="shared" si="10"/>
        <v>0</v>
      </c>
      <c r="J172" s="182">
        <f t="shared" si="11"/>
        <v>596.45000000000005</v>
      </c>
      <c r="K172" s="187">
        <f t="shared" si="12"/>
        <v>0</v>
      </c>
      <c r="L172" s="187"/>
      <c r="M172" s="187">
        <f t="shared" si="15"/>
        <v>0</v>
      </c>
      <c r="N172" s="187">
        <v>596.45000000000005</v>
      </c>
      <c r="O172" s="187"/>
      <c r="P172" s="189"/>
      <c r="Q172" s="189"/>
      <c r="R172" s="189"/>
      <c r="S172" s="187">
        <f t="shared" si="14"/>
        <v>0</v>
      </c>
      <c r="T172" s="187"/>
      <c r="U172" s="187"/>
      <c r="V172" s="197"/>
      <c r="W172" s="52"/>
      <c r="Z172">
        <v>0</v>
      </c>
    </row>
    <row r="173" spans="1:26" ht="25.05" customHeight="1" x14ac:dyDescent="0.3">
      <c r="A173" s="179"/>
      <c r="B173" s="212">
        <v>59</v>
      </c>
      <c r="C173" s="188" t="s">
        <v>463</v>
      </c>
      <c r="D173" s="388" t="s">
        <v>464</v>
      </c>
      <c r="E173" s="388"/>
      <c r="F173" s="182" t="s">
        <v>325</v>
      </c>
      <c r="G173" s="184">
        <v>3</v>
      </c>
      <c r="H173" s="183"/>
      <c r="I173" s="183">
        <f t="shared" si="10"/>
        <v>0</v>
      </c>
      <c r="J173" s="182">
        <f t="shared" si="11"/>
        <v>666.87</v>
      </c>
      <c r="K173" s="187">
        <f t="shared" si="12"/>
        <v>0</v>
      </c>
      <c r="L173" s="187"/>
      <c r="M173" s="187">
        <f t="shared" si="15"/>
        <v>0</v>
      </c>
      <c r="N173" s="187">
        <v>222.29</v>
      </c>
      <c r="O173" s="187"/>
      <c r="P173" s="189"/>
      <c r="Q173" s="189"/>
      <c r="R173" s="189"/>
      <c r="S173" s="187">
        <f t="shared" si="14"/>
        <v>0</v>
      </c>
      <c r="T173" s="187"/>
      <c r="U173" s="187"/>
      <c r="V173" s="197"/>
      <c r="W173" s="52"/>
      <c r="Z173">
        <v>0</v>
      </c>
    </row>
    <row r="174" spans="1:26" ht="25.05" customHeight="1" x14ac:dyDescent="0.3">
      <c r="A174" s="179"/>
      <c r="B174" s="212">
        <v>60</v>
      </c>
      <c r="C174" s="188" t="s">
        <v>465</v>
      </c>
      <c r="D174" s="388" t="s">
        <v>466</v>
      </c>
      <c r="E174" s="388"/>
      <c r="F174" s="182" t="s">
        <v>325</v>
      </c>
      <c r="G174" s="184">
        <v>6</v>
      </c>
      <c r="H174" s="183"/>
      <c r="I174" s="183">
        <f t="shared" si="10"/>
        <v>0</v>
      </c>
      <c r="J174" s="182">
        <f t="shared" si="11"/>
        <v>240.06</v>
      </c>
      <c r="K174" s="187">
        <f t="shared" si="12"/>
        <v>0</v>
      </c>
      <c r="L174" s="187"/>
      <c r="M174" s="187">
        <f t="shared" si="15"/>
        <v>0</v>
      </c>
      <c r="N174" s="187">
        <v>40.01</v>
      </c>
      <c r="O174" s="187"/>
      <c r="P174" s="189"/>
      <c r="Q174" s="189"/>
      <c r="R174" s="189"/>
      <c r="S174" s="187">
        <f t="shared" si="14"/>
        <v>0</v>
      </c>
      <c r="T174" s="187"/>
      <c r="U174" s="187"/>
      <c r="V174" s="197"/>
      <c r="W174" s="52"/>
      <c r="Z174">
        <v>0</v>
      </c>
    </row>
    <row r="175" spans="1:26" ht="25.05" customHeight="1" x14ac:dyDescent="0.3">
      <c r="A175" s="179"/>
      <c r="B175" s="212">
        <v>61</v>
      </c>
      <c r="C175" s="188" t="s">
        <v>467</v>
      </c>
      <c r="D175" s="388" t="s">
        <v>468</v>
      </c>
      <c r="E175" s="388"/>
      <c r="F175" s="182" t="s">
        <v>325</v>
      </c>
      <c r="G175" s="184">
        <v>1</v>
      </c>
      <c r="H175" s="183"/>
      <c r="I175" s="183">
        <f t="shared" si="10"/>
        <v>0</v>
      </c>
      <c r="J175" s="182">
        <f t="shared" si="11"/>
        <v>161</v>
      </c>
      <c r="K175" s="187">
        <f t="shared" si="12"/>
        <v>0</v>
      </c>
      <c r="L175" s="187"/>
      <c r="M175" s="187">
        <f t="shared" si="15"/>
        <v>0</v>
      </c>
      <c r="N175" s="187">
        <v>161</v>
      </c>
      <c r="O175" s="187"/>
      <c r="P175" s="189"/>
      <c r="Q175" s="189"/>
      <c r="R175" s="189"/>
      <c r="S175" s="187">
        <f t="shared" si="14"/>
        <v>0</v>
      </c>
      <c r="T175" s="187"/>
      <c r="U175" s="187"/>
      <c r="V175" s="197"/>
      <c r="W175" s="52"/>
      <c r="Z175">
        <v>0</v>
      </c>
    </row>
    <row r="176" spans="1:26" ht="25.05" customHeight="1" x14ac:dyDescent="0.3">
      <c r="A176" s="179"/>
      <c r="B176" s="212">
        <v>62</v>
      </c>
      <c r="C176" s="188" t="s">
        <v>469</v>
      </c>
      <c r="D176" s="388" t="s">
        <v>470</v>
      </c>
      <c r="E176" s="388"/>
      <c r="F176" s="182" t="s">
        <v>325</v>
      </c>
      <c r="G176" s="184">
        <v>1</v>
      </c>
      <c r="H176" s="183"/>
      <c r="I176" s="183">
        <f t="shared" si="10"/>
        <v>0</v>
      </c>
      <c r="J176" s="182">
        <f t="shared" si="11"/>
        <v>290</v>
      </c>
      <c r="K176" s="187">
        <f t="shared" si="12"/>
        <v>0</v>
      </c>
      <c r="L176" s="187"/>
      <c r="M176" s="187">
        <f t="shared" si="15"/>
        <v>0</v>
      </c>
      <c r="N176" s="187">
        <v>290</v>
      </c>
      <c r="O176" s="187"/>
      <c r="P176" s="189"/>
      <c r="Q176" s="189"/>
      <c r="R176" s="189"/>
      <c r="S176" s="187">
        <f t="shared" si="14"/>
        <v>0</v>
      </c>
      <c r="T176" s="187"/>
      <c r="U176" s="187"/>
      <c r="V176" s="197"/>
      <c r="W176" s="52"/>
      <c r="Z176">
        <v>0</v>
      </c>
    </row>
    <row r="177" spans="1:26" ht="25.05" customHeight="1" x14ac:dyDescent="0.3">
      <c r="A177" s="179"/>
      <c r="B177" s="212">
        <v>63</v>
      </c>
      <c r="C177" s="188" t="s">
        <v>471</v>
      </c>
      <c r="D177" s="388" t="s">
        <v>472</v>
      </c>
      <c r="E177" s="388"/>
      <c r="F177" s="182" t="s">
        <v>378</v>
      </c>
      <c r="G177" s="184">
        <v>1</v>
      </c>
      <c r="H177" s="183"/>
      <c r="I177" s="183">
        <f t="shared" si="10"/>
        <v>0</v>
      </c>
      <c r="J177" s="182">
        <f t="shared" si="11"/>
        <v>311</v>
      </c>
      <c r="K177" s="187">
        <f t="shared" si="12"/>
        <v>0</v>
      </c>
      <c r="L177" s="187"/>
      <c r="M177" s="187">
        <f t="shared" si="15"/>
        <v>0</v>
      </c>
      <c r="N177" s="187">
        <v>311</v>
      </c>
      <c r="O177" s="187"/>
      <c r="P177" s="189"/>
      <c r="Q177" s="189"/>
      <c r="R177" s="189"/>
      <c r="S177" s="187">
        <f t="shared" si="14"/>
        <v>0</v>
      </c>
      <c r="T177" s="187"/>
      <c r="U177" s="187"/>
      <c r="V177" s="197"/>
      <c r="W177" s="52"/>
      <c r="Z177">
        <v>0</v>
      </c>
    </row>
    <row r="178" spans="1:26" ht="25.05" customHeight="1" x14ac:dyDescent="0.3">
      <c r="A178" s="179"/>
      <c r="B178" s="212">
        <v>64</v>
      </c>
      <c r="C178" s="188" t="s">
        <v>473</v>
      </c>
      <c r="D178" s="388" t="s">
        <v>474</v>
      </c>
      <c r="E178" s="388"/>
      <c r="F178" s="182" t="s">
        <v>378</v>
      </c>
      <c r="G178" s="184">
        <v>1</v>
      </c>
      <c r="H178" s="183"/>
      <c r="I178" s="183">
        <f t="shared" si="10"/>
        <v>0</v>
      </c>
      <c r="J178" s="182">
        <f t="shared" si="11"/>
        <v>61</v>
      </c>
      <c r="K178" s="187">
        <f t="shared" si="12"/>
        <v>0</v>
      </c>
      <c r="L178" s="187"/>
      <c r="M178" s="187">
        <f t="shared" si="15"/>
        <v>0</v>
      </c>
      <c r="N178" s="187">
        <v>61</v>
      </c>
      <c r="O178" s="187"/>
      <c r="P178" s="189"/>
      <c r="Q178" s="189"/>
      <c r="R178" s="189"/>
      <c r="S178" s="187">
        <f t="shared" si="14"/>
        <v>0</v>
      </c>
      <c r="T178" s="187"/>
      <c r="U178" s="187"/>
      <c r="V178" s="197"/>
      <c r="W178" s="52"/>
      <c r="Z178">
        <v>0</v>
      </c>
    </row>
    <row r="179" spans="1:26" ht="25.05" customHeight="1" x14ac:dyDescent="0.3">
      <c r="A179" s="179"/>
      <c r="B179" s="212">
        <v>65</v>
      </c>
      <c r="C179" s="188" t="s">
        <v>475</v>
      </c>
      <c r="D179" s="388" t="s">
        <v>476</v>
      </c>
      <c r="E179" s="388"/>
      <c r="F179" s="182" t="s">
        <v>325</v>
      </c>
      <c r="G179" s="184">
        <v>1</v>
      </c>
      <c r="H179" s="183"/>
      <c r="I179" s="183">
        <f t="shared" si="10"/>
        <v>0</v>
      </c>
      <c r="J179" s="182">
        <f t="shared" si="11"/>
        <v>77</v>
      </c>
      <c r="K179" s="187">
        <f t="shared" si="12"/>
        <v>0</v>
      </c>
      <c r="L179" s="187"/>
      <c r="M179" s="187">
        <f t="shared" si="15"/>
        <v>0</v>
      </c>
      <c r="N179" s="187">
        <v>77</v>
      </c>
      <c r="O179" s="187"/>
      <c r="P179" s="189"/>
      <c r="Q179" s="189"/>
      <c r="R179" s="189"/>
      <c r="S179" s="187">
        <f t="shared" si="14"/>
        <v>0</v>
      </c>
      <c r="T179" s="187"/>
      <c r="U179" s="187"/>
      <c r="V179" s="197"/>
      <c r="W179" s="52"/>
      <c r="Z179">
        <v>0</v>
      </c>
    </row>
    <row r="180" spans="1:26" ht="25.05" customHeight="1" x14ac:dyDescent="0.3">
      <c r="A180" s="179"/>
      <c r="B180" s="212">
        <v>66</v>
      </c>
      <c r="C180" s="188" t="s">
        <v>477</v>
      </c>
      <c r="D180" s="388" t="s">
        <v>478</v>
      </c>
      <c r="E180" s="388"/>
      <c r="F180" s="182" t="s">
        <v>325</v>
      </c>
      <c r="G180" s="184">
        <v>1</v>
      </c>
      <c r="H180" s="183"/>
      <c r="I180" s="183">
        <f t="shared" si="10"/>
        <v>0</v>
      </c>
      <c r="J180" s="182">
        <f t="shared" si="11"/>
        <v>2654</v>
      </c>
      <c r="K180" s="187">
        <f t="shared" si="12"/>
        <v>0</v>
      </c>
      <c r="L180" s="187"/>
      <c r="M180" s="187">
        <f t="shared" si="15"/>
        <v>0</v>
      </c>
      <c r="N180" s="187">
        <v>2654</v>
      </c>
      <c r="O180" s="187"/>
      <c r="P180" s="189"/>
      <c r="Q180" s="189"/>
      <c r="R180" s="189"/>
      <c r="S180" s="187">
        <f t="shared" si="14"/>
        <v>0</v>
      </c>
      <c r="T180" s="187"/>
      <c r="U180" s="187"/>
      <c r="V180" s="197"/>
      <c r="W180" s="52"/>
      <c r="Z180">
        <v>0</v>
      </c>
    </row>
    <row r="181" spans="1:26" x14ac:dyDescent="0.3">
      <c r="A181" s="9"/>
      <c r="B181" s="210"/>
      <c r="C181" s="172">
        <v>732</v>
      </c>
      <c r="D181" s="372" t="s">
        <v>437</v>
      </c>
      <c r="E181" s="372"/>
      <c r="F181" s="9"/>
      <c r="G181" s="171"/>
      <c r="H181" s="138"/>
      <c r="I181" s="140">
        <f>ROUND((SUM(I160:I180))/1,2)</f>
        <v>0</v>
      </c>
      <c r="J181" s="9"/>
      <c r="K181" s="9"/>
      <c r="L181" s="9">
        <f>ROUND((SUM(L160:L180))/1,2)</f>
        <v>0</v>
      </c>
      <c r="M181" s="9">
        <f>ROUND((SUM(M160:M180))/1,2)</f>
        <v>0</v>
      </c>
      <c r="N181" s="9"/>
      <c r="O181" s="9"/>
      <c r="P181" s="9"/>
      <c r="Q181" s="9"/>
      <c r="R181" s="9"/>
      <c r="S181" s="9">
        <f>ROUND((SUM(S160:S180))/1,2)</f>
        <v>0</v>
      </c>
      <c r="T181" s="9"/>
      <c r="U181" s="9"/>
      <c r="V181" s="198">
        <f>ROUND((SUM(V160:V180))/1,2)</f>
        <v>0</v>
      </c>
      <c r="W181" s="215"/>
      <c r="X181" s="137"/>
      <c r="Y181" s="137"/>
      <c r="Z181" s="137"/>
    </row>
    <row r="182" spans="1:26" x14ac:dyDescent="0.3">
      <c r="A182" s="1"/>
      <c r="B182" s="206"/>
      <c r="C182" s="1"/>
      <c r="D182" s="1"/>
      <c r="E182" s="1"/>
      <c r="F182" s="1"/>
      <c r="G182" s="165"/>
      <c r="H182" s="131"/>
      <c r="I182" s="13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99"/>
      <c r="W182" s="52"/>
    </row>
    <row r="183" spans="1:26" x14ac:dyDescent="0.3">
      <c r="A183" s="9"/>
      <c r="B183" s="210"/>
      <c r="C183" s="172">
        <v>733</v>
      </c>
      <c r="D183" s="372" t="s">
        <v>310</v>
      </c>
      <c r="E183" s="372"/>
      <c r="F183" s="9"/>
      <c r="G183" s="171"/>
      <c r="H183" s="138"/>
      <c r="I183" s="138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195"/>
      <c r="W183" s="215"/>
      <c r="X183" s="137"/>
      <c r="Y183" s="137"/>
      <c r="Z183" s="137"/>
    </row>
    <row r="184" spans="1:26" ht="25.05" customHeight="1" x14ac:dyDescent="0.3">
      <c r="A184" s="179"/>
      <c r="B184" s="211">
        <v>67</v>
      </c>
      <c r="C184" s="180" t="s">
        <v>479</v>
      </c>
      <c r="D184" s="373" t="s">
        <v>480</v>
      </c>
      <c r="E184" s="373"/>
      <c r="F184" s="173" t="s">
        <v>162</v>
      </c>
      <c r="G184" s="175">
        <v>15</v>
      </c>
      <c r="H184" s="174"/>
      <c r="I184" s="174">
        <f t="shared" ref="I184:I196" si="16">ROUND(G184*(H184),2)</f>
        <v>0</v>
      </c>
      <c r="J184" s="173">
        <f t="shared" ref="J184:J196" si="17">ROUND(G184*(N184),2)</f>
        <v>499.5</v>
      </c>
      <c r="K184" s="178">
        <f t="shared" ref="K184:K196" si="18">ROUND(G184*(O184),2)</f>
        <v>0</v>
      </c>
      <c r="L184" s="178">
        <f t="shared" ref="L184:L194" si="19">ROUND(G184*(H184),2)</f>
        <v>0</v>
      </c>
      <c r="M184" s="178"/>
      <c r="N184" s="178">
        <v>33.299999999999997</v>
      </c>
      <c r="O184" s="178"/>
      <c r="P184" s="181">
        <v>7.5500000000000003E-3</v>
      </c>
      <c r="Q184" s="181"/>
      <c r="R184" s="181">
        <v>7.5500000000000003E-3</v>
      </c>
      <c r="S184" s="178">
        <f t="shared" ref="S184:S196" si="20">ROUND(G184*(P184),3)</f>
        <v>0.113</v>
      </c>
      <c r="T184" s="178"/>
      <c r="U184" s="178"/>
      <c r="V184" s="196"/>
      <c r="W184" s="52"/>
      <c r="Z184">
        <v>0</v>
      </c>
    </row>
    <row r="185" spans="1:26" ht="25.05" customHeight="1" x14ac:dyDescent="0.3">
      <c r="A185" s="179"/>
      <c r="B185" s="211">
        <v>68</v>
      </c>
      <c r="C185" s="180" t="s">
        <v>481</v>
      </c>
      <c r="D185" s="373" t="s">
        <v>482</v>
      </c>
      <c r="E185" s="373"/>
      <c r="F185" s="173" t="s">
        <v>162</v>
      </c>
      <c r="G185" s="175">
        <v>3</v>
      </c>
      <c r="H185" s="174"/>
      <c r="I185" s="174">
        <f t="shared" si="16"/>
        <v>0</v>
      </c>
      <c r="J185" s="173">
        <f t="shared" si="17"/>
        <v>49.86</v>
      </c>
      <c r="K185" s="178">
        <f t="shared" si="18"/>
        <v>0</v>
      </c>
      <c r="L185" s="178">
        <f t="shared" si="19"/>
        <v>0</v>
      </c>
      <c r="M185" s="178"/>
      <c r="N185" s="178">
        <v>16.62</v>
      </c>
      <c r="O185" s="178"/>
      <c r="P185" s="181">
        <v>1.1705994E-3</v>
      </c>
      <c r="Q185" s="181"/>
      <c r="R185" s="181">
        <v>1.1705994E-3</v>
      </c>
      <c r="S185" s="178">
        <f t="shared" si="20"/>
        <v>4.0000000000000001E-3</v>
      </c>
      <c r="T185" s="178"/>
      <c r="U185" s="178"/>
      <c r="V185" s="196"/>
      <c r="W185" s="52"/>
      <c r="Z185">
        <v>0</v>
      </c>
    </row>
    <row r="186" spans="1:26" ht="25.05" customHeight="1" x14ac:dyDescent="0.3">
      <c r="A186" s="179"/>
      <c r="B186" s="211">
        <v>69</v>
      </c>
      <c r="C186" s="180" t="s">
        <v>483</v>
      </c>
      <c r="D186" s="373" t="s">
        <v>484</v>
      </c>
      <c r="E186" s="373"/>
      <c r="F186" s="173" t="s">
        <v>162</v>
      </c>
      <c r="G186" s="175">
        <v>4</v>
      </c>
      <c r="H186" s="174"/>
      <c r="I186" s="174">
        <f t="shared" si="16"/>
        <v>0</v>
      </c>
      <c r="J186" s="173">
        <f t="shared" si="17"/>
        <v>87.52</v>
      </c>
      <c r="K186" s="178">
        <f t="shared" si="18"/>
        <v>0</v>
      </c>
      <c r="L186" s="178">
        <f t="shared" si="19"/>
        <v>0</v>
      </c>
      <c r="M186" s="178"/>
      <c r="N186" s="178">
        <v>21.88</v>
      </c>
      <c r="O186" s="178"/>
      <c r="P186" s="181">
        <v>1.5129396E-3</v>
      </c>
      <c r="Q186" s="181"/>
      <c r="R186" s="181">
        <v>1.5129396E-3</v>
      </c>
      <c r="S186" s="178">
        <f t="shared" si="20"/>
        <v>6.0000000000000001E-3</v>
      </c>
      <c r="T186" s="178"/>
      <c r="U186" s="178"/>
      <c r="V186" s="196"/>
      <c r="W186" s="52"/>
      <c r="Z186">
        <v>0</v>
      </c>
    </row>
    <row r="187" spans="1:26" ht="25.05" customHeight="1" x14ac:dyDescent="0.3">
      <c r="A187" s="179"/>
      <c r="B187" s="211">
        <v>70</v>
      </c>
      <c r="C187" s="180" t="s">
        <v>485</v>
      </c>
      <c r="D187" s="373" t="s">
        <v>486</v>
      </c>
      <c r="E187" s="373"/>
      <c r="F187" s="173" t="s">
        <v>162</v>
      </c>
      <c r="G187" s="175">
        <v>3</v>
      </c>
      <c r="H187" s="174"/>
      <c r="I187" s="174">
        <f t="shared" si="16"/>
        <v>0</v>
      </c>
      <c r="J187" s="173">
        <f t="shared" si="17"/>
        <v>87.63</v>
      </c>
      <c r="K187" s="178">
        <f t="shared" si="18"/>
        <v>0</v>
      </c>
      <c r="L187" s="178">
        <f t="shared" si="19"/>
        <v>0</v>
      </c>
      <c r="M187" s="178"/>
      <c r="N187" s="178">
        <v>29.21</v>
      </c>
      <c r="O187" s="178"/>
      <c r="P187" s="181">
        <v>1.881333E-3</v>
      </c>
      <c r="Q187" s="181"/>
      <c r="R187" s="181">
        <v>1.881333E-3</v>
      </c>
      <c r="S187" s="178">
        <f t="shared" si="20"/>
        <v>6.0000000000000001E-3</v>
      </c>
      <c r="T187" s="178"/>
      <c r="U187" s="178"/>
      <c r="V187" s="196"/>
      <c r="W187" s="52"/>
      <c r="Z187">
        <v>0</v>
      </c>
    </row>
    <row r="188" spans="1:26" ht="25.05" customHeight="1" x14ac:dyDescent="0.3">
      <c r="A188" s="179"/>
      <c r="B188" s="211">
        <v>71</v>
      </c>
      <c r="C188" s="180" t="s">
        <v>487</v>
      </c>
      <c r="D188" s="373" t="s">
        <v>488</v>
      </c>
      <c r="E188" s="373"/>
      <c r="F188" s="173" t="s">
        <v>325</v>
      </c>
      <c r="G188" s="175">
        <v>6</v>
      </c>
      <c r="H188" s="174"/>
      <c r="I188" s="174">
        <f t="shared" si="16"/>
        <v>0</v>
      </c>
      <c r="J188" s="173">
        <f t="shared" si="17"/>
        <v>159.06</v>
      </c>
      <c r="K188" s="178">
        <f t="shared" si="18"/>
        <v>0</v>
      </c>
      <c r="L188" s="178">
        <f t="shared" si="19"/>
        <v>0</v>
      </c>
      <c r="M188" s="178"/>
      <c r="N188" s="178">
        <v>26.51</v>
      </c>
      <c r="O188" s="178"/>
      <c r="P188" s="181">
        <v>3.34829464788732E-4</v>
      </c>
      <c r="Q188" s="181"/>
      <c r="R188" s="181">
        <v>3.34829464788732E-4</v>
      </c>
      <c r="S188" s="178">
        <f t="shared" si="20"/>
        <v>2E-3</v>
      </c>
      <c r="T188" s="178"/>
      <c r="U188" s="178"/>
      <c r="V188" s="196"/>
      <c r="W188" s="52"/>
      <c r="Z188">
        <v>0</v>
      </c>
    </row>
    <row r="189" spans="1:26" ht="25.05" customHeight="1" x14ac:dyDescent="0.3">
      <c r="A189" s="179"/>
      <c r="B189" s="211">
        <v>72</v>
      </c>
      <c r="C189" s="180" t="s">
        <v>489</v>
      </c>
      <c r="D189" s="373" t="s">
        <v>490</v>
      </c>
      <c r="E189" s="373"/>
      <c r="F189" s="173" t="s">
        <v>325</v>
      </c>
      <c r="G189" s="175">
        <v>6</v>
      </c>
      <c r="H189" s="174"/>
      <c r="I189" s="174">
        <f t="shared" si="16"/>
        <v>0</v>
      </c>
      <c r="J189" s="173">
        <f t="shared" si="17"/>
        <v>159.06</v>
      </c>
      <c r="K189" s="178">
        <f t="shared" si="18"/>
        <v>0</v>
      </c>
      <c r="L189" s="178">
        <f t="shared" si="19"/>
        <v>0</v>
      </c>
      <c r="M189" s="178"/>
      <c r="N189" s="178">
        <v>26.51</v>
      </c>
      <c r="O189" s="178"/>
      <c r="P189" s="181">
        <v>3.3483619999999999E-4</v>
      </c>
      <c r="Q189" s="181"/>
      <c r="R189" s="181">
        <v>3.3483619999999999E-4</v>
      </c>
      <c r="S189" s="178">
        <f t="shared" si="20"/>
        <v>2E-3</v>
      </c>
      <c r="T189" s="178"/>
      <c r="U189" s="178"/>
      <c r="V189" s="196"/>
      <c r="W189" s="52"/>
      <c r="Z189">
        <v>0</v>
      </c>
    </row>
    <row r="190" spans="1:26" ht="25.05" customHeight="1" x14ac:dyDescent="0.3">
      <c r="A190" s="179"/>
      <c r="B190" s="211">
        <v>73</v>
      </c>
      <c r="C190" s="180" t="s">
        <v>491</v>
      </c>
      <c r="D190" s="373" t="s">
        <v>492</v>
      </c>
      <c r="E190" s="373"/>
      <c r="F190" s="173" t="s">
        <v>162</v>
      </c>
      <c r="G190" s="175">
        <v>15</v>
      </c>
      <c r="H190" s="174"/>
      <c r="I190" s="174">
        <f t="shared" si="16"/>
        <v>0</v>
      </c>
      <c r="J190" s="173">
        <f t="shared" si="17"/>
        <v>12.3</v>
      </c>
      <c r="K190" s="178">
        <f t="shared" si="18"/>
        <v>0</v>
      </c>
      <c r="L190" s="178">
        <f t="shared" si="19"/>
        <v>0</v>
      </c>
      <c r="M190" s="178"/>
      <c r="N190" s="178">
        <v>0.82</v>
      </c>
      <c r="O190" s="178"/>
      <c r="P190" s="181"/>
      <c r="Q190" s="181"/>
      <c r="R190" s="181"/>
      <c r="S190" s="178">
        <f t="shared" si="20"/>
        <v>0</v>
      </c>
      <c r="T190" s="178"/>
      <c r="U190" s="178"/>
      <c r="V190" s="196"/>
      <c r="W190" s="52"/>
      <c r="Z190">
        <v>0</v>
      </c>
    </row>
    <row r="191" spans="1:26" ht="25.05" customHeight="1" x14ac:dyDescent="0.3">
      <c r="A191" s="179"/>
      <c r="B191" s="211">
        <v>74</v>
      </c>
      <c r="C191" s="180" t="s">
        <v>493</v>
      </c>
      <c r="D191" s="373" t="s">
        <v>494</v>
      </c>
      <c r="E191" s="373"/>
      <c r="F191" s="173" t="s">
        <v>316</v>
      </c>
      <c r="G191" s="175">
        <v>1.4</v>
      </c>
      <c r="H191" s="176"/>
      <c r="I191" s="174">
        <f t="shared" si="16"/>
        <v>0</v>
      </c>
      <c r="J191" s="173">
        <f t="shared" si="17"/>
        <v>18.75</v>
      </c>
      <c r="K191" s="178">
        <f t="shared" si="18"/>
        <v>0</v>
      </c>
      <c r="L191" s="178">
        <f t="shared" si="19"/>
        <v>0</v>
      </c>
      <c r="M191" s="178"/>
      <c r="N191" s="178">
        <v>13.39</v>
      </c>
      <c r="O191" s="178"/>
      <c r="P191" s="181"/>
      <c r="Q191" s="181"/>
      <c r="R191" s="181"/>
      <c r="S191" s="178">
        <f t="shared" si="20"/>
        <v>0</v>
      </c>
      <c r="T191" s="178"/>
      <c r="U191" s="178"/>
      <c r="V191" s="196"/>
      <c r="W191" s="52"/>
      <c r="Z191">
        <v>0</v>
      </c>
    </row>
    <row r="192" spans="1:26" ht="25.05" customHeight="1" x14ac:dyDescent="0.3">
      <c r="A192" s="179"/>
      <c r="B192" s="211">
        <v>75</v>
      </c>
      <c r="C192" s="180" t="s">
        <v>495</v>
      </c>
      <c r="D192" s="373" t="s">
        <v>496</v>
      </c>
      <c r="E192" s="373"/>
      <c r="F192" s="173" t="s">
        <v>316</v>
      </c>
      <c r="G192" s="175">
        <v>0.6</v>
      </c>
      <c r="H192" s="176"/>
      <c r="I192" s="174">
        <f t="shared" si="16"/>
        <v>0</v>
      </c>
      <c r="J192" s="173">
        <f t="shared" si="17"/>
        <v>8.0299999999999994</v>
      </c>
      <c r="K192" s="178">
        <f t="shared" si="18"/>
        <v>0</v>
      </c>
      <c r="L192" s="178">
        <f t="shared" si="19"/>
        <v>0</v>
      </c>
      <c r="M192" s="178"/>
      <c r="N192" s="178">
        <v>13.39</v>
      </c>
      <c r="O192" s="178"/>
      <c r="P192" s="181"/>
      <c r="Q192" s="181"/>
      <c r="R192" s="181"/>
      <c r="S192" s="178">
        <f t="shared" si="20"/>
        <v>0</v>
      </c>
      <c r="T192" s="178"/>
      <c r="U192" s="178"/>
      <c r="V192" s="196"/>
      <c r="W192" s="52"/>
      <c r="Z192">
        <v>0</v>
      </c>
    </row>
    <row r="193" spans="1:26" ht="25.05" customHeight="1" x14ac:dyDescent="0.3">
      <c r="A193" s="179"/>
      <c r="B193" s="211">
        <v>76</v>
      </c>
      <c r="C193" s="180" t="s">
        <v>497</v>
      </c>
      <c r="D193" s="373" t="s">
        <v>498</v>
      </c>
      <c r="E193" s="373"/>
      <c r="F193" s="173" t="s">
        <v>316</v>
      </c>
      <c r="G193" s="175">
        <v>0.05</v>
      </c>
      <c r="H193" s="176"/>
      <c r="I193" s="174">
        <f t="shared" si="16"/>
        <v>0</v>
      </c>
      <c r="J193" s="173">
        <f t="shared" si="17"/>
        <v>0.67</v>
      </c>
      <c r="K193" s="178">
        <f t="shared" si="18"/>
        <v>0</v>
      </c>
      <c r="L193" s="178">
        <f t="shared" si="19"/>
        <v>0</v>
      </c>
      <c r="M193" s="178"/>
      <c r="N193" s="178">
        <v>13.39</v>
      </c>
      <c r="O193" s="178"/>
      <c r="P193" s="181"/>
      <c r="Q193" s="181"/>
      <c r="R193" s="181"/>
      <c r="S193" s="178">
        <f t="shared" si="20"/>
        <v>0</v>
      </c>
      <c r="T193" s="178"/>
      <c r="U193" s="178"/>
      <c r="V193" s="196"/>
      <c r="W193" s="52"/>
      <c r="Z193">
        <v>0</v>
      </c>
    </row>
    <row r="194" spans="1:26" ht="25.05" customHeight="1" x14ac:dyDescent="0.3">
      <c r="A194" s="179"/>
      <c r="B194" s="211">
        <v>77</v>
      </c>
      <c r="C194" s="180" t="s">
        <v>499</v>
      </c>
      <c r="D194" s="373" t="s">
        <v>500</v>
      </c>
      <c r="E194" s="373"/>
      <c r="F194" s="173" t="s">
        <v>378</v>
      </c>
      <c r="G194" s="175">
        <v>1</v>
      </c>
      <c r="H194" s="174"/>
      <c r="I194" s="174">
        <f t="shared" si="16"/>
        <v>0</v>
      </c>
      <c r="J194" s="173">
        <f t="shared" si="17"/>
        <v>250</v>
      </c>
      <c r="K194" s="178">
        <f t="shared" si="18"/>
        <v>0</v>
      </c>
      <c r="L194" s="178">
        <f t="shared" si="19"/>
        <v>0</v>
      </c>
      <c r="M194" s="178"/>
      <c r="N194" s="178">
        <v>250</v>
      </c>
      <c r="O194" s="178"/>
      <c r="P194" s="181"/>
      <c r="Q194" s="181"/>
      <c r="R194" s="181"/>
      <c r="S194" s="178">
        <f t="shared" si="20"/>
        <v>0</v>
      </c>
      <c r="T194" s="178"/>
      <c r="U194" s="178"/>
      <c r="V194" s="196"/>
      <c r="W194" s="52"/>
      <c r="Z194">
        <v>0</v>
      </c>
    </row>
    <row r="195" spans="1:26" ht="25.05" customHeight="1" x14ac:dyDescent="0.3">
      <c r="A195" s="179"/>
      <c r="B195" s="212">
        <v>78</v>
      </c>
      <c r="C195" s="188" t="s">
        <v>501</v>
      </c>
      <c r="D195" s="388" t="s">
        <v>502</v>
      </c>
      <c r="E195" s="388"/>
      <c r="F195" s="182" t="s">
        <v>325</v>
      </c>
      <c r="G195" s="184">
        <v>6</v>
      </c>
      <c r="H195" s="183"/>
      <c r="I195" s="183">
        <f t="shared" si="16"/>
        <v>0</v>
      </c>
      <c r="J195" s="182">
        <f t="shared" si="17"/>
        <v>18.54</v>
      </c>
      <c r="K195" s="187">
        <f t="shared" si="18"/>
        <v>0</v>
      </c>
      <c r="L195" s="187"/>
      <c r="M195" s="187">
        <f>ROUND(G195*(H195),2)</f>
        <v>0</v>
      </c>
      <c r="N195" s="187">
        <v>3.09</v>
      </c>
      <c r="O195" s="187"/>
      <c r="P195" s="189"/>
      <c r="Q195" s="189"/>
      <c r="R195" s="189"/>
      <c r="S195" s="187">
        <f t="shared" si="20"/>
        <v>0</v>
      </c>
      <c r="T195" s="187"/>
      <c r="U195" s="187"/>
      <c r="V195" s="197"/>
      <c r="W195" s="52"/>
      <c r="Z195">
        <v>0</v>
      </c>
    </row>
    <row r="196" spans="1:26" ht="25.05" customHeight="1" x14ac:dyDescent="0.3">
      <c r="A196" s="179"/>
      <c r="B196" s="212">
        <v>79</v>
      </c>
      <c r="C196" s="188" t="s">
        <v>503</v>
      </c>
      <c r="D196" s="388" t="s">
        <v>504</v>
      </c>
      <c r="E196" s="388"/>
      <c r="F196" s="182" t="s">
        <v>325</v>
      </c>
      <c r="G196" s="184">
        <v>6</v>
      </c>
      <c r="H196" s="183"/>
      <c r="I196" s="183">
        <f t="shared" si="16"/>
        <v>0</v>
      </c>
      <c r="J196" s="182">
        <f t="shared" si="17"/>
        <v>15.9</v>
      </c>
      <c r="K196" s="187">
        <f t="shared" si="18"/>
        <v>0</v>
      </c>
      <c r="L196" s="187"/>
      <c r="M196" s="187">
        <f>ROUND(G196*(H196),2)</f>
        <v>0</v>
      </c>
      <c r="N196" s="187">
        <v>2.65</v>
      </c>
      <c r="O196" s="187"/>
      <c r="P196" s="189"/>
      <c r="Q196" s="189"/>
      <c r="R196" s="189"/>
      <c r="S196" s="187">
        <f t="shared" si="20"/>
        <v>0</v>
      </c>
      <c r="T196" s="187"/>
      <c r="U196" s="187"/>
      <c r="V196" s="197"/>
      <c r="W196" s="52"/>
      <c r="Z196">
        <v>0</v>
      </c>
    </row>
    <row r="197" spans="1:26" x14ac:dyDescent="0.3">
      <c r="A197" s="9"/>
      <c r="B197" s="210"/>
      <c r="C197" s="172">
        <v>733</v>
      </c>
      <c r="D197" s="372" t="s">
        <v>310</v>
      </c>
      <c r="E197" s="372"/>
      <c r="F197" s="9"/>
      <c r="G197" s="171"/>
      <c r="H197" s="138"/>
      <c r="I197" s="140">
        <f>ROUND((SUM(I183:I196))/1,2)</f>
        <v>0</v>
      </c>
      <c r="J197" s="9"/>
      <c r="K197" s="9"/>
      <c r="L197" s="9">
        <f>ROUND((SUM(L183:L196))/1,2)</f>
        <v>0</v>
      </c>
      <c r="M197" s="9">
        <f>ROUND((SUM(M183:M196))/1,2)</f>
        <v>0</v>
      </c>
      <c r="N197" s="9"/>
      <c r="O197" s="9"/>
      <c r="P197" s="9"/>
      <c r="Q197" s="9"/>
      <c r="R197" s="9"/>
      <c r="S197" s="9">
        <f>ROUND((SUM(S183:S196))/1,2)</f>
        <v>0.13</v>
      </c>
      <c r="T197" s="9"/>
      <c r="U197" s="9"/>
      <c r="V197" s="198">
        <f>ROUND((SUM(V183:V196))/1,2)</f>
        <v>0</v>
      </c>
      <c r="W197" s="215"/>
      <c r="X197" s="137"/>
      <c r="Y197" s="137"/>
      <c r="Z197" s="137"/>
    </row>
    <row r="198" spans="1:26" x14ac:dyDescent="0.3">
      <c r="A198" s="1"/>
      <c r="B198" s="206"/>
      <c r="C198" s="1"/>
      <c r="D198" s="1"/>
      <c r="E198" s="1"/>
      <c r="F198" s="1"/>
      <c r="G198" s="165"/>
      <c r="H198" s="131"/>
      <c r="I198" s="13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99"/>
      <c r="W198" s="52"/>
    </row>
    <row r="199" spans="1:26" x14ac:dyDescent="0.3">
      <c r="A199" s="9"/>
      <c r="B199" s="210"/>
      <c r="C199" s="172">
        <v>734</v>
      </c>
      <c r="D199" s="372" t="s">
        <v>505</v>
      </c>
      <c r="E199" s="372"/>
      <c r="F199" s="9"/>
      <c r="G199" s="171"/>
      <c r="H199" s="138"/>
      <c r="I199" s="138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195"/>
      <c r="W199" s="215"/>
      <c r="X199" s="137"/>
      <c r="Y199" s="137"/>
      <c r="Z199" s="137"/>
    </row>
    <row r="200" spans="1:26" ht="25.05" customHeight="1" x14ac:dyDescent="0.3">
      <c r="A200" s="179"/>
      <c r="B200" s="211">
        <v>80</v>
      </c>
      <c r="C200" s="180" t="s">
        <v>506</v>
      </c>
      <c r="D200" s="373" t="s">
        <v>507</v>
      </c>
      <c r="E200" s="373"/>
      <c r="F200" s="173" t="s">
        <v>450</v>
      </c>
      <c r="G200" s="175">
        <v>6</v>
      </c>
      <c r="H200" s="174"/>
      <c r="I200" s="174">
        <f t="shared" ref="I200:I214" si="21">ROUND(G200*(H200),2)</f>
        <v>0</v>
      </c>
      <c r="J200" s="173">
        <f t="shared" ref="J200:J214" si="22">ROUND(G200*(N200),2)</f>
        <v>248.58</v>
      </c>
      <c r="K200" s="178">
        <f t="shared" ref="K200:K214" si="23">ROUND(G200*(O200),2)</f>
        <v>0</v>
      </c>
      <c r="L200" s="178">
        <f t="shared" ref="L200:L209" si="24">ROUND(G200*(H200),2)</f>
        <v>0</v>
      </c>
      <c r="M200" s="178"/>
      <c r="N200" s="178">
        <v>41.43</v>
      </c>
      <c r="O200" s="178"/>
      <c r="P200" s="181">
        <v>5.3299999999999997E-3</v>
      </c>
      <c r="Q200" s="181"/>
      <c r="R200" s="181">
        <v>5.3299999999999997E-3</v>
      </c>
      <c r="S200" s="178">
        <f t="shared" ref="S200:S214" si="25">ROUND(G200*(P200),3)</f>
        <v>3.2000000000000001E-2</v>
      </c>
      <c r="T200" s="178"/>
      <c r="U200" s="178"/>
      <c r="V200" s="196"/>
      <c r="W200" s="52"/>
      <c r="Z200">
        <v>0</v>
      </c>
    </row>
    <row r="201" spans="1:26" ht="25.05" customHeight="1" x14ac:dyDescent="0.3">
      <c r="A201" s="179"/>
      <c r="B201" s="211">
        <v>81</v>
      </c>
      <c r="C201" s="180" t="s">
        <v>508</v>
      </c>
      <c r="D201" s="373" t="s">
        <v>509</v>
      </c>
      <c r="E201" s="373"/>
      <c r="F201" s="173" t="s">
        <v>450</v>
      </c>
      <c r="G201" s="175">
        <v>6</v>
      </c>
      <c r="H201" s="174"/>
      <c r="I201" s="174">
        <f t="shared" si="21"/>
        <v>0</v>
      </c>
      <c r="J201" s="173">
        <f t="shared" si="22"/>
        <v>145.62</v>
      </c>
      <c r="K201" s="178">
        <f t="shared" si="23"/>
        <v>0</v>
      </c>
      <c r="L201" s="178">
        <f t="shared" si="24"/>
        <v>0</v>
      </c>
      <c r="M201" s="178"/>
      <c r="N201" s="178">
        <v>24.27</v>
      </c>
      <c r="O201" s="178"/>
      <c r="P201" s="181">
        <v>4.5599999999999998E-3</v>
      </c>
      <c r="Q201" s="181"/>
      <c r="R201" s="181">
        <v>4.5599999999999998E-3</v>
      </c>
      <c r="S201" s="178">
        <f t="shared" si="25"/>
        <v>2.7E-2</v>
      </c>
      <c r="T201" s="178"/>
      <c r="U201" s="178"/>
      <c r="V201" s="196"/>
      <c r="W201" s="52"/>
      <c r="Z201">
        <v>0</v>
      </c>
    </row>
    <row r="202" spans="1:26" ht="25.05" customHeight="1" x14ac:dyDescent="0.3">
      <c r="A202" s="179"/>
      <c r="B202" s="211">
        <v>82</v>
      </c>
      <c r="C202" s="180" t="s">
        <v>510</v>
      </c>
      <c r="D202" s="373" t="s">
        <v>511</v>
      </c>
      <c r="E202" s="373"/>
      <c r="F202" s="173" t="s">
        <v>325</v>
      </c>
      <c r="G202" s="175">
        <v>3</v>
      </c>
      <c r="H202" s="174"/>
      <c r="I202" s="174">
        <f t="shared" si="21"/>
        <v>0</v>
      </c>
      <c r="J202" s="173">
        <f t="shared" si="22"/>
        <v>10.62</v>
      </c>
      <c r="K202" s="178">
        <f t="shared" si="23"/>
        <v>0</v>
      </c>
      <c r="L202" s="178">
        <f t="shared" si="24"/>
        <v>0</v>
      </c>
      <c r="M202" s="178"/>
      <c r="N202" s="178">
        <v>3.54</v>
      </c>
      <c r="O202" s="178"/>
      <c r="P202" s="181">
        <v>2.0000000000000002E-5</v>
      </c>
      <c r="Q202" s="181"/>
      <c r="R202" s="181">
        <v>2.0000000000000002E-5</v>
      </c>
      <c r="S202" s="178">
        <f t="shared" si="25"/>
        <v>0</v>
      </c>
      <c r="T202" s="178"/>
      <c r="U202" s="178"/>
      <c r="V202" s="196"/>
      <c r="W202" s="52"/>
      <c r="Z202">
        <v>0</v>
      </c>
    </row>
    <row r="203" spans="1:26" ht="25.05" customHeight="1" x14ac:dyDescent="0.3">
      <c r="A203" s="179"/>
      <c r="B203" s="211">
        <v>83</v>
      </c>
      <c r="C203" s="180" t="s">
        <v>512</v>
      </c>
      <c r="D203" s="373" t="s">
        <v>511</v>
      </c>
      <c r="E203" s="373"/>
      <c r="F203" s="173" t="s">
        <v>325</v>
      </c>
      <c r="G203" s="175">
        <v>3</v>
      </c>
      <c r="H203" s="174"/>
      <c r="I203" s="174">
        <f t="shared" si="21"/>
        <v>0</v>
      </c>
      <c r="J203" s="173">
        <f t="shared" si="22"/>
        <v>11.19</v>
      </c>
      <c r="K203" s="178">
        <f t="shared" si="23"/>
        <v>0</v>
      </c>
      <c r="L203" s="178">
        <f t="shared" si="24"/>
        <v>0</v>
      </c>
      <c r="M203" s="178"/>
      <c r="N203" s="178">
        <v>3.73</v>
      </c>
      <c r="O203" s="178"/>
      <c r="P203" s="181">
        <v>2.0000000000000002E-5</v>
      </c>
      <c r="Q203" s="181"/>
      <c r="R203" s="181">
        <v>2.0000000000000002E-5</v>
      </c>
      <c r="S203" s="178">
        <f t="shared" si="25"/>
        <v>0</v>
      </c>
      <c r="T203" s="178"/>
      <c r="U203" s="178"/>
      <c r="V203" s="196"/>
      <c r="W203" s="52"/>
      <c r="Z203">
        <v>0</v>
      </c>
    </row>
    <row r="204" spans="1:26" ht="25.05" customHeight="1" x14ac:dyDescent="0.3">
      <c r="A204" s="179"/>
      <c r="B204" s="211">
        <v>84</v>
      </c>
      <c r="C204" s="180" t="s">
        <v>513</v>
      </c>
      <c r="D204" s="373" t="s">
        <v>514</v>
      </c>
      <c r="E204" s="373"/>
      <c r="F204" s="173" t="s">
        <v>325</v>
      </c>
      <c r="G204" s="175">
        <v>1</v>
      </c>
      <c r="H204" s="174"/>
      <c r="I204" s="174">
        <f t="shared" si="21"/>
        <v>0</v>
      </c>
      <c r="J204" s="173">
        <f t="shared" si="22"/>
        <v>3.87</v>
      </c>
      <c r="K204" s="178">
        <f t="shared" si="23"/>
        <v>0</v>
      </c>
      <c r="L204" s="178">
        <f t="shared" si="24"/>
        <v>0</v>
      </c>
      <c r="M204" s="178"/>
      <c r="N204" s="178">
        <v>3.87</v>
      </c>
      <c r="O204" s="178"/>
      <c r="P204" s="181">
        <v>2.0000000000000002E-5</v>
      </c>
      <c r="Q204" s="181"/>
      <c r="R204" s="181">
        <v>2.0000000000000002E-5</v>
      </c>
      <c r="S204" s="178">
        <f t="shared" si="25"/>
        <v>0</v>
      </c>
      <c r="T204" s="178"/>
      <c r="U204" s="178"/>
      <c r="V204" s="196"/>
      <c r="W204" s="52"/>
      <c r="Z204">
        <v>0</v>
      </c>
    </row>
    <row r="205" spans="1:26" ht="25.05" customHeight="1" x14ac:dyDescent="0.3">
      <c r="A205" s="179"/>
      <c r="B205" s="211">
        <v>85</v>
      </c>
      <c r="C205" s="180" t="s">
        <v>515</v>
      </c>
      <c r="D205" s="373" t="s">
        <v>516</v>
      </c>
      <c r="E205" s="373"/>
      <c r="F205" s="173" t="s">
        <v>325</v>
      </c>
      <c r="G205" s="175">
        <v>8</v>
      </c>
      <c r="H205" s="174"/>
      <c r="I205" s="174">
        <f t="shared" si="21"/>
        <v>0</v>
      </c>
      <c r="J205" s="173">
        <f t="shared" si="22"/>
        <v>18.079999999999998</v>
      </c>
      <c r="K205" s="178">
        <f t="shared" si="23"/>
        <v>0</v>
      </c>
      <c r="L205" s="178">
        <f t="shared" si="24"/>
        <v>0</v>
      </c>
      <c r="M205" s="178"/>
      <c r="N205" s="178">
        <v>2.2599999999999998</v>
      </c>
      <c r="O205" s="178"/>
      <c r="P205" s="181">
        <v>1.0000000000000001E-5</v>
      </c>
      <c r="Q205" s="181"/>
      <c r="R205" s="181">
        <v>1.0000000000000001E-5</v>
      </c>
      <c r="S205" s="178">
        <f t="shared" si="25"/>
        <v>0</v>
      </c>
      <c r="T205" s="178"/>
      <c r="U205" s="178"/>
      <c r="V205" s="196"/>
      <c r="W205" s="52"/>
      <c r="Z205">
        <v>0</v>
      </c>
    </row>
    <row r="206" spans="1:26" ht="25.05" customHeight="1" x14ac:dyDescent="0.3">
      <c r="A206" s="179"/>
      <c r="B206" s="211">
        <v>86</v>
      </c>
      <c r="C206" s="180" t="s">
        <v>517</v>
      </c>
      <c r="D206" s="373" t="s">
        <v>518</v>
      </c>
      <c r="E206" s="373"/>
      <c r="F206" s="173" t="s">
        <v>325</v>
      </c>
      <c r="G206" s="175">
        <v>4</v>
      </c>
      <c r="H206" s="174"/>
      <c r="I206" s="174">
        <f t="shared" si="21"/>
        <v>0</v>
      </c>
      <c r="J206" s="173">
        <f t="shared" si="22"/>
        <v>24.12</v>
      </c>
      <c r="K206" s="178">
        <f t="shared" si="23"/>
        <v>0</v>
      </c>
      <c r="L206" s="178">
        <f t="shared" si="24"/>
        <v>0</v>
      </c>
      <c r="M206" s="178"/>
      <c r="N206" s="178">
        <v>6.03</v>
      </c>
      <c r="O206" s="178"/>
      <c r="P206" s="181">
        <v>4.8999999999999998E-4</v>
      </c>
      <c r="Q206" s="181"/>
      <c r="R206" s="181">
        <v>4.8999999999999998E-4</v>
      </c>
      <c r="S206" s="178">
        <f t="shared" si="25"/>
        <v>2E-3</v>
      </c>
      <c r="T206" s="178"/>
      <c r="U206" s="178"/>
      <c r="V206" s="196"/>
      <c r="W206" s="52"/>
      <c r="Z206">
        <v>0</v>
      </c>
    </row>
    <row r="207" spans="1:26" ht="25.05" customHeight="1" x14ac:dyDescent="0.3">
      <c r="A207" s="179"/>
      <c r="B207" s="211">
        <v>87</v>
      </c>
      <c r="C207" s="180" t="s">
        <v>519</v>
      </c>
      <c r="D207" s="373" t="s">
        <v>520</v>
      </c>
      <c r="E207" s="373"/>
      <c r="F207" s="173" t="s">
        <v>316</v>
      </c>
      <c r="G207" s="175">
        <v>0.25</v>
      </c>
      <c r="H207" s="176"/>
      <c r="I207" s="174">
        <f t="shared" si="21"/>
        <v>0</v>
      </c>
      <c r="J207" s="173">
        <f t="shared" si="22"/>
        <v>6.72</v>
      </c>
      <c r="K207" s="178">
        <f t="shared" si="23"/>
        <v>0</v>
      </c>
      <c r="L207" s="178">
        <f t="shared" si="24"/>
        <v>0</v>
      </c>
      <c r="M207" s="178"/>
      <c r="N207" s="178">
        <v>26.86</v>
      </c>
      <c r="O207" s="178"/>
      <c r="P207" s="181"/>
      <c r="Q207" s="181"/>
      <c r="R207" s="181"/>
      <c r="S207" s="178">
        <f t="shared" si="25"/>
        <v>0</v>
      </c>
      <c r="T207" s="178"/>
      <c r="U207" s="178"/>
      <c r="V207" s="196"/>
      <c r="W207" s="52"/>
      <c r="Z207">
        <v>0</v>
      </c>
    </row>
    <row r="208" spans="1:26" ht="25.05" customHeight="1" x14ac:dyDescent="0.3">
      <c r="A208" s="179"/>
      <c r="B208" s="211">
        <v>88</v>
      </c>
      <c r="C208" s="180" t="s">
        <v>521</v>
      </c>
      <c r="D208" s="373" t="s">
        <v>522</v>
      </c>
      <c r="E208" s="373"/>
      <c r="F208" s="173" t="s">
        <v>316</v>
      </c>
      <c r="G208" s="175">
        <v>0.45</v>
      </c>
      <c r="H208" s="176"/>
      <c r="I208" s="174">
        <f t="shared" si="21"/>
        <v>0</v>
      </c>
      <c r="J208" s="173">
        <f t="shared" si="22"/>
        <v>12.09</v>
      </c>
      <c r="K208" s="178">
        <f t="shared" si="23"/>
        <v>0</v>
      </c>
      <c r="L208" s="178">
        <f t="shared" si="24"/>
        <v>0</v>
      </c>
      <c r="M208" s="178"/>
      <c r="N208" s="178">
        <v>26.86</v>
      </c>
      <c r="O208" s="178"/>
      <c r="P208" s="181"/>
      <c r="Q208" s="181"/>
      <c r="R208" s="181"/>
      <c r="S208" s="178">
        <f t="shared" si="25"/>
        <v>0</v>
      </c>
      <c r="T208" s="178"/>
      <c r="U208" s="178"/>
      <c r="V208" s="196"/>
      <c r="W208" s="52"/>
      <c r="Z208">
        <v>0</v>
      </c>
    </row>
    <row r="209" spans="1:26" ht="25.05" customHeight="1" x14ac:dyDescent="0.3">
      <c r="A209" s="179"/>
      <c r="B209" s="211">
        <v>89</v>
      </c>
      <c r="C209" s="180" t="s">
        <v>523</v>
      </c>
      <c r="D209" s="373" t="s">
        <v>524</v>
      </c>
      <c r="E209" s="373"/>
      <c r="F209" s="173" t="s">
        <v>378</v>
      </c>
      <c r="G209" s="175">
        <v>1</v>
      </c>
      <c r="H209" s="174"/>
      <c r="I209" s="174">
        <f t="shared" si="21"/>
        <v>0</v>
      </c>
      <c r="J209" s="173">
        <f t="shared" si="22"/>
        <v>350</v>
      </c>
      <c r="K209" s="178">
        <f t="shared" si="23"/>
        <v>0</v>
      </c>
      <c r="L209" s="178">
        <f t="shared" si="24"/>
        <v>0</v>
      </c>
      <c r="M209" s="178"/>
      <c r="N209" s="178">
        <v>350</v>
      </c>
      <c r="O209" s="178"/>
      <c r="P209" s="181"/>
      <c r="Q209" s="181"/>
      <c r="R209" s="181"/>
      <c r="S209" s="178">
        <f t="shared" si="25"/>
        <v>0</v>
      </c>
      <c r="T209" s="178"/>
      <c r="U209" s="178"/>
      <c r="V209" s="196"/>
      <c r="W209" s="52"/>
      <c r="Z209">
        <v>0</v>
      </c>
    </row>
    <row r="210" spans="1:26" ht="25.05" customHeight="1" x14ac:dyDescent="0.3">
      <c r="A210" s="179"/>
      <c r="B210" s="212">
        <v>90</v>
      </c>
      <c r="C210" s="188" t="s">
        <v>525</v>
      </c>
      <c r="D210" s="388" t="s">
        <v>526</v>
      </c>
      <c r="E210" s="388"/>
      <c r="F210" s="182" t="s">
        <v>325</v>
      </c>
      <c r="G210" s="184">
        <v>3</v>
      </c>
      <c r="H210" s="183"/>
      <c r="I210" s="183">
        <f t="shared" si="21"/>
        <v>0</v>
      </c>
      <c r="J210" s="182">
        <f t="shared" si="22"/>
        <v>87.03</v>
      </c>
      <c r="K210" s="187">
        <f t="shared" si="23"/>
        <v>0</v>
      </c>
      <c r="L210" s="187"/>
      <c r="M210" s="187">
        <f>ROUND(G210*(H210),2)</f>
        <v>0</v>
      </c>
      <c r="N210" s="187">
        <v>29.01</v>
      </c>
      <c r="O210" s="187"/>
      <c r="P210" s="189"/>
      <c r="Q210" s="189"/>
      <c r="R210" s="189"/>
      <c r="S210" s="187">
        <f t="shared" si="25"/>
        <v>0</v>
      </c>
      <c r="T210" s="187"/>
      <c r="U210" s="187"/>
      <c r="V210" s="197"/>
      <c r="W210" s="52"/>
      <c r="Z210">
        <v>0</v>
      </c>
    </row>
    <row r="211" spans="1:26" ht="25.05" customHeight="1" x14ac:dyDescent="0.3">
      <c r="A211" s="179"/>
      <c r="B211" s="212">
        <v>91</v>
      </c>
      <c r="C211" s="188" t="s">
        <v>527</v>
      </c>
      <c r="D211" s="388" t="s">
        <v>528</v>
      </c>
      <c r="E211" s="388"/>
      <c r="F211" s="182" t="s">
        <v>325</v>
      </c>
      <c r="G211" s="184">
        <v>1</v>
      </c>
      <c r="H211" s="183"/>
      <c r="I211" s="183">
        <f t="shared" si="21"/>
        <v>0</v>
      </c>
      <c r="J211" s="182">
        <f t="shared" si="22"/>
        <v>49.01</v>
      </c>
      <c r="K211" s="187">
        <f t="shared" si="23"/>
        <v>0</v>
      </c>
      <c r="L211" s="187"/>
      <c r="M211" s="187">
        <f>ROUND(G211*(H211),2)</f>
        <v>0</v>
      </c>
      <c r="N211" s="187">
        <v>49.01</v>
      </c>
      <c r="O211" s="187"/>
      <c r="P211" s="189"/>
      <c r="Q211" s="189"/>
      <c r="R211" s="189"/>
      <c r="S211" s="187">
        <f t="shared" si="25"/>
        <v>0</v>
      </c>
      <c r="T211" s="187"/>
      <c r="U211" s="187"/>
      <c r="V211" s="197"/>
      <c r="W211" s="52"/>
      <c r="Z211">
        <v>0</v>
      </c>
    </row>
    <row r="212" spans="1:26" ht="25.05" customHeight="1" x14ac:dyDescent="0.3">
      <c r="A212" s="179"/>
      <c r="B212" s="212">
        <v>92</v>
      </c>
      <c r="C212" s="188" t="s">
        <v>529</v>
      </c>
      <c r="D212" s="388" t="s">
        <v>530</v>
      </c>
      <c r="E212" s="388"/>
      <c r="F212" s="182" t="s">
        <v>325</v>
      </c>
      <c r="G212" s="184">
        <v>6</v>
      </c>
      <c r="H212" s="183"/>
      <c r="I212" s="183">
        <f t="shared" si="21"/>
        <v>0</v>
      </c>
      <c r="J212" s="182">
        <f t="shared" si="22"/>
        <v>1230.54</v>
      </c>
      <c r="K212" s="187">
        <f t="shared" si="23"/>
        <v>0</v>
      </c>
      <c r="L212" s="187"/>
      <c r="M212" s="187">
        <f>ROUND(G212*(H212),2)</f>
        <v>0</v>
      </c>
      <c r="N212" s="187">
        <v>205.09</v>
      </c>
      <c r="O212" s="187"/>
      <c r="P212" s="189"/>
      <c r="Q212" s="189"/>
      <c r="R212" s="189"/>
      <c r="S212" s="187">
        <f t="shared" si="25"/>
        <v>0</v>
      </c>
      <c r="T212" s="187"/>
      <c r="U212" s="187"/>
      <c r="V212" s="197"/>
      <c r="W212" s="52"/>
      <c r="Z212">
        <v>0</v>
      </c>
    </row>
    <row r="213" spans="1:26" ht="25.05" customHeight="1" x14ac:dyDescent="0.3">
      <c r="A213" s="179"/>
      <c r="B213" s="212">
        <v>93</v>
      </c>
      <c r="C213" s="188" t="s">
        <v>531</v>
      </c>
      <c r="D213" s="388" t="s">
        <v>532</v>
      </c>
      <c r="E213" s="388"/>
      <c r="F213" s="182" t="s">
        <v>325</v>
      </c>
      <c r="G213" s="184">
        <v>3</v>
      </c>
      <c r="H213" s="183"/>
      <c r="I213" s="183">
        <f t="shared" si="21"/>
        <v>0</v>
      </c>
      <c r="J213" s="182">
        <f t="shared" si="22"/>
        <v>438</v>
      </c>
      <c r="K213" s="187">
        <f t="shared" si="23"/>
        <v>0</v>
      </c>
      <c r="L213" s="187"/>
      <c r="M213" s="187">
        <f>ROUND(G213*(H213),2)</f>
        <v>0</v>
      </c>
      <c r="N213" s="187">
        <v>146</v>
      </c>
      <c r="O213" s="187"/>
      <c r="P213" s="189"/>
      <c r="Q213" s="189"/>
      <c r="R213" s="189"/>
      <c r="S213" s="187">
        <f t="shared" si="25"/>
        <v>0</v>
      </c>
      <c r="T213" s="187"/>
      <c r="U213" s="187"/>
      <c r="V213" s="197"/>
      <c r="W213" s="52"/>
      <c r="Z213">
        <v>0</v>
      </c>
    </row>
    <row r="214" spans="1:26" ht="25.05" customHeight="1" x14ac:dyDescent="0.3">
      <c r="A214" s="179"/>
      <c r="B214" s="212">
        <v>94</v>
      </c>
      <c r="C214" s="188" t="s">
        <v>533</v>
      </c>
      <c r="D214" s="388" t="s">
        <v>534</v>
      </c>
      <c r="E214" s="388"/>
      <c r="F214" s="182" t="s">
        <v>325</v>
      </c>
      <c r="G214" s="184">
        <v>8</v>
      </c>
      <c r="H214" s="183"/>
      <c r="I214" s="183">
        <f t="shared" si="21"/>
        <v>0</v>
      </c>
      <c r="J214" s="182">
        <f t="shared" si="22"/>
        <v>69.2</v>
      </c>
      <c r="K214" s="187">
        <f t="shared" si="23"/>
        <v>0</v>
      </c>
      <c r="L214" s="187"/>
      <c r="M214" s="187">
        <f>ROUND(G214*(H214),2)</f>
        <v>0</v>
      </c>
      <c r="N214" s="187">
        <v>8.65</v>
      </c>
      <c r="O214" s="187"/>
      <c r="P214" s="189">
        <v>1E-4</v>
      </c>
      <c r="Q214" s="189"/>
      <c r="R214" s="189">
        <v>1E-4</v>
      </c>
      <c r="S214" s="187">
        <f t="shared" si="25"/>
        <v>1E-3</v>
      </c>
      <c r="T214" s="187"/>
      <c r="U214" s="187"/>
      <c r="V214" s="197"/>
      <c r="W214" s="52"/>
      <c r="Z214">
        <v>0</v>
      </c>
    </row>
    <row r="215" spans="1:26" x14ac:dyDescent="0.3">
      <c r="A215" s="9"/>
      <c r="B215" s="210"/>
      <c r="C215" s="172">
        <v>734</v>
      </c>
      <c r="D215" s="372" t="s">
        <v>505</v>
      </c>
      <c r="E215" s="372"/>
      <c r="F215" s="9"/>
      <c r="G215" s="171"/>
      <c r="H215" s="138"/>
      <c r="I215" s="140">
        <f>ROUND((SUM(I199:I214))/1,2)</f>
        <v>0</v>
      </c>
      <c r="J215" s="9"/>
      <c r="K215" s="9"/>
      <c r="L215" s="9">
        <f>ROUND((SUM(L199:L214))/1,2)</f>
        <v>0</v>
      </c>
      <c r="M215" s="9">
        <f>ROUND((SUM(M199:M214))/1,2)</f>
        <v>0</v>
      </c>
      <c r="N215" s="9"/>
      <c r="O215" s="9"/>
      <c r="P215" s="9"/>
      <c r="Q215" s="9"/>
      <c r="R215" s="9"/>
      <c r="S215" s="9">
        <f>ROUND((SUM(S199:S214))/1,2)</f>
        <v>0.06</v>
      </c>
      <c r="T215" s="9"/>
      <c r="U215" s="9"/>
      <c r="V215" s="198">
        <f>ROUND((SUM(V199:V214))/1,2)</f>
        <v>0</v>
      </c>
      <c r="W215" s="215"/>
      <c r="X215" s="137"/>
      <c r="Y215" s="137"/>
      <c r="Z215" s="137"/>
    </row>
    <row r="216" spans="1:26" x14ac:dyDescent="0.3">
      <c r="A216" s="1"/>
      <c r="B216" s="206"/>
      <c r="C216" s="1"/>
      <c r="D216" s="1"/>
      <c r="E216" s="1"/>
      <c r="F216" s="1"/>
      <c r="G216" s="165"/>
      <c r="H216" s="131"/>
      <c r="I216" s="13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99"/>
      <c r="W216" s="52"/>
    </row>
    <row r="217" spans="1:26" x14ac:dyDescent="0.3">
      <c r="A217" s="9"/>
      <c r="B217" s="210"/>
      <c r="C217" s="172">
        <v>735</v>
      </c>
      <c r="D217" s="372" t="s">
        <v>313</v>
      </c>
      <c r="E217" s="372"/>
      <c r="F217" s="9"/>
      <c r="G217" s="171"/>
      <c r="H217" s="138"/>
      <c r="I217" s="138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195"/>
      <c r="W217" s="215"/>
      <c r="X217" s="137"/>
      <c r="Y217" s="137"/>
      <c r="Z217" s="137"/>
    </row>
    <row r="218" spans="1:26" ht="25.05" customHeight="1" x14ac:dyDescent="0.3">
      <c r="A218" s="179"/>
      <c r="B218" s="211">
        <v>95</v>
      </c>
      <c r="C218" s="180" t="s">
        <v>535</v>
      </c>
      <c r="D218" s="373" t="s">
        <v>536</v>
      </c>
      <c r="E218" s="373"/>
      <c r="F218" s="173" t="s">
        <v>325</v>
      </c>
      <c r="G218" s="175">
        <v>1</v>
      </c>
      <c r="H218" s="174"/>
      <c r="I218" s="174">
        <f>ROUND(G218*(H218),2)</f>
        <v>0</v>
      </c>
      <c r="J218" s="173">
        <f>ROUND(G218*(N218),2)</f>
        <v>3.7</v>
      </c>
      <c r="K218" s="178">
        <f>ROUND(G218*(O218),2)</f>
        <v>0</v>
      </c>
      <c r="L218" s="178">
        <f>ROUND(G218*(H218),2)</f>
        <v>0</v>
      </c>
      <c r="M218" s="178"/>
      <c r="N218" s="178">
        <v>3.7</v>
      </c>
      <c r="O218" s="178"/>
      <c r="P218" s="181"/>
      <c r="Q218" s="181"/>
      <c r="R218" s="181"/>
      <c r="S218" s="178">
        <f>ROUND(G218*(P218),3)</f>
        <v>0</v>
      </c>
      <c r="T218" s="178"/>
      <c r="U218" s="178"/>
      <c r="V218" s="196"/>
      <c r="W218" s="52"/>
      <c r="Z218">
        <v>0</v>
      </c>
    </row>
    <row r="219" spans="1:26" ht="25.05" customHeight="1" x14ac:dyDescent="0.3">
      <c r="A219" s="179"/>
      <c r="B219" s="211">
        <v>96</v>
      </c>
      <c r="C219" s="180" t="s">
        <v>537</v>
      </c>
      <c r="D219" s="373" t="s">
        <v>538</v>
      </c>
      <c r="E219" s="373"/>
      <c r="F219" s="173" t="s">
        <v>316</v>
      </c>
      <c r="G219" s="175">
        <v>1.7</v>
      </c>
      <c r="H219" s="176"/>
      <c r="I219" s="174">
        <f>ROUND(G219*(H219),2)</f>
        <v>0</v>
      </c>
      <c r="J219" s="173">
        <f>ROUND(G219*(N219),2)</f>
        <v>0.24</v>
      </c>
      <c r="K219" s="178">
        <f>ROUND(G219*(O219),2)</f>
        <v>0</v>
      </c>
      <c r="L219" s="178">
        <f>ROUND(G219*(H219),2)</f>
        <v>0</v>
      </c>
      <c r="M219" s="178"/>
      <c r="N219" s="178">
        <v>0.14000000000000001</v>
      </c>
      <c r="O219" s="178"/>
      <c r="P219" s="181"/>
      <c r="Q219" s="181"/>
      <c r="R219" s="181"/>
      <c r="S219" s="178">
        <f>ROUND(G219*(P219),3)</f>
        <v>0</v>
      </c>
      <c r="T219" s="178"/>
      <c r="U219" s="178"/>
      <c r="V219" s="196"/>
      <c r="W219" s="52"/>
      <c r="Z219">
        <v>0</v>
      </c>
    </row>
    <row r="220" spans="1:26" ht="34.950000000000003" customHeight="1" x14ac:dyDescent="0.3">
      <c r="A220" s="179"/>
      <c r="B220" s="211">
        <v>97</v>
      </c>
      <c r="C220" s="180" t="s">
        <v>539</v>
      </c>
      <c r="D220" s="373" t="s">
        <v>540</v>
      </c>
      <c r="E220" s="373"/>
      <c r="F220" s="173" t="s">
        <v>316</v>
      </c>
      <c r="G220" s="175">
        <v>0.05</v>
      </c>
      <c r="H220" s="176"/>
      <c r="I220" s="174">
        <f>ROUND(G220*(H220),2)</f>
        <v>0</v>
      </c>
      <c r="J220" s="173">
        <f>ROUND(G220*(N220),2)</f>
        <v>0.01</v>
      </c>
      <c r="K220" s="178">
        <f>ROUND(G220*(O220),2)</f>
        <v>0</v>
      </c>
      <c r="L220" s="178">
        <f>ROUND(G220*(H220),2)</f>
        <v>0</v>
      </c>
      <c r="M220" s="178"/>
      <c r="N220" s="178">
        <v>0.14000000000000001</v>
      </c>
      <c r="O220" s="178"/>
      <c r="P220" s="181"/>
      <c r="Q220" s="181"/>
      <c r="R220" s="181"/>
      <c r="S220" s="178">
        <f>ROUND(G220*(P220),3)</f>
        <v>0</v>
      </c>
      <c r="T220" s="178"/>
      <c r="U220" s="178"/>
      <c r="V220" s="196"/>
      <c r="W220" s="52"/>
      <c r="Z220">
        <v>0</v>
      </c>
    </row>
    <row r="221" spans="1:26" ht="25.05" customHeight="1" x14ac:dyDescent="0.3">
      <c r="A221" s="179"/>
      <c r="B221" s="212">
        <v>98</v>
      </c>
      <c r="C221" s="188" t="s">
        <v>541</v>
      </c>
      <c r="D221" s="388" t="s">
        <v>542</v>
      </c>
      <c r="E221" s="388"/>
      <c r="F221" s="182" t="s">
        <v>325</v>
      </c>
      <c r="G221" s="184">
        <v>1</v>
      </c>
      <c r="H221" s="183"/>
      <c r="I221" s="183">
        <f>ROUND(G221*(H221),2)</f>
        <v>0</v>
      </c>
      <c r="J221" s="182">
        <f>ROUND(G221*(N221),2)</f>
        <v>10.54</v>
      </c>
      <c r="K221" s="187">
        <f>ROUND(G221*(O221),2)</f>
        <v>0</v>
      </c>
      <c r="L221" s="187"/>
      <c r="M221" s="187">
        <f>ROUND(G221*(H221),2)</f>
        <v>0</v>
      </c>
      <c r="N221" s="187">
        <v>10.54</v>
      </c>
      <c r="O221" s="187"/>
      <c r="P221" s="189"/>
      <c r="Q221" s="189"/>
      <c r="R221" s="189"/>
      <c r="S221" s="187">
        <f>ROUND(G221*(P221),3)</f>
        <v>0</v>
      </c>
      <c r="T221" s="187"/>
      <c r="U221" s="187"/>
      <c r="V221" s="197"/>
      <c r="W221" s="52"/>
      <c r="Z221">
        <v>0</v>
      </c>
    </row>
    <row r="222" spans="1:26" x14ac:dyDescent="0.3">
      <c r="A222" s="9"/>
      <c r="B222" s="210"/>
      <c r="C222" s="172">
        <v>735</v>
      </c>
      <c r="D222" s="372" t="s">
        <v>313</v>
      </c>
      <c r="E222" s="372"/>
      <c r="F222" s="9"/>
      <c r="G222" s="171"/>
      <c r="H222" s="138"/>
      <c r="I222" s="140">
        <f>ROUND((SUM(I217:I221))/1,2)</f>
        <v>0</v>
      </c>
      <c r="J222" s="9"/>
      <c r="K222" s="9"/>
      <c r="L222" s="9">
        <f>ROUND((SUM(L217:L221))/1,2)</f>
        <v>0</v>
      </c>
      <c r="M222" s="9">
        <f>ROUND((SUM(M217:M221))/1,2)</f>
        <v>0</v>
      </c>
      <c r="N222" s="9"/>
      <c r="O222" s="9"/>
      <c r="P222" s="9"/>
      <c r="Q222" s="9"/>
      <c r="R222" s="9"/>
      <c r="S222" s="9">
        <f>ROUND((SUM(S217:S221))/1,2)</f>
        <v>0</v>
      </c>
      <c r="T222" s="9"/>
      <c r="U222" s="9"/>
      <c r="V222" s="198">
        <f>ROUND((SUM(V217:V221))/1,2)</f>
        <v>0</v>
      </c>
      <c r="W222" s="215"/>
      <c r="X222" s="137"/>
      <c r="Y222" s="137"/>
      <c r="Z222" s="137"/>
    </row>
    <row r="223" spans="1:26" x14ac:dyDescent="0.3">
      <c r="A223" s="1"/>
      <c r="B223" s="206"/>
      <c r="C223" s="1"/>
      <c r="D223" s="1"/>
      <c r="E223" s="1"/>
      <c r="F223" s="1"/>
      <c r="G223" s="165"/>
      <c r="H223" s="131"/>
      <c r="I223" s="13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99"/>
      <c r="W223" s="52"/>
    </row>
    <row r="224" spans="1:26" x14ac:dyDescent="0.3">
      <c r="A224" s="9"/>
      <c r="B224" s="210"/>
      <c r="C224" s="172">
        <v>791</v>
      </c>
      <c r="D224" s="372" t="s">
        <v>543</v>
      </c>
      <c r="E224" s="372"/>
      <c r="F224" s="9"/>
      <c r="G224" s="171"/>
      <c r="H224" s="138"/>
      <c r="I224" s="138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195"/>
      <c r="W224" s="215"/>
      <c r="X224" s="137"/>
      <c r="Y224" s="137"/>
      <c r="Z224" s="137"/>
    </row>
    <row r="225" spans="1:26" ht="25.05" customHeight="1" x14ac:dyDescent="0.3">
      <c r="A225" s="179"/>
      <c r="B225" s="211">
        <v>99</v>
      </c>
      <c r="C225" s="180" t="s">
        <v>544</v>
      </c>
      <c r="D225" s="373" t="s">
        <v>545</v>
      </c>
      <c r="E225" s="373"/>
      <c r="F225" s="173" t="s">
        <v>378</v>
      </c>
      <c r="G225" s="175">
        <v>1</v>
      </c>
      <c r="H225" s="174"/>
      <c r="I225" s="174">
        <f t="shared" ref="I225:I231" si="26">ROUND(G225*(H225),2)</f>
        <v>0</v>
      </c>
      <c r="J225" s="173">
        <f t="shared" ref="J225:J231" si="27">ROUND(G225*(N225),2)</f>
        <v>45.32</v>
      </c>
      <c r="K225" s="178">
        <f t="shared" ref="K225:K231" si="28">ROUND(G225*(O225),2)</f>
        <v>0</v>
      </c>
      <c r="L225" s="178">
        <f>ROUND(G225*(H225),2)</f>
        <v>0</v>
      </c>
      <c r="M225" s="178"/>
      <c r="N225" s="178">
        <v>45.32</v>
      </c>
      <c r="O225" s="178"/>
      <c r="P225" s="181"/>
      <c r="Q225" s="181"/>
      <c r="R225" s="181"/>
      <c r="S225" s="178">
        <f t="shared" ref="S225:S231" si="29">ROUND(G225*(P225),3)</f>
        <v>0</v>
      </c>
      <c r="T225" s="178"/>
      <c r="U225" s="178"/>
      <c r="V225" s="196"/>
      <c r="W225" s="52"/>
      <c r="Z225">
        <v>0</v>
      </c>
    </row>
    <row r="226" spans="1:26" ht="25.05" customHeight="1" x14ac:dyDescent="0.3">
      <c r="A226" s="179"/>
      <c r="B226" s="211">
        <v>100</v>
      </c>
      <c r="C226" s="180" t="s">
        <v>546</v>
      </c>
      <c r="D226" s="373" t="s">
        <v>547</v>
      </c>
      <c r="E226" s="373"/>
      <c r="F226" s="173" t="s">
        <v>316</v>
      </c>
      <c r="G226" s="175">
        <v>0.75</v>
      </c>
      <c r="H226" s="176"/>
      <c r="I226" s="174">
        <f t="shared" si="26"/>
        <v>0</v>
      </c>
      <c r="J226" s="173">
        <f t="shared" si="27"/>
        <v>9.92</v>
      </c>
      <c r="K226" s="178">
        <f t="shared" si="28"/>
        <v>0</v>
      </c>
      <c r="L226" s="178">
        <f>ROUND(G226*(H226),2)</f>
        <v>0</v>
      </c>
      <c r="M226" s="178"/>
      <c r="N226" s="178">
        <v>13.23</v>
      </c>
      <c r="O226" s="178"/>
      <c r="P226" s="181"/>
      <c r="Q226" s="181"/>
      <c r="R226" s="181"/>
      <c r="S226" s="178">
        <f t="shared" si="29"/>
        <v>0</v>
      </c>
      <c r="T226" s="178"/>
      <c r="U226" s="178"/>
      <c r="V226" s="196"/>
      <c r="W226" s="52"/>
      <c r="Z226">
        <v>0</v>
      </c>
    </row>
    <row r="227" spans="1:26" ht="25.05" customHeight="1" x14ac:dyDescent="0.3">
      <c r="A227" s="179"/>
      <c r="B227" s="211">
        <v>101</v>
      </c>
      <c r="C227" s="180" t="s">
        <v>548</v>
      </c>
      <c r="D227" s="373" t="s">
        <v>549</v>
      </c>
      <c r="E227" s="373"/>
      <c r="F227" s="173" t="s">
        <v>316</v>
      </c>
      <c r="G227" s="175">
        <v>0.25</v>
      </c>
      <c r="H227" s="176"/>
      <c r="I227" s="174">
        <f t="shared" si="26"/>
        <v>0</v>
      </c>
      <c r="J227" s="173">
        <f t="shared" si="27"/>
        <v>3.31</v>
      </c>
      <c r="K227" s="178">
        <f t="shared" si="28"/>
        <v>0</v>
      </c>
      <c r="L227" s="178">
        <f>ROUND(G227*(H227),2)</f>
        <v>0</v>
      </c>
      <c r="M227" s="178"/>
      <c r="N227" s="178">
        <v>13.23</v>
      </c>
      <c r="O227" s="178"/>
      <c r="P227" s="181"/>
      <c r="Q227" s="181"/>
      <c r="R227" s="181"/>
      <c r="S227" s="178">
        <f t="shared" si="29"/>
        <v>0</v>
      </c>
      <c r="T227" s="178"/>
      <c r="U227" s="178"/>
      <c r="V227" s="196"/>
      <c r="W227" s="52"/>
      <c r="Z227">
        <v>0</v>
      </c>
    </row>
    <row r="228" spans="1:26" ht="25.05" customHeight="1" x14ac:dyDescent="0.3">
      <c r="A228" s="179"/>
      <c r="B228" s="211">
        <v>102</v>
      </c>
      <c r="C228" s="180" t="s">
        <v>550</v>
      </c>
      <c r="D228" s="373" t="s">
        <v>551</v>
      </c>
      <c r="E228" s="373"/>
      <c r="F228" s="173" t="s">
        <v>316</v>
      </c>
      <c r="G228" s="175">
        <v>0.05</v>
      </c>
      <c r="H228" s="176"/>
      <c r="I228" s="174">
        <f t="shared" si="26"/>
        <v>0</v>
      </c>
      <c r="J228" s="173">
        <f t="shared" si="27"/>
        <v>0.66</v>
      </c>
      <c r="K228" s="178">
        <f t="shared" si="28"/>
        <v>0</v>
      </c>
      <c r="L228" s="178">
        <f>ROUND(G228*(H228),2)</f>
        <v>0</v>
      </c>
      <c r="M228" s="178"/>
      <c r="N228" s="178">
        <v>13.23</v>
      </c>
      <c r="O228" s="178"/>
      <c r="P228" s="181"/>
      <c r="Q228" s="181"/>
      <c r="R228" s="181"/>
      <c r="S228" s="178">
        <f t="shared" si="29"/>
        <v>0</v>
      </c>
      <c r="T228" s="178"/>
      <c r="U228" s="178"/>
      <c r="V228" s="196"/>
      <c r="W228" s="52"/>
      <c r="Z228">
        <v>0</v>
      </c>
    </row>
    <row r="229" spans="1:26" ht="25.05" customHeight="1" x14ac:dyDescent="0.3">
      <c r="A229" s="179"/>
      <c r="B229" s="212">
        <v>103</v>
      </c>
      <c r="C229" s="188" t="s">
        <v>552</v>
      </c>
      <c r="D229" s="388" t="s">
        <v>553</v>
      </c>
      <c r="E229" s="388"/>
      <c r="F229" s="182" t="s">
        <v>325</v>
      </c>
      <c r="G229" s="184">
        <v>3</v>
      </c>
      <c r="H229" s="183"/>
      <c r="I229" s="183">
        <f t="shared" si="26"/>
        <v>0</v>
      </c>
      <c r="J229" s="182">
        <f t="shared" si="27"/>
        <v>99</v>
      </c>
      <c r="K229" s="187">
        <f t="shared" si="28"/>
        <v>0</v>
      </c>
      <c r="L229" s="187"/>
      <c r="M229" s="187">
        <f>ROUND(G229*(H229),2)</f>
        <v>0</v>
      </c>
      <c r="N229" s="187">
        <v>33</v>
      </c>
      <c r="O229" s="187"/>
      <c r="P229" s="189"/>
      <c r="Q229" s="189"/>
      <c r="R229" s="189"/>
      <c r="S229" s="187">
        <f t="shared" si="29"/>
        <v>0</v>
      </c>
      <c r="T229" s="187"/>
      <c r="U229" s="187"/>
      <c r="V229" s="197"/>
      <c r="W229" s="52"/>
      <c r="Z229">
        <v>0</v>
      </c>
    </row>
    <row r="230" spans="1:26" ht="34.950000000000003" customHeight="1" x14ac:dyDescent="0.3">
      <c r="A230" s="179"/>
      <c r="B230" s="212">
        <v>104</v>
      </c>
      <c r="C230" s="188" t="s">
        <v>554</v>
      </c>
      <c r="D230" s="388" t="s">
        <v>555</v>
      </c>
      <c r="E230" s="388"/>
      <c r="F230" s="182" t="s">
        <v>378</v>
      </c>
      <c r="G230" s="184">
        <v>1</v>
      </c>
      <c r="H230" s="183"/>
      <c r="I230" s="183">
        <f t="shared" si="26"/>
        <v>0</v>
      </c>
      <c r="J230" s="182">
        <f t="shared" si="27"/>
        <v>1054</v>
      </c>
      <c r="K230" s="187">
        <f t="shared" si="28"/>
        <v>0</v>
      </c>
      <c r="L230" s="187"/>
      <c r="M230" s="187">
        <f>ROUND(G230*(H230),2)</f>
        <v>0</v>
      </c>
      <c r="N230" s="187">
        <v>1054</v>
      </c>
      <c r="O230" s="187"/>
      <c r="P230" s="189"/>
      <c r="Q230" s="189"/>
      <c r="R230" s="189"/>
      <c r="S230" s="187">
        <f t="shared" si="29"/>
        <v>0</v>
      </c>
      <c r="T230" s="187"/>
      <c r="U230" s="187"/>
      <c r="V230" s="197"/>
      <c r="W230" s="52"/>
      <c r="Z230">
        <v>0</v>
      </c>
    </row>
    <row r="231" spans="1:26" ht="25.05" customHeight="1" x14ac:dyDescent="0.3">
      <c r="A231" s="179"/>
      <c r="B231" s="212">
        <v>105</v>
      </c>
      <c r="C231" s="188" t="s">
        <v>556</v>
      </c>
      <c r="D231" s="388" t="s">
        <v>557</v>
      </c>
      <c r="E231" s="388"/>
      <c r="F231" s="182" t="s">
        <v>378</v>
      </c>
      <c r="G231" s="184">
        <v>1</v>
      </c>
      <c r="H231" s="183"/>
      <c r="I231" s="183">
        <f t="shared" si="26"/>
        <v>0</v>
      </c>
      <c r="J231" s="182">
        <f t="shared" si="27"/>
        <v>125</v>
      </c>
      <c r="K231" s="187">
        <f t="shared" si="28"/>
        <v>0</v>
      </c>
      <c r="L231" s="187"/>
      <c r="M231" s="187">
        <f>ROUND(G231*(H231),2)</f>
        <v>0</v>
      </c>
      <c r="N231" s="187">
        <v>125</v>
      </c>
      <c r="O231" s="187"/>
      <c r="P231" s="189"/>
      <c r="Q231" s="189"/>
      <c r="R231" s="189"/>
      <c r="S231" s="187">
        <f t="shared" si="29"/>
        <v>0</v>
      </c>
      <c r="T231" s="187"/>
      <c r="U231" s="187"/>
      <c r="V231" s="197"/>
      <c r="W231" s="52"/>
      <c r="Z231">
        <v>0</v>
      </c>
    </row>
    <row r="232" spans="1:26" x14ac:dyDescent="0.3">
      <c r="A232" s="9"/>
      <c r="B232" s="210"/>
      <c r="C232" s="172">
        <v>791</v>
      </c>
      <c r="D232" s="372" t="s">
        <v>543</v>
      </c>
      <c r="E232" s="372"/>
      <c r="F232" s="9"/>
      <c r="G232" s="171"/>
      <c r="H232" s="138"/>
      <c r="I232" s="140">
        <f>ROUND((SUM(I224:I231))/1,2)</f>
        <v>0</v>
      </c>
      <c r="J232" s="9"/>
      <c r="K232" s="9"/>
      <c r="L232" s="9">
        <f>ROUND((SUM(L224:L231))/1,2)</f>
        <v>0</v>
      </c>
      <c r="M232" s="9">
        <f>ROUND((SUM(M224:M231))/1,2)</f>
        <v>0</v>
      </c>
      <c r="N232" s="9"/>
      <c r="O232" s="9"/>
      <c r="P232" s="9"/>
      <c r="Q232" s="9"/>
      <c r="R232" s="9"/>
      <c r="S232" s="9">
        <f>ROUND((SUM(S224:S231))/1,2)</f>
        <v>0</v>
      </c>
      <c r="T232" s="9"/>
      <c r="U232" s="9"/>
      <c r="V232" s="198">
        <f>ROUND((SUM(V224:V231))/1,2)</f>
        <v>0</v>
      </c>
      <c r="W232" s="215"/>
      <c r="X232" s="137"/>
      <c r="Y232" s="137"/>
      <c r="Z232" s="137"/>
    </row>
    <row r="233" spans="1:26" x14ac:dyDescent="0.3">
      <c r="A233" s="1"/>
      <c r="B233" s="206"/>
      <c r="C233" s="1"/>
      <c r="D233" s="1"/>
      <c r="E233" s="1"/>
      <c r="F233" s="1"/>
      <c r="G233" s="165"/>
      <c r="H233" s="131"/>
      <c r="I233" s="13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99"/>
      <c r="W233" s="52"/>
    </row>
    <row r="234" spans="1:26" x14ac:dyDescent="0.3">
      <c r="A234" s="9"/>
      <c r="B234" s="210"/>
      <c r="C234" s="9"/>
      <c r="D234" s="386" t="s">
        <v>74</v>
      </c>
      <c r="E234" s="386"/>
      <c r="F234" s="9"/>
      <c r="G234" s="171"/>
      <c r="H234" s="138"/>
      <c r="I234" s="140">
        <f>ROUND((SUM(I103:I233))/2,2)</f>
        <v>0</v>
      </c>
      <c r="J234" s="9"/>
      <c r="K234" s="9"/>
      <c r="L234" s="138">
        <f>ROUND((SUM(L103:L233))/2,2)</f>
        <v>0</v>
      </c>
      <c r="M234" s="138">
        <f>ROUND((SUM(M103:M233))/2,2)</f>
        <v>0</v>
      </c>
      <c r="N234" s="9"/>
      <c r="O234" s="9"/>
      <c r="P234" s="190"/>
      <c r="Q234" s="9"/>
      <c r="R234" s="9"/>
      <c r="S234" s="190">
        <f>ROUND((SUM(S103:S233))/2,2)</f>
        <v>0.21</v>
      </c>
      <c r="T234" s="9"/>
      <c r="U234" s="9"/>
      <c r="V234" s="198">
        <f>ROUND((SUM(V103:V233))/2,2)</f>
        <v>0</v>
      </c>
      <c r="W234" s="52"/>
    </row>
    <row r="235" spans="1:26" x14ac:dyDescent="0.3">
      <c r="A235" s="1"/>
      <c r="B235" s="206"/>
      <c r="C235" s="1"/>
      <c r="D235" s="1"/>
      <c r="E235" s="1"/>
      <c r="F235" s="1"/>
      <c r="G235" s="165"/>
      <c r="H235" s="131"/>
      <c r="I235" s="13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99"/>
      <c r="W235" s="52"/>
    </row>
    <row r="236" spans="1:26" x14ac:dyDescent="0.3">
      <c r="A236" s="9"/>
      <c r="B236" s="210"/>
      <c r="C236" s="9"/>
      <c r="D236" s="386" t="s">
        <v>197</v>
      </c>
      <c r="E236" s="386"/>
      <c r="F236" s="9"/>
      <c r="G236" s="171"/>
      <c r="H236" s="138"/>
      <c r="I236" s="138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195"/>
      <c r="W236" s="215"/>
      <c r="X236" s="137"/>
      <c r="Y236" s="137"/>
      <c r="Z236" s="137"/>
    </row>
    <row r="237" spans="1:26" x14ac:dyDescent="0.3">
      <c r="A237" s="9"/>
      <c r="B237" s="210"/>
      <c r="C237" s="172">
        <v>921</v>
      </c>
      <c r="D237" s="372" t="s">
        <v>216</v>
      </c>
      <c r="E237" s="372"/>
      <c r="F237" s="9"/>
      <c r="G237" s="171"/>
      <c r="H237" s="138"/>
      <c r="I237" s="138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195"/>
      <c r="W237" s="215"/>
      <c r="X237" s="137"/>
      <c r="Y237" s="137"/>
      <c r="Z237" s="137"/>
    </row>
    <row r="238" spans="1:26" ht="25.05" customHeight="1" x14ac:dyDescent="0.3">
      <c r="A238" s="179"/>
      <c r="B238" s="211">
        <v>106</v>
      </c>
      <c r="C238" s="180" t="s">
        <v>558</v>
      </c>
      <c r="D238" s="373" t="s">
        <v>559</v>
      </c>
      <c r="E238" s="373"/>
      <c r="F238" s="173" t="s">
        <v>162</v>
      </c>
      <c r="G238" s="175">
        <v>30</v>
      </c>
      <c r="H238" s="174"/>
      <c r="I238" s="174">
        <f>ROUND(G238*(H238),2)</f>
        <v>0</v>
      </c>
      <c r="J238" s="173">
        <f>ROUND(G238*(N238),2)</f>
        <v>132</v>
      </c>
      <c r="K238" s="178">
        <f>ROUND(G238*(O238),2)</f>
        <v>0</v>
      </c>
      <c r="L238" s="178">
        <f>ROUND(G238*(H238),2)</f>
        <v>0</v>
      </c>
      <c r="M238" s="178"/>
      <c r="N238" s="178">
        <v>4.4000000000000004</v>
      </c>
      <c r="O238" s="178"/>
      <c r="P238" s="181"/>
      <c r="Q238" s="181"/>
      <c r="R238" s="181"/>
      <c r="S238" s="178">
        <f>ROUND(G238*(P238),3)</f>
        <v>0</v>
      </c>
      <c r="T238" s="178"/>
      <c r="U238" s="178"/>
      <c r="V238" s="196"/>
      <c r="W238" s="52"/>
      <c r="Z238">
        <v>0</v>
      </c>
    </row>
    <row r="239" spans="1:26" x14ac:dyDescent="0.3">
      <c r="A239" s="9"/>
      <c r="B239" s="210"/>
      <c r="C239" s="172">
        <v>921</v>
      </c>
      <c r="D239" s="372" t="s">
        <v>216</v>
      </c>
      <c r="E239" s="372"/>
      <c r="F239" s="9"/>
      <c r="G239" s="171"/>
      <c r="H239" s="138"/>
      <c r="I239" s="140">
        <f>ROUND((SUM(I237:I238))/1,2)</f>
        <v>0</v>
      </c>
      <c r="J239" s="9"/>
      <c r="K239" s="9"/>
      <c r="L239" s="9">
        <f>ROUND((SUM(L237:L238))/1,2)</f>
        <v>0</v>
      </c>
      <c r="M239" s="9">
        <f>ROUND((SUM(M237:M238))/1,2)</f>
        <v>0</v>
      </c>
      <c r="N239" s="9"/>
      <c r="O239" s="9"/>
      <c r="P239" s="9"/>
      <c r="Q239" s="9"/>
      <c r="R239" s="9"/>
      <c r="S239" s="9">
        <f>ROUND((SUM(S237:S238))/1,2)</f>
        <v>0</v>
      </c>
      <c r="T239" s="9"/>
      <c r="U239" s="9"/>
      <c r="V239" s="198">
        <f>ROUND((SUM(V237:V238))/1,2)</f>
        <v>0</v>
      </c>
      <c r="W239" s="215"/>
      <c r="X239" s="137"/>
      <c r="Y239" s="137"/>
      <c r="Z239" s="137"/>
    </row>
    <row r="240" spans="1:26" x14ac:dyDescent="0.3">
      <c r="A240" s="1"/>
      <c r="B240" s="206"/>
      <c r="C240" s="1"/>
      <c r="D240" s="1"/>
      <c r="E240" s="1"/>
      <c r="F240" s="1"/>
      <c r="G240" s="165"/>
      <c r="H240" s="131"/>
      <c r="I240" s="1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99"/>
      <c r="W240" s="52"/>
    </row>
    <row r="241" spans="1:26" x14ac:dyDescent="0.3">
      <c r="A241" s="9"/>
      <c r="B241" s="210"/>
      <c r="C241" s="172">
        <v>936</v>
      </c>
      <c r="D241" s="372" t="s">
        <v>560</v>
      </c>
      <c r="E241" s="372"/>
      <c r="F241" s="9"/>
      <c r="G241" s="171"/>
      <c r="H241" s="138"/>
      <c r="I241" s="138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195"/>
      <c r="W241" s="215"/>
      <c r="X241" s="137"/>
      <c r="Y241" s="137"/>
      <c r="Z241" s="137"/>
    </row>
    <row r="242" spans="1:26" ht="25.05" customHeight="1" x14ac:dyDescent="0.3">
      <c r="A242" s="179"/>
      <c r="B242" s="211">
        <v>107</v>
      </c>
      <c r="C242" s="180" t="s">
        <v>561</v>
      </c>
      <c r="D242" s="373" t="s">
        <v>562</v>
      </c>
      <c r="E242" s="373"/>
      <c r="F242" s="173" t="s">
        <v>378</v>
      </c>
      <c r="G242" s="175">
        <v>1</v>
      </c>
      <c r="H242" s="174"/>
      <c r="I242" s="174">
        <f>ROUND(G242*(H242),2)</f>
        <v>0</v>
      </c>
      <c r="J242" s="173">
        <f>ROUND(G242*(N242),2)</f>
        <v>220</v>
      </c>
      <c r="K242" s="178">
        <f>ROUND(G242*(O242),2)</f>
        <v>0</v>
      </c>
      <c r="L242" s="178">
        <f>ROUND(G242*(H242),2)</f>
        <v>0</v>
      </c>
      <c r="M242" s="178"/>
      <c r="N242" s="178">
        <v>220</v>
      </c>
      <c r="O242" s="178"/>
      <c r="P242" s="181"/>
      <c r="Q242" s="181"/>
      <c r="R242" s="181"/>
      <c r="S242" s="178">
        <f>ROUND(G242*(P242),3)</f>
        <v>0</v>
      </c>
      <c r="T242" s="178"/>
      <c r="U242" s="178"/>
      <c r="V242" s="196"/>
      <c r="W242" s="52"/>
      <c r="Z242">
        <v>0</v>
      </c>
    </row>
    <row r="243" spans="1:26" ht="25.05" customHeight="1" x14ac:dyDescent="0.3">
      <c r="A243" s="179"/>
      <c r="B243" s="211">
        <v>108</v>
      </c>
      <c r="C243" s="180" t="s">
        <v>563</v>
      </c>
      <c r="D243" s="373" t="s">
        <v>564</v>
      </c>
      <c r="E243" s="373"/>
      <c r="F243" s="173" t="s">
        <v>378</v>
      </c>
      <c r="G243" s="175">
        <v>1</v>
      </c>
      <c r="H243" s="174"/>
      <c r="I243" s="174">
        <f>ROUND(G243*(H243),2)</f>
        <v>0</v>
      </c>
      <c r="J243" s="173">
        <f>ROUND(G243*(N243),2)</f>
        <v>635</v>
      </c>
      <c r="K243" s="178">
        <f>ROUND(G243*(O243),2)</f>
        <v>0</v>
      </c>
      <c r="L243" s="178">
        <f>ROUND(G243*(H243),2)</f>
        <v>0</v>
      </c>
      <c r="M243" s="178"/>
      <c r="N243" s="178">
        <v>635</v>
      </c>
      <c r="O243" s="178"/>
      <c r="P243" s="181"/>
      <c r="Q243" s="181"/>
      <c r="R243" s="181"/>
      <c r="S243" s="178">
        <f>ROUND(G243*(P243),3)</f>
        <v>0</v>
      </c>
      <c r="T243" s="178"/>
      <c r="U243" s="178"/>
      <c r="V243" s="196"/>
      <c r="W243" s="52"/>
      <c r="Z243">
        <v>0</v>
      </c>
    </row>
    <row r="244" spans="1:26" ht="25.05" customHeight="1" x14ac:dyDescent="0.3">
      <c r="A244" s="179"/>
      <c r="B244" s="211">
        <v>109</v>
      </c>
      <c r="C244" s="180" t="s">
        <v>565</v>
      </c>
      <c r="D244" s="373" t="s">
        <v>566</v>
      </c>
      <c r="E244" s="373"/>
      <c r="F244" s="173" t="s">
        <v>378</v>
      </c>
      <c r="G244" s="175">
        <v>1</v>
      </c>
      <c r="H244" s="174"/>
      <c r="I244" s="174">
        <f>ROUND(G244*(H244),2)</f>
        <v>0</v>
      </c>
      <c r="J244" s="173">
        <f>ROUND(G244*(N244),2)</f>
        <v>40</v>
      </c>
      <c r="K244" s="178">
        <f>ROUND(G244*(O244),2)</f>
        <v>0</v>
      </c>
      <c r="L244" s="178">
        <f>ROUND(G244*(H244),2)</f>
        <v>0</v>
      </c>
      <c r="M244" s="178"/>
      <c r="N244" s="178">
        <v>40</v>
      </c>
      <c r="O244" s="178"/>
      <c r="P244" s="181"/>
      <c r="Q244" s="181"/>
      <c r="R244" s="181"/>
      <c r="S244" s="178">
        <f>ROUND(G244*(P244),3)</f>
        <v>0</v>
      </c>
      <c r="T244" s="178"/>
      <c r="U244" s="178"/>
      <c r="V244" s="196"/>
      <c r="W244" s="52"/>
      <c r="Z244">
        <v>0</v>
      </c>
    </row>
    <row r="245" spans="1:26" ht="25.05" customHeight="1" x14ac:dyDescent="0.3">
      <c r="A245" s="179"/>
      <c r="B245" s="211">
        <v>110</v>
      </c>
      <c r="C245" s="180" t="s">
        <v>567</v>
      </c>
      <c r="D245" s="373" t="s">
        <v>568</v>
      </c>
      <c r="E245" s="373"/>
      <c r="F245" s="173" t="s">
        <v>378</v>
      </c>
      <c r="G245" s="175">
        <v>1</v>
      </c>
      <c r="H245" s="174"/>
      <c r="I245" s="174">
        <f>ROUND(G245*(H245),2)</f>
        <v>0</v>
      </c>
      <c r="J245" s="173">
        <f>ROUND(G245*(N245),2)</f>
        <v>100</v>
      </c>
      <c r="K245" s="178">
        <f>ROUND(G245*(O245),2)</f>
        <v>0</v>
      </c>
      <c r="L245" s="178">
        <f>ROUND(G245*(H245),2)</f>
        <v>0</v>
      </c>
      <c r="M245" s="178"/>
      <c r="N245" s="178">
        <v>100</v>
      </c>
      <c r="O245" s="178"/>
      <c r="P245" s="181"/>
      <c r="Q245" s="181"/>
      <c r="R245" s="181"/>
      <c r="S245" s="178">
        <f>ROUND(G245*(P245),3)</f>
        <v>0</v>
      </c>
      <c r="T245" s="178"/>
      <c r="U245" s="178"/>
      <c r="V245" s="196"/>
      <c r="W245" s="52"/>
      <c r="Z245">
        <v>0</v>
      </c>
    </row>
    <row r="246" spans="1:26" ht="25.05" customHeight="1" x14ac:dyDescent="0.3">
      <c r="A246" s="179"/>
      <c r="B246" s="211">
        <v>111</v>
      </c>
      <c r="C246" s="180" t="s">
        <v>569</v>
      </c>
      <c r="D246" s="373" t="s">
        <v>570</v>
      </c>
      <c r="E246" s="373"/>
      <c r="F246" s="173" t="s">
        <v>378</v>
      </c>
      <c r="G246" s="175">
        <v>1</v>
      </c>
      <c r="H246" s="174"/>
      <c r="I246" s="174">
        <f>ROUND(G246*(H246),2)</f>
        <v>0</v>
      </c>
      <c r="J246" s="173">
        <f>ROUND(G246*(N246),2)</f>
        <v>180</v>
      </c>
      <c r="K246" s="178">
        <f>ROUND(G246*(O246),2)</f>
        <v>0</v>
      </c>
      <c r="L246" s="178">
        <f>ROUND(G246*(H246),2)</f>
        <v>0</v>
      </c>
      <c r="M246" s="178"/>
      <c r="N246" s="178">
        <v>180</v>
      </c>
      <c r="O246" s="178"/>
      <c r="P246" s="181"/>
      <c r="Q246" s="181"/>
      <c r="R246" s="181"/>
      <c r="S246" s="178">
        <f>ROUND(G246*(P246),3)</f>
        <v>0</v>
      </c>
      <c r="T246" s="178"/>
      <c r="U246" s="178"/>
      <c r="V246" s="196"/>
      <c r="W246" s="52"/>
      <c r="Z246">
        <v>0</v>
      </c>
    </row>
    <row r="247" spans="1:26" x14ac:dyDescent="0.3">
      <c r="A247" s="9"/>
      <c r="B247" s="210"/>
      <c r="C247" s="172">
        <v>936</v>
      </c>
      <c r="D247" s="372" t="s">
        <v>560</v>
      </c>
      <c r="E247" s="372"/>
      <c r="F247" s="9"/>
      <c r="G247" s="171"/>
      <c r="H247" s="138"/>
      <c r="I247" s="140">
        <f>ROUND((SUM(I241:I246))/1,2)</f>
        <v>0</v>
      </c>
      <c r="J247" s="9"/>
      <c r="K247" s="9"/>
      <c r="L247" s="9">
        <f>ROUND((SUM(L241:L246))/1,2)</f>
        <v>0</v>
      </c>
      <c r="M247" s="9">
        <f>ROUND((SUM(M241:M246))/1,2)</f>
        <v>0</v>
      </c>
      <c r="N247" s="9"/>
      <c r="O247" s="9"/>
      <c r="P247" s="9"/>
      <c r="Q247" s="9"/>
      <c r="R247" s="9"/>
      <c r="S247" s="9">
        <f>ROUND((SUM(S241:S246))/1,2)</f>
        <v>0</v>
      </c>
      <c r="T247" s="9"/>
      <c r="U247" s="9"/>
      <c r="V247" s="198">
        <f>ROUND((SUM(V241:V246))/1,2)</f>
        <v>0</v>
      </c>
      <c r="W247" s="215"/>
      <c r="X247" s="137"/>
      <c r="Y247" s="137"/>
      <c r="Z247" s="137"/>
    </row>
    <row r="248" spans="1:26" x14ac:dyDescent="0.3">
      <c r="A248" s="1"/>
      <c r="B248" s="206"/>
      <c r="C248" s="1"/>
      <c r="D248" s="1"/>
      <c r="E248" s="1"/>
      <c r="F248" s="1"/>
      <c r="G248" s="165"/>
      <c r="H248" s="131"/>
      <c r="I248" s="13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99"/>
      <c r="W248" s="52"/>
    </row>
    <row r="249" spans="1:26" x14ac:dyDescent="0.3">
      <c r="A249" s="9"/>
      <c r="B249" s="210"/>
      <c r="C249" s="9"/>
      <c r="D249" s="386" t="s">
        <v>197</v>
      </c>
      <c r="E249" s="386"/>
      <c r="F249" s="9"/>
      <c r="G249" s="171"/>
      <c r="H249" s="138"/>
      <c r="I249" s="140">
        <f>ROUND((SUM(I236:I248))/2,2)</f>
        <v>0</v>
      </c>
      <c r="J249" s="9"/>
      <c r="K249" s="9"/>
      <c r="L249" s="138">
        <f>ROUND((SUM(L236:L248))/2,2)</f>
        <v>0</v>
      </c>
      <c r="M249" s="138">
        <f>ROUND((SUM(M236:M248))/2,2)</f>
        <v>0</v>
      </c>
      <c r="N249" s="9"/>
      <c r="O249" s="9"/>
      <c r="P249" s="190"/>
      <c r="Q249" s="9"/>
      <c r="R249" s="9"/>
      <c r="S249" s="190">
        <f>ROUND((SUM(S236:S248))/2,2)</f>
        <v>0</v>
      </c>
      <c r="T249" s="9"/>
      <c r="U249" s="9"/>
      <c r="V249" s="198">
        <f>ROUND((SUM(V236:V248))/2,2)</f>
        <v>0</v>
      </c>
      <c r="W249" s="52"/>
    </row>
    <row r="250" spans="1:26" x14ac:dyDescent="0.3">
      <c r="A250" s="1"/>
      <c r="B250" s="206"/>
      <c r="C250" s="1"/>
      <c r="D250" s="1"/>
      <c r="E250" s="1"/>
      <c r="F250" s="1"/>
      <c r="G250" s="165"/>
      <c r="H250" s="131"/>
      <c r="I250" s="13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99"/>
      <c r="W250" s="52"/>
    </row>
    <row r="251" spans="1:26" x14ac:dyDescent="0.3">
      <c r="A251" s="9"/>
      <c r="B251" s="210"/>
      <c r="C251" s="9"/>
      <c r="D251" s="386" t="s">
        <v>8</v>
      </c>
      <c r="E251" s="386"/>
      <c r="F251" s="9"/>
      <c r="G251" s="171"/>
      <c r="H251" s="138"/>
      <c r="I251" s="138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195"/>
      <c r="W251" s="215"/>
      <c r="X251" s="137"/>
      <c r="Y251" s="137"/>
      <c r="Z251" s="137"/>
    </row>
    <row r="252" spans="1:26" x14ac:dyDescent="0.3">
      <c r="A252" s="9"/>
      <c r="B252" s="210"/>
      <c r="C252" s="172">
        <v>0</v>
      </c>
      <c r="D252" s="372" t="s">
        <v>328</v>
      </c>
      <c r="E252" s="372"/>
      <c r="F252" s="9"/>
      <c r="G252" s="171"/>
      <c r="H252" s="138"/>
      <c r="I252" s="138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195"/>
      <c r="W252" s="215"/>
      <c r="X252" s="137"/>
      <c r="Y252" s="137"/>
      <c r="Z252" s="137"/>
    </row>
    <row r="253" spans="1:26" x14ac:dyDescent="0.3">
      <c r="A253" s="179"/>
      <c r="B253" s="211">
        <v>112</v>
      </c>
      <c r="C253" s="180" t="s">
        <v>571</v>
      </c>
      <c r="D253" s="373" t="s">
        <v>572</v>
      </c>
      <c r="E253" s="373"/>
      <c r="F253" s="173" t="s">
        <v>212</v>
      </c>
      <c r="G253" s="175">
        <v>48</v>
      </c>
      <c r="H253" s="174"/>
      <c r="I253" s="174">
        <f>ROUND(G253*(H253),2)</f>
        <v>0</v>
      </c>
      <c r="J253" s="173">
        <f>ROUND(G253*(N253),2)</f>
        <v>731.52</v>
      </c>
      <c r="K253" s="178">
        <f>ROUND(G253*(O253),2)</f>
        <v>0</v>
      </c>
      <c r="L253" s="178">
        <f>ROUND(G253*(H253),2)</f>
        <v>0</v>
      </c>
      <c r="M253" s="178"/>
      <c r="N253" s="178">
        <v>15.24</v>
      </c>
      <c r="O253" s="178"/>
      <c r="P253" s="181"/>
      <c r="Q253" s="181"/>
      <c r="R253" s="181"/>
      <c r="S253" s="178">
        <f>ROUND(G253*(P253),3)</f>
        <v>0</v>
      </c>
      <c r="T253" s="178"/>
      <c r="U253" s="178"/>
      <c r="V253" s="196"/>
      <c r="W253" s="52"/>
      <c r="Y253">
        <f>ROUND(G253*(H253),2)</f>
        <v>0</v>
      </c>
      <c r="Z253">
        <v>0</v>
      </c>
    </row>
    <row r="254" spans="1:26" x14ac:dyDescent="0.3">
      <c r="A254" s="9"/>
      <c r="B254" s="210"/>
      <c r="C254" s="172">
        <v>0</v>
      </c>
      <c r="D254" s="372" t="s">
        <v>328</v>
      </c>
      <c r="E254" s="372"/>
      <c r="F254" s="9"/>
      <c r="G254" s="171"/>
      <c r="H254" s="138"/>
      <c r="I254" s="140">
        <f>ROUND((SUM(I252:I253))/1,2)</f>
        <v>0</v>
      </c>
      <c r="J254" s="9"/>
      <c r="K254" s="9"/>
      <c r="L254" s="9">
        <f>ROUND((SUM(L252:L253))/1,2)</f>
        <v>0</v>
      </c>
      <c r="M254" s="9">
        <f>ROUND((SUM(M252:M253))/1,2)</f>
        <v>0</v>
      </c>
      <c r="N254" s="9"/>
      <c r="O254" s="9"/>
      <c r="P254" s="190"/>
      <c r="Q254" s="1"/>
      <c r="R254" s="1"/>
      <c r="S254" s="190">
        <f>ROUND((SUM(S252:S253))/1,2)</f>
        <v>0</v>
      </c>
      <c r="T254" s="2"/>
      <c r="U254" s="2"/>
      <c r="V254" s="198">
        <f>ROUND((SUM(V252:V253))/1,2)</f>
        <v>0</v>
      </c>
      <c r="W254" s="52"/>
    </row>
    <row r="255" spans="1:26" x14ac:dyDescent="0.3">
      <c r="A255" s="1"/>
      <c r="B255" s="206"/>
      <c r="C255" s="1"/>
      <c r="D255" s="1"/>
      <c r="E255" s="1"/>
      <c r="F255" s="1"/>
      <c r="G255" s="165"/>
      <c r="H255" s="131"/>
      <c r="I255" s="13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99"/>
      <c r="W255" s="52"/>
    </row>
    <row r="256" spans="1:26" x14ac:dyDescent="0.3">
      <c r="A256" s="9"/>
      <c r="B256" s="210"/>
      <c r="C256" s="9"/>
      <c r="D256" s="386" t="s">
        <v>8</v>
      </c>
      <c r="E256" s="386"/>
      <c r="F256" s="9"/>
      <c r="G256" s="171"/>
      <c r="H256" s="138"/>
      <c r="I256" s="140">
        <f>ROUND((SUM(I251:I255))/2,2)</f>
        <v>0</v>
      </c>
      <c r="J256" s="9"/>
      <c r="K256" s="9"/>
      <c r="L256" s="9">
        <f>ROUND((SUM(L251:L255))/2,2)</f>
        <v>0</v>
      </c>
      <c r="M256" s="9">
        <f>ROUND((SUM(M251:M255))/2,2)</f>
        <v>0</v>
      </c>
      <c r="N256" s="9"/>
      <c r="O256" s="9"/>
      <c r="P256" s="190"/>
      <c r="Q256" s="1"/>
      <c r="R256" s="1"/>
      <c r="S256" s="190">
        <f>ROUND((SUM(S251:S255))/2,2)</f>
        <v>0</v>
      </c>
      <c r="T256" s="1"/>
      <c r="U256" s="1"/>
      <c r="V256" s="198">
        <f>ROUND((SUM(V251:V255))/2,2)</f>
        <v>0</v>
      </c>
      <c r="W256" s="52"/>
    </row>
    <row r="257" spans="1:26" x14ac:dyDescent="0.3">
      <c r="A257" s="1"/>
      <c r="B257" s="213"/>
      <c r="C257" s="191"/>
      <c r="D257" s="389" t="s">
        <v>76</v>
      </c>
      <c r="E257" s="389"/>
      <c r="F257" s="191"/>
      <c r="G257" s="192"/>
      <c r="H257" s="193"/>
      <c r="I257" s="193">
        <f>ROUND((SUM(I95:I256))/3,2)</f>
        <v>0</v>
      </c>
      <c r="J257" s="191"/>
      <c r="K257" s="191">
        <f>ROUND((SUM(K95:K256))/3,2)</f>
        <v>0</v>
      </c>
      <c r="L257" s="191">
        <f>ROUND((SUM(L95:L256))/3,2)</f>
        <v>0</v>
      </c>
      <c r="M257" s="191">
        <f>ROUND((SUM(M95:M256))/3,2)</f>
        <v>0</v>
      </c>
      <c r="N257" s="191"/>
      <c r="O257" s="191"/>
      <c r="P257" s="192"/>
      <c r="Q257" s="191"/>
      <c r="R257" s="191"/>
      <c r="S257" s="192">
        <f>ROUND((SUM(S95:S256))/3,2)</f>
        <v>0.21</v>
      </c>
      <c r="T257" s="191"/>
      <c r="U257" s="191"/>
      <c r="V257" s="200">
        <f>ROUND((SUM(V95:V256))/3,2)</f>
        <v>0</v>
      </c>
      <c r="W257" s="52"/>
      <c r="Y257">
        <f>(SUM(Y95:Y256))</f>
        <v>0</v>
      </c>
      <c r="Z257">
        <f>(SUM(Z95:Z256))</f>
        <v>0</v>
      </c>
    </row>
  </sheetData>
  <mergeCells count="209">
    <mergeCell ref="D257:E257"/>
    <mergeCell ref="D249:E249"/>
    <mergeCell ref="D251:E251"/>
    <mergeCell ref="D252:E252"/>
    <mergeCell ref="D253:E253"/>
    <mergeCell ref="D254:E254"/>
    <mergeCell ref="D256:E256"/>
    <mergeCell ref="D242:E242"/>
    <mergeCell ref="D243:E243"/>
    <mergeCell ref="D244:E244"/>
    <mergeCell ref="D245:E245"/>
    <mergeCell ref="D246:E246"/>
    <mergeCell ref="D247:E247"/>
    <mergeCell ref="D234:E234"/>
    <mergeCell ref="D236:E236"/>
    <mergeCell ref="D237:E237"/>
    <mergeCell ref="D238:E238"/>
    <mergeCell ref="D239:E239"/>
    <mergeCell ref="D241:E241"/>
    <mergeCell ref="D227:E227"/>
    <mergeCell ref="D228:E228"/>
    <mergeCell ref="D229:E229"/>
    <mergeCell ref="D230:E230"/>
    <mergeCell ref="D231:E231"/>
    <mergeCell ref="D232:E232"/>
    <mergeCell ref="D220:E220"/>
    <mergeCell ref="D221:E221"/>
    <mergeCell ref="D222:E222"/>
    <mergeCell ref="D224:E224"/>
    <mergeCell ref="D225:E225"/>
    <mergeCell ref="D226:E226"/>
    <mergeCell ref="D213:E213"/>
    <mergeCell ref="D214:E214"/>
    <mergeCell ref="D215:E215"/>
    <mergeCell ref="D217:E217"/>
    <mergeCell ref="D218:E218"/>
    <mergeCell ref="D219:E219"/>
    <mergeCell ref="D207:E207"/>
    <mergeCell ref="D208:E208"/>
    <mergeCell ref="D209:E209"/>
    <mergeCell ref="D210:E210"/>
    <mergeCell ref="D211:E211"/>
    <mergeCell ref="D212:E212"/>
    <mergeCell ref="D201:E201"/>
    <mergeCell ref="D202:E202"/>
    <mergeCell ref="D203:E203"/>
    <mergeCell ref="D204:E204"/>
    <mergeCell ref="D205:E205"/>
    <mergeCell ref="D206:E206"/>
    <mergeCell ref="D194:E194"/>
    <mergeCell ref="D195:E195"/>
    <mergeCell ref="D196:E196"/>
    <mergeCell ref="D197:E197"/>
    <mergeCell ref="D199:E199"/>
    <mergeCell ref="D200:E200"/>
    <mergeCell ref="D188:E188"/>
    <mergeCell ref="D189:E189"/>
    <mergeCell ref="D190:E190"/>
    <mergeCell ref="D191:E191"/>
    <mergeCell ref="D192:E192"/>
    <mergeCell ref="D193:E193"/>
    <mergeCell ref="D181:E181"/>
    <mergeCell ref="D183:E183"/>
    <mergeCell ref="D184:E184"/>
    <mergeCell ref="D185:E185"/>
    <mergeCell ref="D186:E186"/>
    <mergeCell ref="D187:E187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D171:E171"/>
    <mergeCell ref="D172:E172"/>
    <mergeCell ref="D173:E173"/>
    <mergeCell ref="D174:E174"/>
    <mergeCell ref="D163:E163"/>
    <mergeCell ref="D164:E164"/>
    <mergeCell ref="D165:E165"/>
    <mergeCell ref="D166:E166"/>
    <mergeCell ref="D167:E167"/>
    <mergeCell ref="D168:E168"/>
    <mergeCell ref="D156:E156"/>
    <mergeCell ref="D157:E157"/>
    <mergeCell ref="D158:E158"/>
    <mergeCell ref="D160:E160"/>
    <mergeCell ref="D161:E161"/>
    <mergeCell ref="D162:E162"/>
    <mergeCell ref="D150:E150"/>
    <mergeCell ref="D151:E151"/>
    <mergeCell ref="D152:E152"/>
    <mergeCell ref="D153:E153"/>
    <mergeCell ref="D154:E154"/>
    <mergeCell ref="D155:E155"/>
    <mergeCell ref="D144:E144"/>
    <mergeCell ref="D145:E145"/>
    <mergeCell ref="D146:E146"/>
    <mergeCell ref="D147:E147"/>
    <mergeCell ref="D148:E148"/>
    <mergeCell ref="D149:E149"/>
    <mergeCell ref="D138:E138"/>
    <mergeCell ref="D139:E139"/>
    <mergeCell ref="D140:E140"/>
    <mergeCell ref="D141:E141"/>
    <mergeCell ref="D142:E142"/>
    <mergeCell ref="D143:E143"/>
    <mergeCell ref="D132:E132"/>
    <mergeCell ref="D133:E133"/>
    <mergeCell ref="D134:E134"/>
    <mergeCell ref="D135:E135"/>
    <mergeCell ref="D136:E136"/>
    <mergeCell ref="D137:E137"/>
    <mergeCell ref="D125:E125"/>
    <mergeCell ref="D126:E126"/>
    <mergeCell ref="D127:E127"/>
    <mergeCell ref="D129:E129"/>
    <mergeCell ref="D130:E130"/>
    <mergeCell ref="D131:E131"/>
    <mergeCell ref="D118:E118"/>
    <mergeCell ref="D119:E119"/>
    <mergeCell ref="D120:E120"/>
    <mergeCell ref="D122:E122"/>
    <mergeCell ref="D123:E123"/>
    <mergeCell ref="D124:E124"/>
    <mergeCell ref="D111:E111"/>
    <mergeCell ref="D112:E112"/>
    <mergeCell ref="D113:E113"/>
    <mergeCell ref="D115:E115"/>
    <mergeCell ref="D116:E116"/>
    <mergeCell ref="D117:E117"/>
    <mergeCell ref="D105:E105"/>
    <mergeCell ref="D106:E106"/>
    <mergeCell ref="D107:E107"/>
    <mergeCell ref="D108:E108"/>
    <mergeCell ref="D109:E109"/>
    <mergeCell ref="D110:E110"/>
    <mergeCell ref="D97:E97"/>
    <mergeCell ref="D98:E98"/>
    <mergeCell ref="D99:E99"/>
    <mergeCell ref="D101:E101"/>
    <mergeCell ref="D103:E103"/>
    <mergeCell ref="D104:E104"/>
    <mergeCell ref="B86:E86"/>
    <mergeCell ref="B87:E87"/>
    <mergeCell ref="B88:E88"/>
    <mergeCell ref="I86:P86"/>
    <mergeCell ref="D95:E95"/>
    <mergeCell ref="D96:E96"/>
    <mergeCell ref="B76:D76"/>
    <mergeCell ref="B77:D77"/>
    <mergeCell ref="B78:D78"/>
    <mergeCell ref="B80:D80"/>
    <mergeCell ref="B84:V84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B68:D68"/>
    <mergeCell ref="B69:D69"/>
    <mergeCell ref="B71:D71"/>
    <mergeCell ref="B72:D72"/>
    <mergeCell ref="B73:D73"/>
    <mergeCell ref="B74:D74"/>
    <mergeCell ref="B62:D62"/>
    <mergeCell ref="B63:D63"/>
    <mergeCell ref="B64:D64"/>
    <mergeCell ref="B65:D65"/>
    <mergeCell ref="B66:D66"/>
    <mergeCell ref="B67:D6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EEE725D1-0B5C-4BAB-A9D4-62A42635AF14}"/>
    <hyperlink ref="E1:F1" location="A54:A54" tooltip="Klikni na prechod ku rekapitulácii..." display="Rekapitulácia rozpočtu" xr:uid="{175C826E-D27E-4051-B0B0-4BE1B809BF99}"/>
    <hyperlink ref="H1:I1" location="B94:B94" tooltip="Klikni na prechod ku Rozpočet..." display="Rozpočet" xr:uid="{7FDBF412-D9A6-430F-AA20-120710207CB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Zníženie energetickej náročnosti budovy Obecného úradu v obci Hencovce / UK - Strojovňa</oddHeader>
    <oddFooter>&amp;RStrana &amp;P z &amp;N    &amp;L&amp;7Spracované systémom Systematic® Kalkulus, tel.: 051 77 10 585</oddFooter>
  </headerFooter>
  <rowBreaks count="2" manualBreakCount="2">
    <brk id="40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10</vt:i4>
      </vt:variant>
    </vt:vector>
  </HeadingPairs>
  <TitlesOfParts>
    <vt:vector size="22" baseType="lpstr">
      <vt:lpstr>Rekapitulácia</vt:lpstr>
      <vt:lpstr>Krycí list stavby</vt:lpstr>
      <vt:lpstr>SO 15539</vt:lpstr>
      <vt:lpstr>SO 15540</vt:lpstr>
      <vt:lpstr>SO 15622</vt:lpstr>
      <vt:lpstr>SO 15623</vt:lpstr>
      <vt:lpstr>SO 15624</vt:lpstr>
      <vt:lpstr>SO 15625</vt:lpstr>
      <vt:lpstr>SO 15626</vt:lpstr>
      <vt:lpstr>SO 15627</vt:lpstr>
      <vt:lpstr>SO 15628</vt:lpstr>
      <vt:lpstr>SO 15629</vt:lpstr>
      <vt:lpstr>'SO 15539'!Oblasť_tlače</vt:lpstr>
      <vt:lpstr>'SO 15540'!Oblasť_tlače</vt:lpstr>
      <vt:lpstr>'SO 15622'!Oblasť_tlače</vt:lpstr>
      <vt:lpstr>'SO 15623'!Oblasť_tlače</vt:lpstr>
      <vt:lpstr>'SO 15624'!Oblasť_tlače</vt:lpstr>
      <vt:lpstr>'SO 15625'!Oblasť_tlače</vt:lpstr>
      <vt:lpstr>'SO 15626'!Oblasť_tlače</vt:lpstr>
      <vt:lpstr>'SO 15627'!Oblasť_tlače</vt:lpstr>
      <vt:lpstr>'SO 15628'!Oblasť_tlače</vt:lpstr>
      <vt:lpstr>'SO 15629'!Oblasť_tlače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KPA Acer-ntb</cp:lastModifiedBy>
  <dcterms:created xsi:type="dcterms:W3CDTF">2022-03-07T07:35:50Z</dcterms:created>
  <dcterms:modified xsi:type="dcterms:W3CDTF">2022-03-22T15:40:29Z</dcterms:modified>
</cp:coreProperties>
</file>