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RR\"/>
    </mc:Choice>
  </mc:AlternateContent>
  <bookViews>
    <workbookView xWindow="0" yWindow="0" windowWidth="0" windowHeight="0"/>
  </bookViews>
  <sheets>
    <sheet name="Rekapitulácia stavby" sheetId="1" r:id="rId1"/>
    <sheet name="01 - SO 20.1  Cyklotrasa ..." sheetId="2" r:id="rId2"/>
    <sheet name="03 - SO 20.3  Cyklokorido..." sheetId="3" r:id="rId3"/>
    <sheet name="04 - SO 20.4  Cyklotrasa ..." sheetId="4" r:id="rId4"/>
    <sheet name="06 - SO 20.6  Cyklotrasa ..." sheetId="5" r:id="rId5"/>
    <sheet name="21 - SO 21 Lávka cez Voli..." sheetId="6" r:id="rId6"/>
    <sheet name="22 - SO 22 Lávka cez Rožk..." sheetId="7" r:id="rId7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'01 - SO 20.1  Cyklotrasa ...'!$C$128:$K$182</definedName>
    <definedName name="_xlnm.Print_Area" localSheetId="1">'01 - SO 20.1  Cyklotrasa ...'!$C$4:$J$76,'01 - SO 20.1  Cyklotrasa ...'!$C$82:$J$108,'01 - SO 20.1  Cyklotrasa ...'!$C$114:$J$182</definedName>
    <definedName name="_xlnm.Print_Titles" localSheetId="1">'01 - SO 20.1  Cyklotrasa ...'!$128:$128</definedName>
    <definedName name="_xlnm._FilterDatabase" localSheetId="2" hidden="1">'03 - SO 20.3  Cyklokorido...'!$C$127:$K$181</definedName>
    <definedName name="_xlnm.Print_Area" localSheetId="2">'03 - SO 20.3  Cyklokorido...'!$C$4:$J$76,'03 - SO 20.3  Cyklokorido...'!$C$82:$J$107,'03 - SO 20.3  Cyklokorido...'!$C$113:$J$181</definedName>
    <definedName name="_xlnm.Print_Titles" localSheetId="2">'03 - SO 20.3  Cyklokorido...'!$127:$127</definedName>
    <definedName name="_xlnm._FilterDatabase" localSheetId="3" hidden="1">'04 - SO 20.4  Cyklotrasa ...'!$C$128:$K$172</definedName>
    <definedName name="_xlnm.Print_Area" localSheetId="3">'04 - SO 20.4  Cyklotrasa ...'!$C$4:$J$76,'04 - SO 20.4  Cyklotrasa ...'!$C$82:$J$108,'04 - SO 20.4  Cyklotrasa ...'!$C$114:$J$172</definedName>
    <definedName name="_xlnm.Print_Titles" localSheetId="3">'04 - SO 20.4  Cyklotrasa ...'!$128:$128</definedName>
    <definedName name="_xlnm._FilterDatabase" localSheetId="4" hidden="1">'06 - SO 20.6  Cyklotrasa ...'!$C$130:$K$199</definedName>
    <definedName name="_xlnm.Print_Area" localSheetId="4">'06 - SO 20.6  Cyklotrasa ...'!$C$4:$J$76,'06 - SO 20.6  Cyklotrasa ...'!$C$82:$J$110,'06 - SO 20.6  Cyklotrasa ...'!$C$116:$J$199</definedName>
    <definedName name="_xlnm.Print_Titles" localSheetId="4">'06 - SO 20.6  Cyklotrasa ...'!$130:$130</definedName>
    <definedName name="_xlnm._FilterDatabase" localSheetId="5" hidden="1">'21 - SO 21 Lávka cez Voli...'!$C$131:$K$223</definedName>
    <definedName name="_xlnm.Print_Area" localSheetId="5">'21 - SO 21 Lávka cez Voli...'!$C$4:$J$76,'21 - SO 21 Lávka cez Voli...'!$C$82:$J$113,'21 - SO 21 Lávka cez Voli...'!$C$119:$J$223</definedName>
    <definedName name="_xlnm.Print_Titles" localSheetId="5">'21 - SO 21 Lávka cez Voli...'!$131:$131</definedName>
    <definedName name="_xlnm._FilterDatabase" localSheetId="6" hidden="1">'22 - SO 22 Lávka cez Rožk...'!$C$127:$K$180</definedName>
    <definedName name="_xlnm.Print_Area" localSheetId="6">'22 - SO 22 Lávka cez Rožk...'!$C$4:$J$76,'22 - SO 22 Lávka cez Rožk...'!$C$82:$J$109,'22 - SO 22 Lávka cez Rožk...'!$C$115:$J$180</definedName>
    <definedName name="_xlnm.Print_Titles" localSheetId="6">'22 - SO 22 Lávka cez Rožk...'!$127:$127</definedName>
  </definedNames>
  <calcPr/>
</workbook>
</file>

<file path=xl/calcChain.xml><?xml version="1.0" encoding="utf-8"?>
<calcChain xmlns="http://schemas.openxmlformats.org/spreadsheetml/2006/main">
  <c i="7" l="1" r="J37"/>
  <c r="J36"/>
  <c i="1" r="AY101"/>
  <c i="7" r="J35"/>
  <c i="1" r="AX101"/>
  <c i="7"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6" r="J37"/>
  <c r="J36"/>
  <c i="1" r="AY100"/>
  <c i="6" r="J35"/>
  <c i="1" r="AX100"/>
  <c i="6"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122"/>
  <c i="5" r="J39"/>
  <c r="J38"/>
  <c i="1" r="AY99"/>
  <c i="5" r="J37"/>
  <c i="1" r="AX99"/>
  <c i="5"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91"/>
  <c r="E7"/>
  <c r="E85"/>
  <c i="4" r="J39"/>
  <c r="J38"/>
  <c i="1" r="AY98"/>
  <c i="4" r="J37"/>
  <c i="1" r="AX98"/>
  <c i="4"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5"/>
  <c r="BH165"/>
  <c r="BG165"/>
  <c r="BE165"/>
  <c r="T165"/>
  <c r="T164"/>
  <c r="R165"/>
  <c r="R164"/>
  <c r="P165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3" r="J39"/>
  <c r="J38"/>
  <c i="1" r="AY97"/>
  <c i="3" r="J37"/>
  <c i="1" r="AX97"/>
  <c i="3" r="BI181"/>
  <c r="BH181"/>
  <c r="BG181"/>
  <c r="BE181"/>
  <c r="T181"/>
  <c r="T180"/>
  <c r="T179"/>
  <c r="R181"/>
  <c r="R180"/>
  <c r="R179"/>
  <c r="P181"/>
  <c r="P180"/>
  <c r="P179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91"/>
  <c r="E7"/>
  <c r="E85"/>
  <c i="2" r="J39"/>
  <c r="J38"/>
  <c i="1" r="AY96"/>
  <c i="2" r="J37"/>
  <c i="1" r="AX96"/>
  <c i="2"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123"/>
  <c r="E7"/>
  <c r="E117"/>
  <c i="1" r="L90"/>
  <c r="AM90"/>
  <c r="AM89"/>
  <c r="L89"/>
  <c r="AM87"/>
  <c r="L87"/>
  <c r="L85"/>
  <c r="L84"/>
  <c i="2" r="BK140"/>
  <c r="BK135"/>
  <c i="1" r="AS95"/>
  <c i="2" r="J165"/>
  <c r="BK162"/>
  <c r="BK159"/>
  <c r="BK156"/>
  <c r="J152"/>
  <c r="J146"/>
  <c r="J142"/>
  <c r="J137"/>
  <c r="J148"/>
  <c r="BK146"/>
  <c r="J140"/>
  <c r="J135"/>
  <c r="BK132"/>
  <c i="3" r="BK166"/>
  <c r="BK161"/>
  <c r="BK150"/>
  <c r="BK140"/>
  <c r="J137"/>
  <c r="J178"/>
  <c r="J170"/>
  <c r="BK162"/>
  <c r="J150"/>
  <c r="BK146"/>
  <c r="BK141"/>
  <c r="BK137"/>
  <c r="J181"/>
  <c r="J174"/>
  <c r="BK170"/>
  <c r="J166"/>
  <c r="BK158"/>
  <c r="J154"/>
  <c r="J149"/>
  <c r="J134"/>
  <c r="J171"/>
  <c r="J168"/>
  <c r="J161"/>
  <c r="BK153"/>
  <c r="BK147"/>
  <c r="J141"/>
  <c r="BK135"/>
  <c i="4" r="J171"/>
  <c r="BK165"/>
  <c r="BK162"/>
  <c r="BK158"/>
  <c r="BK156"/>
  <c r="J153"/>
  <c r="J150"/>
  <c r="BK145"/>
  <c r="BK141"/>
  <c r="BK137"/>
  <c r="BK135"/>
  <c r="J132"/>
  <c r="BK168"/>
  <c r="J158"/>
  <c r="BK144"/>
  <c r="J139"/>
  <c r="J136"/>
  <c r="BK134"/>
  <c r="J165"/>
  <c r="J162"/>
  <c r="BK157"/>
  <c r="J155"/>
  <c r="J152"/>
  <c r="BK150"/>
  <c r="J133"/>
  <c i="5" r="BK198"/>
  <c r="J186"/>
  <c r="BK183"/>
  <c r="BK179"/>
  <c r="BK175"/>
  <c r="J173"/>
  <c r="BK170"/>
  <c r="BK165"/>
  <c r="BK161"/>
  <c r="J156"/>
  <c r="BK154"/>
  <c r="BK151"/>
  <c r="J148"/>
  <c r="J143"/>
  <c r="J138"/>
  <c r="J199"/>
  <c r="J198"/>
  <c r="BK195"/>
  <c r="J190"/>
  <c i="2" r="BK181"/>
  <c r="BK173"/>
  <c r="BK182"/>
  <c r="J179"/>
  <c r="BK175"/>
  <c r="J172"/>
  <c r="J170"/>
  <c r="BK168"/>
  <c r="J166"/>
  <c r="BK164"/>
  <c r="J162"/>
  <c r="J159"/>
  <c r="BK157"/>
  <c r="J155"/>
  <c r="BK152"/>
  <c r="J149"/>
  <c r="J147"/>
  <c r="J144"/>
  <c r="J141"/>
  <c r="BK138"/>
  <c r="BK136"/>
  <c r="J132"/>
  <c r="J178"/>
  <c r="BK171"/>
  <c r="J168"/>
  <c r="BK166"/>
  <c r="J164"/>
  <c r="J161"/>
  <c r="J157"/>
  <c r="J153"/>
  <c r="BK149"/>
  <c r="BK144"/>
  <c r="J138"/>
  <c r="J133"/>
  <c r="BK147"/>
  <c r="BK143"/>
  <c r="J139"/>
  <c r="BK134"/>
  <c i="3" r="BK181"/>
  <c r="BK164"/>
  <c r="J162"/>
  <c r="BK152"/>
  <c r="J146"/>
  <c r="J139"/>
  <c r="BK132"/>
  <c r="BK175"/>
  <c r="J163"/>
  <c r="J158"/>
  <c r="BK149"/>
  <c r="J143"/>
  <c r="J140"/>
  <c r="J136"/>
  <c r="J132"/>
  <c r="J175"/>
  <c r="J173"/>
  <c r="BK167"/>
  <c r="J165"/>
  <c r="J157"/>
  <c r="J152"/>
  <c r="BK136"/>
  <c r="BK131"/>
  <c r="BK178"/>
  <c r="J176"/>
  <c r="BK174"/>
  <c r="BK173"/>
  <c r="BK169"/>
  <c r="J167"/>
  <c r="J159"/>
  <c r="J144"/>
  <c r="J138"/>
  <c r="BK133"/>
  <c i="4" r="J168"/>
  <c r="BK161"/>
  <c r="J157"/>
  <c r="BK154"/>
  <c r="BK152"/>
  <c r="BK148"/>
  <c r="BK146"/>
  <c r="BK142"/>
  <c r="J138"/>
  <c r="J134"/>
  <c r="BK172"/>
  <c r="BK160"/>
  <c r="J145"/>
  <c r="J141"/>
  <c r="J137"/>
  <c r="J172"/>
  <c r="J163"/>
  <c r="J160"/>
  <c r="J156"/>
  <c r="BK153"/>
  <c r="J148"/>
  <c r="BK132"/>
  <c i="5" r="J195"/>
  <c r="BK184"/>
  <c r="J181"/>
  <c r="J176"/>
  <c r="BK174"/>
  <c r="J171"/>
  <c r="BK168"/>
  <c r="J162"/>
  <c r="BK158"/>
  <c r="J153"/>
  <c r="J149"/>
  <c r="BK146"/>
  <c r="BK139"/>
  <c r="BK134"/>
  <c r="J183"/>
  <c r="BK181"/>
  <c r="BK176"/>
  <c r="BK171"/>
  <c r="BK169"/>
  <c r="J167"/>
  <c r="J163"/>
  <c r="BK159"/>
  <c r="BK152"/>
  <c r="BK150"/>
  <c r="J147"/>
  <c r="J145"/>
  <c r="BK141"/>
  <c r="BK140"/>
  <c r="J137"/>
  <c r="J135"/>
  <c r="J196"/>
  <c r="J191"/>
  <c r="J189"/>
  <c r="J184"/>
  <c r="J179"/>
  <c r="BK177"/>
  <c r="BK173"/>
  <c r="J169"/>
  <c r="J165"/>
  <c r="BK162"/>
  <c r="BK156"/>
  <c r="BK153"/>
  <c r="BK148"/>
  <c r="J144"/>
  <c r="BK142"/>
  <c r="J140"/>
  <c r="BK135"/>
  <c i="6" r="BK222"/>
  <c r="J219"/>
  <c r="J211"/>
  <c r="BK207"/>
  <c r="J205"/>
  <c r="BK199"/>
  <c r="J193"/>
  <c r="J190"/>
  <c r="J187"/>
  <c r="BK181"/>
  <c r="J178"/>
  <c r="J173"/>
  <c r="J163"/>
  <c r="BK158"/>
  <c r="BK147"/>
  <c r="BK145"/>
  <c r="J142"/>
  <c r="BK138"/>
  <c r="J137"/>
  <c r="BK223"/>
  <c r="BK216"/>
  <c r="BK211"/>
  <c r="J203"/>
  <c r="J200"/>
  <c r="J188"/>
  <c r="BK185"/>
  <c r="BK176"/>
  <c r="J172"/>
  <c r="BK159"/>
  <c r="BK156"/>
  <c r="J153"/>
  <c r="BK152"/>
  <c r="J149"/>
  <c r="J141"/>
  <c r="J139"/>
  <c r="BK136"/>
  <c r="BK135"/>
  <c r="BK212"/>
  <c r="BK205"/>
  <c r="J201"/>
  <c r="J197"/>
  <c r="BK191"/>
  <c r="BK188"/>
  <c r="BK182"/>
  <c r="BK180"/>
  <c r="BK171"/>
  <c r="J169"/>
  <c r="BK166"/>
  <c r="J164"/>
  <c r="BK161"/>
  <c r="J156"/>
  <c r="BK153"/>
  <c r="BK151"/>
  <c r="BK149"/>
  <c r="J146"/>
  <c r="J143"/>
  <c r="BK142"/>
  <c r="J216"/>
  <c r="J208"/>
  <c r="J204"/>
  <c r="BK202"/>
  <c r="J198"/>
  <c r="BK197"/>
  <c r="BK189"/>
  <c r="J182"/>
  <c r="BK179"/>
  <c r="BK178"/>
  <c r="J176"/>
  <c r="BK173"/>
  <c r="J171"/>
  <c r="BK168"/>
  <c r="J166"/>
  <c r="BK164"/>
  <c r="J161"/>
  <c r="J159"/>
  <c r="J155"/>
  <c r="J154"/>
  <c r="J151"/>
  <c r="J147"/>
  <c r="BK143"/>
  <c r="J140"/>
  <c r="J135"/>
  <c i="7" r="BK179"/>
  <c r="BK177"/>
  <c r="BK176"/>
  <c r="BK173"/>
  <c r="BK171"/>
  <c r="BK169"/>
  <c r="J161"/>
  <c r="BK159"/>
  <c r="J157"/>
  <c r="J154"/>
  <c r="BK146"/>
  <c r="BK141"/>
  <c r="J134"/>
  <c r="J180"/>
  <c r="J171"/>
  <c r="J169"/>
  <c r="J162"/>
  <c r="BK153"/>
  <c r="J150"/>
  <c r="BK144"/>
  <c r="BK140"/>
  <c r="BK135"/>
  <c r="BK132"/>
  <c r="J179"/>
  <c r="J176"/>
  <c r="J164"/>
  <c r="J160"/>
  <c r="J151"/>
  <c r="BK148"/>
  <c r="J142"/>
  <c r="J138"/>
  <c r="BK131"/>
  <c r="BK164"/>
  <c r="BK157"/>
  <c r="J153"/>
  <c r="J149"/>
  <c r="BK147"/>
  <c r="BK143"/>
  <c r="J140"/>
  <c r="BK137"/>
  <c r="J135"/>
  <c r="J132"/>
  <c i="2" r="J182"/>
  <c r="J175"/>
  <c r="BK172"/>
  <c r="J181"/>
  <c r="BK178"/>
  <c r="J173"/>
  <c r="J171"/>
  <c r="J169"/>
  <c r="J167"/>
  <c r="BK165"/>
  <c r="J163"/>
  <c r="BK161"/>
  <c r="J158"/>
  <c r="J156"/>
  <c r="BK153"/>
  <c r="BK150"/>
  <c r="BK148"/>
  <c r="J145"/>
  <c r="J143"/>
  <c r="BK139"/>
  <c r="J134"/>
  <c r="BK179"/>
  <c r="BK170"/>
  <c r="BK169"/>
  <c r="BK167"/>
  <c r="BK163"/>
  <c r="BK158"/>
  <c r="BK155"/>
  <c r="J150"/>
  <c r="BK145"/>
  <c r="BK141"/>
  <c r="J136"/>
  <c r="BK142"/>
  <c r="BK137"/>
  <c r="BK133"/>
  <c i="3" r="J172"/>
  <c r="BK163"/>
  <c r="BK160"/>
  <c r="BK159"/>
  <c r="BK157"/>
  <c r="J156"/>
  <c r="BK154"/>
  <c r="J151"/>
  <c r="BK144"/>
  <c r="BK138"/>
  <c r="J131"/>
  <c r="BK171"/>
  <c r="J169"/>
  <c r="J153"/>
  <c r="J147"/>
  <c r="BK142"/>
  <c r="BK139"/>
  <c r="J135"/>
  <c r="BK176"/>
  <c r="BK172"/>
  <c r="BK168"/>
  <c r="J164"/>
  <c r="BK156"/>
  <c r="BK143"/>
  <c r="J133"/>
  <c r="BK165"/>
  <c r="J160"/>
  <c r="BK151"/>
  <c r="J142"/>
  <c r="BK134"/>
  <c i="4" r="J169"/>
  <c r="BK163"/>
  <c r="J159"/>
  <c r="BK155"/>
  <c r="J151"/>
  <c r="BK147"/>
  <c r="J144"/>
  <c r="BK139"/>
  <c r="BK136"/>
  <c r="BK133"/>
  <c r="BK171"/>
  <c r="J146"/>
  <c r="J142"/>
  <c r="BK138"/>
  <c r="J135"/>
  <c r="BK169"/>
  <c r="J161"/>
  <c r="BK159"/>
  <c r="J154"/>
  <c r="BK151"/>
  <c r="J147"/>
  <c i="5" r="BK199"/>
  <c r="J192"/>
  <c r="J180"/>
  <c r="J177"/>
  <c r="BK172"/>
  <c r="BK163"/>
  <c r="J159"/>
  <c r="J155"/>
  <c r="J150"/>
  <c r="BK147"/>
  <c r="J142"/>
  <c r="BK137"/>
  <c r="BK196"/>
  <c r="BK191"/>
  <c r="BK189"/>
  <c r="BK182"/>
  <c r="BK180"/>
  <c r="J178"/>
  <c r="J175"/>
  <c r="J170"/>
  <c r="J168"/>
  <c r="BK164"/>
  <c r="J161"/>
  <c r="J154"/>
  <c r="J151"/>
  <c r="BK149"/>
  <c r="J146"/>
  <c r="BK144"/>
  <c r="J139"/>
  <c r="BK138"/>
  <c r="J136"/>
  <c r="J134"/>
  <c r="BK192"/>
  <c r="BK190"/>
  <c r="BK186"/>
  <c r="J182"/>
  <c r="BK178"/>
  <c r="J174"/>
  <c r="J172"/>
  <c r="BK167"/>
  <c r="J164"/>
  <c r="J158"/>
  <c r="BK155"/>
  <c r="J152"/>
  <c r="BK145"/>
  <c r="BK143"/>
  <c r="J141"/>
  <c r="BK136"/>
  <c i="6" r="J223"/>
  <c r="BK220"/>
  <c r="J215"/>
  <c r="BK209"/>
  <c r="J206"/>
  <c r="BK204"/>
  <c r="J194"/>
  <c r="J191"/>
  <c r="J189"/>
  <c r="J185"/>
  <c r="J179"/>
  <c r="J177"/>
  <c r="J168"/>
  <c r="J162"/>
  <c r="BK150"/>
  <c r="BK146"/>
  <c r="BK144"/>
  <c r="BK140"/>
  <c r="J136"/>
  <c r="J220"/>
  <c r="BK215"/>
  <c r="BK206"/>
  <c r="BK201"/>
  <c r="J199"/>
  <c r="BK187"/>
  <c r="J184"/>
  <c r="BK174"/>
  <c r="BK169"/>
  <c r="BK157"/>
  <c r="BK155"/>
  <c r="J138"/>
  <c r="J222"/>
  <c r="BK219"/>
  <c r="BK208"/>
  <c r="J202"/>
  <c r="BK198"/>
  <c r="BK193"/>
  <c r="BK184"/>
  <c r="J181"/>
  <c r="BK172"/>
  <c r="J170"/>
  <c r="BK167"/>
  <c r="J165"/>
  <c r="BK163"/>
  <c r="J157"/>
  <c r="BK154"/>
  <c r="J150"/>
  <c r="J145"/>
  <c r="BK139"/>
  <c r="J212"/>
  <c r="J209"/>
  <c r="J207"/>
  <c r="BK203"/>
  <c r="BK200"/>
  <c r="BK194"/>
  <c r="BK190"/>
  <c r="J180"/>
  <c r="BK177"/>
  <c r="J174"/>
  <c r="BK170"/>
  <c r="J167"/>
  <c r="BK165"/>
  <c r="BK162"/>
  <c r="J158"/>
  <c r="J152"/>
  <c r="J144"/>
  <c r="BK141"/>
  <c r="BK137"/>
  <c i="7" r="J172"/>
  <c r="J170"/>
  <c r="BK160"/>
  <c r="J158"/>
  <c r="BK156"/>
  <c r="J147"/>
  <c r="J144"/>
  <c r="J137"/>
  <c r="J133"/>
  <c r="J173"/>
  <c r="BK170"/>
  <c r="BK166"/>
  <c r="BK158"/>
  <c r="J156"/>
  <c r="BK149"/>
  <c r="BK142"/>
  <c r="BK138"/>
  <c r="BK134"/>
  <c r="BK180"/>
  <c r="J177"/>
  <c r="BK172"/>
  <c r="BK161"/>
  <c r="J159"/>
  <c r="BK150"/>
  <c r="J143"/>
  <c r="BK139"/>
  <c r="BK136"/>
  <c r="J166"/>
  <c r="BK162"/>
  <c r="BK154"/>
  <c r="BK151"/>
  <c r="J148"/>
  <c r="J146"/>
  <c r="J141"/>
  <c r="J139"/>
  <c r="J136"/>
  <c r="BK133"/>
  <c r="J131"/>
  <c i="2" l="1" r="R131"/>
  <c r="P151"/>
  <c r="BK154"/>
  <c r="J154"/>
  <c r="J102"/>
  <c r="R154"/>
  <c r="P160"/>
  <c r="R177"/>
  <c r="P180"/>
  <c i="3" r="P130"/>
  <c r="P145"/>
  <c r="BK148"/>
  <c r="J148"/>
  <c r="J102"/>
  <c r="R148"/>
  <c r="P155"/>
  <c i="4" r="P131"/>
  <c r="P140"/>
  <c r="BK143"/>
  <c r="J143"/>
  <c r="J102"/>
  <c r="R143"/>
  <c r="P149"/>
  <c r="P167"/>
  <c r="T167"/>
  <c r="T170"/>
  <c i="5" r="T133"/>
  <c r="BK166"/>
  <c r="J166"/>
  <c r="J103"/>
  <c r="T166"/>
  <c r="P188"/>
  <c r="P187"/>
  <c r="BK194"/>
  <c r="J194"/>
  <c r="J108"/>
  <c r="T194"/>
  <c r="T193"/>
  <c r="T197"/>
  <c i="6" r="R134"/>
  <c r="P148"/>
  <c r="T148"/>
  <c r="R160"/>
  <c r="R175"/>
  <c r="BK183"/>
  <c r="J183"/>
  <c r="J102"/>
  <c r="T183"/>
  <c r="P186"/>
  <c r="BK192"/>
  <c r="J192"/>
  <c r="J104"/>
  <c r="R192"/>
  <c r="P196"/>
  <c r="BK210"/>
  <c r="J210"/>
  <c r="J107"/>
  <c r="R210"/>
  <c r="P214"/>
  <c r="P213"/>
  <c r="P218"/>
  <c r="BK221"/>
  <c r="J221"/>
  <c r="J112"/>
  <c r="P221"/>
  <c i="7" r="BK130"/>
  <c r="J130"/>
  <c r="J98"/>
  <c r="T130"/>
  <c r="R145"/>
  <c r="R152"/>
  <c r="T155"/>
  <c i="2" r="BK131"/>
  <c r="J131"/>
  <c r="J100"/>
  <c r="T131"/>
  <c r="T151"/>
  <c r="BK160"/>
  <c r="J160"/>
  <c r="J103"/>
  <c r="R160"/>
  <c r="BK177"/>
  <c r="J177"/>
  <c r="J106"/>
  <c r="T177"/>
  <c r="R180"/>
  <c i="3" r="R130"/>
  <c r="BK145"/>
  <c r="J145"/>
  <c r="J101"/>
  <c r="T145"/>
  <c r="P148"/>
  <c r="T148"/>
  <c r="R155"/>
  <c i="4" r="BK131"/>
  <c r="T131"/>
  <c r="R140"/>
  <c r="P143"/>
  <c r="T143"/>
  <c r="R149"/>
  <c r="R167"/>
  <c r="P170"/>
  <c i="5" r="R133"/>
  <c r="P157"/>
  <c r="T157"/>
  <c r="P160"/>
  <c r="T160"/>
  <c r="R166"/>
  <c r="BK188"/>
  <c r="J188"/>
  <c r="J106"/>
  <c r="R188"/>
  <c r="R187"/>
  <c r="R194"/>
  <c r="P197"/>
  <c i="6" r="BK134"/>
  <c r="T134"/>
  <c r="R148"/>
  <c r="P160"/>
  <c r="BK175"/>
  <c r="J175"/>
  <c r="J101"/>
  <c r="T175"/>
  <c r="R183"/>
  <c r="R186"/>
  <c r="P192"/>
  <c r="T192"/>
  <c r="T196"/>
  <c r="P210"/>
  <c r="BK214"/>
  <c r="BK213"/>
  <c r="J213"/>
  <c r="J108"/>
  <c r="T214"/>
  <c r="T213"/>
  <c r="T218"/>
  <c r="T221"/>
  <c i="7" r="P130"/>
  <c r="BK145"/>
  <c r="J145"/>
  <c r="J99"/>
  <c r="T145"/>
  <c r="P152"/>
  <c r="T152"/>
  <c r="R155"/>
  <c r="P168"/>
  <c r="P167"/>
  <c i="2" r="P131"/>
  <c r="P130"/>
  <c r="BK151"/>
  <c r="J151"/>
  <c r="J101"/>
  <c r="R151"/>
  <c r="P154"/>
  <c r="T154"/>
  <c r="T160"/>
  <c r="P177"/>
  <c r="P176"/>
  <c r="BK180"/>
  <c r="J180"/>
  <c r="J107"/>
  <c r="T180"/>
  <c i="3" r="BK130"/>
  <c r="J130"/>
  <c r="J100"/>
  <c r="T130"/>
  <c r="R145"/>
  <c r="BK155"/>
  <c r="J155"/>
  <c r="J103"/>
  <c r="T155"/>
  <c i="4" r="R131"/>
  <c r="R130"/>
  <c r="BK140"/>
  <c r="J140"/>
  <c r="J101"/>
  <c r="T140"/>
  <c r="BK149"/>
  <c r="J149"/>
  <c r="J103"/>
  <c r="T149"/>
  <c r="BK167"/>
  <c r="J167"/>
  <c r="J106"/>
  <c r="BK170"/>
  <c r="J170"/>
  <c r="J107"/>
  <c r="R170"/>
  <c i="5" r="BK133"/>
  <c r="J133"/>
  <c r="J100"/>
  <c r="P133"/>
  <c r="BK157"/>
  <c r="J157"/>
  <c r="J101"/>
  <c r="R157"/>
  <c r="BK160"/>
  <c r="J160"/>
  <c r="J102"/>
  <c r="R160"/>
  <c r="P166"/>
  <c r="T188"/>
  <c r="T187"/>
  <c r="P194"/>
  <c r="BK197"/>
  <c r="J197"/>
  <c r="J109"/>
  <c r="R197"/>
  <c i="6" r="P134"/>
  <c r="BK148"/>
  <c r="J148"/>
  <c r="J99"/>
  <c r="BK160"/>
  <c r="J160"/>
  <c r="J100"/>
  <c r="T160"/>
  <c r="P175"/>
  <c r="P183"/>
  <c r="BK186"/>
  <c r="J186"/>
  <c r="J103"/>
  <c r="T186"/>
  <c r="BK196"/>
  <c r="J196"/>
  <c r="J106"/>
  <c r="R196"/>
  <c r="R195"/>
  <c r="T210"/>
  <c r="R214"/>
  <c r="R213"/>
  <c r="BK218"/>
  <c r="J218"/>
  <c r="J111"/>
  <c r="R218"/>
  <c r="R221"/>
  <c i="7" r="R130"/>
  <c r="R129"/>
  <c r="P145"/>
  <c r="BK152"/>
  <c r="J152"/>
  <c r="J100"/>
  <c r="BK155"/>
  <c r="J155"/>
  <c r="J101"/>
  <c r="P155"/>
  <c r="BK168"/>
  <c r="J168"/>
  <c r="J105"/>
  <c r="R168"/>
  <c r="R167"/>
  <c r="T168"/>
  <c r="T167"/>
  <c r="BK175"/>
  <c r="J175"/>
  <c r="J107"/>
  <c r="P175"/>
  <c r="R175"/>
  <c r="T175"/>
  <c r="BK178"/>
  <c r="J178"/>
  <c r="J108"/>
  <c r="P178"/>
  <c r="R178"/>
  <c r="T178"/>
  <c i="2" r="E85"/>
  <c r="BK174"/>
  <c r="J174"/>
  <c r="J104"/>
  <c i="3" r="BK180"/>
  <c r="J180"/>
  <c r="J106"/>
  <c i="5" r="BK185"/>
  <c r="J185"/>
  <c r="J104"/>
  <c i="7" r="BK165"/>
  <c r="J165"/>
  <c r="J103"/>
  <c i="3" r="BK177"/>
  <c r="J177"/>
  <c r="J104"/>
  <c i="4" r="BK164"/>
  <c r="J164"/>
  <c r="J104"/>
  <c i="7" r="BK163"/>
  <c r="J163"/>
  <c r="J102"/>
  <c i="6" r="BK195"/>
  <c r="J195"/>
  <c r="J105"/>
  <c i="7" r="J89"/>
  <c r="E118"/>
  <c r="BF131"/>
  <c r="BF134"/>
  <c r="BF135"/>
  <c r="BF139"/>
  <c r="BF151"/>
  <c r="BF156"/>
  <c i="6" r="J134"/>
  <c r="J98"/>
  <c i="7" r="BF136"/>
  <c r="BF137"/>
  <c r="BF138"/>
  <c r="BF140"/>
  <c r="BF141"/>
  <c r="BF142"/>
  <c r="BF150"/>
  <c r="BF158"/>
  <c r="BF159"/>
  <c r="BF162"/>
  <c r="BF170"/>
  <c r="BF172"/>
  <c r="BF176"/>
  <c i="6" r="J214"/>
  <c r="J109"/>
  <c i="7" r="F92"/>
  <c r="BF133"/>
  <c r="BF143"/>
  <c r="BF149"/>
  <c r="BF157"/>
  <c r="BF161"/>
  <c r="BF166"/>
  <c r="BF169"/>
  <c r="BF171"/>
  <c r="BF173"/>
  <c r="BF177"/>
  <c r="BF180"/>
  <c r="BF132"/>
  <c r="BF144"/>
  <c r="BF146"/>
  <c r="BF147"/>
  <c r="BF148"/>
  <c r="BF153"/>
  <c r="BF154"/>
  <c r="BF160"/>
  <c r="BF164"/>
  <c r="BF179"/>
  <c i="5" r="BK132"/>
  <c r="J132"/>
  <c r="J99"/>
  <c i="6" r="F129"/>
  <c r="BF136"/>
  <c r="BF139"/>
  <c r="BF143"/>
  <c r="BF144"/>
  <c r="BF151"/>
  <c r="BF154"/>
  <c r="BF157"/>
  <c r="BF158"/>
  <c r="BF159"/>
  <c r="BF165"/>
  <c r="BF173"/>
  <c r="BF179"/>
  <c r="BF206"/>
  <c r="BF207"/>
  <c r="BF211"/>
  <c r="BF216"/>
  <c r="E85"/>
  <c r="J89"/>
  <c r="BF135"/>
  <c r="BF149"/>
  <c r="BF155"/>
  <c r="BF156"/>
  <c r="BF164"/>
  <c r="BF166"/>
  <c r="BF168"/>
  <c r="BF169"/>
  <c r="BF171"/>
  <c r="BF177"/>
  <c r="BF178"/>
  <c r="BF182"/>
  <c r="BF190"/>
  <c r="BF200"/>
  <c r="BF203"/>
  <c r="BF212"/>
  <c r="BF215"/>
  <c r="BF219"/>
  <c r="BF220"/>
  <c r="BF138"/>
  <c r="BF140"/>
  <c r="BF141"/>
  <c r="BF142"/>
  <c r="BF145"/>
  <c r="BF146"/>
  <c r="BF147"/>
  <c r="BF150"/>
  <c r="BF152"/>
  <c r="BF162"/>
  <c r="BF163"/>
  <c r="BF170"/>
  <c r="BF174"/>
  <c r="BF181"/>
  <c r="BF188"/>
  <c r="BF197"/>
  <c r="BF198"/>
  <c r="BF199"/>
  <c r="BF205"/>
  <c r="BF137"/>
  <c r="BF153"/>
  <c r="BF161"/>
  <c r="BF167"/>
  <c r="BF172"/>
  <c r="BF176"/>
  <c r="BF180"/>
  <c r="BF184"/>
  <c r="BF185"/>
  <c r="BF187"/>
  <c r="BF189"/>
  <c r="BF191"/>
  <c r="BF193"/>
  <c r="BF194"/>
  <c r="BF201"/>
  <c r="BF202"/>
  <c r="BF204"/>
  <c r="BF208"/>
  <c r="BF209"/>
  <c r="BF222"/>
  <c r="BF223"/>
  <c i="4" r="J131"/>
  <c r="J100"/>
  <c i="5" r="F128"/>
  <c r="BF136"/>
  <c r="BF137"/>
  <c r="BF138"/>
  <c r="BF140"/>
  <c r="BF146"/>
  <c r="BF149"/>
  <c r="BF150"/>
  <c r="BF153"/>
  <c r="BF158"/>
  <c r="BF159"/>
  <c r="BF161"/>
  <c r="BF162"/>
  <c r="BF163"/>
  <c r="BF167"/>
  <c r="BF169"/>
  <c r="BF170"/>
  <c r="BF175"/>
  <c r="BF179"/>
  <c r="BF180"/>
  <c r="BF181"/>
  <c r="BF182"/>
  <c r="BF195"/>
  <c r="E119"/>
  <c r="J125"/>
  <c r="BF142"/>
  <c r="BF143"/>
  <c r="BF147"/>
  <c r="BF152"/>
  <c r="BF154"/>
  <c r="BF155"/>
  <c r="BF156"/>
  <c r="BF164"/>
  <c r="BF172"/>
  <c r="BF173"/>
  <c r="BF176"/>
  <c r="BF178"/>
  <c r="BF183"/>
  <c r="BF184"/>
  <c r="BF186"/>
  <c r="BF191"/>
  <c r="BF196"/>
  <c r="BF198"/>
  <c r="BF199"/>
  <c r="BF134"/>
  <c r="BF135"/>
  <c r="BF139"/>
  <c r="BF141"/>
  <c r="BF144"/>
  <c r="BF145"/>
  <c r="BF148"/>
  <c r="BF151"/>
  <c r="BF165"/>
  <c r="BF168"/>
  <c r="BF171"/>
  <c r="BF174"/>
  <c r="BF177"/>
  <c r="BF189"/>
  <c r="BF190"/>
  <c r="BF192"/>
  <c i="3" r="BK129"/>
  <c r="J129"/>
  <c r="J99"/>
  <c i="4" r="E85"/>
  <c r="J91"/>
  <c r="BF133"/>
  <c r="BF153"/>
  <c r="BF160"/>
  <c r="BF169"/>
  <c r="BF172"/>
  <c r="F94"/>
  <c r="BF132"/>
  <c r="BF134"/>
  <c r="BF135"/>
  <c r="BF138"/>
  <c r="BF141"/>
  <c r="BF142"/>
  <c r="BF144"/>
  <c r="BF147"/>
  <c r="BF148"/>
  <c r="BF150"/>
  <c r="BF151"/>
  <c r="BF152"/>
  <c r="BF156"/>
  <c r="BF157"/>
  <c r="BF158"/>
  <c r="BF161"/>
  <c r="BF163"/>
  <c r="BF168"/>
  <c r="BF171"/>
  <c r="BF136"/>
  <c r="BF137"/>
  <c r="BF139"/>
  <c r="BF145"/>
  <c r="BF146"/>
  <c r="BF154"/>
  <c r="BF155"/>
  <c r="BF159"/>
  <c r="BF162"/>
  <c r="BF165"/>
  <c i="2" r="BK130"/>
  <c r="J130"/>
  <c r="J99"/>
  <c i="3" r="E116"/>
  <c r="J122"/>
  <c r="F125"/>
  <c r="BF136"/>
  <c r="BF140"/>
  <c r="BF141"/>
  <c r="BF144"/>
  <c r="BF166"/>
  <c r="BF167"/>
  <c r="BF173"/>
  <c r="BF175"/>
  <c r="BF176"/>
  <c r="BF181"/>
  <c r="BF133"/>
  <c r="BF139"/>
  <c r="BF147"/>
  <c r="BF151"/>
  <c r="BF153"/>
  <c r="BF157"/>
  <c r="BF172"/>
  <c r="BF174"/>
  <c r="BF178"/>
  <c r="BF131"/>
  <c r="BF132"/>
  <c r="BF134"/>
  <c r="BF135"/>
  <c r="BF142"/>
  <c r="BF143"/>
  <c r="BF146"/>
  <c r="BF149"/>
  <c r="BF154"/>
  <c r="BF158"/>
  <c r="BF160"/>
  <c r="BF165"/>
  <c r="BF170"/>
  <c r="BF171"/>
  <c r="BF137"/>
  <c r="BF138"/>
  <c r="BF150"/>
  <c r="BF152"/>
  <c r="BF156"/>
  <c r="BF159"/>
  <c r="BF161"/>
  <c r="BF162"/>
  <c r="BF163"/>
  <c r="BF164"/>
  <c r="BF168"/>
  <c r="BF169"/>
  <c i="2" r="BF137"/>
  <c r="BF140"/>
  <c r="BF143"/>
  <c r="BF145"/>
  <c r="J91"/>
  <c r="F94"/>
  <c r="BF133"/>
  <c r="BF134"/>
  <c r="BF135"/>
  <c r="BF139"/>
  <c r="BF142"/>
  <c r="BF150"/>
  <c r="BF152"/>
  <c r="BF153"/>
  <c r="BF156"/>
  <c r="BF159"/>
  <c r="BF164"/>
  <c r="BF165"/>
  <c r="BF167"/>
  <c r="BF169"/>
  <c r="BF170"/>
  <c r="BF171"/>
  <c r="BF172"/>
  <c r="BF175"/>
  <c r="BF179"/>
  <c r="BF132"/>
  <c r="BF136"/>
  <c r="BF138"/>
  <c r="BF141"/>
  <c r="BF144"/>
  <c r="BF146"/>
  <c r="BF147"/>
  <c r="BF148"/>
  <c r="BF149"/>
  <c r="BF155"/>
  <c r="BF157"/>
  <c r="BF158"/>
  <c r="BF161"/>
  <c r="BF162"/>
  <c r="BF163"/>
  <c r="BF166"/>
  <c r="BF168"/>
  <c r="BF173"/>
  <c r="BF181"/>
  <c r="BF182"/>
  <c r="BF178"/>
  <c r="F35"/>
  <c i="1" r="AZ96"/>
  <c r="AS94"/>
  <c i="3" r="F38"/>
  <c i="1" r="BC97"/>
  <c i="3" r="J35"/>
  <c i="1" r="AV97"/>
  <c i="4" r="F37"/>
  <c i="1" r="BB98"/>
  <c i="4" r="F35"/>
  <c i="1" r="AZ98"/>
  <c i="5" r="F35"/>
  <c i="1" r="AZ99"/>
  <c i="5" r="F38"/>
  <c i="1" r="BC99"/>
  <c i="6" r="F36"/>
  <c i="1" r="BC100"/>
  <c i="7" r="F33"/>
  <c i="1" r="AZ101"/>
  <c i="7" r="J33"/>
  <c i="1" r="AV101"/>
  <c i="7" r="F37"/>
  <c i="1" r="BD101"/>
  <c i="2" r="F37"/>
  <c i="1" r="BB96"/>
  <c i="2" r="F39"/>
  <c i="1" r="BD96"/>
  <c i="3" r="F37"/>
  <c i="1" r="BB97"/>
  <c i="4" r="F38"/>
  <c i="1" r="BC98"/>
  <c i="4" r="J35"/>
  <c i="1" r="AV98"/>
  <c i="5" r="F39"/>
  <c i="1" r="BD99"/>
  <c i="6" r="J33"/>
  <c i="1" r="AV100"/>
  <c i="6" r="F37"/>
  <c i="1" r="BD100"/>
  <c i="7" r="F36"/>
  <c i="1" r="BC101"/>
  <c i="2" r="F38"/>
  <c i="1" r="BC96"/>
  <c i="2" r="J35"/>
  <c i="1" r="AV96"/>
  <c i="3" r="F35"/>
  <c i="1" r="AZ97"/>
  <c i="3" r="F39"/>
  <c i="1" r="BD97"/>
  <c i="4" r="F39"/>
  <c i="1" r="BD98"/>
  <c i="5" r="J35"/>
  <c i="1" r="AV99"/>
  <c i="5" r="F37"/>
  <c i="1" r="BB99"/>
  <c i="6" r="F33"/>
  <c i="1" r="AZ100"/>
  <c i="6" r="F35"/>
  <c i="1" r="BB100"/>
  <c i="7" r="F35"/>
  <c i="1" r="BB101"/>
  <c i="7" l="1" r="P174"/>
  <c r="P129"/>
  <c r="P128"/>
  <c i="1" r="AU101"/>
  <c i="6" r="T133"/>
  <c i="5" r="R193"/>
  <c i="4" r="R166"/>
  <c r="T130"/>
  <c i="3" r="R129"/>
  <c r="R128"/>
  <c i="2" r="T130"/>
  <c i="7" r="T129"/>
  <c i="6" r="P217"/>
  <c i="7" r="T174"/>
  <c r="R174"/>
  <c r="R128"/>
  <c i="4" r="R129"/>
  <c i="6" r="T217"/>
  <c i="5" r="P193"/>
  <c r="R132"/>
  <c r="R131"/>
  <c i="2" r="T176"/>
  <c i="6" r="P195"/>
  <c i="4" r="P166"/>
  <c i="2" r="R176"/>
  <c i="6" r="R217"/>
  <c r="P133"/>
  <c r="P132"/>
  <c i="1" r="AU100"/>
  <c i="5" r="P132"/>
  <c r="P131"/>
  <c i="1" r="AU99"/>
  <c i="3" r="T129"/>
  <c r="T128"/>
  <c i="2" r="P129"/>
  <c i="1" r="AU96"/>
  <c i="6" r="T195"/>
  <c r="BK133"/>
  <c r="J133"/>
  <c r="J97"/>
  <c i="4" r="BK130"/>
  <c r="J130"/>
  <c r="J99"/>
  <c i="6" r="R133"/>
  <c r="R132"/>
  <c i="5" r="T132"/>
  <c r="T131"/>
  <c i="4" r="T166"/>
  <c r="P130"/>
  <c r="P129"/>
  <c i="1" r="AU98"/>
  <c i="3" r="P129"/>
  <c r="P128"/>
  <c i="1" r="AU97"/>
  <c i="2" r="R130"/>
  <c r="R129"/>
  <c i="5" r="BK187"/>
  <c r="J187"/>
  <c r="J105"/>
  <c r="BK193"/>
  <c r="J193"/>
  <c r="J107"/>
  <c i="6" r="BK217"/>
  <c r="J217"/>
  <c r="J110"/>
  <c i="2" r="BK176"/>
  <c r="J176"/>
  <c r="J105"/>
  <c i="3" r="BK179"/>
  <c r="J179"/>
  <c r="J105"/>
  <c i="4" r="BK166"/>
  <c r="J166"/>
  <c r="J105"/>
  <c i="7" r="BK129"/>
  <c r="J129"/>
  <c r="J97"/>
  <c r="BK167"/>
  <c r="J167"/>
  <c r="J104"/>
  <c r="BK174"/>
  <c r="J174"/>
  <c r="J106"/>
  <c i="5" r="BK131"/>
  <c r="J131"/>
  <c r="J98"/>
  <c i="3" r="BK128"/>
  <c r="J128"/>
  <c r="J98"/>
  <c i="2" r="BK129"/>
  <c r="J129"/>
  <c r="J98"/>
  <c i="3" r="J36"/>
  <c i="1" r="AW97"/>
  <c r="AT97"/>
  <c i="5" r="J36"/>
  <c i="1" r="AW99"/>
  <c r="AT99"/>
  <c i="7" r="J34"/>
  <c i="1" r="AW101"/>
  <c r="AT101"/>
  <c i="2" r="J36"/>
  <c i="1" r="AW96"/>
  <c r="AT96"/>
  <c i="4" r="F36"/>
  <c i="1" r="BA98"/>
  <c r="BB95"/>
  <c r="AZ95"/>
  <c r="AV95"/>
  <c i="6" r="F34"/>
  <c i="1" r="BA100"/>
  <c i="2" r="F36"/>
  <c i="1" r="BA96"/>
  <c i="4" r="J36"/>
  <c i="1" r="AW98"/>
  <c r="AT98"/>
  <c r="BD95"/>
  <c r="BC95"/>
  <c i="6" r="J34"/>
  <c i="1" r="AW100"/>
  <c r="AT100"/>
  <c i="3" r="F36"/>
  <c i="1" r="BA97"/>
  <c i="5" r="F36"/>
  <c i="1" r="BA99"/>
  <c i="7" r="F34"/>
  <c i="1" r="BA101"/>
  <c i="7" l="1" r="T128"/>
  <c i="2" r="T129"/>
  <c i="4" r="T129"/>
  <c i="6" r="T132"/>
  <c r="BK132"/>
  <c r="J132"/>
  <c r="J96"/>
  <c i="7" r="BK128"/>
  <c r="J128"/>
  <c r="J96"/>
  <c i="4" r="BK129"/>
  <c r="J129"/>
  <c r="J98"/>
  <c i="1" r="AU95"/>
  <c r="AU94"/>
  <c r="BC94"/>
  <c r="W32"/>
  <c r="BD94"/>
  <c r="W33"/>
  <c r="BB94"/>
  <c r="AX94"/>
  <c r="BA95"/>
  <c r="AW95"/>
  <c r="AT95"/>
  <c i="2" r="J32"/>
  <c i="1" r="AG96"/>
  <c i="3" r="J32"/>
  <c i="1" r="AG97"/>
  <c r="AN97"/>
  <c r="AX95"/>
  <c i="5" r="J32"/>
  <c i="1" r="AG99"/>
  <c r="AN99"/>
  <c r="AZ94"/>
  <c r="AV94"/>
  <c r="AK29"/>
  <c r="AY95"/>
  <c i="5" l="1" r="J41"/>
  <c i="3" r="J41"/>
  <c i="2" r="J41"/>
  <c i="1" r="AN96"/>
  <c r="W31"/>
  <c r="AY94"/>
  <c i="6" r="J30"/>
  <c i="1" r="AG100"/>
  <c r="AN100"/>
  <c i="7" r="J30"/>
  <c i="1" r="AG101"/>
  <c r="W29"/>
  <c i="4" r="J32"/>
  <c i="1" r="AG98"/>
  <c r="AN98"/>
  <c r="BA94"/>
  <c r="W30"/>
  <c i="6" l="1" r="J39"/>
  <c i="4" r="J41"/>
  <c i="7" r="J39"/>
  <c i="1" r="AN101"/>
  <c r="AG95"/>
  <c r="AG94"/>
  <c r="AK26"/>
  <c r="AW94"/>
  <c r="AK30"/>
  <c r="AK35"/>
  <c l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<sst xmlns="http://schemas.openxmlformats.org/spreadsheetml/2006/main">
  <si>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</si>
  <si>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</si>
  <si>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</si>
  <si>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</si>
  <si>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</si>
  <si>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{307e15e2-ee2b-4a69-a664-0bc15dd70e46}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</si>
  <si>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</si>
  <si>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</si>
  <si>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</si>
  <si>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</si>
  <si>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</si>
  <si>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</si>
  <si>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27C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</si>
  <si>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</si>
  <si>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</si>
  <si>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EUROVELO 11 V REGIÓNE ZOHT, ÚSEK ČERVENICA PRI SABINOVE - LIPANY</t>
  </si>
  <si>
    <t>JKSO:</t>
  </si>
  <si>
    <t>KS:</t>
  </si>
  <si>
    <t>Miesto:</t>
  </si>
  <si>
    <t>ROŽKOVANY</t>
  </si>
  <si>
    <t>Dátum:</t>
  </si>
  <si>
    <t>8. 3. 2022</t>
  </si>
  <si>
    <t>Objednávateľ:</t>
  </si>
  <si>
    <t>IČO:</t>
  </si>
  <si>
    <t>ZDRUŽENIE OBCI HORNEJ TORYSY (ZOHT), LIPANY</t>
  </si>
  <si>
    <t>IČ DPH:</t>
  </si>
  <si>
    <t>Zhotoviteľ:</t>
  </si>
  <si>
    <t>Vyplň údaj</t>
  </si>
  <si>
    <t>Projektant:</t>
  </si>
  <si>
    <t>KDS PROJEKT,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</si>
  <si>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</si>
  <si>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</si>
  <si>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</si>
  <si>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</si>
  <si>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</si>
  <si>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</si>
  <si>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</si>
  <si>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</si>
  <si>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</si>
  <si>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</si>
  <si>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</si>
  <si>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</si>
  <si>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</si>
  <si>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</si>
  <si>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</si>
  <si>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</si>
  <si>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</si>
  <si>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</si>
  <si>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</si>
  <si>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</si>
  <si>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</si>
  <si>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</si>
  <si>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</si>
  <si>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</si>
  <si>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</si>
  <si>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</si>
  <si>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</si>
  <si>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</si>
  <si>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</si>
  <si>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</si>
  <si>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</si>
  <si>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</si>
  <si>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</si>
  <si>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</si>
  <si>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</si>
  <si>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</si>
  <si>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</si>
  <si>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</si>
  <si>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</si>
  <si>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</si>
  <si>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</si>
  <si>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</si>
  <si>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</si>
  <si>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</si>
  <si>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</si>
  <si>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</si>
  <si>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</si>
  <si>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</si>
  <si>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</si>
  <si>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 Cyklotrasa v k.ú. Rožkovany - 1. etapa</t>
  </si>
  <si>
    <t>STA</t>
  </si>
  <si>
    <t>1</t>
  </si>
  <si>
    <t>{19e8cc19-9605-44e6-975e-ea67a54c843e}</t>
  </si>
  <si>
    <t>/</t>
  </si>
  <si>
    <t>01</t>
  </si>
  <si>
    <t xml:space="preserve">SO 20.1  Cyklotrasa - novostavba ,,Ortaše´´</t>
  </si>
  <si>
    <t>Časť</t>
  </si>
  <si>
    <t>2</t>
  </si>
  <si>
    <t>{736a5ef1-ca6d-4307-814e-f91f6db90bb2}</t>
  </si>
  <si>
    <t>03</t>
  </si>
  <si>
    <t xml:space="preserve">SO 20.3  Cyklokoridor na MK</t>
  </si>
  <si>
    <t>{55e94645-34ba-4a6f-9c4f-9dbb3f751ac9}</t>
  </si>
  <si>
    <t>04</t>
  </si>
  <si>
    <t xml:space="preserve">SO 20.4  Cyklotrasa - novostavba ,,Lávka´´</t>
  </si>
  <si>
    <t>{8b8f9ae8-2150-4b4f-9fce-6d5403e03e6e}</t>
  </si>
  <si>
    <t>06</t>
  </si>
  <si>
    <t xml:space="preserve">SO 20.6  Cyklotrasa - novostavba ,,Rybníky´´</t>
  </si>
  <si>
    <t>{d027a19e-3ff8-48d1-bab9-3159e7f7f1bd}</t>
  </si>
  <si>
    <t>21</t>
  </si>
  <si>
    <t>SO 21 Lávka cez Voliansky potok</t>
  </si>
  <si>
    <t>{d4bc1a87-5950-423d-a1d3-b73486165cbe}</t>
  </si>
  <si>
    <t>22</t>
  </si>
  <si>
    <t>SO 22 Lávka cez Rožkoviansky potok</t>
  </si>
  <si>
    <t>{1f07c224-47b5-4f0c-911c-d1b929f18c4e}</t>
  </si>
  <si>
    <t>KRYCÍ LIST ROZPOČTU</t>
  </si>
  <si>
    <t>Objekt:</t>
  </si>
  <si>
    <t>20 - SO 20 Cyklotrasa v k.ú. Rožkovany - 1. etapa</t>
  </si>
  <si>
    <t>Časť:</t>
  </si>
  <si>
    <t xml:space="preserve">01 - SO 20.1  Cyklotrasa - novostavba ,,Ortaše´´</t>
  </si>
  <si>
    <t>211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</si>
  <si>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</si>
  <si>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</si>
  <si>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</si>
  <si>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</si>
  <si>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</si>
  <si>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</si>
  <si>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</si>
  <si>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</si>
  <si>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</si>
  <si>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</si>
  <si>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</si>
  <si>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VRN - Vedľajšie rozpočtové náklady</t>
  </si>
  <si>
    <t xml:space="preserve">    VRN03 - Geodetické práce</t>
  </si>
  <si>
    <t xml:space="preserve">    VRN04 - Projektové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</si>
  <si>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</si>
  <si>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</si>
  <si>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</si>
  <si>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</si>
  <si>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</si>
  <si>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</si>
  <si>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</si>
  <si>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</si>
  <si>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</si>
  <si>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</si>
  <si>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</si>
  <si>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</si>
  <si>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</si>
  <si>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</si>
  <si>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</si>
  <si>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</si>
  <si>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</si>
  <si>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</si>
  <si>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</si>
  <si>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</si>
  <si>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</si>
  <si>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-1767686000</t>
  </si>
  <si>
    <t>122201102.S</t>
  </si>
  <si>
    <t>Odkopávka a prekopávka nezapažená v hornine 3, nad 100 do 1000 m3</t>
  </si>
  <si>
    <t>108751444</t>
  </si>
  <si>
    <t>3</t>
  </si>
  <si>
    <t>122201109.S</t>
  </si>
  <si>
    <t>Odkopávky a prekopávky nezapažené. Príplatok k cenám za lepivosť horniny 3</t>
  </si>
  <si>
    <t>-915650879</t>
  </si>
  <si>
    <t>122201402.S</t>
  </si>
  <si>
    <t>Výkop v zemníku na suchu v hornine 3, nad 100 do 1000 m3</t>
  </si>
  <si>
    <t>773108316</t>
  </si>
  <si>
    <t>5</t>
  </si>
  <si>
    <t>122201409.S</t>
  </si>
  <si>
    <t>Príplatok k cenám za lepivosť výkopu v zemníkoch na suchu v hornine 3</t>
  </si>
  <si>
    <t>-616317520</t>
  </si>
  <si>
    <t>6</t>
  </si>
  <si>
    <t>M</t>
  </si>
  <si>
    <t>103640000201</t>
  </si>
  <si>
    <t>Zemina pre terénne úpravy - zásypová</t>
  </si>
  <si>
    <t>t</t>
  </si>
  <si>
    <t>8</t>
  </si>
  <si>
    <t>1664803231</t>
  </si>
  <si>
    <t>7</t>
  </si>
  <si>
    <t>162301132.S</t>
  </si>
  <si>
    <t xml:space="preserve">Vodorovné premiestnenie výkopku po nespevnenej ceste z  horniny tr.1-4, nad 100 do 1000 m3 na vzdialenosť do 1000 m</t>
  </si>
  <si>
    <t>1412469204</t>
  </si>
  <si>
    <t>162501132.S</t>
  </si>
  <si>
    <t>Vodorovné premiestnenie výkopku po nespevnenej ceste z horniny tr.1-4, nad 100 do 1000 m3 na vzdialenosť do 3000 m</t>
  </si>
  <si>
    <t>2124146504</t>
  </si>
  <si>
    <t>9</t>
  </si>
  <si>
    <t>162501133.S</t>
  </si>
  <si>
    <t>Vodorovné premiestnenie výkopku po nespevnenej ceste z horniny tr.1-4, nad 100 do 1000 m3, príplatok k cene za každých ďalšich a začatých 1000 m</t>
  </si>
  <si>
    <t>-364097830</t>
  </si>
  <si>
    <t>10</t>
  </si>
  <si>
    <t>167101102.S</t>
  </si>
  <si>
    <t>Nakladanie neuľahnutého výkopku z hornín tr.1-4 nad 100 do 1000 m3</t>
  </si>
  <si>
    <t>-2063139691</t>
  </si>
  <si>
    <t>11</t>
  </si>
  <si>
    <t>171101121.S</t>
  </si>
  <si>
    <t xml:space="preserve">Uloženie sypaniny do násypu  nesúdržných kamenistých hornín</t>
  </si>
  <si>
    <t>-899853944</t>
  </si>
  <si>
    <t>12</t>
  </si>
  <si>
    <t>583410004400.S</t>
  </si>
  <si>
    <t>Štrkodrva frakcia 0-63 mm</t>
  </si>
  <si>
    <t>990336092</t>
  </si>
  <si>
    <t>13</t>
  </si>
  <si>
    <t>171101131</t>
  </si>
  <si>
    <t xml:space="preserve">Uloženie sypaniny do násypu  nesúdržných a súdržných hornín striedavo ukladaných</t>
  </si>
  <si>
    <t>851667965</t>
  </si>
  <si>
    <t>14</t>
  </si>
  <si>
    <t>171201202.S</t>
  </si>
  <si>
    <t>Uloženie sypaniny na skládky nad 100 do 1000 m3</t>
  </si>
  <si>
    <t>-589148937</t>
  </si>
  <si>
    <t>15</t>
  </si>
  <si>
    <t>180401213.S</t>
  </si>
  <si>
    <t>Založenie trávnika lúčneho výsevom na svahu nad 1:2 do 1:1</t>
  </si>
  <si>
    <t>m2</t>
  </si>
  <si>
    <t>198866643</t>
  </si>
  <si>
    <t>16</t>
  </si>
  <si>
    <t>005720001300.S</t>
  </si>
  <si>
    <t>Osivá tráv - trávové semeno</t>
  </si>
  <si>
    <t>kg</t>
  </si>
  <si>
    <t>-1688940491</t>
  </si>
  <si>
    <t>17</t>
  </si>
  <si>
    <t>181101102.S</t>
  </si>
  <si>
    <t>Úprava pláne v zárezoch v hornine 1-4 so zhutnením</t>
  </si>
  <si>
    <t>-1638135424</t>
  </si>
  <si>
    <t>18</t>
  </si>
  <si>
    <t>182101101.S</t>
  </si>
  <si>
    <t>Svahovanie trvalých svahov v zárezoch v hornine triedy 1-4</t>
  </si>
  <si>
    <t>-66851250</t>
  </si>
  <si>
    <t>19</t>
  </si>
  <si>
    <t>182301133.S</t>
  </si>
  <si>
    <t>Rozprestretie ornice na svahu so sklonom nad 1:5, plocha nad 500 m2, hr.nad 150 do 200 mm</t>
  </si>
  <si>
    <t>-132402140</t>
  </si>
  <si>
    <t>Zakladanie</t>
  </si>
  <si>
    <t>289971212.S</t>
  </si>
  <si>
    <t>Zhotovenie vrstvy z geotextílie na upravenom povrchu sklon do 1 : 5 , šírky nad 3 do 6 m</t>
  </si>
  <si>
    <t>1526074636</t>
  </si>
  <si>
    <t>693110002100</t>
  </si>
  <si>
    <t>Geotextília polypropylénová, 300 g/m2, separačno-filtračná geotextília</t>
  </si>
  <si>
    <t>-951022425</t>
  </si>
  <si>
    <t>Komunikácie</t>
  </si>
  <si>
    <t>564871116</t>
  </si>
  <si>
    <t>Podklad zo štrkodrviny s rozprestretím a zhutnením, po zhutnení hr. 300 mm</t>
  </si>
  <si>
    <t>666945824</t>
  </si>
  <si>
    <t>23</t>
  </si>
  <si>
    <t>565141211.S</t>
  </si>
  <si>
    <t>Podklad z asfaltového betónu AC 22 P s rozprestretím a zhutnením v pruhu š. do 3 m, po zhutnení hr. 60 mm</t>
  </si>
  <si>
    <t>-1151854177</t>
  </si>
  <si>
    <t>24</t>
  </si>
  <si>
    <t>573131102.S</t>
  </si>
  <si>
    <t>Postrek asfaltový infiltračný s posypom kamenivom z cestnej emulzie v množstve 0,80 kg/m2</t>
  </si>
  <si>
    <t>-1692205392</t>
  </si>
  <si>
    <t>25</t>
  </si>
  <si>
    <t>573231107.S</t>
  </si>
  <si>
    <t>Postrek asfaltový spojovací bez posypu kamenivom z cestnej emulzie v množstve 0,50 kg/m2</t>
  </si>
  <si>
    <t>-1984503829</t>
  </si>
  <si>
    <t>26</t>
  </si>
  <si>
    <t>577134231.S</t>
  </si>
  <si>
    <t>Asfaltový betón vrstva obrusná AC 11 O v pruhu š. do 3 m z nemodifik. asfaltu tr. II, po zhutnení hr. 40 mm</t>
  </si>
  <si>
    <t>-1013877873</t>
  </si>
  <si>
    <t>Ostatné konštrukcie a práce-búranie</t>
  </si>
  <si>
    <t>27</t>
  </si>
  <si>
    <t>914001111.S</t>
  </si>
  <si>
    <t>Osadenie a montáž cestnej zvislej dopravnej značky na stĺpik, stĺp, konzolu alebo objekt</t>
  </si>
  <si>
    <t>ks</t>
  </si>
  <si>
    <t>-1920012492</t>
  </si>
  <si>
    <t>28</t>
  </si>
  <si>
    <t>914001211.S</t>
  </si>
  <si>
    <t>Montáž cestnej zvislej dopravnej značky základnej veľkosti do 1 m2 objímkami na stĺpiky alebo konzoly</t>
  </si>
  <si>
    <t>-2085125707</t>
  </si>
  <si>
    <t>29</t>
  </si>
  <si>
    <t>404410037300</t>
  </si>
  <si>
    <t xml:space="preserve"> Značka upravujúca prednosť P1 (Daj prednosť v jazde!), rozmer 900 mm, fólia RA2, pozinkovaná</t>
  </si>
  <si>
    <t>1196067125</t>
  </si>
  <si>
    <t>30</t>
  </si>
  <si>
    <t>404410095700</t>
  </si>
  <si>
    <t>Príkazová značka C8 (Cestička pre cyklistov), rozmer 700 mm, fólia RA2, pozinkovaná</t>
  </si>
  <si>
    <t>1233034022</t>
  </si>
  <si>
    <t>31</t>
  </si>
  <si>
    <t>404410194241</t>
  </si>
  <si>
    <t>Cyklistický smerník tabuľový E16d, informuje o smere jazdy k vyznačeným cieľom, Zn plech II. trieda, HIP, 10 rokov</t>
  </si>
  <si>
    <t>703005953</t>
  </si>
  <si>
    <t>32</t>
  </si>
  <si>
    <t>404440000100.S</t>
  </si>
  <si>
    <t>Úchyt na stĺpik, d 60 mm, križový, Zn</t>
  </si>
  <si>
    <t>1203483202</t>
  </si>
  <si>
    <t>33</t>
  </si>
  <si>
    <t>404490008401.S</t>
  </si>
  <si>
    <t>Stĺpik Zn, d 60 mm, pre dopravné značky, dĺ.3,5m</t>
  </si>
  <si>
    <t>1679129270</t>
  </si>
  <si>
    <t>34</t>
  </si>
  <si>
    <t>404490008600.S</t>
  </si>
  <si>
    <t>Krytka stĺpika, d 60 mm, plastová</t>
  </si>
  <si>
    <t>2004733141</t>
  </si>
  <si>
    <t>35</t>
  </si>
  <si>
    <t>915711212.S</t>
  </si>
  <si>
    <t>Vodorovné dopravné značenie striekané farbou deliacich čiar súvislých šírky 125 mm biela retroreflexná</t>
  </si>
  <si>
    <t>m</t>
  </si>
  <si>
    <t>-677498067</t>
  </si>
  <si>
    <t>36</t>
  </si>
  <si>
    <t>915791111.S</t>
  </si>
  <si>
    <t>Predznačenie pre značenie striekané farbou z náterových hmôt deliace čiary, vodiace prúžky</t>
  </si>
  <si>
    <t>-2128723457</t>
  </si>
  <si>
    <t>37</t>
  </si>
  <si>
    <t>915910011.S</t>
  </si>
  <si>
    <t>Bezpečnostný farebný povrch vozoviek zelený pre podklad asfaltový</t>
  </si>
  <si>
    <t>277762168</t>
  </si>
  <si>
    <t>38</t>
  </si>
  <si>
    <t>917862111.S</t>
  </si>
  <si>
    <t>Osadenie chodník. obrubníka betónového stojatého do lôžka z betónu prosteho tr. C 12/15 s bočnou oporou</t>
  </si>
  <si>
    <t>677427570</t>
  </si>
  <si>
    <t>39</t>
  </si>
  <si>
    <t>592170001800</t>
  </si>
  <si>
    <t>Obrubník parkový, lxšxv 1000x50x200 mm</t>
  </si>
  <si>
    <t>2043352380</t>
  </si>
  <si>
    <t>99</t>
  </si>
  <si>
    <t>Presun hmôt HSV</t>
  </si>
  <si>
    <t>40</t>
  </si>
  <si>
    <t>998225111.S</t>
  </si>
  <si>
    <t>Presun hmôt pre pozemnú komunikáciu a letisko s krytom asfaltovým akejkoľvek dĺžky objektu</t>
  </si>
  <si>
    <t>-549461791</t>
  </si>
  <si>
    <t>VRN</t>
  </si>
  <si>
    <t>Vedľajšie rozpočtové náklady</t>
  </si>
  <si>
    <t>VRN03</t>
  </si>
  <si>
    <t>Geodetické práce</t>
  </si>
  <si>
    <t>41</t>
  </si>
  <si>
    <t>000300012</t>
  </si>
  <si>
    <t>Geodetické práce - vykonávané pred výstavbou výškové merania</t>
  </si>
  <si>
    <t>eur</t>
  </si>
  <si>
    <t>1024</t>
  </si>
  <si>
    <t>643499681</t>
  </si>
  <si>
    <t>42</t>
  </si>
  <si>
    <t>000300031</t>
  </si>
  <si>
    <t>Geodetické práce - vykonávané po výstavbe zameranie skutočného vyhotovenia stavby</t>
  </si>
  <si>
    <t>236470732</t>
  </si>
  <si>
    <t>VRN04</t>
  </si>
  <si>
    <t>Projektové práce</t>
  </si>
  <si>
    <t>43</t>
  </si>
  <si>
    <t>000400021</t>
  </si>
  <si>
    <t>Projektové práce - stavebná časť (stavebné objekty vrátane ich technického vybavenia). náklady na vypracovanie realizačnej dokumentácie</t>
  </si>
  <si>
    <t>-2043435540</t>
  </si>
  <si>
    <t>44</t>
  </si>
  <si>
    <t>000400022</t>
  </si>
  <si>
    <t>Projektové práce - stavebná časť (stavebné objekty vrátane ich technického vybavenia). náklady na dokumentáciu skutočného zhotovenia stavby</t>
  </si>
  <si>
    <t>830093387</t>
  </si>
  <si>
    <t xml:space="preserve">03 - SO 20.3  Cyklokoridor na MK</t>
  </si>
  <si>
    <t>-116908770</t>
  </si>
  <si>
    <t>122201101.S</t>
  </si>
  <si>
    <t>Odkopávka a prekopávka nezapažená v hornine 3, do 100 m3</t>
  </si>
  <si>
    <t>1460788460</t>
  </si>
  <si>
    <t>1098239694</t>
  </si>
  <si>
    <t>162501112.S</t>
  </si>
  <si>
    <t>Vodorovné premiestnenie výkopku po nespevnenej ceste z horniny tr.1-4, do 100 m3 na vzdialenosť do 3000 m</t>
  </si>
  <si>
    <t>126634606</t>
  </si>
  <si>
    <t>162501113.S</t>
  </si>
  <si>
    <t>Vodorovné premiestnenie výkopku po nespevnenej ceste z horniny tr.1-4, do 100 m3, príplatok k cene za každých ďalšich a začatých 1000 m</t>
  </si>
  <si>
    <t>-1789919421</t>
  </si>
  <si>
    <t>-1296762876</t>
  </si>
  <si>
    <t>1063170919</t>
  </si>
  <si>
    <t>171101131.S</t>
  </si>
  <si>
    <t>-1089032522</t>
  </si>
  <si>
    <t>171201201.S</t>
  </si>
  <si>
    <t>Uloženie sypaniny na skládky do 100 m3</t>
  </si>
  <si>
    <t>1807010498</t>
  </si>
  <si>
    <t>-32915153</t>
  </si>
  <si>
    <t>-1611554108</t>
  </si>
  <si>
    <t>-1922013595</t>
  </si>
  <si>
    <t>2083187752</t>
  </si>
  <si>
    <t>182301123.S</t>
  </si>
  <si>
    <t>Rozprestretie ornice na svaho so sklonom nad 1:5, plocha do 500 m2, hr.nad 150 do 200 mm</t>
  </si>
  <si>
    <t>639564729</t>
  </si>
  <si>
    <t>-195504876</t>
  </si>
  <si>
    <t>-1019402599</t>
  </si>
  <si>
    <t>-1523073275</t>
  </si>
  <si>
    <t>365015341</t>
  </si>
  <si>
    <t>-1908067981</t>
  </si>
  <si>
    <t>-950453514</t>
  </si>
  <si>
    <t>-1130131806</t>
  </si>
  <si>
    <t>577144241.S</t>
  </si>
  <si>
    <t>Asfaltový betón vrstva obrusná AC 11 O v pruhu š. nad 3 m z nemodifik. asfaltu tr. II, po zhutnení hr. 50 mm</t>
  </si>
  <si>
    <t>-490452335</t>
  </si>
  <si>
    <t>914001101</t>
  </si>
  <si>
    <t xml:space="preserve">Dočasné dopravné značenie-montáž, prenájom, demontáž </t>
  </si>
  <si>
    <t>kpl</t>
  </si>
  <si>
    <t>-632377082</t>
  </si>
  <si>
    <t>767670206</t>
  </si>
  <si>
    <t>404410017200</t>
  </si>
  <si>
    <t>Výstražná značka A16 (Cyklisti), rozmer 700 mm, fólia RA2, pozinkovaná</t>
  </si>
  <si>
    <t>1831749422</t>
  </si>
  <si>
    <t>-208054609</t>
  </si>
  <si>
    <t>404410098700</t>
  </si>
  <si>
    <t>Príkazová značka C18 (Koniec príkazu), rozmer 700 mm, fólia RA2, pozinkovaná</t>
  </si>
  <si>
    <t>-2129309741</t>
  </si>
  <si>
    <t>404410123201</t>
  </si>
  <si>
    <t>Informatívna prevádzková značka IP7 (Priechod pre cyklistov), rozmer 500x500 mm, s fluorescenčným podkladom, fólia RA2, pozinkovaná</t>
  </si>
  <si>
    <t>-2080410617</t>
  </si>
  <si>
    <t>404410194220</t>
  </si>
  <si>
    <t>Smerová tabuľa pre cyklistov značka IS40a , Zn plech so zahnutým lisovaným okrajom II. trieda, HIP, 10 rokov</t>
  </si>
  <si>
    <t>-523850860</t>
  </si>
  <si>
    <t>404410194244</t>
  </si>
  <si>
    <t>Smerová tabuľa pre cyklistov značka IS40f, Zn plech so zahnutým lisovaným okrajom II. trieda, HIP, 10 rokov</t>
  </si>
  <si>
    <t>157020885</t>
  </si>
  <si>
    <t>415904804</t>
  </si>
  <si>
    <t>-577881637</t>
  </si>
  <si>
    <t>-2007047929</t>
  </si>
  <si>
    <t>1074002702</t>
  </si>
  <si>
    <t>915721222.S</t>
  </si>
  <si>
    <t>Vodorovné dopravné značenie striekané farbou prechodov pre chodcov, šípky, symboly a pod., zelená retroreflexná</t>
  </si>
  <si>
    <t>-783715410</t>
  </si>
  <si>
    <t>-1189613410</t>
  </si>
  <si>
    <t>915791112.S</t>
  </si>
  <si>
    <t>Predznačenie pre vodorovné značenie striekané farbou alebo vykonávané z náterových hmôt</t>
  </si>
  <si>
    <t>-1745387306</t>
  </si>
  <si>
    <t>-814209448</t>
  </si>
  <si>
    <t>-1157592282</t>
  </si>
  <si>
    <t>1773247018</t>
  </si>
  <si>
    <t>917862112.S</t>
  </si>
  <si>
    <t>Osadenie chodník. obrubníka betónového stojatého do lôžka z betónu prosteho tr. C 16/20 s bočnou oporou</t>
  </si>
  <si>
    <t>-1119429967</t>
  </si>
  <si>
    <t>592170003800</t>
  </si>
  <si>
    <t>Obrubník cestný, lxšxv 1000x150x250 mm</t>
  </si>
  <si>
    <t>-1667888255</t>
  </si>
  <si>
    <t>938909311.S</t>
  </si>
  <si>
    <t>Odstránenie blata, prachu alebo hlineného nánosu, z povrchu podkladu alebo krytu bet. alebo asfalt.</t>
  </si>
  <si>
    <t>-1668024092</t>
  </si>
  <si>
    <t>-596853209</t>
  </si>
  <si>
    <t>45</t>
  </si>
  <si>
    <t>1034840972</t>
  </si>
  <si>
    <t xml:space="preserve">04 - SO 20.4  Cyklotrasa - novostavba ,,Lávka´´</t>
  </si>
  <si>
    <t>1887231913</t>
  </si>
  <si>
    <t>-1034550430</t>
  </si>
  <si>
    <t>-874631283</t>
  </si>
  <si>
    <t>-1912451570</t>
  </si>
  <si>
    <t>-2119872121</t>
  </si>
  <si>
    <t>-595901153</t>
  </si>
  <si>
    <t>882812728</t>
  </si>
  <si>
    <t>-1127448531</t>
  </si>
  <si>
    <t>-1515178935</t>
  </si>
  <si>
    <t>-1785671333</t>
  </si>
  <si>
    <t>-824248803</t>
  </si>
  <si>
    <t>-36866805</t>
  </si>
  <si>
    <t>184707629</t>
  </si>
  <si>
    <t>-1346579881</t>
  </si>
  <si>
    <t>1221398541</t>
  </si>
  <si>
    <t>1110422951</t>
  </si>
  <si>
    <t>2033417043</t>
  </si>
  <si>
    <t>1591838649</t>
  </si>
  <si>
    <t>-1985273277</t>
  </si>
  <si>
    <t>557127622</t>
  </si>
  <si>
    <t>1252850345</t>
  </si>
  <si>
    <t>-1796629142</t>
  </si>
  <si>
    <t>-1557261713</t>
  </si>
  <si>
    <t>-535370652</t>
  </si>
  <si>
    <t>2134631806</t>
  </si>
  <si>
    <t>373474161</t>
  </si>
  <si>
    <t>1103482346</t>
  </si>
  <si>
    <t>1369973747</t>
  </si>
  <si>
    <t>919735113.S</t>
  </si>
  <si>
    <t>Rezanie existujúceho asfaltového krytu alebo podkladu hĺbky nad 100 do 150 mm</t>
  </si>
  <si>
    <t>-1721800727</t>
  </si>
  <si>
    <t>-392291998</t>
  </si>
  <si>
    <t>-314298562</t>
  </si>
  <si>
    <t>2119779111</t>
  </si>
  <si>
    <t>-874958858</t>
  </si>
  <si>
    <t>-413621782</t>
  </si>
  <si>
    <t xml:space="preserve">06 - SO 20.6  Cyklotrasa - novostavba ,,Rybníky´´</t>
  </si>
  <si>
    <t>PSV - Práce a dodávky PSV</t>
  </si>
  <si>
    <t xml:space="preserve">    711 - Izolácie proti vode a vlhkosti</t>
  </si>
  <si>
    <t>148463629</t>
  </si>
  <si>
    <t>122201103.S</t>
  </si>
  <si>
    <t>Odkopávka a prekopávka nezapažená v hornine 3, nad 1000 do 10000 m3</t>
  </si>
  <si>
    <t>1665421862</t>
  </si>
  <si>
    <t>-266833344</t>
  </si>
  <si>
    <t>122201401.S</t>
  </si>
  <si>
    <t>Výkop v zemníku na suchu v hornine 3, do 100 m3</t>
  </si>
  <si>
    <t>-1450959747</t>
  </si>
  <si>
    <t>-1110816826</t>
  </si>
  <si>
    <t>-1888234395</t>
  </si>
  <si>
    <t>132201202.S</t>
  </si>
  <si>
    <t>Výkop ryhy šírky 600-2000mm horn.3 od 100 do 1000 m3</t>
  </si>
  <si>
    <t>973796793</t>
  </si>
  <si>
    <t>132201209.S</t>
  </si>
  <si>
    <t>Príplatok k cenám za lepivosť pri hĺbení rýh š. nad 600 do 2 000 mm zapaž. i nezapažených, s urovnaním dna v hornine 3</t>
  </si>
  <si>
    <t>1758505408</t>
  </si>
  <si>
    <t>-958560993</t>
  </si>
  <si>
    <t>767347298</t>
  </si>
  <si>
    <t>-1117106364</t>
  </si>
  <si>
    <t>-1153130991</t>
  </si>
  <si>
    <t>-2012322750</t>
  </si>
  <si>
    <t>262010673</t>
  </si>
  <si>
    <t>387536346</t>
  </si>
  <si>
    <t>174101001.S</t>
  </si>
  <si>
    <t>Zásyp sypaninou so zhutnením jám, šachiet, rýh, zárezov alebo okolo objektov do 100 m3</t>
  </si>
  <si>
    <t>-311646798</t>
  </si>
  <si>
    <t>175101101.S</t>
  </si>
  <si>
    <t>Obsyp potrubia sypaninou z vhodných hornín 1 až 4 bez prehodenia sypaniny</t>
  </si>
  <si>
    <t>1923901246</t>
  </si>
  <si>
    <t>583310003200.S</t>
  </si>
  <si>
    <t>Štrkopiesok frakcia 0-32 mm</t>
  </si>
  <si>
    <t>-1923060046</t>
  </si>
  <si>
    <t>1392268280</t>
  </si>
  <si>
    <t>1869873478</t>
  </si>
  <si>
    <t>-1023373229</t>
  </si>
  <si>
    <t>-669531732</t>
  </si>
  <si>
    <t>-1813277510</t>
  </si>
  <si>
    <t>-729534062</t>
  </si>
  <si>
    <t>2121555771</t>
  </si>
  <si>
    <t>586141115</t>
  </si>
  <si>
    <t>-387612985</t>
  </si>
  <si>
    <t>-383704816</t>
  </si>
  <si>
    <t>-1809310306</t>
  </si>
  <si>
    <t>2123335051</t>
  </si>
  <si>
    <t>1987922666</t>
  </si>
  <si>
    <t>-1836067430</t>
  </si>
  <si>
    <t>-798722127</t>
  </si>
  <si>
    <t>-1115944507</t>
  </si>
  <si>
    <t>-60384217</t>
  </si>
  <si>
    <t>-377762212</t>
  </si>
  <si>
    <t>-391738051</t>
  </si>
  <si>
    <t>-1749271318</t>
  </si>
  <si>
    <t>-1045993133</t>
  </si>
  <si>
    <t>934188290</t>
  </si>
  <si>
    <t>919411121.S</t>
  </si>
  <si>
    <t>Čelo priepustu z betónu prostého z rúr DN 600 až DN 800 mm</t>
  </si>
  <si>
    <t>1711176075</t>
  </si>
  <si>
    <t>919514112.S</t>
  </si>
  <si>
    <t>Zhotovenie priepustu z rúr železobetónových DN 600</t>
  </si>
  <si>
    <t>962702323</t>
  </si>
  <si>
    <t>592210000300.S</t>
  </si>
  <si>
    <t>Rúra železobetónová pre dažďové odpadné vody TZP 3-60, DN 60, dĺ. 1000, hr. steny 62 mm</t>
  </si>
  <si>
    <t>-873055909</t>
  </si>
  <si>
    <t>410755979</t>
  </si>
  <si>
    <t>961043111.S</t>
  </si>
  <si>
    <t xml:space="preserve">Búranie základov alebo vybúranie otvorov plochy nad 4 m2 z betónu prostého alebo preloženého kameňom,  -2,20000t</t>
  </si>
  <si>
    <t>-901782722</t>
  </si>
  <si>
    <t>46</t>
  </si>
  <si>
    <t>979082213.S</t>
  </si>
  <si>
    <t>Vodorovná doprava sutiny so zložením a hrubým urovnaním na vzdialenosť do 1 km</t>
  </si>
  <si>
    <t>-1896005366</t>
  </si>
  <si>
    <t>47</t>
  </si>
  <si>
    <t>979082219.S</t>
  </si>
  <si>
    <t>Príplatok k cene za každý ďalší aj začatý 1 km nad 1 km pre vodorovnú dopravu sutiny</t>
  </si>
  <si>
    <t>-1948744592</t>
  </si>
  <si>
    <t>48</t>
  </si>
  <si>
    <t>979089012</t>
  </si>
  <si>
    <t>Poplatok za skladovanie - betón, tehly, dlaždice (17 01 ), ostatné</t>
  </si>
  <si>
    <t>-1398268480</t>
  </si>
  <si>
    <t>49</t>
  </si>
  <si>
    <t>1827929635</t>
  </si>
  <si>
    <t>PSV</t>
  </si>
  <si>
    <t>Práce a dodávky PSV</t>
  </si>
  <si>
    <t>711</t>
  </si>
  <si>
    <t>Izolácie proti vode a vlhkosti</t>
  </si>
  <si>
    <t>50</t>
  </si>
  <si>
    <t>711112001.S</t>
  </si>
  <si>
    <t xml:space="preserve">Zhotovenie  izolácie proti zemnej vlhkosti zvislá penetračným náterom za studena</t>
  </si>
  <si>
    <t>695825067</t>
  </si>
  <si>
    <t>51</t>
  </si>
  <si>
    <t>246170000900.S</t>
  </si>
  <si>
    <t>Lak asfaltový penetračný</t>
  </si>
  <si>
    <t>1428272709</t>
  </si>
  <si>
    <t>52</t>
  </si>
  <si>
    <t>711112002.S</t>
  </si>
  <si>
    <t xml:space="preserve">Zhotovenie  izolácie proti zemnej vlhkosti zvislá asfaltovým lakom za studena</t>
  </si>
  <si>
    <t>1731447425</t>
  </si>
  <si>
    <t>53</t>
  </si>
  <si>
    <t>246170001000</t>
  </si>
  <si>
    <t>Lak asfaltový ALT</t>
  </si>
  <si>
    <t>1195797593</t>
  </si>
  <si>
    <t>54</t>
  </si>
  <si>
    <t>-1150461317</t>
  </si>
  <si>
    <t>55</t>
  </si>
  <si>
    <t>385368137</t>
  </si>
  <si>
    <t>56</t>
  </si>
  <si>
    <t>1864184846</t>
  </si>
  <si>
    <t>57</t>
  </si>
  <si>
    <t>-1381405326</t>
  </si>
  <si>
    <t>21 - SO 21 Lávka cez Voliansky potok</t>
  </si>
  <si>
    <t xml:space="preserve">    3 - Zvislé a kompletné konštrukcie</t>
  </si>
  <si>
    <t xml:space="preserve">    4 - Vodorovné konštrukcie</t>
  </si>
  <si>
    <t xml:space="preserve">    8 - Rúrové vedenie</t>
  </si>
  <si>
    <t xml:space="preserve">    783 - Dokončovacie práce - nátery</t>
  </si>
  <si>
    <t>M - Práce a dodávky M</t>
  </si>
  <si>
    <t xml:space="preserve">    25-M - Povrch. úprava strojov a zariadení</t>
  </si>
  <si>
    <t>115001106.S</t>
  </si>
  <si>
    <t>Odvedenie vody potrubím pri priemere potrubia DN nad 600</t>
  </si>
  <si>
    <t>-142174076</t>
  </si>
  <si>
    <t>115101202.S</t>
  </si>
  <si>
    <t>Čerpanie vody na dopravnú výšku do 10 m s priemerným prítokom litrov za minútu nad 500 l do 1000 l</t>
  </si>
  <si>
    <t>hod</t>
  </si>
  <si>
    <t>99450632</t>
  </si>
  <si>
    <t>115101302.S</t>
  </si>
  <si>
    <t>Pohotovosť záložnej čerpacej súpravy pre výšku do 10 m, s prítokom litrov za minútu nad 500 do 1000 l</t>
  </si>
  <si>
    <t>deň</t>
  </si>
  <si>
    <t>1741078916</t>
  </si>
  <si>
    <t>124203101.S</t>
  </si>
  <si>
    <t>Výkop vodotoku do 3 m horn. 3 do 1000 m3</t>
  </si>
  <si>
    <t>702328552</t>
  </si>
  <si>
    <t>124203109.S</t>
  </si>
  <si>
    <t>Vykopávky pre korytá vodotokov. Príplatok za lepivosť horniny 3</t>
  </si>
  <si>
    <t>-580302839</t>
  </si>
  <si>
    <t>132201101.S</t>
  </si>
  <si>
    <t>Výkop ryhy do šírky 600 mm v horn.3 do 100 m3</t>
  </si>
  <si>
    <t>-400024009</t>
  </si>
  <si>
    <t>132201109.S</t>
  </si>
  <si>
    <t>Príplatok k cene za lepivosť pri hĺbení rýh šírky do 600 mm zapažených i nezapažených s urovnaním dna v hornine 3</t>
  </si>
  <si>
    <t>-1711805112</t>
  </si>
  <si>
    <t>132201201.S</t>
  </si>
  <si>
    <t>Výkop ryhy šírky 600-2000mm horn.3 do 100m3</t>
  </si>
  <si>
    <t>-2069274906</t>
  </si>
  <si>
    <t>132301209.S</t>
  </si>
  <si>
    <t>Príplatok za lepivosť pri hĺbení rýh š. nad 600 do 2 000 mm zapažených i nezapažených, s urovnaním dna v hornine 4</t>
  </si>
  <si>
    <t>831458023</t>
  </si>
  <si>
    <t>162501112</t>
  </si>
  <si>
    <t xml:space="preserve">Vodorovné premiestnenie výkopku po nespevnenej ceste z horniny tr.1-4, do 100 m3 na vzdialenosť do 3000 m </t>
  </si>
  <si>
    <t>509380650</t>
  </si>
  <si>
    <t>162501113</t>
  </si>
  <si>
    <t>1095050301</t>
  </si>
  <si>
    <t>1020541223</t>
  </si>
  <si>
    <t>-858528337</t>
  </si>
  <si>
    <t>211971121.S</t>
  </si>
  <si>
    <t>Zhotov. oplášt. výplne z geotext. v ryhe alebo v záreze pri rozvinutej šírke oplášt. od 0 do 2, 5 m</t>
  </si>
  <si>
    <t>1793959944</t>
  </si>
  <si>
    <t>69366513001</t>
  </si>
  <si>
    <t xml:space="preserve">Geotextília netkaná polypropylénová  PP   300</t>
  </si>
  <si>
    <t>-733044231</t>
  </si>
  <si>
    <t>212312111.S</t>
  </si>
  <si>
    <t>Lôžko pre trativod z betónu prostého</t>
  </si>
  <si>
    <t>1242333941</t>
  </si>
  <si>
    <t>271533001.S</t>
  </si>
  <si>
    <t xml:space="preserve">Násyp pod základové konštrukcie so zhutnením z  kameniva hrubého drveného fr.32-63 mm</t>
  </si>
  <si>
    <t>573606480</t>
  </si>
  <si>
    <t>271573001.S</t>
  </si>
  <si>
    <t>Násyp pod základové konštrukcie so zhutnením zo štrkopiesku fr.0-32 mm</t>
  </si>
  <si>
    <t>618690543</t>
  </si>
  <si>
    <t>273311113.S</t>
  </si>
  <si>
    <t>Základové dosky mostných konštrukcií z betónu prostého tr. C 8/10</t>
  </si>
  <si>
    <t>-254191942</t>
  </si>
  <si>
    <t>273354111.S</t>
  </si>
  <si>
    <t>Debnenie základových dosiek mostných konštrukcií - zhotovenie</t>
  </si>
  <si>
    <t>-39394496</t>
  </si>
  <si>
    <t>273354211.S</t>
  </si>
  <si>
    <t xml:space="preserve">Debnenie základových dosiek mostných konštrukcií  - odstránenie</t>
  </si>
  <si>
    <t>-56237284</t>
  </si>
  <si>
    <t>274321117.S</t>
  </si>
  <si>
    <t>Základové pásy, prahy, vence mostných konštrukcií z betónu železového tr. C 25/30</t>
  </si>
  <si>
    <t>-2017525380</t>
  </si>
  <si>
    <t>274354111.S</t>
  </si>
  <si>
    <t>Debnenie základových pásov mostných konštrukcií - zhotovenie</t>
  </si>
  <si>
    <t>1053349357</t>
  </si>
  <si>
    <t>274354211.S</t>
  </si>
  <si>
    <t>Debnenie základových pásov mostných konštrukcií - odstránenie</t>
  </si>
  <si>
    <t>-1556580661</t>
  </si>
  <si>
    <t>Zvislé a kompletné konštrukcie</t>
  </si>
  <si>
    <t>317321118.S</t>
  </si>
  <si>
    <t>Mostové rímsy z betónu železového triedy C 30/37</t>
  </si>
  <si>
    <t>-1227608562</t>
  </si>
  <si>
    <t>317353121.S</t>
  </si>
  <si>
    <t>Debnenie mostných ríms všetkých tvarov - zhotovenie</t>
  </si>
  <si>
    <t>-10630522</t>
  </si>
  <si>
    <t>317353221.S</t>
  </si>
  <si>
    <t>Debnenie mostových ríms všetkých tvarov - odstránenie</t>
  </si>
  <si>
    <t>1883283292</t>
  </si>
  <si>
    <t>317361411.S</t>
  </si>
  <si>
    <t>Výstuž mostných ríms zo zváraných sietí do 6 kg/m2</t>
  </si>
  <si>
    <t>-1142149017</t>
  </si>
  <si>
    <t>55320001</t>
  </si>
  <si>
    <t>Oceľový mat.pre kotv.rimsy</t>
  </si>
  <si>
    <t>2075469444</t>
  </si>
  <si>
    <t>334323138.S</t>
  </si>
  <si>
    <t>Mostné krídla a záverné stienky z betónu železového tr. C 30/37</t>
  </si>
  <si>
    <t>-1609164505</t>
  </si>
  <si>
    <t>334351113.S</t>
  </si>
  <si>
    <t>Debnenie mostných konštrukcií-krídiel, stien výšky do 20 m, zhotovenie</t>
  </si>
  <si>
    <t>-542429477</t>
  </si>
  <si>
    <t>334351213.S</t>
  </si>
  <si>
    <t>Debnenie mostných konštrukcií-krídiel, stien výšky do 20 m, odstránenie</t>
  </si>
  <si>
    <t>1830518128</t>
  </si>
  <si>
    <t>334362126.S</t>
  </si>
  <si>
    <t>Výstuž krídel a záverných stienok z betonárskej ocele B500 (10505) mostných konštrukcií</t>
  </si>
  <si>
    <t>-95574349</t>
  </si>
  <si>
    <t>334362212.S</t>
  </si>
  <si>
    <t>Výstuž opôr, prahov, krídel, pilierov, stĺpov zo zváraných sietí od 3,5 do 6 kg/m2 mostných konštrukcií</t>
  </si>
  <si>
    <t>-362103759</t>
  </si>
  <si>
    <t>348171121.S</t>
  </si>
  <si>
    <t>Osadenie mostného oceľového zábradlia trvalého do betónu ríms priamo</t>
  </si>
  <si>
    <t>-2123927989</t>
  </si>
  <si>
    <t>5534610001</t>
  </si>
  <si>
    <t xml:space="preserve">Zábradlie oceľové so zvislou výplňou </t>
  </si>
  <si>
    <t>1494253890</t>
  </si>
  <si>
    <t>389121112.S</t>
  </si>
  <si>
    <t>Osadenie dielcov rámovej konštrukcie priepustov a podchodov hmotnosti nad 5 do 10 t</t>
  </si>
  <si>
    <t>-921312236</t>
  </si>
  <si>
    <t>59383003001</t>
  </si>
  <si>
    <t xml:space="preserve">Mostný prefabrikát ramovy priepust  IZM 3/2-6, 3500x2600x1000</t>
  </si>
  <si>
    <t>-610538368</t>
  </si>
  <si>
    <t>Vodorovné konštrukcie</t>
  </si>
  <si>
    <t>451312311.S</t>
  </si>
  <si>
    <t>Podklad pod dlažbu z betónu prostého tr. C 12/15 hr. nad 100 do 150 mm</t>
  </si>
  <si>
    <t>867803673</t>
  </si>
  <si>
    <t>451475121.S</t>
  </si>
  <si>
    <t>Podkladová vrstva plastbetónová samonivelačná - prvá vrstva hr. 10 mm</t>
  </si>
  <si>
    <t>-147003675</t>
  </si>
  <si>
    <t>452318510.S</t>
  </si>
  <si>
    <t>Zaisťovací prah z betónu prostého vodostavebného melioračných kanálov s pätkami alebo bez pätiek</t>
  </si>
  <si>
    <t>1799436824</t>
  </si>
  <si>
    <t>458501111.S</t>
  </si>
  <si>
    <t>Výplňové kliny za oporou z kameniva ťaženého hutneného po vrstvách</t>
  </si>
  <si>
    <t>783230427</t>
  </si>
  <si>
    <t>458591111.S</t>
  </si>
  <si>
    <t>Zhotovenie výplne tesniacej vrstvy za oporou z ílu</t>
  </si>
  <si>
    <t>1790949720</t>
  </si>
  <si>
    <t>581250000100.S</t>
  </si>
  <si>
    <t>Zemina špeciálna a upravená surová ílová</t>
  </si>
  <si>
    <t>1786556965</t>
  </si>
  <si>
    <t>465513327.S</t>
  </si>
  <si>
    <t>Dlažba z lomového kameňa, na cementovú maltu s vyškárovaním cementovou maltou, hr. kameňa 300 mm</t>
  </si>
  <si>
    <t>1615117614</t>
  </si>
  <si>
    <t>Rúrové vedenie</t>
  </si>
  <si>
    <t>871238111.S</t>
  </si>
  <si>
    <t>Ukladanie drenážneho potrubia do pripravenej ryhy z tvrdého PVC priemeru nad 150 do 200 mm</t>
  </si>
  <si>
    <t>-418405372</t>
  </si>
  <si>
    <t>286110015200.S</t>
  </si>
  <si>
    <t>Flexibilná drenážna PVC-U rúra DN 160</t>
  </si>
  <si>
    <t>2073167752</t>
  </si>
  <si>
    <t>931994132.S</t>
  </si>
  <si>
    <t>Tesnenie dilatačnej škáry betónovej konštrukcia silikónovým tmelom do pl. 4,0 cm2</t>
  </si>
  <si>
    <t>1845223734</t>
  </si>
  <si>
    <t>935112212.S</t>
  </si>
  <si>
    <t>Osadenie priekop. žľabu z betón. priekopových tvárnic šírky 500- 800 mm do betónu C 16/20</t>
  </si>
  <si>
    <t>-19331764</t>
  </si>
  <si>
    <t>592270001800</t>
  </si>
  <si>
    <t xml:space="preserve">Tvárnica priekopová  TBM 1-60, lxšxv 620x300x154,5(75) mm</t>
  </si>
  <si>
    <t>-799509301</t>
  </si>
  <si>
    <t>959941131.S</t>
  </si>
  <si>
    <t>Chemická kotva s kotevným svorníkom tesnená chemickou ampulkou do betónu, ŽB, kameňa, s vyvŕtaním otvoru M16/20/165 mm</t>
  </si>
  <si>
    <t>-721511621</t>
  </si>
  <si>
    <t>959941132.S</t>
  </si>
  <si>
    <t>Chemická kotva s kotevným svorníkom tesnená chemickou ampulkou do betónu, ŽB, kameňa, s vyvŕtaním otvoru M16/45/190 mm</t>
  </si>
  <si>
    <t>-2057062786</t>
  </si>
  <si>
    <t>992124112.S</t>
  </si>
  <si>
    <t>Vodorovné premiestnenie mostných dielcov prefabr. do 1km nad 5 to 10 t</t>
  </si>
  <si>
    <t>519731102</t>
  </si>
  <si>
    <t>998212111.S</t>
  </si>
  <si>
    <t>Presun hmôt pre mosty murované, monolitické,betónové,kovové,výšky mosta do 20 m</t>
  </si>
  <si>
    <t>-679828226</t>
  </si>
  <si>
    <t>2127171978</t>
  </si>
  <si>
    <t>296539874</t>
  </si>
  <si>
    <t>711122131.S</t>
  </si>
  <si>
    <t xml:space="preserve">Zhotovenie  izolácie proti zemnej vlhkosti zvislá asfaltovým náterom za tepla</t>
  </si>
  <si>
    <t>1235722318</t>
  </si>
  <si>
    <t>58</t>
  </si>
  <si>
    <t>111610000700</t>
  </si>
  <si>
    <t xml:space="preserve">Asfalt izolačný AOSI 85/25/B2 </t>
  </si>
  <si>
    <t>-760968669</t>
  </si>
  <si>
    <t>59</t>
  </si>
  <si>
    <t>711461103.S</t>
  </si>
  <si>
    <t>Zhotovenie vodorovnej izolácie proti povrchovej a tlakovej vode gumami prilepenými na celej ploche</t>
  </si>
  <si>
    <t>652483417</t>
  </si>
  <si>
    <t>60</t>
  </si>
  <si>
    <t>2833102700</t>
  </si>
  <si>
    <t>Hydroizolačná fólia</t>
  </si>
  <si>
    <t>-28803879</t>
  </si>
  <si>
    <t>61</t>
  </si>
  <si>
    <t>711462103.S</t>
  </si>
  <si>
    <t>Zhotovenie zvislej izolácie proti povrchovej a tlakovej vode gumami prilepenými na celej ploche</t>
  </si>
  <si>
    <t>-1610881771</t>
  </si>
  <si>
    <t>62</t>
  </si>
  <si>
    <t>692045846</t>
  </si>
  <si>
    <t>63</t>
  </si>
  <si>
    <t>711491171.S</t>
  </si>
  <si>
    <t>Zhotovenie podkladnej vrstvy izolácie z textílie na ploche vodorovnej, pre izolácie proti zemnej vlhkosti, podpovrchovej a tlakovej vode</t>
  </si>
  <si>
    <t>1129299476</t>
  </si>
  <si>
    <t>64</t>
  </si>
  <si>
    <t>693110001200</t>
  </si>
  <si>
    <t xml:space="preserve">Geotextília polypropylénová Tatratex  PP 300, netkaná</t>
  </si>
  <si>
    <t>1900973397</t>
  </si>
  <si>
    <t>65</t>
  </si>
  <si>
    <t>711491271.S</t>
  </si>
  <si>
    <t>Zhotovenie podkladnej vrstvy izolácie z textílie na ploche zvislej, pre izolácie proti zemnej vlhkosti, podpovrchovej a tlakovej vode</t>
  </si>
  <si>
    <t>1231443702</t>
  </si>
  <si>
    <t>66</t>
  </si>
  <si>
    <t>202353655</t>
  </si>
  <si>
    <t>67</t>
  </si>
  <si>
    <t>998711201.S</t>
  </si>
  <si>
    <t>Presun hmôt pre izoláciu proti vode v objektoch výšky do 6 m</t>
  </si>
  <si>
    <t>%</t>
  </si>
  <si>
    <t>-711962656</t>
  </si>
  <si>
    <t>783</t>
  </si>
  <si>
    <t>Dokončovacie práce - nátery</t>
  </si>
  <si>
    <t>68</t>
  </si>
  <si>
    <t>783251000</t>
  </si>
  <si>
    <t>Nátery kov.stav.doplnk.konštr. epoxidové a epoxidechtové jednonás. 1x email - 120µm</t>
  </si>
  <si>
    <t>231921156</t>
  </si>
  <si>
    <t>69</t>
  </si>
  <si>
    <t>783272000</t>
  </si>
  <si>
    <t>Nátery kov.stav.doplnk.konštr. polyuretánové jednonásobné 2x s emailovaním.- 80μm</t>
  </si>
  <si>
    <t>-1805201245</t>
  </si>
  <si>
    <t>Práce a dodávky M</t>
  </si>
  <si>
    <t>25-M</t>
  </si>
  <si>
    <t>Povrch. úprava strojov a zariadení</t>
  </si>
  <si>
    <t>70</t>
  </si>
  <si>
    <t>250040101</t>
  </si>
  <si>
    <t>Metalizácia zinkom /Zn/ 80 mikrometrov tr.I. spotreba kovu 1.85 kg/m2, výška do 1,9 m</t>
  </si>
  <si>
    <t>-778612688</t>
  </si>
  <si>
    <t>71</t>
  </si>
  <si>
    <t>250040301.S</t>
  </si>
  <si>
    <t>Otryskávanie kremičitým pieskom tr.I. spotreba piesku 138 kg/m2, výška do 1,9 m</t>
  </si>
  <si>
    <t>-688481972</t>
  </si>
  <si>
    <t>72</t>
  </si>
  <si>
    <t>-335141990</t>
  </si>
  <si>
    <t>73</t>
  </si>
  <si>
    <t>-1260900566</t>
  </si>
  <si>
    <t>74</t>
  </si>
  <si>
    <t>228865427</t>
  </si>
  <si>
    <t>75</t>
  </si>
  <si>
    <t>-1130745825</t>
  </si>
  <si>
    <t>22 - SO 22 Lávka cez Rožkoviansky potok</t>
  </si>
  <si>
    <t>1656119112</t>
  </si>
  <si>
    <t>895497015</t>
  </si>
  <si>
    <t>1467884778</t>
  </si>
  <si>
    <t>-1007137574</t>
  </si>
  <si>
    <t>-71316656</t>
  </si>
  <si>
    <t>132301201.S</t>
  </si>
  <si>
    <t>Výkop ryhy šírky 600-2000mm hor 4 do 100 m3</t>
  </si>
  <si>
    <t>880757822</t>
  </si>
  <si>
    <t>1136827248</t>
  </si>
  <si>
    <t>162501162.S</t>
  </si>
  <si>
    <t>Vodorovné premiestnenie výkopku po nespevnenej ceste z horniny tr.1-4, nad 1000 do 10000 m3 na vzdialenosť do 3000 m</t>
  </si>
  <si>
    <t>-1458983207</t>
  </si>
  <si>
    <t>162501163.S</t>
  </si>
  <si>
    <t>Vodorovné premiestnenie výkopku po nespevnenej ceste z horniny tr.1-4, nad 1000 do 10000 m3, príplatok k cene za každých ďalšich a začatých 1000 m</t>
  </si>
  <si>
    <t>-1699359790</t>
  </si>
  <si>
    <t>-41337383</t>
  </si>
  <si>
    <t>-1703177761</t>
  </si>
  <si>
    <t>-708075840</t>
  </si>
  <si>
    <t>-1657935058</t>
  </si>
  <si>
    <t>583310003000.S</t>
  </si>
  <si>
    <t>Štrkopiesok frakcia 0-22 mm</t>
  </si>
  <si>
    <t>1337767114</t>
  </si>
  <si>
    <t>-1491054485</t>
  </si>
  <si>
    <t>693110000600</t>
  </si>
  <si>
    <t>Geotextília polypropylénová separačná, filtračná, spevňovacia.</t>
  </si>
  <si>
    <t>-1348075543</t>
  </si>
  <si>
    <t>212752127</t>
  </si>
  <si>
    <t>Trativody z flexodrenážnych rúr DN 160</t>
  </si>
  <si>
    <t>185505184</t>
  </si>
  <si>
    <t>274311118.S</t>
  </si>
  <si>
    <t>Základové pásy, prahy, vence mostných konštrukcií z betónu prostého tr. C 30/37</t>
  </si>
  <si>
    <t>118868966</t>
  </si>
  <si>
    <t>572025096</t>
  </si>
  <si>
    <t>2107664325</t>
  </si>
  <si>
    <t>348171122.S</t>
  </si>
  <si>
    <t>Osadenie mostného oceľového zábradlia trvalého do debnenia vreciek ríms</t>
  </si>
  <si>
    <t>345949120</t>
  </si>
  <si>
    <t>5534660000</t>
  </si>
  <si>
    <t>Zábradlie oceľové trubkové vč. povrchovej úpravy</t>
  </si>
  <si>
    <t>1384362230</t>
  </si>
  <si>
    <t>429171122.S</t>
  </si>
  <si>
    <t>Montáž presypaných konštrukcií z vlnitých plechov typ vlny do 200x55 mm rozpätia do 13 m obvod nad 6 do 7 m</t>
  </si>
  <si>
    <t>1733186280</t>
  </si>
  <si>
    <t>140001500r</t>
  </si>
  <si>
    <t>Oceľová montovana flexibilná nosná konštrukcia</t>
  </si>
  <si>
    <t>1709620622</t>
  </si>
  <si>
    <t>-1907532472</t>
  </si>
  <si>
    <t>451313521.S</t>
  </si>
  <si>
    <t>Podkladová vrstva z betónu prostého vodostavebného C 25/30 pod dlažbu hr.nad 100 do 150 mm</t>
  </si>
  <si>
    <t>6843301</t>
  </si>
  <si>
    <t>451541111</t>
  </si>
  <si>
    <t>Lôžko pod potrubie, stoky a drobné objekty, v otvorenom výkope zo štrkodrvy 0-16 mm</t>
  </si>
  <si>
    <t>-800473662</t>
  </si>
  <si>
    <t>461211821.S</t>
  </si>
  <si>
    <t>Pätka pre dlažbu z lomového kameňa, murovaná na maltu s vyškárovaním cementovou maltou MC 15</t>
  </si>
  <si>
    <t>1034855035</t>
  </si>
  <si>
    <t>1251461574</t>
  </si>
  <si>
    <t>895611112</t>
  </si>
  <si>
    <t xml:space="preserve">Výustný objekt  betónový</t>
  </si>
  <si>
    <t>235015940</t>
  </si>
  <si>
    <t>1286491915</t>
  </si>
  <si>
    <t>-377495345</t>
  </si>
  <si>
    <t>246170000900</t>
  </si>
  <si>
    <t>Lak asfaltový ALP-PENETRAL SN v sudoch</t>
  </si>
  <si>
    <t>2075135566</t>
  </si>
  <si>
    <t>711114000</t>
  </si>
  <si>
    <t>Plávajúca hydroizolácia</t>
  </si>
  <si>
    <t>-183893182</t>
  </si>
  <si>
    <t>342954433</t>
  </si>
  <si>
    <t>-811557091</t>
  </si>
  <si>
    <t>871436239</t>
  </si>
  <si>
    <t>1678269314</t>
  </si>
  <si>
    <t>1185517230</t>
  </si>
  <si>
    <t>-804101785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</si>
</sst>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27C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EUROVELO 11 V REGIÓNE ZOHT, ÚSEK ČERVENICA PRI SABINOVE - LIPANY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ROŽKOVANY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8. 3. 2022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ZDRUŽENIE OBCI HORNEJ TORYSY (ZOHT), LIPANY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KDS PROJEKT, S.R.O.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ROUND(AG95+AG100+AG101,2)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ROUND(AS95+AS100+AS101,2)</f>
        <v>0</v>
      </c>
      <c r="AT94" s="117">
        <f>ROUND(SUM(AV94:AW94),2)</f>
        <v>0</v>
      </c>
      <c r="AU94" s="118">
        <f>ROUND(AU95+AU100+AU101,5)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ROUND(AZ95+AZ100+AZ101,2)</f>
        <v>0</v>
      </c>
      <c r="BA94" s="117">
        <f>ROUND(BA95+BA100+BA101,2)</f>
        <v>0</v>
      </c>
      <c r="BB94" s="117">
        <f>ROUND(BB95+BB100+BB101,2)</f>
        <v>0</v>
      </c>
      <c r="BC94" s="117">
        <f>ROUND(BC95+BC100+BC101,2)</f>
        <v>0</v>
      </c>
      <c r="BD94" s="119">
        <f>ROUND(BD95+BD100+BD101,2)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7"/>
      <c r="B95" s="122"/>
      <c r="C95" s="123"/>
      <c r="D95" s="124" t="s">
        <v>7</v>
      </c>
      <c r="E95" s="124"/>
      <c r="F95" s="124"/>
      <c r="G95" s="124"/>
      <c r="H95" s="124"/>
      <c r="I95" s="125"/>
      <c r="J95" s="124" t="s">
        <v>79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ROUND(SUM(AG96:AG99),2)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80</v>
      </c>
      <c r="AR95" s="129"/>
      <c r="AS95" s="130">
        <f>ROUND(SUM(AS96:AS99),2)</f>
        <v>0</v>
      </c>
      <c r="AT95" s="131">
        <f>ROUND(SUM(AV95:AW95),2)</f>
        <v>0</v>
      </c>
      <c r="AU95" s="132">
        <f>ROUND(SUM(AU96:AU99),5)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ROUND(SUM(AZ96:AZ99),2)</f>
        <v>0</v>
      </c>
      <c r="BA95" s="131">
        <f>ROUND(SUM(BA96:BA99),2)</f>
        <v>0</v>
      </c>
      <c r="BB95" s="131">
        <f>ROUND(SUM(BB96:BB99),2)</f>
        <v>0</v>
      </c>
      <c r="BC95" s="131">
        <f>ROUND(SUM(BC96:BC99),2)</f>
        <v>0</v>
      </c>
      <c r="BD95" s="133">
        <f>ROUND(SUM(BD96:BD99),2)</f>
        <v>0</v>
      </c>
      <c r="BE95" s="7"/>
      <c r="BS95" s="134" t="s">
        <v>74</v>
      </c>
      <c r="BT95" s="134" t="s">
        <v>81</v>
      </c>
      <c r="BU95" s="134" t="s">
        <v>76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75</v>
      </c>
    </row>
    <row r="96" s="4" customFormat="1" ht="23.25" customHeight="1">
      <c r="A96" s="135" t="s">
        <v>83</v>
      </c>
      <c r="B96" s="73"/>
      <c r="C96" s="136"/>
      <c r="D96" s="136"/>
      <c r="E96" s="137" t="s">
        <v>84</v>
      </c>
      <c r="F96" s="137"/>
      <c r="G96" s="137"/>
      <c r="H96" s="137"/>
      <c r="I96" s="137"/>
      <c r="J96" s="136"/>
      <c r="K96" s="137" t="s">
        <v>85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'01 - SO 20.1  Cyklotrasa ...'!J32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86</v>
      </c>
      <c r="AR96" s="75"/>
      <c r="AS96" s="140">
        <v>0</v>
      </c>
      <c r="AT96" s="141">
        <f>ROUND(SUM(AV96:AW96),2)</f>
        <v>0</v>
      </c>
      <c r="AU96" s="142">
        <f>'01 - SO 20.1  Cyklotrasa ...'!P129</f>
        <v>0</v>
      </c>
      <c r="AV96" s="141">
        <f>'01 - SO 20.1  Cyklotrasa ...'!J35</f>
        <v>0</v>
      </c>
      <c r="AW96" s="141">
        <f>'01 - SO 20.1  Cyklotrasa ...'!J36</f>
        <v>0</v>
      </c>
      <c r="AX96" s="141">
        <f>'01 - SO 20.1  Cyklotrasa ...'!J37</f>
        <v>0</v>
      </c>
      <c r="AY96" s="141">
        <f>'01 - SO 20.1  Cyklotrasa ...'!J38</f>
        <v>0</v>
      </c>
      <c r="AZ96" s="141">
        <f>'01 - SO 20.1  Cyklotrasa ...'!F35</f>
        <v>0</v>
      </c>
      <c r="BA96" s="141">
        <f>'01 - SO 20.1  Cyklotrasa ...'!F36</f>
        <v>0</v>
      </c>
      <c r="BB96" s="141">
        <f>'01 - SO 20.1  Cyklotrasa ...'!F37</f>
        <v>0</v>
      </c>
      <c r="BC96" s="141">
        <f>'01 - SO 20.1  Cyklotrasa ...'!F38</f>
        <v>0</v>
      </c>
      <c r="BD96" s="143">
        <f>'01 - SO 20.1  Cyklotrasa ...'!F39</f>
        <v>0</v>
      </c>
      <c r="BE96" s="4"/>
      <c r="BT96" s="144" t="s">
        <v>87</v>
      </c>
      <c r="BV96" s="144" t="s">
        <v>77</v>
      </c>
      <c r="BW96" s="144" t="s">
        <v>88</v>
      </c>
      <c r="BX96" s="144" t="s">
        <v>82</v>
      </c>
      <c r="CL96" s="144" t="s">
        <v>1</v>
      </c>
    </row>
    <row r="97" s="4" customFormat="1" ht="16.5" customHeight="1">
      <c r="A97" s="135" t="s">
        <v>83</v>
      </c>
      <c r="B97" s="73"/>
      <c r="C97" s="136"/>
      <c r="D97" s="136"/>
      <c r="E97" s="137" t="s">
        <v>89</v>
      </c>
      <c r="F97" s="137"/>
      <c r="G97" s="137"/>
      <c r="H97" s="137"/>
      <c r="I97" s="137"/>
      <c r="J97" s="136"/>
      <c r="K97" s="137" t="s">
        <v>90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'03 - SO 20.3  Cyklokorido...'!J32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86</v>
      </c>
      <c r="AR97" s="75"/>
      <c r="AS97" s="140">
        <v>0</v>
      </c>
      <c r="AT97" s="141">
        <f>ROUND(SUM(AV97:AW97),2)</f>
        <v>0</v>
      </c>
      <c r="AU97" s="142">
        <f>'03 - SO 20.3  Cyklokorido...'!P128</f>
        <v>0</v>
      </c>
      <c r="AV97" s="141">
        <f>'03 - SO 20.3  Cyklokorido...'!J35</f>
        <v>0</v>
      </c>
      <c r="AW97" s="141">
        <f>'03 - SO 20.3  Cyklokorido...'!J36</f>
        <v>0</v>
      </c>
      <c r="AX97" s="141">
        <f>'03 - SO 20.3  Cyklokorido...'!J37</f>
        <v>0</v>
      </c>
      <c r="AY97" s="141">
        <f>'03 - SO 20.3  Cyklokorido...'!J38</f>
        <v>0</v>
      </c>
      <c r="AZ97" s="141">
        <f>'03 - SO 20.3  Cyklokorido...'!F35</f>
        <v>0</v>
      </c>
      <c r="BA97" s="141">
        <f>'03 - SO 20.3  Cyklokorido...'!F36</f>
        <v>0</v>
      </c>
      <c r="BB97" s="141">
        <f>'03 - SO 20.3  Cyklokorido...'!F37</f>
        <v>0</v>
      </c>
      <c r="BC97" s="141">
        <f>'03 - SO 20.3  Cyklokorido...'!F38</f>
        <v>0</v>
      </c>
      <c r="BD97" s="143">
        <f>'03 - SO 20.3  Cyklokorido...'!F39</f>
        <v>0</v>
      </c>
      <c r="BE97" s="4"/>
      <c r="BT97" s="144" t="s">
        <v>87</v>
      </c>
      <c r="BV97" s="144" t="s">
        <v>77</v>
      </c>
      <c r="BW97" s="144" t="s">
        <v>91</v>
      </c>
      <c r="BX97" s="144" t="s">
        <v>82</v>
      </c>
      <c r="CL97" s="144" t="s">
        <v>1</v>
      </c>
    </row>
    <row r="98" s="4" customFormat="1" ht="23.25" customHeight="1">
      <c r="A98" s="135" t="s">
        <v>83</v>
      </c>
      <c r="B98" s="73"/>
      <c r="C98" s="136"/>
      <c r="D98" s="136"/>
      <c r="E98" s="137" t="s">
        <v>92</v>
      </c>
      <c r="F98" s="137"/>
      <c r="G98" s="137"/>
      <c r="H98" s="137"/>
      <c r="I98" s="137"/>
      <c r="J98" s="136"/>
      <c r="K98" s="137" t="s">
        <v>93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'04 - SO 20.4  Cyklotrasa ...'!J32</f>
        <v>0</v>
      </c>
      <c r="AH98" s="136"/>
      <c r="AI98" s="136"/>
      <c r="AJ98" s="136"/>
      <c r="AK98" s="136"/>
      <c r="AL98" s="136"/>
      <c r="AM98" s="136"/>
      <c r="AN98" s="138">
        <f>SUM(AG98,AT98)</f>
        <v>0</v>
      </c>
      <c r="AO98" s="136"/>
      <c r="AP98" s="136"/>
      <c r="AQ98" s="139" t="s">
        <v>86</v>
      </c>
      <c r="AR98" s="75"/>
      <c r="AS98" s="140">
        <v>0</v>
      </c>
      <c r="AT98" s="141">
        <f>ROUND(SUM(AV98:AW98),2)</f>
        <v>0</v>
      </c>
      <c r="AU98" s="142">
        <f>'04 - SO 20.4  Cyklotrasa ...'!P129</f>
        <v>0</v>
      </c>
      <c r="AV98" s="141">
        <f>'04 - SO 20.4  Cyklotrasa ...'!J35</f>
        <v>0</v>
      </c>
      <c r="AW98" s="141">
        <f>'04 - SO 20.4  Cyklotrasa ...'!J36</f>
        <v>0</v>
      </c>
      <c r="AX98" s="141">
        <f>'04 - SO 20.4  Cyklotrasa ...'!J37</f>
        <v>0</v>
      </c>
      <c r="AY98" s="141">
        <f>'04 - SO 20.4  Cyklotrasa ...'!J38</f>
        <v>0</v>
      </c>
      <c r="AZ98" s="141">
        <f>'04 - SO 20.4  Cyklotrasa ...'!F35</f>
        <v>0</v>
      </c>
      <c r="BA98" s="141">
        <f>'04 - SO 20.4  Cyklotrasa ...'!F36</f>
        <v>0</v>
      </c>
      <c r="BB98" s="141">
        <f>'04 - SO 20.4  Cyklotrasa ...'!F37</f>
        <v>0</v>
      </c>
      <c r="BC98" s="141">
        <f>'04 - SO 20.4  Cyklotrasa ...'!F38</f>
        <v>0</v>
      </c>
      <c r="BD98" s="143">
        <f>'04 - SO 20.4  Cyklotrasa ...'!F39</f>
        <v>0</v>
      </c>
      <c r="BE98" s="4"/>
      <c r="BT98" s="144" t="s">
        <v>87</v>
      </c>
      <c r="BV98" s="144" t="s">
        <v>77</v>
      </c>
      <c r="BW98" s="144" t="s">
        <v>94</v>
      </c>
      <c r="BX98" s="144" t="s">
        <v>82</v>
      </c>
      <c r="CL98" s="144" t="s">
        <v>1</v>
      </c>
    </row>
    <row r="99" s="4" customFormat="1" ht="23.25" customHeight="1">
      <c r="A99" s="135" t="s">
        <v>83</v>
      </c>
      <c r="B99" s="73"/>
      <c r="C99" s="136"/>
      <c r="D99" s="136"/>
      <c r="E99" s="137" t="s">
        <v>95</v>
      </c>
      <c r="F99" s="137"/>
      <c r="G99" s="137"/>
      <c r="H99" s="137"/>
      <c r="I99" s="137"/>
      <c r="J99" s="136"/>
      <c r="K99" s="137" t="s">
        <v>96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8">
        <f>'06 - SO 20.6  Cyklotrasa ...'!J32</f>
        <v>0</v>
      </c>
      <c r="AH99" s="136"/>
      <c r="AI99" s="136"/>
      <c r="AJ99" s="136"/>
      <c r="AK99" s="136"/>
      <c r="AL99" s="136"/>
      <c r="AM99" s="136"/>
      <c r="AN99" s="138">
        <f>SUM(AG99,AT99)</f>
        <v>0</v>
      </c>
      <c r="AO99" s="136"/>
      <c r="AP99" s="136"/>
      <c r="AQ99" s="139" t="s">
        <v>86</v>
      </c>
      <c r="AR99" s="75"/>
      <c r="AS99" s="140">
        <v>0</v>
      </c>
      <c r="AT99" s="141">
        <f>ROUND(SUM(AV99:AW99),2)</f>
        <v>0</v>
      </c>
      <c r="AU99" s="142">
        <f>'06 - SO 20.6  Cyklotrasa ...'!P131</f>
        <v>0</v>
      </c>
      <c r="AV99" s="141">
        <f>'06 - SO 20.6  Cyklotrasa ...'!J35</f>
        <v>0</v>
      </c>
      <c r="AW99" s="141">
        <f>'06 - SO 20.6  Cyklotrasa ...'!J36</f>
        <v>0</v>
      </c>
      <c r="AX99" s="141">
        <f>'06 - SO 20.6  Cyklotrasa ...'!J37</f>
        <v>0</v>
      </c>
      <c r="AY99" s="141">
        <f>'06 - SO 20.6  Cyklotrasa ...'!J38</f>
        <v>0</v>
      </c>
      <c r="AZ99" s="141">
        <f>'06 - SO 20.6  Cyklotrasa ...'!F35</f>
        <v>0</v>
      </c>
      <c r="BA99" s="141">
        <f>'06 - SO 20.6  Cyklotrasa ...'!F36</f>
        <v>0</v>
      </c>
      <c r="BB99" s="141">
        <f>'06 - SO 20.6  Cyklotrasa ...'!F37</f>
        <v>0</v>
      </c>
      <c r="BC99" s="141">
        <f>'06 - SO 20.6  Cyklotrasa ...'!F38</f>
        <v>0</v>
      </c>
      <c r="BD99" s="143">
        <f>'06 - SO 20.6  Cyklotrasa ...'!F39</f>
        <v>0</v>
      </c>
      <c r="BE99" s="4"/>
      <c r="BT99" s="144" t="s">
        <v>87</v>
      </c>
      <c r="BV99" s="144" t="s">
        <v>77</v>
      </c>
      <c r="BW99" s="144" t="s">
        <v>97</v>
      </c>
      <c r="BX99" s="144" t="s">
        <v>82</v>
      </c>
      <c r="CL99" s="144" t="s">
        <v>1</v>
      </c>
    </row>
    <row r="100" s="7" customFormat="1" ht="16.5" customHeight="1">
      <c r="A100" s="135" t="s">
        <v>83</v>
      </c>
      <c r="B100" s="122"/>
      <c r="C100" s="123"/>
      <c r="D100" s="124" t="s">
        <v>98</v>
      </c>
      <c r="E100" s="124"/>
      <c r="F100" s="124"/>
      <c r="G100" s="124"/>
      <c r="H100" s="124"/>
      <c r="I100" s="125"/>
      <c r="J100" s="124" t="s">
        <v>99</v>
      </c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7">
        <f>'21 - SO 21 Lávka cez Voli...'!J30</f>
        <v>0</v>
      </c>
      <c r="AH100" s="125"/>
      <c r="AI100" s="125"/>
      <c r="AJ100" s="125"/>
      <c r="AK100" s="125"/>
      <c r="AL100" s="125"/>
      <c r="AM100" s="125"/>
      <c r="AN100" s="127">
        <f>SUM(AG100,AT100)</f>
        <v>0</v>
      </c>
      <c r="AO100" s="125"/>
      <c r="AP100" s="125"/>
      <c r="AQ100" s="128" t="s">
        <v>80</v>
      </c>
      <c r="AR100" s="129"/>
      <c r="AS100" s="130">
        <v>0</v>
      </c>
      <c r="AT100" s="131">
        <f>ROUND(SUM(AV100:AW100),2)</f>
        <v>0</v>
      </c>
      <c r="AU100" s="132">
        <f>'21 - SO 21 Lávka cez Voli...'!P132</f>
        <v>0</v>
      </c>
      <c r="AV100" s="131">
        <f>'21 - SO 21 Lávka cez Voli...'!J33</f>
        <v>0</v>
      </c>
      <c r="AW100" s="131">
        <f>'21 - SO 21 Lávka cez Voli...'!J34</f>
        <v>0</v>
      </c>
      <c r="AX100" s="131">
        <f>'21 - SO 21 Lávka cez Voli...'!J35</f>
        <v>0</v>
      </c>
      <c r="AY100" s="131">
        <f>'21 - SO 21 Lávka cez Voli...'!J36</f>
        <v>0</v>
      </c>
      <c r="AZ100" s="131">
        <f>'21 - SO 21 Lávka cez Voli...'!F33</f>
        <v>0</v>
      </c>
      <c r="BA100" s="131">
        <f>'21 - SO 21 Lávka cez Voli...'!F34</f>
        <v>0</v>
      </c>
      <c r="BB100" s="131">
        <f>'21 - SO 21 Lávka cez Voli...'!F35</f>
        <v>0</v>
      </c>
      <c r="BC100" s="131">
        <f>'21 - SO 21 Lávka cez Voli...'!F36</f>
        <v>0</v>
      </c>
      <c r="BD100" s="133">
        <f>'21 - SO 21 Lávka cez Voli...'!F37</f>
        <v>0</v>
      </c>
      <c r="BE100" s="7"/>
      <c r="BT100" s="134" t="s">
        <v>81</v>
      </c>
      <c r="BV100" s="134" t="s">
        <v>77</v>
      </c>
      <c r="BW100" s="134" t="s">
        <v>100</v>
      </c>
      <c r="BX100" s="134" t="s">
        <v>5</v>
      </c>
      <c r="CL100" s="134" t="s">
        <v>1</v>
      </c>
      <c r="CM100" s="134" t="s">
        <v>75</v>
      </c>
    </row>
    <row r="101" s="7" customFormat="1" ht="16.5" customHeight="1">
      <c r="A101" s="135" t="s">
        <v>83</v>
      </c>
      <c r="B101" s="122"/>
      <c r="C101" s="123"/>
      <c r="D101" s="124" t="s">
        <v>101</v>
      </c>
      <c r="E101" s="124"/>
      <c r="F101" s="124"/>
      <c r="G101" s="124"/>
      <c r="H101" s="124"/>
      <c r="I101" s="125"/>
      <c r="J101" s="124" t="s">
        <v>102</v>
      </c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7">
        <f>'22 - SO 22 Lávka cez Rožk...'!J30</f>
        <v>0</v>
      </c>
      <c r="AH101" s="125"/>
      <c r="AI101" s="125"/>
      <c r="AJ101" s="125"/>
      <c r="AK101" s="125"/>
      <c r="AL101" s="125"/>
      <c r="AM101" s="125"/>
      <c r="AN101" s="127">
        <f>SUM(AG101,AT101)</f>
        <v>0</v>
      </c>
      <c r="AO101" s="125"/>
      <c r="AP101" s="125"/>
      <c r="AQ101" s="128" t="s">
        <v>80</v>
      </c>
      <c r="AR101" s="129"/>
      <c r="AS101" s="145">
        <v>0</v>
      </c>
      <c r="AT101" s="146">
        <f>ROUND(SUM(AV101:AW101),2)</f>
        <v>0</v>
      </c>
      <c r="AU101" s="147">
        <f>'22 - SO 22 Lávka cez Rožk...'!P128</f>
        <v>0</v>
      </c>
      <c r="AV101" s="146">
        <f>'22 - SO 22 Lávka cez Rožk...'!J33</f>
        <v>0</v>
      </c>
      <c r="AW101" s="146">
        <f>'22 - SO 22 Lávka cez Rožk...'!J34</f>
        <v>0</v>
      </c>
      <c r="AX101" s="146">
        <f>'22 - SO 22 Lávka cez Rožk...'!J35</f>
        <v>0</v>
      </c>
      <c r="AY101" s="146">
        <f>'22 - SO 22 Lávka cez Rožk...'!J36</f>
        <v>0</v>
      </c>
      <c r="AZ101" s="146">
        <f>'22 - SO 22 Lávka cez Rožk...'!F33</f>
        <v>0</v>
      </c>
      <c r="BA101" s="146">
        <f>'22 - SO 22 Lávka cez Rožk...'!F34</f>
        <v>0</v>
      </c>
      <c r="BB101" s="146">
        <f>'22 - SO 22 Lávka cez Rožk...'!F35</f>
        <v>0</v>
      </c>
      <c r="BC101" s="146">
        <f>'22 - SO 22 Lávka cez Rožk...'!F36</f>
        <v>0</v>
      </c>
      <c r="BD101" s="148">
        <f>'22 - SO 22 Lávka cez Rožk...'!F37</f>
        <v>0</v>
      </c>
      <c r="BE101" s="7"/>
      <c r="BT101" s="134" t="s">
        <v>81</v>
      </c>
      <c r="BV101" s="134" t="s">
        <v>77</v>
      </c>
      <c r="BW101" s="134" t="s">
        <v>103</v>
      </c>
      <c r="BX101" s="134" t="s">
        <v>5</v>
      </c>
      <c r="CL101" s="134" t="s">
        <v>1</v>
      </c>
      <c r="CM101" s="134" t="s">
        <v>75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HsWQcmATQgSf9mGV32O0nKkMUYExAfAC3ebAtMoHFxCNwTraSi4nqaCm2frZddvQMtdtcVh6BpqV8rSRZ/G+MQ==" hashValue="ZN4FQbPkxpZVKgoQPV2AveiUwXDwFZ0zEeGebSI5+QxtQ5CCg0sNYFSKU//cByDmipbs1q/YEJye+pe8pXPhNQ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SO 20.1  Cyklotrasa ...'!C2" display="/"/>
    <hyperlink ref="A97" location="'03 - SO 20.3  Cyklokorido...'!C2" display="/"/>
    <hyperlink ref="A98" location="'04 - SO 20.4  Cyklotrasa ...'!C2" display="/"/>
    <hyperlink ref="A99" location="'06 - SO 20.6  Cyklotrasa ...'!C2" display="/"/>
    <hyperlink ref="A100" location="'21 - SO 21 Lávka cez Voli...'!C2" display="/"/>
    <hyperlink ref="A101" location="'22 - SO 22 Lávka cez Rož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1" customFormat="1" ht="12" customHeight="1">
      <c r="B8" s="17"/>
      <c r="D8" s="153" t="s">
        <v>105</v>
      </c>
      <c r="L8" s="17"/>
    </row>
    <row r="9" s="2" customFormat="1" ht="16.5" customHeight="1">
      <c r="A9" s="35"/>
      <c r="B9" s="41"/>
      <c r="C9" s="35"/>
      <c r="D9" s="35"/>
      <c r="E9" s="154" t="s">
        <v>106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107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108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109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8. 3. 2022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29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ROUND((SUM(BE129:BE182)),  2)</f>
        <v>0</v>
      </c>
      <c r="G35" s="168"/>
      <c r="H35" s="168"/>
      <c r="I35" s="169">
        <v>0.20000000000000001</v>
      </c>
      <c r="J35" s="167">
        <f>ROUND(((SUM(BE129:BE182))*I35),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ROUND((SUM(BF129:BF182)),  2)</f>
        <v>0</v>
      </c>
      <c r="G36" s="168"/>
      <c r="H36" s="168"/>
      <c r="I36" s="169">
        <v>0.20000000000000001</v>
      </c>
      <c r="J36" s="167">
        <f>ROUND(((SUM(BF129:BF182))*I36),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ROUND((SUM(BG129:BG182)),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ROUND((SUM(BH129:BH182)),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ROUND((SUM(BI129:BI182)),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107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01 - SO 20.1  Cyklotrasa - novostavba ,,Ortaše´´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ROŽKOVANY</v>
      </c>
      <c r="G91" s="37"/>
      <c r="H91" s="37"/>
      <c r="I91" s="29" t="s">
        <v>20</v>
      </c>
      <c r="J91" s="82" t="str">
        <f>IF(J14="","",J14)</f>
        <v>8. 3. 2022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22</v>
      </c>
      <c r="D93" s="37"/>
      <c r="E93" s="37"/>
      <c r="F93" s="24" t="str">
        <f>E17</f>
        <v>ZDRUŽENIE OBCI HORNEJ TORYSY (ZOHT), LIPANY</v>
      </c>
      <c r="G93" s="37"/>
      <c r="H93" s="37"/>
      <c r="I93" s="29" t="s">
        <v>28</v>
      </c>
      <c r="J93" s="33" t="str">
        <f>E23</f>
        <v>KDS PROJEKT,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111</v>
      </c>
      <c r="D96" s="192"/>
      <c r="E96" s="192"/>
      <c r="F96" s="192"/>
      <c r="G96" s="192"/>
      <c r="H96" s="192"/>
      <c r="I96" s="192"/>
      <c r="J96" s="193" t="s">
        <v>112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113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114</v>
      </c>
    </row>
    <row r="99" s="9" customFormat="1" ht="24.96" customHeight="1">
      <c r="A99" s="9"/>
      <c r="B99" s="195"/>
      <c r="C99" s="196"/>
      <c r="D99" s="197" t="s">
        <v>115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116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117</v>
      </c>
      <c r="E101" s="203"/>
      <c r="F101" s="203"/>
      <c r="G101" s="203"/>
      <c r="H101" s="203"/>
      <c r="I101" s="203"/>
      <c r="J101" s="204">
        <f>J151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118</v>
      </c>
      <c r="E102" s="203"/>
      <c r="F102" s="203"/>
      <c r="G102" s="203"/>
      <c r="H102" s="203"/>
      <c r="I102" s="203"/>
      <c r="J102" s="204">
        <f>J154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119</v>
      </c>
      <c r="E103" s="203"/>
      <c r="F103" s="203"/>
      <c r="G103" s="203"/>
      <c r="H103" s="203"/>
      <c r="I103" s="203"/>
      <c r="J103" s="204">
        <f>J160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120</v>
      </c>
      <c r="E104" s="203"/>
      <c r="F104" s="203"/>
      <c r="G104" s="203"/>
      <c r="H104" s="203"/>
      <c r="I104" s="203"/>
      <c r="J104" s="204">
        <f>J174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121</v>
      </c>
      <c r="E105" s="198"/>
      <c r="F105" s="198"/>
      <c r="G105" s="198"/>
      <c r="H105" s="198"/>
      <c r="I105" s="198"/>
      <c r="J105" s="199">
        <f>J176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122</v>
      </c>
      <c r="E106" s="203"/>
      <c r="F106" s="203"/>
      <c r="G106" s="203"/>
      <c r="H106" s="203"/>
      <c r="I106" s="203"/>
      <c r="J106" s="204">
        <f>J177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123</v>
      </c>
      <c r="E107" s="203"/>
      <c r="F107" s="203"/>
      <c r="G107" s="203"/>
      <c r="H107" s="203"/>
      <c r="I107" s="203"/>
      <c r="J107" s="204">
        <f>J180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>EUROVELO 11 V REGIÓNE ZOHT, ÚSEK ČERVENICA PRI SABINOVE - LIPANY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105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106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107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 xml:space="preserve">01 - SO 20.1  Cyklotrasa - novostavba ,,Ortaše´´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ROŽKOVANY</v>
      </c>
      <c r="G123" s="37"/>
      <c r="H123" s="37"/>
      <c r="I123" s="29" t="s">
        <v>20</v>
      </c>
      <c r="J123" s="82" t="str">
        <f>IF(J14="","",J14)</f>
        <v>8. 3. 2022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22</v>
      </c>
      <c r="D125" s="37"/>
      <c r="E125" s="37"/>
      <c r="F125" s="24" t="str">
        <f>E17</f>
        <v>ZDRUŽENIE OBCI HORNEJ TORYSY (ZOHT), LIPANY</v>
      </c>
      <c r="G125" s="37"/>
      <c r="H125" s="37"/>
      <c r="I125" s="29" t="s">
        <v>28</v>
      </c>
      <c r="J125" s="33" t="str">
        <f>E23</f>
        <v>KDS PROJEKT, S.R.O.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125</v>
      </c>
      <c r="D128" s="209" t="s">
        <v>60</v>
      </c>
      <c r="E128" s="209" t="s">
        <v>56</v>
      </c>
      <c r="F128" s="209" t="s">
        <v>57</v>
      </c>
      <c r="G128" s="209" t="s">
        <v>126</v>
      </c>
      <c r="H128" s="209" t="s">
        <v>127</v>
      </c>
      <c r="I128" s="209" t="s">
        <v>128</v>
      </c>
      <c r="J128" s="210" t="s">
        <v>112</v>
      </c>
      <c r="K128" s="211" t="s">
        <v>129</v>
      </c>
      <c r="L128" s="212"/>
      <c r="M128" s="103" t="s">
        <v>1</v>
      </c>
      <c r="N128" s="104" t="s">
        <v>39</v>
      </c>
      <c r="O128" s="104" t="s">
        <v>130</v>
      </c>
      <c r="P128" s="104" t="s">
        <v>131</v>
      </c>
      <c r="Q128" s="104" t="s">
        <v>132</v>
      </c>
      <c r="R128" s="104" t="s">
        <v>133</v>
      </c>
      <c r="S128" s="104" t="s">
        <v>134</v>
      </c>
      <c r="T128" s="105" t="s">
        <v>135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113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P130+P176</f>
        <v>0</v>
      </c>
      <c r="Q129" s="107"/>
      <c r="R129" s="215">
        <f>R130+R176</f>
        <v>3537.6917699999999</v>
      </c>
      <c r="S129" s="107"/>
      <c r="T129" s="216">
        <f>T130+T176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114</v>
      </c>
      <c r="BK129" s="217">
        <f>BK130+BK176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136</v>
      </c>
      <c r="F130" s="221" t="s">
        <v>137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P131+P151+P154+P160+P174</f>
        <v>0</v>
      </c>
      <c r="Q130" s="226"/>
      <c r="R130" s="227">
        <f>R131+R151+R154+R160+R174</f>
        <v>3537.6917699999999</v>
      </c>
      <c r="S130" s="226"/>
      <c r="T130" s="228">
        <f>T131+T151+T154+T160+T174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81</v>
      </c>
      <c r="AT130" s="230" t="s">
        <v>74</v>
      </c>
      <c r="AU130" s="230" t="s">
        <v>75</v>
      </c>
      <c r="AY130" s="229" t="s">
        <v>138</v>
      </c>
      <c r="BK130" s="231">
        <f>BK131+BK151+BK154+BK160+BK174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81</v>
      </c>
      <c r="F131" s="232" t="s">
        <v>139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SUM(P132:P150)</f>
        <v>0</v>
      </c>
      <c r="Q131" s="226"/>
      <c r="R131" s="227">
        <f>SUM(R132:R150)</f>
        <v>2192.4185400000001</v>
      </c>
      <c r="S131" s="226"/>
      <c r="T131" s="228">
        <f>SUM(T132:T150)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81</v>
      </c>
      <c r="AT131" s="230" t="s">
        <v>74</v>
      </c>
      <c r="AU131" s="230" t="s">
        <v>81</v>
      </c>
      <c r="AY131" s="229" t="s">
        <v>138</v>
      </c>
      <c r="BK131" s="231">
        <f>SUM(BK132:BK150)</f>
        <v>0</v>
      </c>
    </row>
    <row r="132" s="2" customFormat="1" ht="33" customHeight="1">
      <c r="A132" s="35"/>
      <c r="B132" s="36"/>
      <c r="C132" s="234" t="s">
        <v>81</v>
      </c>
      <c r="D132" s="234" t="s">
        <v>140</v>
      </c>
      <c r="E132" s="235" t="s">
        <v>141</v>
      </c>
      <c r="F132" s="236" t="s">
        <v>142</v>
      </c>
      <c r="G132" s="237" t="s">
        <v>143</v>
      </c>
      <c r="H132" s="238">
        <v>490</v>
      </c>
      <c r="I132" s="239"/>
      <c r="J132" s="238">
        <f>ROUND(I132*H132,3)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144</v>
      </c>
      <c r="AT132" s="245" t="s">
        <v>140</v>
      </c>
      <c r="AU132" s="245" t="s">
        <v>87</v>
      </c>
      <c r="AY132" s="14" t="s">
        <v>138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7">
        <f>ROUND(I132*H132,3)</f>
        <v>0</v>
      </c>
      <c r="BL132" s="14" t="s">
        <v>144</v>
      </c>
      <c r="BM132" s="245" t="s">
        <v>145</v>
      </c>
    </row>
    <row r="133" s="2" customFormat="1" ht="24.15" customHeight="1">
      <c r="A133" s="35"/>
      <c r="B133" s="36"/>
      <c r="C133" s="234" t="s">
        <v>87</v>
      </c>
      <c r="D133" s="234" t="s">
        <v>140</v>
      </c>
      <c r="E133" s="235" t="s">
        <v>146</v>
      </c>
      <c r="F133" s="236" t="s">
        <v>147</v>
      </c>
      <c r="G133" s="237" t="s">
        <v>143</v>
      </c>
      <c r="H133" s="238">
        <v>562</v>
      </c>
      <c r="I133" s="239"/>
      <c r="J133" s="238">
        <f>ROUND(I133*H133,3)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144</v>
      </c>
      <c r="AT133" s="245" t="s">
        <v>140</v>
      </c>
      <c r="AU133" s="245" t="s">
        <v>87</v>
      </c>
      <c r="AY133" s="14" t="s">
        <v>138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7">
        <f>ROUND(I133*H133,3)</f>
        <v>0</v>
      </c>
      <c r="BL133" s="14" t="s">
        <v>144</v>
      </c>
      <c r="BM133" s="245" t="s">
        <v>148</v>
      </c>
    </row>
    <row r="134" s="2" customFormat="1" ht="24.15" customHeight="1">
      <c r="A134" s="35"/>
      <c r="B134" s="36"/>
      <c r="C134" s="234" t="s">
        <v>149</v>
      </c>
      <c r="D134" s="234" t="s">
        <v>140</v>
      </c>
      <c r="E134" s="235" t="s">
        <v>150</v>
      </c>
      <c r="F134" s="236" t="s">
        <v>151</v>
      </c>
      <c r="G134" s="237" t="s">
        <v>143</v>
      </c>
      <c r="H134" s="238">
        <v>168.59999999999999</v>
      </c>
      <c r="I134" s="239"/>
      <c r="J134" s="238">
        <f>ROUND(I134*H134,3)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144</v>
      </c>
      <c r="AT134" s="245" t="s">
        <v>140</v>
      </c>
      <c r="AU134" s="245" t="s">
        <v>87</v>
      </c>
      <c r="AY134" s="14" t="s">
        <v>138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7">
        <f>ROUND(I134*H134,3)</f>
        <v>0</v>
      </c>
      <c r="BL134" s="14" t="s">
        <v>144</v>
      </c>
      <c r="BM134" s="245" t="s">
        <v>152</v>
      </c>
    </row>
    <row r="135" s="2" customFormat="1" ht="24.15" customHeight="1">
      <c r="A135" s="35"/>
      <c r="B135" s="36"/>
      <c r="C135" s="234" t="s">
        <v>144</v>
      </c>
      <c r="D135" s="234" t="s">
        <v>140</v>
      </c>
      <c r="E135" s="235" t="s">
        <v>153</v>
      </c>
      <c r="F135" s="236" t="s">
        <v>154</v>
      </c>
      <c r="G135" s="237" t="s">
        <v>143</v>
      </c>
      <c r="H135" s="238">
        <v>938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155</v>
      </c>
    </row>
    <row r="136" s="2" customFormat="1" ht="24.15" customHeight="1">
      <c r="A136" s="35"/>
      <c r="B136" s="36"/>
      <c r="C136" s="234" t="s">
        <v>156</v>
      </c>
      <c r="D136" s="234" t="s">
        <v>140</v>
      </c>
      <c r="E136" s="235" t="s">
        <v>157</v>
      </c>
      <c r="F136" s="236" t="s">
        <v>158</v>
      </c>
      <c r="G136" s="237" t="s">
        <v>143</v>
      </c>
      <c r="H136" s="238">
        <v>281.39999999999998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159</v>
      </c>
    </row>
    <row r="137" s="2" customFormat="1" ht="16.5" customHeight="1">
      <c r="A137" s="35"/>
      <c r="B137" s="36"/>
      <c r="C137" s="248" t="s">
        <v>160</v>
      </c>
      <c r="D137" s="248" t="s">
        <v>161</v>
      </c>
      <c r="E137" s="249" t="s">
        <v>162</v>
      </c>
      <c r="F137" s="250" t="s">
        <v>163</v>
      </c>
      <c r="G137" s="251" t="s">
        <v>164</v>
      </c>
      <c r="H137" s="252">
        <v>1407</v>
      </c>
      <c r="I137" s="253"/>
      <c r="J137" s="252">
        <f>ROUND(I137*H137,3)</f>
        <v>0</v>
      </c>
      <c r="K137" s="254"/>
      <c r="L137" s="255"/>
      <c r="M137" s="256" t="s">
        <v>1</v>
      </c>
      <c r="N137" s="257" t="s">
        <v>41</v>
      </c>
      <c r="O137" s="94"/>
      <c r="P137" s="243">
        <f>O137*H137</f>
        <v>0</v>
      </c>
      <c r="Q137" s="243">
        <v>1</v>
      </c>
      <c r="R137" s="243">
        <f>Q137*H137</f>
        <v>1407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165</v>
      </c>
      <c r="AT137" s="245" t="s">
        <v>161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166</v>
      </c>
    </row>
    <row r="138" s="2" customFormat="1" ht="37.8" customHeight="1">
      <c r="A138" s="35"/>
      <c r="B138" s="36"/>
      <c r="C138" s="234" t="s">
        <v>167</v>
      </c>
      <c r="D138" s="234" t="s">
        <v>140</v>
      </c>
      <c r="E138" s="235" t="s">
        <v>168</v>
      </c>
      <c r="F138" s="236" t="s">
        <v>169</v>
      </c>
      <c r="G138" s="237" t="s">
        <v>143</v>
      </c>
      <c r="H138" s="238">
        <v>370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170</v>
      </c>
    </row>
    <row r="139" s="2" customFormat="1" ht="37.8" customHeight="1">
      <c r="A139" s="35"/>
      <c r="B139" s="36"/>
      <c r="C139" s="234" t="s">
        <v>165</v>
      </c>
      <c r="D139" s="234" t="s">
        <v>140</v>
      </c>
      <c r="E139" s="235" t="s">
        <v>171</v>
      </c>
      <c r="F139" s="236" t="s">
        <v>172</v>
      </c>
      <c r="G139" s="237" t="s">
        <v>143</v>
      </c>
      <c r="H139" s="238">
        <v>938</v>
      </c>
      <c r="I139" s="239"/>
      <c r="J139" s="238">
        <f>ROUND(I139*H139,3)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144</v>
      </c>
      <c r="AT139" s="245" t="s">
        <v>140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173</v>
      </c>
    </row>
    <row r="140" s="2" customFormat="1" ht="44.25" customHeight="1">
      <c r="A140" s="35"/>
      <c r="B140" s="36"/>
      <c r="C140" s="234" t="s">
        <v>174</v>
      </c>
      <c r="D140" s="234" t="s">
        <v>140</v>
      </c>
      <c r="E140" s="235" t="s">
        <v>175</v>
      </c>
      <c r="F140" s="236" t="s">
        <v>176</v>
      </c>
      <c r="G140" s="237" t="s">
        <v>143</v>
      </c>
      <c r="H140" s="238">
        <v>1876</v>
      </c>
      <c r="I140" s="239"/>
      <c r="J140" s="238">
        <f>ROUND(I140*H140,3)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144</v>
      </c>
      <c r="AT140" s="245" t="s">
        <v>140</v>
      </c>
      <c r="AU140" s="245" t="s">
        <v>87</v>
      </c>
      <c r="AY140" s="14" t="s">
        <v>138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7">
        <f>ROUND(I140*H140,3)</f>
        <v>0</v>
      </c>
      <c r="BL140" s="14" t="s">
        <v>144</v>
      </c>
      <c r="BM140" s="245" t="s">
        <v>177</v>
      </c>
    </row>
    <row r="141" s="2" customFormat="1" ht="24.15" customHeight="1">
      <c r="A141" s="35"/>
      <c r="B141" s="36"/>
      <c r="C141" s="234" t="s">
        <v>178</v>
      </c>
      <c r="D141" s="234" t="s">
        <v>140</v>
      </c>
      <c r="E141" s="235" t="s">
        <v>179</v>
      </c>
      <c r="F141" s="236" t="s">
        <v>180</v>
      </c>
      <c r="G141" s="237" t="s">
        <v>143</v>
      </c>
      <c r="H141" s="238">
        <v>370</v>
      </c>
      <c r="I141" s="239"/>
      <c r="J141" s="238">
        <f>ROUND(I141*H141,3)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144</v>
      </c>
      <c r="AT141" s="245" t="s">
        <v>140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181</v>
      </c>
    </row>
    <row r="142" s="2" customFormat="1" ht="24.15" customHeight="1">
      <c r="A142" s="35"/>
      <c r="B142" s="36"/>
      <c r="C142" s="234" t="s">
        <v>182</v>
      </c>
      <c r="D142" s="234" t="s">
        <v>140</v>
      </c>
      <c r="E142" s="235" t="s">
        <v>183</v>
      </c>
      <c r="F142" s="236" t="s">
        <v>184</v>
      </c>
      <c r="G142" s="237" t="s">
        <v>143</v>
      </c>
      <c r="H142" s="238">
        <v>462</v>
      </c>
      <c r="I142" s="239"/>
      <c r="J142" s="238">
        <f>ROUND(I142*H142,3)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144</v>
      </c>
      <c r="AT142" s="245" t="s">
        <v>140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185</v>
      </c>
    </row>
    <row r="143" s="2" customFormat="1" ht="16.5" customHeight="1">
      <c r="A143" s="35"/>
      <c r="B143" s="36"/>
      <c r="C143" s="248" t="s">
        <v>186</v>
      </c>
      <c r="D143" s="248" t="s">
        <v>161</v>
      </c>
      <c r="E143" s="249" t="s">
        <v>187</v>
      </c>
      <c r="F143" s="250" t="s">
        <v>188</v>
      </c>
      <c r="G143" s="251" t="s">
        <v>164</v>
      </c>
      <c r="H143" s="252">
        <v>785.39999999999998</v>
      </c>
      <c r="I143" s="253"/>
      <c r="J143" s="252">
        <f>ROUND(I143*H143,3)</f>
        <v>0</v>
      </c>
      <c r="K143" s="254"/>
      <c r="L143" s="255"/>
      <c r="M143" s="256" t="s">
        <v>1</v>
      </c>
      <c r="N143" s="257" t="s">
        <v>41</v>
      </c>
      <c r="O143" s="94"/>
      <c r="P143" s="243">
        <f>O143*H143</f>
        <v>0</v>
      </c>
      <c r="Q143" s="243">
        <v>1</v>
      </c>
      <c r="R143" s="243">
        <f>Q143*H143</f>
        <v>785.39999999999998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165</v>
      </c>
      <c r="AT143" s="245" t="s">
        <v>161</v>
      </c>
      <c r="AU143" s="245" t="s">
        <v>87</v>
      </c>
      <c r="AY143" s="14" t="s">
        <v>138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7">
        <f>ROUND(I143*H143,3)</f>
        <v>0</v>
      </c>
      <c r="BL143" s="14" t="s">
        <v>144</v>
      </c>
      <c r="BM143" s="245" t="s">
        <v>189</v>
      </c>
    </row>
    <row r="144" s="2" customFormat="1" ht="24.15" customHeight="1">
      <c r="A144" s="35"/>
      <c r="B144" s="36"/>
      <c r="C144" s="234" t="s">
        <v>190</v>
      </c>
      <c r="D144" s="234" t="s">
        <v>140</v>
      </c>
      <c r="E144" s="235" t="s">
        <v>191</v>
      </c>
      <c r="F144" s="236" t="s">
        <v>192</v>
      </c>
      <c r="G144" s="237" t="s">
        <v>143</v>
      </c>
      <c r="H144" s="238">
        <v>1500</v>
      </c>
      <c r="I144" s="239"/>
      <c r="J144" s="238">
        <f>ROUND(I144*H144,3)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144</v>
      </c>
      <c r="AT144" s="245" t="s">
        <v>140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193</v>
      </c>
    </row>
    <row r="145" s="2" customFormat="1" ht="21.75" customHeight="1">
      <c r="A145" s="35"/>
      <c r="B145" s="36"/>
      <c r="C145" s="234" t="s">
        <v>194</v>
      </c>
      <c r="D145" s="234" t="s">
        <v>140</v>
      </c>
      <c r="E145" s="235" t="s">
        <v>195</v>
      </c>
      <c r="F145" s="236" t="s">
        <v>196</v>
      </c>
      <c r="G145" s="237" t="s">
        <v>143</v>
      </c>
      <c r="H145" s="238">
        <v>370</v>
      </c>
      <c r="I145" s="239"/>
      <c r="J145" s="238">
        <f>ROUND(I145*H145,3)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144</v>
      </c>
      <c r="AT145" s="245" t="s">
        <v>140</v>
      </c>
      <c r="AU145" s="245" t="s">
        <v>87</v>
      </c>
      <c r="AY145" s="14" t="s">
        <v>138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7">
        <f>ROUND(I145*H145,3)</f>
        <v>0</v>
      </c>
      <c r="BL145" s="14" t="s">
        <v>144</v>
      </c>
      <c r="BM145" s="245" t="s">
        <v>197</v>
      </c>
    </row>
    <row r="146" s="2" customFormat="1" ht="24.15" customHeight="1">
      <c r="A146" s="35"/>
      <c r="B146" s="36"/>
      <c r="C146" s="234" t="s">
        <v>198</v>
      </c>
      <c r="D146" s="234" t="s">
        <v>140</v>
      </c>
      <c r="E146" s="235" t="s">
        <v>199</v>
      </c>
      <c r="F146" s="236" t="s">
        <v>200</v>
      </c>
      <c r="G146" s="237" t="s">
        <v>201</v>
      </c>
      <c r="H146" s="238">
        <v>600</v>
      </c>
      <c r="I146" s="239"/>
      <c r="J146" s="238">
        <f>ROUND(I146*H146,3)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144</v>
      </c>
      <c r="AT146" s="245" t="s">
        <v>140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202</v>
      </c>
    </row>
    <row r="147" s="2" customFormat="1" ht="16.5" customHeight="1">
      <c r="A147" s="35"/>
      <c r="B147" s="36"/>
      <c r="C147" s="248" t="s">
        <v>203</v>
      </c>
      <c r="D147" s="248" t="s">
        <v>161</v>
      </c>
      <c r="E147" s="249" t="s">
        <v>204</v>
      </c>
      <c r="F147" s="250" t="s">
        <v>205</v>
      </c>
      <c r="G147" s="251" t="s">
        <v>206</v>
      </c>
      <c r="H147" s="252">
        <v>18.539999999999999</v>
      </c>
      <c r="I147" s="253"/>
      <c r="J147" s="252">
        <f>ROUND(I147*H147,3)</f>
        <v>0</v>
      </c>
      <c r="K147" s="254"/>
      <c r="L147" s="255"/>
      <c r="M147" s="256" t="s">
        <v>1</v>
      </c>
      <c r="N147" s="257" t="s">
        <v>41</v>
      </c>
      <c r="O147" s="94"/>
      <c r="P147" s="243">
        <f>O147*H147</f>
        <v>0</v>
      </c>
      <c r="Q147" s="243">
        <v>0.001</v>
      </c>
      <c r="R147" s="243">
        <f>Q147*H147</f>
        <v>0.018540000000000001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165</v>
      </c>
      <c r="AT147" s="245" t="s">
        <v>161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207</v>
      </c>
    </row>
    <row r="148" s="2" customFormat="1" ht="21.75" customHeight="1">
      <c r="A148" s="35"/>
      <c r="B148" s="36"/>
      <c r="C148" s="234" t="s">
        <v>208</v>
      </c>
      <c r="D148" s="234" t="s">
        <v>140</v>
      </c>
      <c r="E148" s="235" t="s">
        <v>209</v>
      </c>
      <c r="F148" s="236" t="s">
        <v>210</v>
      </c>
      <c r="G148" s="237" t="s">
        <v>201</v>
      </c>
      <c r="H148" s="238">
        <v>1540</v>
      </c>
      <c r="I148" s="239"/>
      <c r="J148" s="238">
        <f>ROUND(I148*H148,3)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144</v>
      </c>
      <c r="AT148" s="245" t="s">
        <v>140</v>
      </c>
      <c r="AU148" s="245" t="s">
        <v>87</v>
      </c>
      <c r="AY148" s="14" t="s">
        <v>138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7">
        <f>ROUND(I148*H148,3)</f>
        <v>0</v>
      </c>
      <c r="BL148" s="14" t="s">
        <v>144</v>
      </c>
      <c r="BM148" s="245" t="s">
        <v>211</v>
      </c>
    </row>
    <row r="149" s="2" customFormat="1" ht="24.15" customHeight="1">
      <c r="A149" s="35"/>
      <c r="B149" s="36"/>
      <c r="C149" s="234" t="s">
        <v>212</v>
      </c>
      <c r="D149" s="234" t="s">
        <v>140</v>
      </c>
      <c r="E149" s="235" t="s">
        <v>213</v>
      </c>
      <c r="F149" s="236" t="s">
        <v>214</v>
      </c>
      <c r="G149" s="237" t="s">
        <v>201</v>
      </c>
      <c r="H149" s="238">
        <v>600</v>
      </c>
      <c r="I149" s="239"/>
      <c r="J149" s="238">
        <f>ROUND(I149*H149,3)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144</v>
      </c>
      <c r="AT149" s="245" t="s">
        <v>140</v>
      </c>
      <c r="AU149" s="245" t="s">
        <v>87</v>
      </c>
      <c r="AY149" s="14" t="s">
        <v>138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7">
        <f>ROUND(I149*H149,3)</f>
        <v>0</v>
      </c>
      <c r="BL149" s="14" t="s">
        <v>144</v>
      </c>
      <c r="BM149" s="245" t="s">
        <v>215</v>
      </c>
    </row>
    <row r="150" s="2" customFormat="1" ht="33" customHeight="1">
      <c r="A150" s="35"/>
      <c r="B150" s="36"/>
      <c r="C150" s="234" t="s">
        <v>216</v>
      </c>
      <c r="D150" s="234" t="s">
        <v>140</v>
      </c>
      <c r="E150" s="235" t="s">
        <v>217</v>
      </c>
      <c r="F150" s="236" t="s">
        <v>218</v>
      </c>
      <c r="G150" s="237" t="s">
        <v>201</v>
      </c>
      <c r="H150" s="238">
        <v>600</v>
      </c>
      <c r="I150" s="239"/>
      <c r="J150" s="238">
        <f>ROUND(I150*H150,3)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144</v>
      </c>
      <c r="AT150" s="245" t="s">
        <v>140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219</v>
      </c>
    </row>
    <row r="151" s="12" customFormat="1" ht="22.8" customHeight="1">
      <c r="A151" s="12"/>
      <c r="B151" s="218"/>
      <c r="C151" s="219"/>
      <c r="D151" s="220" t="s">
        <v>74</v>
      </c>
      <c r="E151" s="232" t="s">
        <v>87</v>
      </c>
      <c r="F151" s="232" t="s">
        <v>220</v>
      </c>
      <c r="G151" s="219"/>
      <c r="H151" s="219"/>
      <c r="I151" s="222"/>
      <c r="J151" s="233">
        <f>BK151</f>
        <v>0</v>
      </c>
      <c r="K151" s="219"/>
      <c r="L151" s="224"/>
      <c r="M151" s="225"/>
      <c r="N151" s="226"/>
      <c r="O151" s="226"/>
      <c r="P151" s="227">
        <f>SUM(P152:P153)</f>
        <v>0</v>
      </c>
      <c r="Q151" s="226"/>
      <c r="R151" s="227">
        <f>SUM(R152:R153)</f>
        <v>0.5174399999999999</v>
      </c>
      <c r="S151" s="226"/>
      <c r="T151" s="228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9" t="s">
        <v>81</v>
      </c>
      <c r="AT151" s="230" t="s">
        <v>74</v>
      </c>
      <c r="AU151" s="230" t="s">
        <v>81</v>
      </c>
      <c r="AY151" s="229" t="s">
        <v>138</v>
      </c>
      <c r="BK151" s="231">
        <f>SUM(BK152:BK153)</f>
        <v>0</v>
      </c>
    </row>
    <row r="152" s="2" customFormat="1" ht="24.15" customHeight="1">
      <c r="A152" s="35"/>
      <c r="B152" s="36"/>
      <c r="C152" s="234" t="s">
        <v>7</v>
      </c>
      <c r="D152" s="234" t="s">
        <v>140</v>
      </c>
      <c r="E152" s="235" t="s">
        <v>221</v>
      </c>
      <c r="F152" s="236" t="s">
        <v>222</v>
      </c>
      <c r="G152" s="237" t="s">
        <v>201</v>
      </c>
      <c r="H152" s="238">
        <v>1540</v>
      </c>
      <c r="I152" s="239"/>
      <c r="J152" s="238">
        <f>ROUND(I152*H152,3)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3.0000000000000001E-05</v>
      </c>
      <c r="R152" s="243">
        <f>Q152*H152</f>
        <v>0.046199999999999998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144</v>
      </c>
      <c r="AT152" s="245" t="s">
        <v>140</v>
      </c>
      <c r="AU152" s="245" t="s">
        <v>87</v>
      </c>
      <c r="AY152" s="14" t="s">
        <v>138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7">
        <f>ROUND(I152*H152,3)</f>
        <v>0</v>
      </c>
      <c r="BL152" s="14" t="s">
        <v>144</v>
      </c>
      <c r="BM152" s="245" t="s">
        <v>223</v>
      </c>
    </row>
    <row r="153" s="2" customFormat="1" ht="24.15" customHeight="1">
      <c r="A153" s="35"/>
      <c r="B153" s="36"/>
      <c r="C153" s="248" t="s">
        <v>98</v>
      </c>
      <c r="D153" s="248" t="s">
        <v>161</v>
      </c>
      <c r="E153" s="249" t="s">
        <v>224</v>
      </c>
      <c r="F153" s="250" t="s">
        <v>225</v>
      </c>
      <c r="G153" s="251" t="s">
        <v>201</v>
      </c>
      <c r="H153" s="252">
        <v>1570.8</v>
      </c>
      <c r="I153" s="253"/>
      <c r="J153" s="252">
        <f>ROUND(I153*H153,3)</f>
        <v>0</v>
      </c>
      <c r="K153" s="254"/>
      <c r="L153" s="255"/>
      <c r="M153" s="256" t="s">
        <v>1</v>
      </c>
      <c r="N153" s="257" t="s">
        <v>41</v>
      </c>
      <c r="O153" s="94"/>
      <c r="P153" s="243">
        <f>O153*H153</f>
        <v>0</v>
      </c>
      <c r="Q153" s="243">
        <v>0.00029999999999999997</v>
      </c>
      <c r="R153" s="243">
        <f>Q153*H153</f>
        <v>0.47123999999999994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165</v>
      </c>
      <c r="AT153" s="245" t="s">
        <v>161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226</v>
      </c>
    </row>
    <row r="154" s="12" customFormat="1" ht="22.8" customHeight="1">
      <c r="A154" s="12"/>
      <c r="B154" s="218"/>
      <c r="C154" s="219"/>
      <c r="D154" s="220" t="s">
        <v>74</v>
      </c>
      <c r="E154" s="232" t="s">
        <v>156</v>
      </c>
      <c r="F154" s="232" t="s">
        <v>227</v>
      </c>
      <c r="G154" s="219"/>
      <c r="H154" s="219"/>
      <c r="I154" s="222"/>
      <c r="J154" s="233">
        <f>BK154</f>
        <v>0</v>
      </c>
      <c r="K154" s="219"/>
      <c r="L154" s="224"/>
      <c r="M154" s="225"/>
      <c r="N154" s="226"/>
      <c r="O154" s="226"/>
      <c r="P154" s="227">
        <f>SUM(P155:P159)</f>
        <v>0</v>
      </c>
      <c r="Q154" s="226"/>
      <c r="R154" s="227">
        <f>SUM(R155:R159)</f>
        <v>1201.8999999999999</v>
      </c>
      <c r="S154" s="226"/>
      <c r="T154" s="228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9" t="s">
        <v>81</v>
      </c>
      <c r="AT154" s="230" t="s">
        <v>74</v>
      </c>
      <c r="AU154" s="230" t="s">
        <v>81</v>
      </c>
      <c r="AY154" s="229" t="s">
        <v>138</v>
      </c>
      <c r="BK154" s="231">
        <f>SUM(BK155:BK159)</f>
        <v>0</v>
      </c>
    </row>
    <row r="155" s="2" customFormat="1" ht="24.15" customHeight="1">
      <c r="A155" s="35"/>
      <c r="B155" s="36"/>
      <c r="C155" s="234" t="s">
        <v>101</v>
      </c>
      <c r="D155" s="234" t="s">
        <v>140</v>
      </c>
      <c r="E155" s="235" t="s">
        <v>228</v>
      </c>
      <c r="F155" s="236" t="s">
        <v>229</v>
      </c>
      <c r="G155" s="237" t="s">
        <v>201</v>
      </c>
      <c r="H155" s="238">
        <v>1442</v>
      </c>
      <c r="I155" s="239"/>
      <c r="J155" s="238">
        <f>ROUND(I155*H155,3)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0.57299999999999995</v>
      </c>
      <c r="R155" s="243">
        <f>Q155*H155</f>
        <v>826.26599999999996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144</v>
      </c>
      <c r="AT155" s="245" t="s">
        <v>140</v>
      </c>
      <c r="AU155" s="245" t="s">
        <v>87</v>
      </c>
      <c r="AY155" s="14" t="s">
        <v>138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7">
        <f>ROUND(I155*H155,3)</f>
        <v>0</v>
      </c>
      <c r="BL155" s="14" t="s">
        <v>144</v>
      </c>
      <c r="BM155" s="245" t="s">
        <v>230</v>
      </c>
    </row>
    <row r="156" s="2" customFormat="1" ht="33" customHeight="1">
      <c r="A156" s="35"/>
      <c r="B156" s="36"/>
      <c r="C156" s="234" t="s">
        <v>231</v>
      </c>
      <c r="D156" s="234" t="s">
        <v>140</v>
      </c>
      <c r="E156" s="235" t="s">
        <v>232</v>
      </c>
      <c r="F156" s="236" t="s">
        <v>233</v>
      </c>
      <c r="G156" s="237" t="s">
        <v>201</v>
      </c>
      <c r="H156" s="238">
        <v>1400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0.15826000000000001</v>
      </c>
      <c r="R156" s="243">
        <f>Q156*H156</f>
        <v>221.56400000000002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234</v>
      </c>
    </row>
    <row r="157" s="2" customFormat="1" ht="33" customHeight="1">
      <c r="A157" s="35"/>
      <c r="B157" s="36"/>
      <c r="C157" s="234" t="s">
        <v>235</v>
      </c>
      <c r="D157" s="234" t="s">
        <v>140</v>
      </c>
      <c r="E157" s="235" t="s">
        <v>236</v>
      </c>
      <c r="F157" s="236" t="s">
        <v>237</v>
      </c>
      <c r="G157" s="237" t="s">
        <v>201</v>
      </c>
      <c r="H157" s="238">
        <v>1400</v>
      </c>
      <c r="I157" s="239"/>
      <c r="J157" s="238">
        <f>ROUND(I157*H157,3)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0.0058100000000000001</v>
      </c>
      <c r="R157" s="243">
        <f>Q157*H157</f>
        <v>8.1340000000000003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144</v>
      </c>
      <c r="AT157" s="245" t="s">
        <v>140</v>
      </c>
      <c r="AU157" s="245" t="s">
        <v>87</v>
      </c>
      <c r="AY157" s="14" t="s">
        <v>138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7">
        <f>ROUND(I157*H157,3)</f>
        <v>0</v>
      </c>
      <c r="BL157" s="14" t="s">
        <v>144</v>
      </c>
      <c r="BM157" s="245" t="s">
        <v>238</v>
      </c>
    </row>
    <row r="158" s="2" customFormat="1" ht="33" customHeight="1">
      <c r="A158" s="35"/>
      <c r="B158" s="36"/>
      <c r="C158" s="234" t="s">
        <v>239</v>
      </c>
      <c r="D158" s="234" t="s">
        <v>140</v>
      </c>
      <c r="E158" s="235" t="s">
        <v>240</v>
      </c>
      <c r="F158" s="236" t="s">
        <v>241</v>
      </c>
      <c r="G158" s="237" t="s">
        <v>201</v>
      </c>
      <c r="H158" s="238">
        <v>1400</v>
      </c>
      <c r="I158" s="239"/>
      <c r="J158" s="238">
        <f>ROUND(I158*H158,3)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0.00051000000000000004</v>
      </c>
      <c r="R158" s="243">
        <f>Q158*H158</f>
        <v>0.71400000000000008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144</v>
      </c>
      <c r="AT158" s="245" t="s">
        <v>140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242</v>
      </c>
    </row>
    <row r="159" s="2" customFormat="1" ht="33" customHeight="1">
      <c r="A159" s="35"/>
      <c r="B159" s="36"/>
      <c r="C159" s="234" t="s">
        <v>243</v>
      </c>
      <c r="D159" s="234" t="s">
        <v>140</v>
      </c>
      <c r="E159" s="235" t="s">
        <v>244</v>
      </c>
      <c r="F159" s="236" t="s">
        <v>245</v>
      </c>
      <c r="G159" s="237" t="s">
        <v>201</v>
      </c>
      <c r="H159" s="238">
        <v>1400</v>
      </c>
      <c r="I159" s="239"/>
      <c r="J159" s="238">
        <f>ROUND(I159*H159,3)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0.10373</v>
      </c>
      <c r="R159" s="243">
        <f>Q159*H159</f>
        <v>145.22200000000001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144</v>
      </c>
      <c r="AT159" s="245" t="s">
        <v>140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246</v>
      </c>
    </row>
    <row r="160" s="12" customFormat="1" ht="22.8" customHeight="1">
      <c r="A160" s="12"/>
      <c r="B160" s="218"/>
      <c r="C160" s="219"/>
      <c r="D160" s="220" t="s">
        <v>74</v>
      </c>
      <c r="E160" s="232" t="s">
        <v>174</v>
      </c>
      <c r="F160" s="232" t="s">
        <v>247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SUM(P161:P173)</f>
        <v>0</v>
      </c>
      <c r="Q160" s="226"/>
      <c r="R160" s="227">
        <f>SUM(R161:R173)</f>
        <v>142.85579000000001</v>
      </c>
      <c r="S160" s="226"/>
      <c r="T160" s="228">
        <f>SUM(T161:T173)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81</v>
      </c>
      <c r="AT160" s="230" t="s">
        <v>74</v>
      </c>
      <c r="AU160" s="230" t="s">
        <v>81</v>
      </c>
      <c r="AY160" s="229" t="s">
        <v>138</v>
      </c>
      <c r="BK160" s="231">
        <f>SUM(BK161:BK173)</f>
        <v>0</v>
      </c>
    </row>
    <row r="161" s="2" customFormat="1" ht="24.15" customHeight="1">
      <c r="A161" s="35"/>
      <c r="B161" s="36"/>
      <c r="C161" s="234" t="s">
        <v>248</v>
      </c>
      <c r="D161" s="234" t="s">
        <v>140</v>
      </c>
      <c r="E161" s="235" t="s">
        <v>249</v>
      </c>
      <c r="F161" s="236" t="s">
        <v>250</v>
      </c>
      <c r="G161" s="237" t="s">
        <v>251</v>
      </c>
      <c r="H161" s="238">
        <v>6</v>
      </c>
      <c r="I161" s="239"/>
      <c r="J161" s="238">
        <f>ROUND(I161*H161,3)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0.22133</v>
      </c>
      <c r="R161" s="243">
        <f>Q161*H161</f>
        <v>1.3279799999999999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144</v>
      </c>
      <c r="AT161" s="245" t="s">
        <v>140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252</v>
      </c>
    </row>
    <row r="162" s="2" customFormat="1" ht="33" customHeight="1">
      <c r="A162" s="35"/>
      <c r="B162" s="36"/>
      <c r="C162" s="234" t="s">
        <v>253</v>
      </c>
      <c r="D162" s="234" t="s">
        <v>140</v>
      </c>
      <c r="E162" s="235" t="s">
        <v>254</v>
      </c>
      <c r="F162" s="236" t="s">
        <v>255</v>
      </c>
      <c r="G162" s="237" t="s">
        <v>251</v>
      </c>
      <c r="H162" s="238">
        <v>4</v>
      </c>
      <c r="I162" s="239"/>
      <c r="J162" s="238">
        <f>ROUND(I162*H162,3)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3.0000000000000001E-05</v>
      </c>
      <c r="R162" s="243">
        <f>Q162*H162</f>
        <v>0.00012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144</v>
      </c>
      <c r="AT162" s="245" t="s">
        <v>140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256</v>
      </c>
    </row>
    <row r="163" s="2" customFormat="1" ht="33" customHeight="1">
      <c r="A163" s="35"/>
      <c r="B163" s="36"/>
      <c r="C163" s="248" t="s">
        <v>257</v>
      </c>
      <c r="D163" s="248" t="s">
        <v>161</v>
      </c>
      <c r="E163" s="249" t="s">
        <v>258</v>
      </c>
      <c r="F163" s="250" t="s">
        <v>259</v>
      </c>
      <c r="G163" s="251" t="s">
        <v>251</v>
      </c>
      <c r="H163" s="252">
        <v>4</v>
      </c>
      <c r="I163" s="253"/>
      <c r="J163" s="252">
        <f>ROUND(I163*H163,3)</f>
        <v>0</v>
      </c>
      <c r="K163" s="254"/>
      <c r="L163" s="255"/>
      <c r="M163" s="256" t="s">
        <v>1</v>
      </c>
      <c r="N163" s="257" t="s">
        <v>41</v>
      </c>
      <c r="O163" s="94"/>
      <c r="P163" s="243">
        <f>O163*H163</f>
        <v>0</v>
      </c>
      <c r="Q163" s="243">
        <v>0.0011999999999999999</v>
      </c>
      <c r="R163" s="243">
        <f>Q163*H163</f>
        <v>0.0047999999999999996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165</v>
      </c>
      <c r="AT163" s="245" t="s">
        <v>161</v>
      </c>
      <c r="AU163" s="245" t="s">
        <v>87</v>
      </c>
      <c r="AY163" s="14" t="s">
        <v>138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7">
        <f>ROUND(I163*H163,3)</f>
        <v>0</v>
      </c>
      <c r="BL163" s="14" t="s">
        <v>144</v>
      </c>
      <c r="BM163" s="245" t="s">
        <v>260</v>
      </c>
    </row>
    <row r="164" s="2" customFormat="1" ht="24.15" customHeight="1">
      <c r="A164" s="35"/>
      <c r="B164" s="36"/>
      <c r="C164" s="248" t="s">
        <v>261</v>
      </c>
      <c r="D164" s="248" t="s">
        <v>161</v>
      </c>
      <c r="E164" s="249" t="s">
        <v>262</v>
      </c>
      <c r="F164" s="250" t="s">
        <v>263</v>
      </c>
      <c r="G164" s="251" t="s">
        <v>251</v>
      </c>
      <c r="H164" s="252">
        <v>2</v>
      </c>
      <c r="I164" s="253"/>
      <c r="J164" s="252">
        <f>ROUND(I164*H164,3)</f>
        <v>0</v>
      </c>
      <c r="K164" s="254"/>
      <c r="L164" s="255"/>
      <c r="M164" s="256" t="s">
        <v>1</v>
      </c>
      <c r="N164" s="257" t="s">
        <v>41</v>
      </c>
      <c r="O164" s="94"/>
      <c r="P164" s="243">
        <f>O164*H164</f>
        <v>0</v>
      </c>
      <c r="Q164" s="243">
        <v>0.00093000000000000005</v>
      </c>
      <c r="R164" s="243">
        <f>Q164*H164</f>
        <v>0.0018600000000000001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165</v>
      </c>
      <c r="AT164" s="245" t="s">
        <v>161</v>
      </c>
      <c r="AU164" s="245" t="s">
        <v>87</v>
      </c>
      <c r="AY164" s="14" t="s">
        <v>138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7">
        <f>ROUND(I164*H164,3)</f>
        <v>0</v>
      </c>
      <c r="BL164" s="14" t="s">
        <v>144</v>
      </c>
      <c r="BM164" s="245" t="s">
        <v>264</v>
      </c>
    </row>
    <row r="165" s="2" customFormat="1" ht="37.8" customHeight="1">
      <c r="A165" s="35"/>
      <c r="B165" s="36"/>
      <c r="C165" s="248" t="s">
        <v>265</v>
      </c>
      <c r="D165" s="248" t="s">
        <v>161</v>
      </c>
      <c r="E165" s="249" t="s">
        <v>266</v>
      </c>
      <c r="F165" s="250" t="s">
        <v>267</v>
      </c>
      <c r="G165" s="251" t="s">
        <v>251</v>
      </c>
      <c r="H165" s="252">
        <v>4</v>
      </c>
      <c r="I165" s="253"/>
      <c r="J165" s="252">
        <f>ROUND(I165*H165,3)</f>
        <v>0</v>
      </c>
      <c r="K165" s="254"/>
      <c r="L165" s="255"/>
      <c r="M165" s="256" t="s">
        <v>1</v>
      </c>
      <c r="N165" s="257" t="s">
        <v>41</v>
      </c>
      <c r="O165" s="94"/>
      <c r="P165" s="243">
        <f>O165*H165</f>
        <v>0</v>
      </c>
      <c r="Q165" s="243">
        <v>0.015100000000000001</v>
      </c>
      <c r="R165" s="243">
        <f>Q165*H165</f>
        <v>0.060400000000000002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165</v>
      </c>
      <c r="AT165" s="245" t="s">
        <v>161</v>
      </c>
      <c r="AU165" s="245" t="s">
        <v>87</v>
      </c>
      <c r="AY165" s="14" t="s">
        <v>138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7">
        <f>ROUND(I165*H165,3)</f>
        <v>0</v>
      </c>
      <c r="BL165" s="14" t="s">
        <v>144</v>
      </c>
      <c r="BM165" s="245" t="s">
        <v>268</v>
      </c>
    </row>
    <row r="166" s="2" customFormat="1" ht="16.5" customHeight="1">
      <c r="A166" s="35"/>
      <c r="B166" s="36"/>
      <c r="C166" s="248" t="s">
        <v>269</v>
      </c>
      <c r="D166" s="248" t="s">
        <v>161</v>
      </c>
      <c r="E166" s="249" t="s">
        <v>270</v>
      </c>
      <c r="F166" s="250" t="s">
        <v>271</v>
      </c>
      <c r="G166" s="251" t="s">
        <v>251</v>
      </c>
      <c r="H166" s="252">
        <v>20</v>
      </c>
      <c r="I166" s="253"/>
      <c r="J166" s="252">
        <f>ROUND(I166*H166,3)</f>
        <v>0</v>
      </c>
      <c r="K166" s="254"/>
      <c r="L166" s="255"/>
      <c r="M166" s="256" t="s">
        <v>1</v>
      </c>
      <c r="N166" s="257" t="s">
        <v>41</v>
      </c>
      <c r="O166" s="94"/>
      <c r="P166" s="243">
        <f>O166*H166</f>
        <v>0</v>
      </c>
      <c r="Q166" s="243">
        <v>1.0000000000000001E-05</v>
      </c>
      <c r="R166" s="243">
        <f>Q166*H166</f>
        <v>0.00020000000000000001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165</v>
      </c>
      <c r="AT166" s="245" t="s">
        <v>161</v>
      </c>
      <c r="AU166" s="245" t="s">
        <v>87</v>
      </c>
      <c r="AY166" s="14" t="s">
        <v>138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7">
        <f>ROUND(I166*H166,3)</f>
        <v>0</v>
      </c>
      <c r="BL166" s="14" t="s">
        <v>144</v>
      </c>
      <c r="BM166" s="245" t="s">
        <v>272</v>
      </c>
    </row>
    <row r="167" s="2" customFormat="1" ht="21.75" customHeight="1">
      <c r="A167" s="35"/>
      <c r="B167" s="36"/>
      <c r="C167" s="248" t="s">
        <v>273</v>
      </c>
      <c r="D167" s="248" t="s">
        <v>161</v>
      </c>
      <c r="E167" s="249" t="s">
        <v>274</v>
      </c>
      <c r="F167" s="250" t="s">
        <v>275</v>
      </c>
      <c r="G167" s="251" t="s">
        <v>251</v>
      </c>
      <c r="H167" s="252">
        <v>6</v>
      </c>
      <c r="I167" s="253"/>
      <c r="J167" s="252">
        <f>ROUND(I167*H167,3)</f>
        <v>0</v>
      </c>
      <c r="K167" s="254"/>
      <c r="L167" s="255"/>
      <c r="M167" s="256" t="s">
        <v>1</v>
      </c>
      <c r="N167" s="257" t="s">
        <v>41</v>
      </c>
      <c r="O167" s="94"/>
      <c r="P167" s="243">
        <f>O167*H167</f>
        <v>0</v>
      </c>
      <c r="Q167" s="243">
        <v>0.0044000000000000003</v>
      </c>
      <c r="R167" s="243">
        <f>Q167*H167</f>
        <v>0.0264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165</v>
      </c>
      <c r="AT167" s="245" t="s">
        <v>161</v>
      </c>
      <c r="AU167" s="245" t="s">
        <v>87</v>
      </c>
      <c r="AY167" s="14" t="s">
        <v>138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7">
        <f>ROUND(I167*H167,3)</f>
        <v>0</v>
      </c>
      <c r="BL167" s="14" t="s">
        <v>144</v>
      </c>
      <c r="BM167" s="245" t="s">
        <v>276</v>
      </c>
    </row>
    <row r="168" s="2" customFormat="1" ht="16.5" customHeight="1">
      <c r="A168" s="35"/>
      <c r="B168" s="36"/>
      <c r="C168" s="248" t="s">
        <v>277</v>
      </c>
      <c r="D168" s="248" t="s">
        <v>161</v>
      </c>
      <c r="E168" s="249" t="s">
        <v>278</v>
      </c>
      <c r="F168" s="250" t="s">
        <v>279</v>
      </c>
      <c r="G168" s="251" t="s">
        <v>251</v>
      </c>
      <c r="H168" s="252">
        <v>6</v>
      </c>
      <c r="I168" s="253"/>
      <c r="J168" s="252">
        <f>ROUND(I168*H168,3)</f>
        <v>0</v>
      </c>
      <c r="K168" s="254"/>
      <c r="L168" s="255"/>
      <c r="M168" s="256" t="s">
        <v>1</v>
      </c>
      <c r="N168" s="257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165</v>
      </c>
      <c r="AT168" s="245" t="s">
        <v>161</v>
      </c>
      <c r="AU168" s="245" t="s">
        <v>87</v>
      </c>
      <c r="AY168" s="14" t="s">
        <v>138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7">
        <f>ROUND(I168*H168,3)</f>
        <v>0</v>
      </c>
      <c r="BL168" s="14" t="s">
        <v>144</v>
      </c>
      <c r="BM168" s="245" t="s">
        <v>280</v>
      </c>
    </row>
    <row r="169" s="2" customFormat="1" ht="37.8" customHeight="1">
      <c r="A169" s="35"/>
      <c r="B169" s="36"/>
      <c r="C169" s="234" t="s">
        <v>281</v>
      </c>
      <c r="D169" s="234" t="s">
        <v>140</v>
      </c>
      <c r="E169" s="235" t="s">
        <v>282</v>
      </c>
      <c r="F169" s="236" t="s">
        <v>283</v>
      </c>
      <c r="G169" s="237" t="s">
        <v>284</v>
      </c>
      <c r="H169" s="238">
        <v>463</v>
      </c>
      <c r="I169" s="239"/>
      <c r="J169" s="238">
        <f>ROUND(I169*H169,3)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0.00011</v>
      </c>
      <c r="R169" s="243">
        <f>Q169*H169</f>
        <v>0.050930000000000003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144</v>
      </c>
      <c r="AT169" s="245" t="s">
        <v>140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144</v>
      </c>
      <c r="BM169" s="245" t="s">
        <v>285</v>
      </c>
    </row>
    <row r="170" s="2" customFormat="1" ht="24.15" customHeight="1">
      <c r="A170" s="35"/>
      <c r="B170" s="36"/>
      <c r="C170" s="234" t="s">
        <v>286</v>
      </c>
      <c r="D170" s="234" t="s">
        <v>140</v>
      </c>
      <c r="E170" s="235" t="s">
        <v>287</v>
      </c>
      <c r="F170" s="236" t="s">
        <v>288</v>
      </c>
      <c r="G170" s="237" t="s">
        <v>284</v>
      </c>
      <c r="H170" s="238">
        <v>463</v>
      </c>
      <c r="I170" s="239"/>
      <c r="J170" s="238">
        <f>ROUND(I170*H170,3)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144</v>
      </c>
      <c r="AT170" s="245" t="s">
        <v>140</v>
      </c>
      <c r="AU170" s="245" t="s">
        <v>87</v>
      </c>
      <c r="AY170" s="14" t="s">
        <v>138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7">
        <f>ROUND(I170*H170,3)</f>
        <v>0</v>
      </c>
      <c r="BL170" s="14" t="s">
        <v>144</v>
      </c>
      <c r="BM170" s="245" t="s">
        <v>289</v>
      </c>
    </row>
    <row r="171" s="2" customFormat="1" ht="24.15" customHeight="1">
      <c r="A171" s="35"/>
      <c r="B171" s="36"/>
      <c r="C171" s="234" t="s">
        <v>290</v>
      </c>
      <c r="D171" s="234" t="s">
        <v>140</v>
      </c>
      <c r="E171" s="235" t="s">
        <v>291</v>
      </c>
      <c r="F171" s="236" t="s">
        <v>292</v>
      </c>
      <c r="G171" s="237" t="s">
        <v>201</v>
      </c>
      <c r="H171" s="238">
        <v>110</v>
      </c>
      <c r="I171" s="239"/>
      <c r="J171" s="238">
        <f>ROUND(I171*H171,3)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0.011429999999999999</v>
      </c>
      <c r="R171" s="243">
        <f>Q171*H171</f>
        <v>1.2572999999999999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144</v>
      </c>
      <c r="AT171" s="245" t="s">
        <v>140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144</v>
      </c>
      <c r="BM171" s="245" t="s">
        <v>293</v>
      </c>
    </row>
    <row r="172" s="2" customFormat="1" ht="33" customHeight="1">
      <c r="A172" s="35"/>
      <c r="B172" s="36"/>
      <c r="C172" s="234" t="s">
        <v>294</v>
      </c>
      <c r="D172" s="234" t="s">
        <v>140</v>
      </c>
      <c r="E172" s="235" t="s">
        <v>295</v>
      </c>
      <c r="F172" s="236" t="s">
        <v>296</v>
      </c>
      <c r="G172" s="237" t="s">
        <v>284</v>
      </c>
      <c r="H172" s="238">
        <v>940</v>
      </c>
      <c r="I172" s="239"/>
      <c r="J172" s="238">
        <f>ROUND(I172*H172,3)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0.12584000000000001</v>
      </c>
      <c r="R172" s="243">
        <f>Q172*H172</f>
        <v>118.28960000000001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144</v>
      </c>
      <c r="AT172" s="245" t="s">
        <v>140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144</v>
      </c>
      <c r="BM172" s="245" t="s">
        <v>297</v>
      </c>
    </row>
    <row r="173" s="2" customFormat="1" ht="16.5" customHeight="1">
      <c r="A173" s="35"/>
      <c r="B173" s="36"/>
      <c r="C173" s="248" t="s">
        <v>298</v>
      </c>
      <c r="D173" s="248" t="s">
        <v>161</v>
      </c>
      <c r="E173" s="249" t="s">
        <v>299</v>
      </c>
      <c r="F173" s="250" t="s">
        <v>300</v>
      </c>
      <c r="G173" s="251" t="s">
        <v>251</v>
      </c>
      <c r="H173" s="252">
        <v>949.39999999999998</v>
      </c>
      <c r="I173" s="253"/>
      <c r="J173" s="252">
        <f>ROUND(I173*H173,3)</f>
        <v>0</v>
      </c>
      <c r="K173" s="254"/>
      <c r="L173" s="255"/>
      <c r="M173" s="256" t="s">
        <v>1</v>
      </c>
      <c r="N173" s="257" t="s">
        <v>41</v>
      </c>
      <c r="O173" s="94"/>
      <c r="P173" s="243">
        <f>O173*H173</f>
        <v>0</v>
      </c>
      <c r="Q173" s="243">
        <v>0.023</v>
      </c>
      <c r="R173" s="243">
        <f>Q173*H173</f>
        <v>21.836199999999998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165</v>
      </c>
      <c r="AT173" s="245" t="s">
        <v>161</v>
      </c>
      <c r="AU173" s="245" t="s">
        <v>87</v>
      </c>
      <c r="AY173" s="14" t="s">
        <v>138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7">
        <f>ROUND(I173*H173,3)</f>
        <v>0</v>
      </c>
      <c r="BL173" s="14" t="s">
        <v>144</v>
      </c>
      <c r="BM173" s="245" t="s">
        <v>301</v>
      </c>
    </row>
    <row r="174" s="12" customFormat="1" ht="22.8" customHeight="1">
      <c r="A174" s="12"/>
      <c r="B174" s="218"/>
      <c r="C174" s="219"/>
      <c r="D174" s="220" t="s">
        <v>74</v>
      </c>
      <c r="E174" s="232" t="s">
        <v>302</v>
      </c>
      <c r="F174" s="232" t="s">
        <v>303</v>
      </c>
      <c r="G174" s="219"/>
      <c r="H174" s="219"/>
      <c r="I174" s="222"/>
      <c r="J174" s="233">
        <f>BK174</f>
        <v>0</v>
      </c>
      <c r="K174" s="219"/>
      <c r="L174" s="224"/>
      <c r="M174" s="225"/>
      <c r="N174" s="226"/>
      <c r="O174" s="226"/>
      <c r="P174" s="227">
        <f>P175</f>
        <v>0</v>
      </c>
      <c r="Q174" s="226"/>
      <c r="R174" s="227">
        <f>R175</f>
        <v>0</v>
      </c>
      <c r="S174" s="226"/>
      <c r="T174" s="228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9" t="s">
        <v>81</v>
      </c>
      <c r="AT174" s="230" t="s">
        <v>74</v>
      </c>
      <c r="AU174" s="230" t="s">
        <v>81</v>
      </c>
      <c r="AY174" s="229" t="s">
        <v>138</v>
      </c>
      <c r="BK174" s="231">
        <f>BK175</f>
        <v>0</v>
      </c>
    </row>
    <row r="175" s="2" customFormat="1" ht="33" customHeight="1">
      <c r="A175" s="35"/>
      <c r="B175" s="36"/>
      <c r="C175" s="234" t="s">
        <v>304</v>
      </c>
      <c r="D175" s="234" t="s">
        <v>140</v>
      </c>
      <c r="E175" s="235" t="s">
        <v>305</v>
      </c>
      <c r="F175" s="236" t="s">
        <v>306</v>
      </c>
      <c r="G175" s="237" t="s">
        <v>164</v>
      </c>
      <c r="H175" s="238">
        <v>3537.692</v>
      </c>
      <c r="I175" s="239"/>
      <c r="J175" s="238">
        <f>ROUND(I175*H175,3)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0</v>
      </c>
      <c r="R175" s="243">
        <f>Q175*H175</f>
        <v>0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144</v>
      </c>
      <c r="AT175" s="245" t="s">
        <v>140</v>
      </c>
      <c r="AU175" s="245" t="s">
        <v>87</v>
      </c>
      <c r="AY175" s="14" t="s">
        <v>138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7">
        <f>ROUND(I175*H175,3)</f>
        <v>0</v>
      </c>
      <c r="BL175" s="14" t="s">
        <v>144</v>
      </c>
      <c r="BM175" s="245" t="s">
        <v>307</v>
      </c>
    </row>
    <row r="176" s="12" customFormat="1" ht="25.92" customHeight="1">
      <c r="A176" s="12"/>
      <c r="B176" s="218"/>
      <c r="C176" s="219"/>
      <c r="D176" s="220" t="s">
        <v>74</v>
      </c>
      <c r="E176" s="221" t="s">
        <v>308</v>
      </c>
      <c r="F176" s="221" t="s">
        <v>309</v>
      </c>
      <c r="G176" s="219"/>
      <c r="H176" s="219"/>
      <c r="I176" s="222"/>
      <c r="J176" s="223">
        <f>BK176</f>
        <v>0</v>
      </c>
      <c r="K176" s="219"/>
      <c r="L176" s="224"/>
      <c r="M176" s="225"/>
      <c r="N176" s="226"/>
      <c r="O176" s="226"/>
      <c r="P176" s="227">
        <f>P177+P180</f>
        <v>0</v>
      </c>
      <c r="Q176" s="226"/>
      <c r="R176" s="227">
        <f>R177+R180</f>
        <v>0</v>
      </c>
      <c r="S176" s="226"/>
      <c r="T176" s="228">
        <f>T177+T180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9" t="s">
        <v>156</v>
      </c>
      <c r="AT176" s="230" t="s">
        <v>74</v>
      </c>
      <c r="AU176" s="230" t="s">
        <v>75</v>
      </c>
      <c r="AY176" s="229" t="s">
        <v>138</v>
      </c>
      <c r="BK176" s="231">
        <f>BK177+BK180</f>
        <v>0</v>
      </c>
    </row>
    <row r="177" s="12" customFormat="1" ht="22.8" customHeight="1">
      <c r="A177" s="12"/>
      <c r="B177" s="218"/>
      <c r="C177" s="219"/>
      <c r="D177" s="220" t="s">
        <v>74</v>
      </c>
      <c r="E177" s="232" t="s">
        <v>310</v>
      </c>
      <c r="F177" s="232" t="s">
        <v>311</v>
      </c>
      <c r="G177" s="219"/>
      <c r="H177" s="219"/>
      <c r="I177" s="222"/>
      <c r="J177" s="233">
        <f>BK177</f>
        <v>0</v>
      </c>
      <c r="K177" s="219"/>
      <c r="L177" s="224"/>
      <c r="M177" s="225"/>
      <c r="N177" s="226"/>
      <c r="O177" s="226"/>
      <c r="P177" s="227">
        <f>SUM(P178:P179)</f>
        <v>0</v>
      </c>
      <c r="Q177" s="226"/>
      <c r="R177" s="227">
        <f>SUM(R178:R179)</f>
        <v>0</v>
      </c>
      <c r="S177" s="226"/>
      <c r="T177" s="228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9" t="s">
        <v>156</v>
      </c>
      <c r="AT177" s="230" t="s">
        <v>74</v>
      </c>
      <c r="AU177" s="230" t="s">
        <v>81</v>
      </c>
      <c r="AY177" s="229" t="s">
        <v>138</v>
      </c>
      <c r="BK177" s="231">
        <f>SUM(BK178:BK179)</f>
        <v>0</v>
      </c>
    </row>
    <row r="178" s="2" customFormat="1" ht="24.15" customHeight="1">
      <c r="A178" s="35"/>
      <c r="B178" s="36"/>
      <c r="C178" s="234" t="s">
        <v>312</v>
      </c>
      <c r="D178" s="234" t="s">
        <v>140</v>
      </c>
      <c r="E178" s="235" t="s">
        <v>313</v>
      </c>
      <c r="F178" s="236" t="s">
        <v>314</v>
      </c>
      <c r="G178" s="237" t="s">
        <v>315</v>
      </c>
      <c r="H178" s="238">
        <v>1</v>
      </c>
      <c r="I178" s="239"/>
      <c r="J178" s="238">
        <f>ROUND(I178*H178,3)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316</v>
      </c>
      <c r="AT178" s="245" t="s">
        <v>140</v>
      </c>
      <c r="AU178" s="245" t="s">
        <v>87</v>
      </c>
      <c r="AY178" s="14" t="s">
        <v>138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7">
        <f>ROUND(I178*H178,3)</f>
        <v>0</v>
      </c>
      <c r="BL178" s="14" t="s">
        <v>316</v>
      </c>
      <c r="BM178" s="245" t="s">
        <v>317</v>
      </c>
    </row>
    <row r="179" s="2" customFormat="1" ht="24.15" customHeight="1">
      <c r="A179" s="35"/>
      <c r="B179" s="36"/>
      <c r="C179" s="234" t="s">
        <v>318</v>
      </c>
      <c r="D179" s="234" t="s">
        <v>140</v>
      </c>
      <c r="E179" s="235" t="s">
        <v>319</v>
      </c>
      <c r="F179" s="236" t="s">
        <v>320</v>
      </c>
      <c r="G179" s="237" t="s">
        <v>315</v>
      </c>
      <c r="H179" s="238">
        <v>1</v>
      </c>
      <c r="I179" s="239"/>
      <c r="J179" s="238">
        <f>ROUND(I179*H179,3)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316</v>
      </c>
      <c r="AT179" s="245" t="s">
        <v>140</v>
      </c>
      <c r="AU179" s="245" t="s">
        <v>87</v>
      </c>
      <c r="AY179" s="14" t="s">
        <v>138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7">
        <f>ROUND(I179*H179,3)</f>
        <v>0</v>
      </c>
      <c r="BL179" s="14" t="s">
        <v>316</v>
      </c>
      <c r="BM179" s="245" t="s">
        <v>321</v>
      </c>
    </row>
    <row r="180" s="12" customFormat="1" ht="22.8" customHeight="1">
      <c r="A180" s="12"/>
      <c r="B180" s="218"/>
      <c r="C180" s="219"/>
      <c r="D180" s="220" t="s">
        <v>74</v>
      </c>
      <c r="E180" s="232" t="s">
        <v>322</v>
      </c>
      <c r="F180" s="232" t="s">
        <v>323</v>
      </c>
      <c r="G180" s="219"/>
      <c r="H180" s="219"/>
      <c r="I180" s="222"/>
      <c r="J180" s="233">
        <f>BK180</f>
        <v>0</v>
      </c>
      <c r="K180" s="219"/>
      <c r="L180" s="224"/>
      <c r="M180" s="225"/>
      <c r="N180" s="226"/>
      <c r="O180" s="226"/>
      <c r="P180" s="227">
        <f>SUM(P181:P182)</f>
        <v>0</v>
      </c>
      <c r="Q180" s="226"/>
      <c r="R180" s="227">
        <f>SUM(R181:R182)</f>
        <v>0</v>
      </c>
      <c r="S180" s="226"/>
      <c r="T180" s="228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9" t="s">
        <v>156</v>
      </c>
      <c r="AT180" s="230" t="s">
        <v>74</v>
      </c>
      <c r="AU180" s="230" t="s">
        <v>81</v>
      </c>
      <c r="AY180" s="229" t="s">
        <v>138</v>
      </c>
      <c r="BK180" s="231">
        <f>SUM(BK181:BK182)</f>
        <v>0</v>
      </c>
    </row>
    <row r="181" s="2" customFormat="1" ht="37.8" customHeight="1">
      <c r="A181" s="35"/>
      <c r="B181" s="36"/>
      <c r="C181" s="234" t="s">
        <v>324</v>
      </c>
      <c r="D181" s="234" t="s">
        <v>140</v>
      </c>
      <c r="E181" s="235" t="s">
        <v>325</v>
      </c>
      <c r="F181" s="236" t="s">
        <v>326</v>
      </c>
      <c r="G181" s="237" t="s">
        <v>315</v>
      </c>
      <c r="H181" s="238">
        <v>1</v>
      </c>
      <c r="I181" s="239"/>
      <c r="J181" s="238">
        <f>ROUND(I181*H181,3)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316</v>
      </c>
      <c r="AT181" s="245" t="s">
        <v>140</v>
      </c>
      <c r="AU181" s="245" t="s">
        <v>87</v>
      </c>
      <c r="AY181" s="14" t="s">
        <v>138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7">
        <f>ROUND(I181*H181,3)</f>
        <v>0</v>
      </c>
      <c r="BL181" s="14" t="s">
        <v>316</v>
      </c>
      <c r="BM181" s="245" t="s">
        <v>327</v>
      </c>
    </row>
    <row r="182" s="2" customFormat="1" ht="44.25" customHeight="1">
      <c r="A182" s="35"/>
      <c r="B182" s="36"/>
      <c r="C182" s="234" t="s">
        <v>328</v>
      </c>
      <c r="D182" s="234" t="s">
        <v>140</v>
      </c>
      <c r="E182" s="235" t="s">
        <v>329</v>
      </c>
      <c r="F182" s="236" t="s">
        <v>330</v>
      </c>
      <c r="G182" s="237" t="s">
        <v>315</v>
      </c>
      <c r="H182" s="238">
        <v>1</v>
      </c>
      <c r="I182" s="239"/>
      <c r="J182" s="238">
        <f>ROUND(I182*H182,3)</f>
        <v>0</v>
      </c>
      <c r="K182" s="240"/>
      <c r="L182" s="41"/>
      <c r="M182" s="258" t="s">
        <v>1</v>
      </c>
      <c r="N182" s="259" t="s">
        <v>41</v>
      </c>
      <c r="O182" s="260"/>
      <c r="P182" s="261">
        <f>O182*H182</f>
        <v>0</v>
      </c>
      <c r="Q182" s="261">
        <v>0</v>
      </c>
      <c r="R182" s="261">
        <f>Q182*H182</f>
        <v>0</v>
      </c>
      <c r="S182" s="261">
        <v>0</v>
      </c>
      <c r="T182" s="26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316</v>
      </c>
      <c r="AT182" s="245" t="s">
        <v>140</v>
      </c>
      <c r="AU182" s="245" t="s">
        <v>87</v>
      </c>
      <c r="AY182" s="14" t="s">
        <v>138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7">
        <f>ROUND(I182*H182,3)</f>
        <v>0</v>
      </c>
      <c r="BL182" s="14" t="s">
        <v>316</v>
      </c>
      <c r="BM182" s="245" t="s">
        <v>331</v>
      </c>
    </row>
    <row r="183" s="2" customFormat="1" ht="6.96" customHeight="1">
      <c r="A183" s="35"/>
      <c r="B183" s="69"/>
      <c r="C183" s="70"/>
      <c r="D183" s="70"/>
      <c r="E183" s="70"/>
      <c r="F183" s="70"/>
      <c r="G183" s="70"/>
      <c r="H183" s="70"/>
      <c r="I183" s="70"/>
      <c r="J183" s="70"/>
      <c r="K183" s="70"/>
      <c r="L183" s="41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sheet="1" autoFilter="0" formatColumns="0" formatRows="0" objects="1" scenarios="1" spinCount="100000" saltValue="VZ/pRJjZtyBxRmC8/fRWoF6Sq8AX+02LL0QQzYngNlXooDibc8ehUwQfee+/RIzf+02WmrKy/vuDyx89wgVosQ==" hashValue="V4DLVX2Xsxk12XuW2IZsOS9//ohDOivzLsRG7pI/rbZJCgsWiIYX/jfOR0hCc2wsQxalTX7EgGWinjMdc93bPw==" algorithmName="SHA-512" password="CC35"/>
  <autoFilter ref="C128:K1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1" customFormat="1" ht="12" customHeight="1">
      <c r="B8" s="17"/>
      <c r="D8" s="153" t="s">
        <v>105</v>
      </c>
      <c r="L8" s="17"/>
    </row>
    <row r="9" s="2" customFormat="1" ht="16.5" customHeight="1">
      <c r="A9" s="35"/>
      <c r="B9" s="41"/>
      <c r="C9" s="35"/>
      <c r="D9" s="35"/>
      <c r="E9" s="154" t="s">
        <v>106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107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332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109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8. 3. 2022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29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ROUND((SUM(BE128:BE181)),  2)</f>
        <v>0</v>
      </c>
      <c r="G35" s="168"/>
      <c r="H35" s="168"/>
      <c r="I35" s="169">
        <v>0.20000000000000001</v>
      </c>
      <c r="J35" s="167">
        <f>ROUND(((SUM(BE128:BE181))*I35),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ROUND((SUM(BF128:BF181)),  2)</f>
        <v>0</v>
      </c>
      <c r="G36" s="168"/>
      <c r="H36" s="168"/>
      <c r="I36" s="169">
        <v>0.20000000000000001</v>
      </c>
      <c r="J36" s="167">
        <f>ROUND(((SUM(BF128:BF181))*I36),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ROUND((SUM(BG128:BG181)),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ROUND((SUM(BH128:BH181)),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ROUND((SUM(BI128:BI181)),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107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03 - SO 20.3  Cyklokoridor na MK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ROŽKOVANY</v>
      </c>
      <c r="G91" s="37"/>
      <c r="H91" s="37"/>
      <c r="I91" s="29" t="s">
        <v>20</v>
      </c>
      <c r="J91" s="82" t="str">
        <f>IF(J14="","",J14)</f>
        <v>8. 3. 2022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22</v>
      </c>
      <c r="D93" s="37"/>
      <c r="E93" s="37"/>
      <c r="F93" s="24" t="str">
        <f>E17</f>
        <v>ZDRUŽENIE OBCI HORNEJ TORYSY (ZOHT), LIPANY</v>
      </c>
      <c r="G93" s="37"/>
      <c r="H93" s="37"/>
      <c r="I93" s="29" t="s">
        <v>28</v>
      </c>
      <c r="J93" s="33" t="str">
        <f>E23</f>
        <v>KDS PROJEKT,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111</v>
      </c>
      <c r="D96" s="192"/>
      <c r="E96" s="192"/>
      <c r="F96" s="192"/>
      <c r="G96" s="192"/>
      <c r="H96" s="192"/>
      <c r="I96" s="192"/>
      <c r="J96" s="193" t="s">
        <v>112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113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114</v>
      </c>
    </row>
    <row r="99" s="9" customFormat="1" ht="24.96" customHeight="1">
      <c r="A99" s="9"/>
      <c r="B99" s="195"/>
      <c r="C99" s="196"/>
      <c r="D99" s="197" t="s">
        <v>115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116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117</v>
      </c>
      <c r="E101" s="203"/>
      <c r="F101" s="203"/>
      <c r="G101" s="203"/>
      <c r="H101" s="203"/>
      <c r="I101" s="203"/>
      <c r="J101" s="204">
        <f>J145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118</v>
      </c>
      <c r="E102" s="203"/>
      <c r="F102" s="203"/>
      <c r="G102" s="203"/>
      <c r="H102" s="203"/>
      <c r="I102" s="203"/>
      <c r="J102" s="204">
        <f>J148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119</v>
      </c>
      <c r="E103" s="203"/>
      <c r="F103" s="203"/>
      <c r="G103" s="203"/>
      <c r="H103" s="203"/>
      <c r="I103" s="203"/>
      <c r="J103" s="204">
        <f>J155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120</v>
      </c>
      <c r="E104" s="203"/>
      <c r="F104" s="203"/>
      <c r="G104" s="203"/>
      <c r="H104" s="203"/>
      <c r="I104" s="203"/>
      <c r="J104" s="204">
        <f>J177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121</v>
      </c>
      <c r="E105" s="198"/>
      <c r="F105" s="198"/>
      <c r="G105" s="198"/>
      <c r="H105" s="198"/>
      <c r="I105" s="198"/>
      <c r="J105" s="199">
        <f>J179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123</v>
      </c>
      <c r="E106" s="203"/>
      <c r="F106" s="203"/>
      <c r="G106" s="203"/>
      <c r="H106" s="203"/>
      <c r="I106" s="203"/>
      <c r="J106" s="204">
        <f>J180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90" t="str">
        <f>E7</f>
        <v>EUROVELO 11 V REGIÓNE ZOHT, ÚSEK ČERVENICA PRI SABINOVE - LIPANY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105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106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107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E11</f>
        <v xml:space="preserve">03 - SO 20.3  Cyklokoridor na MK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F14</f>
        <v>ROŽKOVANY</v>
      </c>
      <c r="G122" s="37"/>
      <c r="H122" s="37"/>
      <c r="I122" s="29" t="s">
        <v>20</v>
      </c>
      <c r="J122" s="82" t="str">
        <f>IF(J14="","",J14)</f>
        <v>8. 3. 2022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22</v>
      </c>
      <c r="D124" s="37"/>
      <c r="E124" s="37"/>
      <c r="F124" s="24" t="str">
        <f>E17</f>
        <v>ZDRUŽENIE OBCI HORNEJ TORYSY (ZOHT), LIPANY</v>
      </c>
      <c r="G124" s="37"/>
      <c r="H124" s="37"/>
      <c r="I124" s="29" t="s">
        <v>28</v>
      </c>
      <c r="J124" s="33" t="str">
        <f>E23</f>
        <v>KDS PROJEKT, S.R.O.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IF(E20="","",E20)</f>
        <v>Vyplň údaj</v>
      </c>
      <c r="G125" s="37"/>
      <c r="H125" s="37"/>
      <c r="I125" s="29" t="s">
        <v>32</v>
      </c>
      <c r="J125" s="33" t="str">
        <f>E26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125</v>
      </c>
      <c r="D127" s="209" t="s">
        <v>60</v>
      </c>
      <c r="E127" s="209" t="s">
        <v>56</v>
      </c>
      <c r="F127" s="209" t="s">
        <v>57</v>
      </c>
      <c r="G127" s="209" t="s">
        <v>126</v>
      </c>
      <c r="H127" s="209" t="s">
        <v>127</v>
      </c>
      <c r="I127" s="209" t="s">
        <v>128</v>
      </c>
      <c r="J127" s="210" t="s">
        <v>112</v>
      </c>
      <c r="K127" s="211" t="s">
        <v>129</v>
      </c>
      <c r="L127" s="212"/>
      <c r="M127" s="103" t="s">
        <v>1</v>
      </c>
      <c r="N127" s="104" t="s">
        <v>39</v>
      </c>
      <c r="O127" s="104" t="s">
        <v>130</v>
      </c>
      <c r="P127" s="104" t="s">
        <v>131</v>
      </c>
      <c r="Q127" s="104" t="s">
        <v>132</v>
      </c>
      <c r="R127" s="104" t="s">
        <v>133</v>
      </c>
      <c r="S127" s="104" t="s">
        <v>134</v>
      </c>
      <c r="T127" s="105" t="s">
        <v>135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113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P129+P179</f>
        <v>0</v>
      </c>
      <c r="Q128" s="107"/>
      <c r="R128" s="215">
        <f>R129+R179</f>
        <v>494.40298580000001</v>
      </c>
      <c r="S128" s="107"/>
      <c r="T128" s="216">
        <f>T129+T179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114</v>
      </c>
      <c r="BK128" s="217">
        <f>BK129+BK179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136</v>
      </c>
      <c r="F129" s="221" t="s">
        <v>137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P130+P145+P148+P155+P177</f>
        <v>0</v>
      </c>
      <c r="Q129" s="226"/>
      <c r="R129" s="227">
        <f>R130+R145+R148+R155+R177</f>
        <v>494.40298580000001</v>
      </c>
      <c r="S129" s="226"/>
      <c r="T129" s="228">
        <f>T130+T145+T148+T155+T177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81</v>
      </c>
      <c r="AT129" s="230" t="s">
        <v>74</v>
      </c>
      <c r="AU129" s="230" t="s">
        <v>75</v>
      </c>
      <c r="AY129" s="229" t="s">
        <v>138</v>
      </c>
      <c r="BK129" s="231">
        <f>BK130+BK145+BK148+BK155+BK177</f>
        <v>0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81</v>
      </c>
      <c r="F130" s="232" t="s">
        <v>139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SUM(P131:P144)</f>
        <v>0</v>
      </c>
      <c r="Q130" s="226"/>
      <c r="R130" s="227">
        <f>SUM(R131:R144)</f>
        <v>44.882472</v>
      </c>
      <c r="S130" s="226"/>
      <c r="T130" s="228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81</v>
      </c>
      <c r="AT130" s="230" t="s">
        <v>74</v>
      </c>
      <c r="AU130" s="230" t="s">
        <v>81</v>
      </c>
      <c r="AY130" s="229" t="s">
        <v>138</v>
      </c>
      <c r="BK130" s="231">
        <f>SUM(BK131:BK144)</f>
        <v>0</v>
      </c>
    </row>
    <row r="131" s="2" customFormat="1" ht="33" customHeight="1">
      <c r="A131" s="35"/>
      <c r="B131" s="36"/>
      <c r="C131" s="234" t="s">
        <v>81</v>
      </c>
      <c r="D131" s="234" t="s">
        <v>140</v>
      </c>
      <c r="E131" s="235" t="s">
        <v>141</v>
      </c>
      <c r="F131" s="236" t="s">
        <v>142</v>
      </c>
      <c r="G131" s="237" t="s">
        <v>143</v>
      </c>
      <c r="H131" s="238">
        <v>16</v>
      </c>
      <c r="I131" s="239"/>
      <c r="J131" s="238">
        <f>ROUND(I131*H131,3)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144</v>
      </c>
      <c r="AT131" s="245" t="s">
        <v>140</v>
      </c>
      <c r="AU131" s="245" t="s">
        <v>87</v>
      </c>
      <c r="AY131" s="14" t="s">
        <v>138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7">
        <f>ROUND(I131*H131,3)</f>
        <v>0</v>
      </c>
      <c r="BL131" s="14" t="s">
        <v>144</v>
      </c>
      <c r="BM131" s="245" t="s">
        <v>333</v>
      </c>
    </row>
    <row r="132" s="2" customFormat="1" ht="24.15" customHeight="1">
      <c r="A132" s="35"/>
      <c r="B132" s="36"/>
      <c r="C132" s="234" t="s">
        <v>87</v>
      </c>
      <c r="D132" s="234" t="s">
        <v>140</v>
      </c>
      <c r="E132" s="235" t="s">
        <v>334</v>
      </c>
      <c r="F132" s="236" t="s">
        <v>335</v>
      </c>
      <c r="G132" s="237" t="s">
        <v>143</v>
      </c>
      <c r="H132" s="238">
        <v>40</v>
      </c>
      <c r="I132" s="239"/>
      <c r="J132" s="238">
        <f>ROUND(I132*H132,3)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144</v>
      </c>
      <c r="AT132" s="245" t="s">
        <v>140</v>
      </c>
      <c r="AU132" s="245" t="s">
        <v>87</v>
      </c>
      <c r="AY132" s="14" t="s">
        <v>138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7">
        <f>ROUND(I132*H132,3)</f>
        <v>0</v>
      </c>
      <c r="BL132" s="14" t="s">
        <v>144</v>
      </c>
      <c r="BM132" s="245" t="s">
        <v>336</v>
      </c>
    </row>
    <row r="133" s="2" customFormat="1" ht="24.15" customHeight="1">
      <c r="A133" s="35"/>
      <c r="B133" s="36"/>
      <c r="C133" s="234" t="s">
        <v>149</v>
      </c>
      <c r="D133" s="234" t="s">
        <v>140</v>
      </c>
      <c r="E133" s="235" t="s">
        <v>150</v>
      </c>
      <c r="F133" s="236" t="s">
        <v>151</v>
      </c>
      <c r="G133" s="237" t="s">
        <v>143</v>
      </c>
      <c r="H133" s="238">
        <v>12</v>
      </c>
      <c r="I133" s="239"/>
      <c r="J133" s="238">
        <f>ROUND(I133*H133,3)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144</v>
      </c>
      <c r="AT133" s="245" t="s">
        <v>140</v>
      </c>
      <c r="AU133" s="245" t="s">
        <v>87</v>
      </c>
      <c r="AY133" s="14" t="s">
        <v>138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7">
        <f>ROUND(I133*H133,3)</f>
        <v>0</v>
      </c>
      <c r="BL133" s="14" t="s">
        <v>144</v>
      </c>
      <c r="BM133" s="245" t="s">
        <v>337</v>
      </c>
    </row>
    <row r="134" s="2" customFormat="1" ht="37.8" customHeight="1">
      <c r="A134" s="35"/>
      <c r="B134" s="36"/>
      <c r="C134" s="234" t="s">
        <v>144</v>
      </c>
      <c r="D134" s="234" t="s">
        <v>140</v>
      </c>
      <c r="E134" s="235" t="s">
        <v>338</v>
      </c>
      <c r="F134" s="236" t="s">
        <v>339</v>
      </c>
      <c r="G134" s="237" t="s">
        <v>143</v>
      </c>
      <c r="H134" s="238">
        <v>15</v>
      </c>
      <c r="I134" s="239"/>
      <c r="J134" s="238">
        <f>ROUND(I134*H134,3)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144</v>
      </c>
      <c r="AT134" s="245" t="s">
        <v>140</v>
      </c>
      <c r="AU134" s="245" t="s">
        <v>87</v>
      </c>
      <c r="AY134" s="14" t="s">
        <v>138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7">
        <f>ROUND(I134*H134,3)</f>
        <v>0</v>
      </c>
      <c r="BL134" s="14" t="s">
        <v>144</v>
      </c>
      <c r="BM134" s="245" t="s">
        <v>340</v>
      </c>
    </row>
    <row r="135" s="2" customFormat="1" ht="44.25" customHeight="1">
      <c r="A135" s="35"/>
      <c r="B135" s="36"/>
      <c r="C135" s="234" t="s">
        <v>156</v>
      </c>
      <c r="D135" s="234" t="s">
        <v>140</v>
      </c>
      <c r="E135" s="235" t="s">
        <v>341</v>
      </c>
      <c r="F135" s="236" t="s">
        <v>342</v>
      </c>
      <c r="G135" s="237" t="s">
        <v>143</v>
      </c>
      <c r="H135" s="238">
        <v>30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343</v>
      </c>
    </row>
    <row r="136" s="2" customFormat="1" ht="24.15" customHeight="1">
      <c r="A136" s="35"/>
      <c r="B136" s="36"/>
      <c r="C136" s="234" t="s">
        <v>160</v>
      </c>
      <c r="D136" s="234" t="s">
        <v>140</v>
      </c>
      <c r="E136" s="235" t="s">
        <v>183</v>
      </c>
      <c r="F136" s="236" t="s">
        <v>184</v>
      </c>
      <c r="G136" s="237" t="s">
        <v>143</v>
      </c>
      <c r="H136" s="238">
        <v>26.399999999999999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344</v>
      </c>
    </row>
    <row r="137" s="2" customFormat="1" ht="16.5" customHeight="1">
      <c r="A137" s="35"/>
      <c r="B137" s="36"/>
      <c r="C137" s="248" t="s">
        <v>167</v>
      </c>
      <c r="D137" s="248" t="s">
        <v>161</v>
      </c>
      <c r="E137" s="249" t="s">
        <v>187</v>
      </c>
      <c r="F137" s="250" t="s">
        <v>188</v>
      </c>
      <c r="G137" s="251" t="s">
        <v>164</v>
      </c>
      <c r="H137" s="252">
        <v>44.880000000000003</v>
      </c>
      <c r="I137" s="253"/>
      <c r="J137" s="252">
        <f>ROUND(I137*H137,3)</f>
        <v>0</v>
      </c>
      <c r="K137" s="254"/>
      <c r="L137" s="255"/>
      <c r="M137" s="256" t="s">
        <v>1</v>
      </c>
      <c r="N137" s="257" t="s">
        <v>41</v>
      </c>
      <c r="O137" s="94"/>
      <c r="P137" s="243">
        <f>O137*H137</f>
        <v>0</v>
      </c>
      <c r="Q137" s="243">
        <v>1</v>
      </c>
      <c r="R137" s="243">
        <f>Q137*H137</f>
        <v>44.880000000000003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165</v>
      </c>
      <c r="AT137" s="245" t="s">
        <v>161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345</v>
      </c>
    </row>
    <row r="138" s="2" customFormat="1" ht="24.15" customHeight="1">
      <c r="A138" s="35"/>
      <c r="B138" s="36"/>
      <c r="C138" s="234" t="s">
        <v>165</v>
      </c>
      <c r="D138" s="234" t="s">
        <v>140</v>
      </c>
      <c r="E138" s="235" t="s">
        <v>346</v>
      </c>
      <c r="F138" s="236" t="s">
        <v>192</v>
      </c>
      <c r="G138" s="237" t="s">
        <v>143</v>
      </c>
      <c r="H138" s="238">
        <v>25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347</v>
      </c>
    </row>
    <row r="139" s="2" customFormat="1" ht="16.5" customHeight="1">
      <c r="A139" s="35"/>
      <c r="B139" s="36"/>
      <c r="C139" s="234" t="s">
        <v>174</v>
      </c>
      <c r="D139" s="234" t="s">
        <v>140</v>
      </c>
      <c r="E139" s="235" t="s">
        <v>348</v>
      </c>
      <c r="F139" s="236" t="s">
        <v>349</v>
      </c>
      <c r="G139" s="237" t="s">
        <v>143</v>
      </c>
      <c r="H139" s="238">
        <v>15</v>
      </c>
      <c r="I139" s="239"/>
      <c r="J139" s="238">
        <f>ROUND(I139*H139,3)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144</v>
      </c>
      <c r="AT139" s="245" t="s">
        <v>140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350</v>
      </c>
    </row>
    <row r="140" s="2" customFormat="1" ht="24.15" customHeight="1">
      <c r="A140" s="35"/>
      <c r="B140" s="36"/>
      <c r="C140" s="234" t="s">
        <v>178</v>
      </c>
      <c r="D140" s="234" t="s">
        <v>140</v>
      </c>
      <c r="E140" s="235" t="s">
        <v>199</v>
      </c>
      <c r="F140" s="236" t="s">
        <v>200</v>
      </c>
      <c r="G140" s="237" t="s">
        <v>201</v>
      </c>
      <c r="H140" s="238">
        <v>80</v>
      </c>
      <c r="I140" s="239"/>
      <c r="J140" s="238">
        <f>ROUND(I140*H140,3)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144</v>
      </c>
      <c r="AT140" s="245" t="s">
        <v>140</v>
      </c>
      <c r="AU140" s="245" t="s">
        <v>87</v>
      </c>
      <c r="AY140" s="14" t="s">
        <v>138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7">
        <f>ROUND(I140*H140,3)</f>
        <v>0</v>
      </c>
      <c r="BL140" s="14" t="s">
        <v>144</v>
      </c>
      <c r="BM140" s="245" t="s">
        <v>351</v>
      </c>
    </row>
    <row r="141" s="2" customFormat="1" ht="16.5" customHeight="1">
      <c r="A141" s="35"/>
      <c r="B141" s="36"/>
      <c r="C141" s="248" t="s">
        <v>182</v>
      </c>
      <c r="D141" s="248" t="s">
        <v>161</v>
      </c>
      <c r="E141" s="249" t="s">
        <v>204</v>
      </c>
      <c r="F141" s="250" t="s">
        <v>205</v>
      </c>
      <c r="G141" s="251" t="s">
        <v>206</v>
      </c>
      <c r="H141" s="252">
        <v>2.472</v>
      </c>
      <c r="I141" s="253"/>
      <c r="J141" s="252">
        <f>ROUND(I141*H141,3)</f>
        <v>0</v>
      </c>
      <c r="K141" s="254"/>
      <c r="L141" s="255"/>
      <c r="M141" s="256" t="s">
        <v>1</v>
      </c>
      <c r="N141" s="257" t="s">
        <v>41</v>
      </c>
      <c r="O141" s="94"/>
      <c r="P141" s="243">
        <f>O141*H141</f>
        <v>0</v>
      </c>
      <c r="Q141" s="243">
        <v>0.001</v>
      </c>
      <c r="R141" s="243">
        <f>Q141*H141</f>
        <v>0.0024720000000000002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165</v>
      </c>
      <c r="AT141" s="245" t="s">
        <v>161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352</v>
      </c>
    </row>
    <row r="142" s="2" customFormat="1" ht="21.75" customHeight="1">
      <c r="A142" s="35"/>
      <c r="B142" s="36"/>
      <c r="C142" s="234" t="s">
        <v>186</v>
      </c>
      <c r="D142" s="234" t="s">
        <v>140</v>
      </c>
      <c r="E142" s="235" t="s">
        <v>209</v>
      </c>
      <c r="F142" s="236" t="s">
        <v>210</v>
      </c>
      <c r="G142" s="237" t="s">
        <v>201</v>
      </c>
      <c r="H142" s="238">
        <v>88</v>
      </c>
      <c r="I142" s="239"/>
      <c r="J142" s="238">
        <f>ROUND(I142*H142,3)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144</v>
      </c>
      <c r="AT142" s="245" t="s">
        <v>140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353</v>
      </c>
    </row>
    <row r="143" s="2" customFormat="1" ht="24.15" customHeight="1">
      <c r="A143" s="35"/>
      <c r="B143" s="36"/>
      <c r="C143" s="234" t="s">
        <v>190</v>
      </c>
      <c r="D143" s="234" t="s">
        <v>140</v>
      </c>
      <c r="E143" s="235" t="s">
        <v>213</v>
      </c>
      <c r="F143" s="236" t="s">
        <v>214</v>
      </c>
      <c r="G143" s="237" t="s">
        <v>201</v>
      </c>
      <c r="H143" s="238">
        <v>80</v>
      </c>
      <c r="I143" s="239"/>
      <c r="J143" s="238">
        <f>ROUND(I143*H143,3)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144</v>
      </c>
      <c r="AT143" s="245" t="s">
        <v>140</v>
      </c>
      <c r="AU143" s="245" t="s">
        <v>87</v>
      </c>
      <c r="AY143" s="14" t="s">
        <v>138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7">
        <f>ROUND(I143*H143,3)</f>
        <v>0</v>
      </c>
      <c r="BL143" s="14" t="s">
        <v>144</v>
      </c>
      <c r="BM143" s="245" t="s">
        <v>354</v>
      </c>
    </row>
    <row r="144" s="2" customFormat="1" ht="33" customHeight="1">
      <c r="A144" s="35"/>
      <c r="B144" s="36"/>
      <c r="C144" s="234" t="s">
        <v>194</v>
      </c>
      <c r="D144" s="234" t="s">
        <v>140</v>
      </c>
      <c r="E144" s="235" t="s">
        <v>355</v>
      </c>
      <c r="F144" s="236" t="s">
        <v>356</v>
      </c>
      <c r="G144" s="237" t="s">
        <v>201</v>
      </c>
      <c r="H144" s="238">
        <v>80</v>
      </c>
      <c r="I144" s="239"/>
      <c r="J144" s="238">
        <f>ROUND(I144*H144,3)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144</v>
      </c>
      <c r="AT144" s="245" t="s">
        <v>140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357</v>
      </c>
    </row>
    <row r="145" s="12" customFormat="1" ht="22.8" customHeight="1">
      <c r="A145" s="12"/>
      <c r="B145" s="218"/>
      <c r="C145" s="219"/>
      <c r="D145" s="220" t="s">
        <v>74</v>
      </c>
      <c r="E145" s="232" t="s">
        <v>87</v>
      </c>
      <c r="F145" s="232" t="s">
        <v>220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SUM(P146:P147)</f>
        <v>0</v>
      </c>
      <c r="Q145" s="226"/>
      <c r="R145" s="227">
        <f>SUM(R146:R147)</f>
        <v>0.029568000000000001</v>
      </c>
      <c r="S145" s="226"/>
      <c r="T145" s="228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81</v>
      </c>
      <c r="AT145" s="230" t="s">
        <v>74</v>
      </c>
      <c r="AU145" s="230" t="s">
        <v>81</v>
      </c>
      <c r="AY145" s="229" t="s">
        <v>138</v>
      </c>
      <c r="BK145" s="231">
        <f>SUM(BK146:BK147)</f>
        <v>0</v>
      </c>
    </row>
    <row r="146" s="2" customFormat="1" ht="24.15" customHeight="1">
      <c r="A146" s="35"/>
      <c r="B146" s="36"/>
      <c r="C146" s="234" t="s">
        <v>198</v>
      </c>
      <c r="D146" s="234" t="s">
        <v>140</v>
      </c>
      <c r="E146" s="235" t="s">
        <v>221</v>
      </c>
      <c r="F146" s="236" t="s">
        <v>222</v>
      </c>
      <c r="G146" s="237" t="s">
        <v>201</v>
      </c>
      <c r="H146" s="238">
        <v>88</v>
      </c>
      <c r="I146" s="239"/>
      <c r="J146" s="238">
        <f>ROUND(I146*H146,3)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3.0000000000000001E-05</v>
      </c>
      <c r="R146" s="243">
        <f>Q146*H146</f>
        <v>0.00264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144</v>
      </c>
      <c r="AT146" s="245" t="s">
        <v>140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358</v>
      </c>
    </row>
    <row r="147" s="2" customFormat="1" ht="24.15" customHeight="1">
      <c r="A147" s="35"/>
      <c r="B147" s="36"/>
      <c r="C147" s="248" t="s">
        <v>203</v>
      </c>
      <c r="D147" s="248" t="s">
        <v>161</v>
      </c>
      <c r="E147" s="249" t="s">
        <v>224</v>
      </c>
      <c r="F147" s="250" t="s">
        <v>225</v>
      </c>
      <c r="G147" s="251" t="s">
        <v>201</v>
      </c>
      <c r="H147" s="252">
        <v>89.760000000000005</v>
      </c>
      <c r="I147" s="253"/>
      <c r="J147" s="252">
        <f>ROUND(I147*H147,3)</f>
        <v>0</v>
      </c>
      <c r="K147" s="254"/>
      <c r="L147" s="255"/>
      <c r="M147" s="256" t="s">
        <v>1</v>
      </c>
      <c r="N147" s="257" t="s">
        <v>41</v>
      </c>
      <c r="O147" s="94"/>
      <c r="P147" s="243">
        <f>O147*H147</f>
        <v>0</v>
      </c>
      <c r="Q147" s="243">
        <v>0.00029999999999999997</v>
      </c>
      <c r="R147" s="243">
        <f>Q147*H147</f>
        <v>0.026928000000000001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165</v>
      </c>
      <c r="AT147" s="245" t="s">
        <v>161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359</v>
      </c>
    </row>
    <row r="148" s="12" customFormat="1" ht="22.8" customHeight="1">
      <c r="A148" s="12"/>
      <c r="B148" s="218"/>
      <c r="C148" s="219"/>
      <c r="D148" s="220" t="s">
        <v>74</v>
      </c>
      <c r="E148" s="232" t="s">
        <v>156</v>
      </c>
      <c r="F148" s="232" t="s">
        <v>227</v>
      </c>
      <c r="G148" s="219"/>
      <c r="H148" s="219"/>
      <c r="I148" s="222"/>
      <c r="J148" s="233">
        <f>BK148</f>
        <v>0</v>
      </c>
      <c r="K148" s="219"/>
      <c r="L148" s="224"/>
      <c r="M148" s="225"/>
      <c r="N148" s="226"/>
      <c r="O148" s="226"/>
      <c r="P148" s="227">
        <f>SUM(P149:P154)</f>
        <v>0</v>
      </c>
      <c r="Q148" s="226"/>
      <c r="R148" s="227">
        <f>SUM(R149:R154)</f>
        <v>431.62335999999999</v>
      </c>
      <c r="S148" s="226"/>
      <c r="T148" s="228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9" t="s">
        <v>81</v>
      </c>
      <c r="AT148" s="230" t="s">
        <v>74</v>
      </c>
      <c r="AU148" s="230" t="s">
        <v>81</v>
      </c>
      <c r="AY148" s="229" t="s">
        <v>138</v>
      </c>
      <c r="BK148" s="231">
        <f>SUM(BK149:BK154)</f>
        <v>0</v>
      </c>
    </row>
    <row r="149" s="2" customFormat="1" ht="24.15" customHeight="1">
      <c r="A149" s="35"/>
      <c r="B149" s="36"/>
      <c r="C149" s="234" t="s">
        <v>208</v>
      </c>
      <c r="D149" s="234" t="s">
        <v>140</v>
      </c>
      <c r="E149" s="235" t="s">
        <v>228</v>
      </c>
      <c r="F149" s="236" t="s">
        <v>229</v>
      </c>
      <c r="G149" s="237" t="s">
        <v>201</v>
      </c>
      <c r="H149" s="238">
        <v>82.400000000000006</v>
      </c>
      <c r="I149" s="239"/>
      <c r="J149" s="238">
        <f>ROUND(I149*H149,3)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0.5544</v>
      </c>
      <c r="R149" s="243">
        <f>Q149*H149</f>
        <v>45.682560000000002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144</v>
      </c>
      <c r="AT149" s="245" t="s">
        <v>140</v>
      </c>
      <c r="AU149" s="245" t="s">
        <v>87</v>
      </c>
      <c r="AY149" s="14" t="s">
        <v>138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7">
        <f>ROUND(I149*H149,3)</f>
        <v>0</v>
      </c>
      <c r="BL149" s="14" t="s">
        <v>144</v>
      </c>
      <c r="BM149" s="245" t="s">
        <v>360</v>
      </c>
    </row>
    <row r="150" s="2" customFormat="1" ht="33" customHeight="1">
      <c r="A150" s="35"/>
      <c r="B150" s="36"/>
      <c r="C150" s="234" t="s">
        <v>212</v>
      </c>
      <c r="D150" s="234" t="s">
        <v>140</v>
      </c>
      <c r="E150" s="235" t="s">
        <v>232</v>
      </c>
      <c r="F150" s="236" t="s">
        <v>233</v>
      </c>
      <c r="G150" s="237" t="s">
        <v>201</v>
      </c>
      <c r="H150" s="238">
        <v>80</v>
      </c>
      <c r="I150" s="239"/>
      <c r="J150" s="238">
        <f>ROUND(I150*H150,3)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0.15826000000000001</v>
      </c>
      <c r="R150" s="243">
        <f>Q150*H150</f>
        <v>12.660800000000002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144</v>
      </c>
      <c r="AT150" s="245" t="s">
        <v>140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361</v>
      </c>
    </row>
    <row r="151" s="2" customFormat="1" ht="33" customHeight="1">
      <c r="A151" s="35"/>
      <c r="B151" s="36"/>
      <c r="C151" s="234" t="s">
        <v>216</v>
      </c>
      <c r="D151" s="234" t="s">
        <v>140</v>
      </c>
      <c r="E151" s="235" t="s">
        <v>236</v>
      </c>
      <c r="F151" s="236" t="s">
        <v>237</v>
      </c>
      <c r="G151" s="237" t="s">
        <v>201</v>
      </c>
      <c r="H151" s="238">
        <v>80</v>
      </c>
      <c r="I151" s="239"/>
      <c r="J151" s="238">
        <f>ROUND(I151*H151,3)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0.0058100000000000001</v>
      </c>
      <c r="R151" s="243">
        <f>Q151*H151</f>
        <v>0.46479999999999999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144</v>
      </c>
      <c r="AT151" s="245" t="s">
        <v>140</v>
      </c>
      <c r="AU151" s="245" t="s">
        <v>87</v>
      </c>
      <c r="AY151" s="14" t="s">
        <v>138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7">
        <f>ROUND(I151*H151,3)</f>
        <v>0</v>
      </c>
      <c r="BL151" s="14" t="s">
        <v>144</v>
      </c>
      <c r="BM151" s="245" t="s">
        <v>362</v>
      </c>
    </row>
    <row r="152" s="2" customFormat="1" ht="33" customHeight="1">
      <c r="A152" s="35"/>
      <c r="B152" s="36"/>
      <c r="C152" s="234" t="s">
        <v>7</v>
      </c>
      <c r="D152" s="234" t="s">
        <v>140</v>
      </c>
      <c r="E152" s="235" t="s">
        <v>240</v>
      </c>
      <c r="F152" s="236" t="s">
        <v>241</v>
      </c>
      <c r="G152" s="237" t="s">
        <v>201</v>
      </c>
      <c r="H152" s="238">
        <v>2880</v>
      </c>
      <c r="I152" s="239"/>
      <c r="J152" s="238">
        <f>ROUND(I152*H152,3)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0.00051000000000000004</v>
      </c>
      <c r="R152" s="243">
        <f>Q152*H152</f>
        <v>1.4688000000000001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144</v>
      </c>
      <c r="AT152" s="245" t="s">
        <v>140</v>
      </c>
      <c r="AU152" s="245" t="s">
        <v>87</v>
      </c>
      <c r="AY152" s="14" t="s">
        <v>138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7">
        <f>ROUND(I152*H152,3)</f>
        <v>0</v>
      </c>
      <c r="BL152" s="14" t="s">
        <v>144</v>
      </c>
      <c r="BM152" s="245" t="s">
        <v>363</v>
      </c>
    </row>
    <row r="153" s="2" customFormat="1" ht="33" customHeight="1">
      <c r="A153" s="35"/>
      <c r="B153" s="36"/>
      <c r="C153" s="234" t="s">
        <v>98</v>
      </c>
      <c r="D153" s="234" t="s">
        <v>140</v>
      </c>
      <c r="E153" s="235" t="s">
        <v>244</v>
      </c>
      <c r="F153" s="236" t="s">
        <v>245</v>
      </c>
      <c r="G153" s="237" t="s">
        <v>201</v>
      </c>
      <c r="H153" s="238">
        <v>80</v>
      </c>
      <c r="I153" s="239"/>
      <c r="J153" s="238">
        <f>ROUND(I153*H153,3)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0.10373</v>
      </c>
      <c r="R153" s="243">
        <f>Q153*H153</f>
        <v>8.2984000000000009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144</v>
      </c>
      <c r="AT153" s="245" t="s">
        <v>140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364</v>
      </c>
    </row>
    <row r="154" s="2" customFormat="1" ht="33" customHeight="1">
      <c r="A154" s="35"/>
      <c r="B154" s="36"/>
      <c r="C154" s="234" t="s">
        <v>101</v>
      </c>
      <c r="D154" s="234" t="s">
        <v>140</v>
      </c>
      <c r="E154" s="235" t="s">
        <v>365</v>
      </c>
      <c r="F154" s="236" t="s">
        <v>366</v>
      </c>
      <c r="G154" s="237" t="s">
        <v>201</v>
      </c>
      <c r="H154" s="238">
        <v>2800</v>
      </c>
      <c r="I154" s="239"/>
      <c r="J154" s="238">
        <f>ROUND(I154*H154,3)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0.12966</v>
      </c>
      <c r="R154" s="243">
        <f>Q154*H154</f>
        <v>363.048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144</v>
      </c>
      <c r="AT154" s="245" t="s">
        <v>140</v>
      </c>
      <c r="AU154" s="245" t="s">
        <v>87</v>
      </c>
      <c r="AY154" s="14" t="s">
        <v>138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7">
        <f>ROUND(I154*H154,3)</f>
        <v>0</v>
      </c>
      <c r="BL154" s="14" t="s">
        <v>144</v>
      </c>
      <c r="BM154" s="245" t="s">
        <v>367</v>
      </c>
    </row>
    <row r="155" s="12" customFormat="1" ht="22.8" customHeight="1">
      <c r="A155" s="12"/>
      <c r="B155" s="218"/>
      <c r="C155" s="219"/>
      <c r="D155" s="220" t="s">
        <v>74</v>
      </c>
      <c r="E155" s="232" t="s">
        <v>174</v>
      </c>
      <c r="F155" s="232" t="s">
        <v>247</v>
      </c>
      <c r="G155" s="219"/>
      <c r="H155" s="219"/>
      <c r="I155" s="222"/>
      <c r="J155" s="233">
        <f>BK155</f>
        <v>0</v>
      </c>
      <c r="K155" s="219"/>
      <c r="L155" s="224"/>
      <c r="M155" s="225"/>
      <c r="N155" s="226"/>
      <c r="O155" s="226"/>
      <c r="P155" s="227">
        <f>SUM(P156:P176)</f>
        <v>0</v>
      </c>
      <c r="Q155" s="226"/>
      <c r="R155" s="227">
        <f>SUM(R156:R176)</f>
        <v>17.867585800000001</v>
      </c>
      <c r="S155" s="226"/>
      <c r="T155" s="228">
        <f>SUM(T156:T176)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9" t="s">
        <v>81</v>
      </c>
      <c r="AT155" s="230" t="s">
        <v>74</v>
      </c>
      <c r="AU155" s="230" t="s">
        <v>81</v>
      </c>
      <c r="AY155" s="229" t="s">
        <v>138</v>
      </c>
      <c r="BK155" s="231">
        <f>SUM(BK156:BK176)</f>
        <v>0</v>
      </c>
    </row>
    <row r="156" s="2" customFormat="1" ht="24.15" customHeight="1">
      <c r="A156" s="35"/>
      <c r="B156" s="36"/>
      <c r="C156" s="234" t="s">
        <v>231</v>
      </c>
      <c r="D156" s="234" t="s">
        <v>140</v>
      </c>
      <c r="E156" s="235" t="s">
        <v>368</v>
      </c>
      <c r="F156" s="236" t="s">
        <v>369</v>
      </c>
      <c r="G156" s="237" t="s">
        <v>370</v>
      </c>
      <c r="H156" s="238">
        <v>1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0.22133</v>
      </c>
      <c r="R156" s="243">
        <f>Q156*H156</f>
        <v>0.22133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371</v>
      </c>
    </row>
    <row r="157" s="2" customFormat="1" ht="24.15" customHeight="1">
      <c r="A157" s="35"/>
      <c r="B157" s="36"/>
      <c r="C157" s="234" t="s">
        <v>235</v>
      </c>
      <c r="D157" s="234" t="s">
        <v>140</v>
      </c>
      <c r="E157" s="235" t="s">
        <v>249</v>
      </c>
      <c r="F157" s="236" t="s">
        <v>250</v>
      </c>
      <c r="G157" s="237" t="s">
        <v>251</v>
      </c>
      <c r="H157" s="238">
        <v>13</v>
      </c>
      <c r="I157" s="239"/>
      <c r="J157" s="238">
        <f>ROUND(I157*H157,3)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0.22133</v>
      </c>
      <c r="R157" s="243">
        <f>Q157*H157</f>
        <v>2.8772899999999999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144</v>
      </c>
      <c r="AT157" s="245" t="s">
        <v>140</v>
      </c>
      <c r="AU157" s="245" t="s">
        <v>87</v>
      </c>
      <c r="AY157" s="14" t="s">
        <v>138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7">
        <f>ROUND(I157*H157,3)</f>
        <v>0</v>
      </c>
      <c r="BL157" s="14" t="s">
        <v>144</v>
      </c>
      <c r="BM157" s="245" t="s">
        <v>372</v>
      </c>
    </row>
    <row r="158" s="2" customFormat="1" ht="24.15" customHeight="1">
      <c r="A158" s="35"/>
      <c r="B158" s="36"/>
      <c r="C158" s="248" t="s">
        <v>239</v>
      </c>
      <c r="D158" s="248" t="s">
        <v>161</v>
      </c>
      <c r="E158" s="249" t="s">
        <v>373</v>
      </c>
      <c r="F158" s="250" t="s">
        <v>374</v>
      </c>
      <c r="G158" s="251" t="s">
        <v>251</v>
      </c>
      <c r="H158" s="252">
        <v>3</v>
      </c>
      <c r="I158" s="253"/>
      <c r="J158" s="252">
        <f>ROUND(I158*H158,3)</f>
        <v>0</v>
      </c>
      <c r="K158" s="254"/>
      <c r="L158" s="255"/>
      <c r="M158" s="256" t="s">
        <v>1</v>
      </c>
      <c r="N158" s="257" t="s">
        <v>41</v>
      </c>
      <c r="O158" s="94"/>
      <c r="P158" s="243">
        <f>O158*H158</f>
        <v>0</v>
      </c>
      <c r="Q158" s="243">
        <v>0.00093000000000000005</v>
      </c>
      <c r="R158" s="243">
        <f>Q158*H158</f>
        <v>0.0027899999999999999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165</v>
      </c>
      <c r="AT158" s="245" t="s">
        <v>161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375</v>
      </c>
    </row>
    <row r="159" s="2" customFormat="1" ht="24.15" customHeight="1">
      <c r="A159" s="35"/>
      <c r="B159" s="36"/>
      <c r="C159" s="248" t="s">
        <v>243</v>
      </c>
      <c r="D159" s="248" t="s">
        <v>161</v>
      </c>
      <c r="E159" s="249" t="s">
        <v>262</v>
      </c>
      <c r="F159" s="250" t="s">
        <v>263</v>
      </c>
      <c r="G159" s="251" t="s">
        <v>251</v>
      </c>
      <c r="H159" s="252">
        <v>2</v>
      </c>
      <c r="I159" s="253"/>
      <c r="J159" s="252">
        <f>ROUND(I159*H159,3)</f>
        <v>0</v>
      </c>
      <c r="K159" s="254"/>
      <c r="L159" s="255"/>
      <c r="M159" s="256" t="s">
        <v>1</v>
      </c>
      <c r="N159" s="257" t="s">
        <v>41</v>
      </c>
      <c r="O159" s="94"/>
      <c r="P159" s="243">
        <f>O159*H159</f>
        <v>0</v>
      </c>
      <c r="Q159" s="243">
        <v>0.00093000000000000005</v>
      </c>
      <c r="R159" s="243">
        <f>Q159*H159</f>
        <v>0.0018600000000000001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165</v>
      </c>
      <c r="AT159" s="245" t="s">
        <v>161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376</v>
      </c>
    </row>
    <row r="160" s="2" customFormat="1" ht="24.15" customHeight="1">
      <c r="A160" s="35"/>
      <c r="B160" s="36"/>
      <c r="C160" s="248" t="s">
        <v>248</v>
      </c>
      <c r="D160" s="248" t="s">
        <v>161</v>
      </c>
      <c r="E160" s="249" t="s">
        <v>377</v>
      </c>
      <c r="F160" s="250" t="s">
        <v>378</v>
      </c>
      <c r="G160" s="251" t="s">
        <v>251</v>
      </c>
      <c r="H160" s="252">
        <v>1</v>
      </c>
      <c r="I160" s="253"/>
      <c r="J160" s="252">
        <f>ROUND(I160*H160,3)</f>
        <v>0</v>
      </c>
      <c r="K160" s="254"/>
      <c r="L160" s="255"/>
      <c r="M160" s="256" t="s">
        <v>1</v>
      </c>
      <c r="N160" s="257" t="s">
        <v>41</v>
      </c>
      <c r="O160" s="94"/>
      <c r="P160" s="243">
        <f>O160*H160</f>
        <v>0</v>
      </c>
      <c r="Q160" s="243">
        <v>0.00093000000000000005</v>
      </c>
      <c r="R160" s="243">
        <f>Q160*H160</f>
        <v>0.00093000000000000005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165</v>
      </c>
      <c r="AT160" s="245" t="s">
        <v>161</v>
      </c>
      <c r="AU160" s="245" t="s">
        <v>87</v>
      </c>
      <c r="AY160" s="14" t="s">
        <v>138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7">
        <f>ROUND(I160*H160,3)</f>
        <v>0</v>
      </c>
      <c r="BL160" s="14" t="s">
        <v>144</v>
      </c>
      <c r="BM160" s="245" t="s">
        <v>379</v>
      </c>
    </row>
    <row r="161" s="2" customFormat="1" ht="44.25" customHeight="1">
      <c r="A161" s="35"/>
      <c r="B161" s="36"/>
      <c r="C161" s="248" t="s">
        <v>253</v>
      </c>
      <c r="D161" s="248" t="s">
        <v>161</v>
      </c>
      <c r="E161" s="249" t="s">
        <v>380</v>
      </c>
      <c r="F161" s="250" t="s">
        <v>381</v>
      </c>
      <c r="G161" s="251" t="s">
        <v>251</v>
      </c>
      <c r="H161" s="252">
        <v>4</v>
      </c>
      <c r="I161" s="253"/>
      <c r="J161" s="252">
        <f>ROUND(I161*H161,3)</f>
        <v>0</v>
      </c>
      <c r="K161" s="254"/>
      <c r="L161" s="255"/>
      <c r="M161" s="256" t="s">
        <v>1</v>
      </c>
      <c r="N161" s="257" t="s">
        <v>41</v>
      </c>
      <c r="O161" s="94"/>
      <c r="P161" s="243">
        <f>O161*H161</f>
        <v>0</v>
      </c>
      <c r="Q161" s="243">
        <v>0.0016999999999999999</v>
      </c>
      <c r="R161" s="243">
        <f>Q161*H161</f>
        <v>0.0067999999999999996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165</v>
      </c>
      <c r="AT161" s="245" t="s">
        <v>161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382</v>
      </c>
    </row>
    <row r="162" s="2" customFormat="1" ht="33" customHeight="1">
      <c r="A162" s="35"/>
      <c r="B162" s="36"/>
      <c r="C162" s="248" t="s">
        <v>257</v>
      </c>
      <c r="D162" s="248" t="s">
        <v>161</v>
      </c>
      <c r="E162" s="249" t="s">
        <v>383</v>
      </c>
      <c r="F162" s="250" t="s">
        <v>384</v>
      </c>
      <c r="G162" s="251" t="s">
        <v>251</v>
      </c>
      <c r="H162" s="252">
        <v>1</v>
      </c>
      <c r="I162" s="253"/>
      <c r="J162" s="252">
        <f>ROUND(I162*H162,3)</f>
        <v>0</v>
      </c>
      <c r="K162" s="254"/>
      <c r="L162" s="255"/>
      <c r="M162" s="256" t="s">
        <v>1</v>
      </c>
      <c r="N162" s="257" t="s">
        <v>41</v>
      </c>
      <c r="O162" s="94"/>
      <c r="P162" s="243">
        <f>O162*H162</f>
        <v>0</v>
      </c>
      <c r="Q162" s="243">
        <v>0.015100000000000001</v>
      </c>
      <c r="R162" s="243">
        <f>Q162*H162</f>
        <v>0.015100000000000001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165</v>
      </c>
      <c r="AT162" s="245" t="s">
        <v>161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385</v>
      </c>
    </row>
    <row r="163" s="2" customFormat="1" ht="33" customHeight="1">
      <c r="A163" s="35"/>
      <c r="B163" s="36"/>
      <c r="C163" s="248" t="s">
        <v>261</v>
      </c>
      <c r="D163" s="248" t="s">
        <v>161</v>
      </c>
      <c r="E163" s="249" t="s">
        <v>386</v>
      </c>
      <c r="F163" s="250" t="s">
        <v>387</v>
      </c>
      <c r="G163" s="251" t="s">
        <v>251</v>
      </c>
      <c r="H163" s="252">
        <v>2</v>
      </c>
      <c r="I163" s="253"/>
      <c r="J163" s="252">
        <f>ROUND(I163*H163,3)</f>
        <v>0</v>
      </c>
      <c r="K163" s="254"/>
      <c r="L163" s="255"/>
      <c r="M163" s="256" t="s">
        <v>1</v>
      </c>
      <c r="N163" s="257" t="s">
        <v>41</v>
      </c>
      <c r="O163" s="94"/>
      <c r="P163" s="243">
        <f>O163*H163</f>
        <v>0</v>
      </c>
      <c r="Q163" s="243">
        <v>0.015100000000000001</v>
      </c>
      <c r="R163" s="243">
        <f>Q163*H163</f>
        <v>0.030200000000000001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165</v>
      </c>
      <c r="AT163" s="245" t="s">
        <v>161</v>
      </c>
      <c r="AU163" s="245" t="s">
        <v>87</v>
      </c>
      <c r="AY163" s="14" t="s">
        <v>138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7">
        <f>ROUND(I163*H163,3)</f>
        <v>0</v>
      </c>
      <c r="BL163" s="14" t="s">
        <v>144</v>
      </c>
      <c r="BM163" s="245" t="s">
        <v>388</v>
      </c>
    </row>
    <row r="164" s="2" customFormat="1" ht="16.5" customHeight="1">
      <c r="A164" s="35"/>
      <c r="B164" s="36"/>
      <c r="C164" s="248" t="s">
        <v>265</v>
      </c>
      <c r="D164" s="248" t="s">
        <v>161</v>
      </c>
      <c r="E164" s="249" t="s">
        <v>270</v>
      </c>
      <c r="F164" s="250" t="s">
        <v>271</v>
      </c>
      <c r="G164" s="251" t="s">
        <v>251</v>
      </c>
      <c r="H164" s="252">
        <v>26</v>
      </c>
      <c r="I164" s="253"/>
      <c r="J164" s="252">
        <f>ROUND(I164*H164,3)</f>
        <v>0</v>
      </c>
      <c r="K164" s="254"/>
      <c r="L164" s="255"/>
      <c r="M164" s="256" t="s">
        <v>1</v>
      </c>
      <c r="N164" s="257" t="s">
        <v>41</v>
      </c>
      <c r="O164" s="94"/>
      <c r="P164" s="243">
        <f>O164*H164</f>
        <v>0</v>
      </c>
      <c r="Q164" s="243">
        <v>1.0000000000000001E-05</v>
      </c>
      <c r="R164" s="243">
        <f>Q164*H164</f>
        <v>0.00026000000000000003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165</v>
      </c>
      <c r="AT164" s="245" t="s">
        <v>161</v>
      </c>
      <c r="AU164" s="245" t="s">
        <v>87</v>
      </c>
      <c r="AY164" s="14" t="s">
        <v>138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7">
        <f>ROUND(I164*H164,3)</f>
        <v>0</v>
      </c>
      <c r="BL164" s="14" t="s">
        <v>144</v>
      </c>
      <c r="BM164" s="245" t="s">
        <v>389</v>
      </c>
    </row>
    <row r="165" s="2" customFormat="1" ht="21.75" customHeight="1">
      <c r="A165" s="35"/>
      <c r="B165" s="36"/>
      <c r="C165" s="248" t="s">
        <v>269</v>
      </c>
      <c r="D165" s="248" t="s">
        <v>161</v>
      </c>
      <c r="E165" s="249" t="s">
        <v>274</v>
      </c>
      <c r="F165" s="250" t="s">
        <v>275</v>
      </c>
      <c r="G165" s="251" t="s">
        <v>251</v>
      </c>
      <c r="H165" s="252">
        <v>13</v>
      </c>
      <c r="I165" s="253"/>
      <c r="J165" s="252">
        <f>ROUND(I165*H165,3)</f>
        <v>0</v>
      </c>
      <c r="K165" s="254"/>
      <c r="L165" s="255"/>
      <c r="M165" s="256" t="s">
        <v>1</v>
      </c>
      <c r="N165" s="257" t="s">
        <v>41</v>
      </c>
      <c r="O165" s="94"/>
      <c r="P165" s="243">
        <f>O165*H165</f>
        <v>0</v>
      </c>
      <c r="Q165" s="243">
        <v>0.0044000000000000003</v>
      </c>
      <c r="R165" s="243">
        <f>Q165*H165</f>
        <v>0.057200000000000001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165</v>
      </c>
      <c r="AT165" s="245" t="s">
        <v>161</v>
      </c>
      <c r="AU165" s="245" t="s">
        <v>87</v>
      </c>
      <c r="AY165" s="14" t="s">
        <v>138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7">
        <f>ROUND(I165*H165,3)</f>
        <v>0</v>
      </c>
      <c r="BL165" s="14" t="s">
        <v>144</v>
      </c>
      <c r="BM165" s="245" t="s">
        <v>390</v>
      </c>
    </row>
    <row r="166" s="2" customFormat="1" ht="16.5" customHeight="1">
      <c r="A166" s="35"/>
      <c r="B166" s="36"/>
      <c r="C166" s="248" t="s">
        <v>273</v>
      </c>
      <c r="D166" s="248" t="s">
        <v>161</v>
      </c>
      <c r="E166" s="249" t="s">
        <v>278</v>
      </c>
      <c r="F166" s="250" t="s">
        <v>279</v>
      </c>
      <c r="G166" s="251" t="s">
        <v>251</v>
      </c>
      <c r="H166" s="252">
        <v>13</v>
      </c>
      <c r="I166" s="253"/>
      <c r="J166" s="252">
        <f>ROUND(I166*H166,3)</f>
        <v>0</v>
      </c>
      <c r="K166" s="254"/>
      <c r="L166" s="255"/>
      <c r="M166" s="256" t="s">
        <v>1</v>
      </c>
      <c r="N166" s="257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165</v>
      </c>
      <c r="AT166" s="245" t="s">
        <v>161</v>
      </c>
      <c r="AU166" s="245" t="s">
        <v>87</v>
      </c>
      <c r="AY166" s="14" t="s">
        <v>138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7">
        <f>ROUND(I166*H166,3)</f>
        <v>0</v>
      </c>
      <c r="BL166" s="14" t="s">
        <v>144</v>
      </c>
      <c r="BM166" s="245" t="s">
        <v>391</v>
      </c>
    </row>
    <row r="167" s="2" customFormat="1" ht="37.8" customHeight="1">
      <c r="A167" s="35"/>
      <c r="B167" s="36"/>
      <c r="C167" s="234" t="s">
        <v>277</v>
      </c>
      <c r="D167" s="234" t="s">
        <v>140</v>
      </c>
      <c r="E167" s="235" t="s">
        <v>282</v>
      </c>
      <c r="F167" s="236" t="s">
        <v>283</v>
      </c>
      <c r="G167" s="237" t="s">
        <v>284</v>
      </c>
      <c r="H167" s="238">
        <v>16</v>
      </c>
      <c r="I167" s="239"/>
      <c r="J167" s="238">
        <f>ROUND(I167*H167,3)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0.00011</v>
      </c>
      <c r="R167" s="243">
        <f>Q167*H167</f>
        <v>0.0017600000000000001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144</v>
      </c>
      <c r="AT167" s="245" t="s">
        <v>140</v>
      </c>
      <c r="AU167" s="245" t="s">
        <v>87</v>
      </c>
      <c r="AY167" s="14" t="s">
        <v>138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7">
        <f>ROUND(I167*H167,3)</f>
        <v>0</v>
      </c>
      <c r="BL167" s="14" t="s">
        <v>144</v>
      </c>
      <c r="BM167" s="245" t="s">
        <v>392</v>
      </c>
    </row>
    <row r="168" s="2" customFormat="1" ht="37.8" customHeight="1">
      <c r="A168" s="35"/>
      <c r="B168" s="36"/>
      <c r="C168" s="234" t="s">
        <v>281</v>
      </c>
      <c r="D168" s="234" t="s">
        <v>140</v>
      </c>
      <c r="E168" s="235" t="s">
        <v>393</v>
      </c>
      <c r="F168" s="236" t="s">
        <v>394</v>
      </c>
      <c r="G168" s="237" t="s">
        <v>201</v>
      </c>
      <c r="H168" s="238">
        <v>21.379999999999999</v>
      </c>
      <c r="I168" s="239"/>
      <c r="J168" s="238">
        <f>ROUND(I168*H168,3)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0.00089999999999999998</v>
      </c>
      <c r="R168" s="243">
        <f>Q168*H168</f>
        <v>0.019241999999999999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144</v>
      </c>
      <c r="AT168" s="245" t="s">
        <v>140</v>
      </c>
      <c r="AU168" s="245" t="s">
        <v>87</v>
      </c>
      <c r="AY168" s="14" t="s">
        <v>138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7">
        <f>ROUND(I168*H168,3)</f>
        <v>0</v>
      </c>
      <c r="BL168" s="14" t="s">
        <v>144</v>
      </c>
      <c r="BM168" s="245" t="s">
        <v>395</v>
      </c>
    </row>
    <row r="169" s="2" customFormat="1" ht="24.15" customHeight="1">
      <c r="A169" s="35"/>
      <c r="B169" s="36"/>
      <c r="C169" s="234" t="s">
        <v>286</v>
      </c>
      <c r="D169" s="234" t="s">
        <v>140</v>
      </c>
      <c r="E169" s="235" t="s">
        <v>287</v>
      </c>
      <c r="F169" s="236" t="s">
        <v>288</v>
      </c>
      <c r="G169" s="237" t="s">
        <v>284</v>
      </c>
      <c r="H169" s="238">
        <v>16</v>
      </c>
      <c r="I169" s="239"/>
      <c r="J169" s="238">
        <f>ROUND(I169*H169,3)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144</v>
      </c>
      <c r="AT169" s="245" t="s">
        <v>140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144</v>
      </c>
      <c r="BM169" s="245" t="s">
        <v>396</v>
      </c>
    </row>
    <row r="170" s="2" customFormat="1" ht="24.15" customHeight="1">
      <c r="A170" s="35"/>
      <c r="B170" s="36"/>
      <c r="C170" s="234" t="s">
        <v>290</v>
      </c>
      <c r="D170" s="234" t="s">
        <v>140</v>
      </c>
      <c r="E170" s="235" t="s">
        <v>397</v>
      </c>
      <c r="F170" s="236" t="s">
        <v>398</v>
      </c>
      <c r="G170" s="237" t="s">
        <v>201</v>
      </c>
      <c r="H170" s="238">
        <v>21.379999999999999</v>
      </c>
      <c r="I170" s="239"/>
      <c r="J170" s="238">
        <f>ROUND(I170*H170,3)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1.0000000000000001E-05</v>
      </c>
      <c r="R170" s="243">
        <f>Q170*H170</f>
        <v>0.00021380000000000002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144</v>
      </c>
      <c r="AT170" s="245" t="s">
        <v>140</v>
      </c>
      <c r="AU170" s="245" t="s">
        <v>87</v>
      </c>
      <c r="AY170" s="14" t="s">
        <v>138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7">
        <f>ROUND(I170*H170,3)</f>
        <v>0</v>
      </c>
      <c r="BL170" s="14" t="s">
        <v>144</v>
      </c>
      <c r="BM170" s="245" t="s">
        <v>399</v>
      </c>
    </row>
    <row r="171" s="2" customFormat="1" ht="24.15" customHeight="1">
      <c r="A171" s="35"/>
      <c r="B171" s="36"/>
      <c r="C171" s="234" t="s">
        <v>294</v>
      </c>
      <c r="D171" s="234" t="s">
        <v>140</v>
      </c>
      <c r="E171" s="235" t="s">
        <v>291</v>
      </c>
      <c r="F171" s="236" t="s">
        <v>292</v>
      </c>
      <c r="G171" s="237" t="s">
        <v>201</v>
      </c>
      <c r="H171" s="238">
        <v>107</v>
      </c>
      <c r="I171" s="239"/>
      <c r="J171" s="238">
        <f>ROUND(I171*H171,3)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0.011429999999999999</v>
      </c>
      <c r="R171" s="243">
        <f>Q171*H171</f>
        <v>1.2230099999999999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144</v>
      </c>
      <c r="AT171" s="245" t="s">
        <v>140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144</v>
      </c>
      <c r="BM171" s="245" t="s">
        <v>400</v>
      </c>
    </row>
    <row r="172" s="2" customFormat="1" ht="33" customHeight="1">
      <c r="A172" s="35"/>
      <c r="B172" s="36"/>
      <c r="C172" s="234" t="s">
        <v>298</v>
      </c>
      <c r="D172" s="234" t="s">
        <v>140</v>
      </c>
      <c r="E172" s="235" t="s">
        <v>295</v>
      </c>
      <c r="F172" s="236" t="s">
        <v>296</v>
      </c>
      <c r="G172" s="237" t="s">
        <v>284</v>
      </c>
      <c r="H172" s="238">
        <v>55</v>
      </c>
      <c r="I172" s="239"/>
      <c r="J172" s="238">
        <f>ROUND(I172*H172,3)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0.12584000000000001</v>
      </c>
      <c r="R172" s="243">
        <f>Q172*H172</f>
        <v>6.9212000000000007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144</v>
      </c>
      <c r="AT172" s="245" t="s">
        <v>140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144</v>
      </c>
      <c r="BM172" s="245" t="s">
        <v>401</v>
      </c>
    </row>
    <row r="173" s="2" customFormat="1" ht="16.5" customHeight="1">
      <c r="A173" s="35"/>
      <c r="B173" s="36"/>
      <c r="C173" s="248" t="s">
        <v>304</v>
      </c>
      <c r="D173" s="248" t="s">
        <v>161</v>
      </c>
      <c r="E173" s="249" t="s">
        <v>299</v>
      </c>
      <c r="F173" s="250" t="s">
        <v>300</v>
      </c>
      <c r="G173" s="251" t="s">
        <v>251</v>
      </c>
      <c r="H173" s="252">
        <v>55.549999999999997</v>
      </c>
      <c r="I173" s="253"/>
      <c r="J173" s="252">
        <f>ROUND(I173*H173,3)</f>
        <v>0</v>
      </c>
      <c r="K173" s="254"/>
      <c r="L173" s="255"/>
      <c r="M173" s="256" t="s">
        <v>1</v>
      </c>
      <c r="N173" s="257" t="s">
        <v>41</v>
      </c>
      <c r="O173" s="94"/>
      <c r="P173" s="243">
        <f>O173*H173</f>
        <v>0</v>
      </c>
      <c r="Q173" s="243">
        <v>0.023</v>
      </c>
      <c r="R173" s="243">
        <f>Q173*H173</f>
        <v>1.27765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165</v>
      </c>
      <c r="AT173" s="245" t="s">
        <v>161</v>
      </c>
      <c r="AU173" s="245" t="s">
        <v>87</v>
      </c>
      <c r="AY173" s="14" t="s">
        <v>138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7">
        <f>ROUND(I173*H173,3)</f>
        <v>0</v>
      </c>
      <c r="BL173" s="14" t="s">
        <v>144</v>
      </c>
      <c r="BM173" s="245" t="s">
        <v>402</v>
      </c>
    </row>
    <row r="174" s="2" customFormat="1" ht="33" customHeight="1">
      <c r="A174" s="35"/>
      <c r="B174" s="36"/>
      <c r="C174" s="234" t="s">
        <v>312</v>
      </c>
      <c r="D174" s="234" t="s">
        <v>140</v>
      </c>
      <c r="E174" s="235" t="s">
        <v>403</v>
      </c>
      <c r="F174" s="236" t="s">
        <v>404</v>
      </c>
      <c r="G174" s="237" t="s">
        <v>284</v>
      </c>
      <c r="H174" s="238">
        <v>25</v>
      </c>
      <c r="I174" s="239"/>
      <c r="J174" s="238">
        <f>ROUND(I174*H174,3)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0.12662000000000001</v>
      </c>
      <c r="R174" s="243">
        <f>Q174*H174</f>
        <v>3.1655000000000002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144</v>
      </c>
      <c r="AT174" s="245" t="s">
        <v>140</v>
      </c>
      <c r="AU174" s="245" t="s">
        <v>87</v>
      </c>
      <c r="AY174" s="14" t="s">
        <v>138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7">
        <f>ROUND(I174*H174,3)</f>
        <v>0</v>
      </c>
      <c r="BL174" s="14" t="s">
        <v>144</v>
      </c>
      <c r="BM174" s="245" t="s">
        <v>405</v>
      </c>
    </row>
    <row r="175" s="2" customFormat="1" ht="16.5" customHeight="1">
      <c r="A175" s="35"/>
      <c r="B175" s="36"/>
      <c r="C175" s="248" t="s">
        <v>318</v>
      </c>
      <c r="D175" s="248" t="s">
        <v>161</v>
      </c>
      <c r="E175" s="249" t="s">
        <v>406</v>
      </c>
      <c r="F175" s="250" t="s">
        <v>407</v>
      </c>
      <c r="G175" s="251" t="s">
        <v>251</v>
      </c>
      <c r="H175" s="252">
        <v>25.25</v>
      </c>
      <c r="I175" s="253"/>
      <c r="J175" s="252">
        <f>ROUND(I175*H175,3)</f>
        <v>0</v>
      </c>
      <c r="K175" s="254"/>
      <c r="L175" s="255"/>
      <c r="M175" s="256" t="s">
        <v>1</v>
      </c>
      <c r="N175" s="257" t="s">
        <v>41</v>
      </c>
      <c r="O175" s="94"/>
      <c r="P175" s="243">
        <f>O175*H175</f>
        <v>0</v>
      </c>
      <c r="Q175" s="243">
        <v>0.081000000000000003</v>
      </c>
      <c r="R175" s="243">
        <f>Q175*H175</f>
        <v>2.0452500000000002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165</v>
      </c>
      <c r="AT175" s="245" t="s">
        <v>161</v>
      </c>
      <c r="AU175" s="245" t="s">
        <v>87</v>
      </c>
      <c r="AY175" s="14" t="s">
        <v>138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7">
        <f>ROUND(I175*H175,3)</f>
        <v>0</v>
      </c>
      <c r="BL175" s="14" t="s">
        <v>144</v>
      </c>
      <c r="BM175" s="245" t="s">
        <v>408</v>
      </c>
    </row>
    <row r="176" s="2" customFormat="1" ht="33" customHeight="1">
      <c r="A176" s="35"/>
      <c r="B176" s="36"/>
      <c r="C176" s="234" t="s">
        <v>324</v>
      </c>
      <c r="D176" s="234" t="s">
        <v>140</v>
      </c>
      <c r="E176" s="235" t="s">
        <v>409</v>
      </c>
      <c r="F176" s="236" t="s">
        <v>410</v>
      </c>
      <c r="G176" s="237" t="s">
        <v>201</v>
      </c>
      <c r="H176" s="238">
        <v>2800</v>
      </c>
      <c r="I176" s="239"/>
      <c r="J176" s="238">
        <f>ROUND(I176*H176,3)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144</v>
      </c>
      <c r="AT176" s="245" t="s">
        <v>140</v>
      </c>
      <c r="AU176" s="245" t="s">
        <v>87</v>
      </c>
      <c r="AY176" s="14" t="s">
        <v>138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7">
        <f>ROUND(I176*H176,3)</f>
        <v>0</v>
      </c>
      <c r="BL176" s="14" t="s">
        <v>144</v>
      </c>
      <c r="BM176" s="245" t="s">
        <v>411</v>
      </c>
    </row>
    <row r="177" s="12" customFormat="1" ht="22.8" customHeight="1">
      <c r="A177" s="12"/>
      <c r="B177" s="218"/>
      <c r="C177" s="219"/>
      <c r="D177" s="220" t="s">
        <v>74</v>
      </c>
      <c r="E177" s="232" t="s">
        <v>302</v>
      </c>
      <c r="F177" s="232" t="s">
        <v>303</v>
      </c>
      <c r="G177" s="219"/>
      <c r="H177" s="219"/>
      <c r="I177" s="222"/>
      <c r="J177" s="233">
        <f>BK177</f>
        <v>0</v>
      </c>
      <c r="K177" s="219"/>
      <c r="L177" s="224"/>
      <c r="M177" s="225"/>
      <c r="N177" s="226"/>
      <c r="O177" s="226"/>
      <c r="P177" s="227">
        <f>P178</f>
        <v>0</v>
      </c>
      <c r="Q177" s="226"/>
      <c r="R177" s="227">
        <f>R178</f>
        <v>0</v>
      </c>
      <c r="S177" s="226"/>
      <c r="T177" s="228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9" t="s">
        <v>81</v>
      </c>
      <c r="AT177" s="230" t="s">
        <v>74</v>
      </c>
      <c r="AU177" s="230" t="s">
        <v>81</v>
      </c>
      <c r="AY177" s="229" t="s">
        <v>138</v>
      </c>
      <c r="BK177" s="231">
        <f>BK178</f>
        <v>0</v>
      </c>
    </row>
    <row r="178" s="2" customFormat="1" ht="33" customHeight="1">
      <c r="A178" s="35"/>
      <c r="B178" s="36"/>
      <c r="C178" s="234" t="s">
        <v>328</v>
      </c>
      <c r="D178" s="234" t="s">
        <v>140</v>
      </c>
      <c r="E178" s="235" t="s">
        <v>305</v>
      </c>
      <c r="F178" s="236" t="s">
        <v>306</v>
      </c>
      <c r="G178" s="237" t="s">
        <v>164</v>
      </c>
      <c r="H178" s="238">
        <v>495.93599999999998</v>
      </c>
      <c r="I178" s="239"/>
      <c r="J178" s="238">
        <f>ROUND(I178*H178,3)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144</v>
      </c>
      <c r="AT178" s="245" t="s">
        <v>140</v>
      </c>
      <c r="AU178" s="245" t="s">
        <v>87</v>
      </c>
      <c r="AY178" s="14" t="s">
        <v>138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7">
        <f>ROUND(I178*H178,3)</f>
        <v>0</v>
      </c>
      <c r="BL178" s="14" t="s">
        <v>144</v>
      </c>
      <c r="BM178" s="245" t="s">
        <v>412</v>
      </c>
    </row>
    <row r="179" s="12" customFormat="1" ht="25.92" customHeight="1">
      <c r="A179" s="12"/>
      <c r="B179" s="218"/>
      <c r="C179" s="219"/>
      <c r="D179" s="220" t="s">
        <v>74</v>
      </c>
      <c r="E179" s="221" t="s">
        <v>308</v>
      </c>
      <c r="F179" s="221" t="s">
        <v>309</v>
      </c>
      <c r="G179" s="219"/>
      <c r="H179" s="219"/>
      <c r="I179" s="222"/>
      <c r="J179" s="223">
        <f>BK179</f>
        <v>0</v>
      </c>
      <c r="K179" s="219"/>
      <c r="L179" s="224"/>
      <c r="M179" s="225"/>
      <c r="N179" s="226"/>
      <c r="O179" s="226"/>
      <c r="P179" s="227">
        <f>P180</f>
        <v>0</v>
      </c>
      <c r="Q179" s="226"/>
      <c r="R179" s="227">
        <f>R180</f>
        <v>0</v>
      </c>
      <c r="S179" s="226"/>
      <c r="T179" s="228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9" t="s">
        <v>156</v>
      </c>
      <c r="AT179" s="230" t="s">
        <v>74</v>
      </c>
      <c r="AU179" s="230" t="s">
        <v>75</v>
      </c>
      <c r="AY179" s="229" t="s">
        <v>138</v>
      </c>
      <c r="BK179" s="231">
        <f>BK180</f>
        <v>0</v>
      </c>
    </row>
    <row r="180" s="12" customFormat="1" ht="22.8" customHeight="1">
      <c r="A180" s="12"/>
      <c r="B180" s="218"/>
      <c r="C180" s="219"/>
      <c r="D180" s="220" t="s">
        <v>74</v>
      </c>
      <c r="E180" s="232" t="s">
        <v>322</v>
      </c>
      <c r="F180" s="232" t="s">
        <v>323</v>
      </c>
      <c r="G180" s="219"/>
      <c r="H180" s="219"/>
      <c r="I180" s="222"/>
      <c r="J180" s="233">
        <f>BK180</f>
        <v>0</v>
      </c>
      <c r="K180" s="219"/>
      <c r="L180" s="224"/>
      <c r="M180" s="225"/>
      <c r="N180" s="226"/>
      <c r="O180" s="226"/>
      <c r="P180" s="227">
        <f>P181</f>
        <v>0</v>
      </c>
      <c r="Q180" s="226"/>
      <c r="R180" s="227">
        <f>R181</f>
        <v>0</v>
      </c>
      <c r="S180" s="226"/>
      <c r="T180" s="228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9" t="s">
        <v>156</v>
      </c>
      <c r="AT180" s="230" t="s">
        <v>74</v>
      </c>
      <c r="AU180" s="230" t="s">
        <v>81</v>
      </c>
      <c r="AY180" s="229" t="s">
        <v>138</v>
      </c>
      <c r="BK180" s="231">
        <f>BK181</f>
        <v>0</v>
      </c>
    </row>
    <row r="181" s="2" customFormat="1" ht="44.25" customHeight="1">
      <c r="A181" s="35"/>
      <c r="B181" s="36"/>
      <c r="C181" s="234" t="s">
        <v>413</v>
      </c>
      <c r="D181" s="234" t="s">
        <v>140</v>
      </c>
      <c r="E181" s="235" t="s">
        <v>329</v>
      </c>
      <c r="F181" s="236" t="s">
        <v>330</v>
      </c>
      <c r="G181" s="237" t="s">
        <v>315</v>
      </c>
      <c r="H181" s="238">
        <v>1</v>
      </c>
      <c r="I181" s="239"/>
      <c r="J181" s="238">
        <f>ROUND(I181*H181,3)</f>
        <v>0</v>
      </c>
      <c r="K181" s="240"/>
      <c r="L181" s="41"/>
      <c r="M181" s="258" t="s">
        <v>1</v>
      </c>
      <c r="N181" s="259" t="s">
        <v>41</v>
      </c>
      <c r="O181" s="260"/>
      <c r="P181" s="261">
        <f>O181*H181</f>
        <v>0</v>
      </c>
      <c r="Q181" s="261">
        <v>0</v>
      </c>
      <c r="R181" s="261">
        <f>Q181*H181</f>
        <v>0</v>
      </c>
      <c r="S181" s="261">
        <v>0</v>
      </c>
      <c r="T181" s="26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316</v>
      </c>
      <c r="AT181" s="245" t="s">
        <v>140</v>
      </c>
      <c r="AU181" s="245" t="s">
        <v>87</v>
      </c>
      <c r="AY181" s="14" t="s">
        <v>138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7">
        <f>ROUND(I181*H181,3)</f>
        <v>0</v>
      </c>
      <c r="BL181" s="14" t="s">
        <v>316</v>
      </c>
      <c r="BM181" s="245" t="s">
        <v>414</v>
      </c>
    </row>
    <row r="182" s="2" customFormat="1" ht="6.96" customHeight="1">
      <c r="A182" s="35"/>
      <c r="B182" s="69"/>
      <c r="C182" s="70"/>
      <c r="D182" s="70"/>
      <c r="E182" s="70"/>
      <c r="F182" s="70"/>
      <c r="G182" s="70"/>
      <c r="H182" s="70"/>
      <c r="I182" s="70"/>
      <c r="J182" s="70"/>
      <c r="K182" s="70"/>
      <c r="L182" s="41"/>
      <c r="M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</sheetData>
  <sheetProtection sheet="1" autoFilter="0" formatColumns="0" formatRows="0" objects="1" scenarios="1" spinCount="100000" saltValue="MyXe+fnKM9YRkGzjIPjJZ3jXVT+4tcloF03fsM61gC1n3dxPS/475rLMyeSkHGdqPrCIgoIp2vWDJL7PqFYCeA==" hashValue="jtvvoI7rKQQ0J3aulIWqzgmqXvIeY1Bshh/55XS6NWqb80K/AlFgMXz5QJeNqHn+yonNL2ab/3KZTYODvEeRvQ==" algorithmName="SHA-512" password="CC35"/>
  <autoFilter ref="C127:K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1" customFormat="1" ht="12" customHeight="1">
      <c r="B8" s="17"/>
      <c r="D8" s="153" t="s">
        <v>105</v>
      </c>
      <c r="L8" s="17"/>
    </row>
    <row r="9" s="2" customFormat="1" ht="16.5" customHeight="1">
      <c r="A9" s="35"/>
      <c r="B9" s="41"/>
      <c r="C9" s="35"/>
      <c r="D9" s="35"/>
      <c r="E9" s="154" t="s">
        <v>106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107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415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109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8. 3. 2022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29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ROUND((SUM(BE129:BE172)),  2)</f>
        <v>0</v>
      </c>
      <c r="G35" s="168"/>
      <c r="H35" s="168"/>
      <c r="I35" s="169">
        <v>0.20000000000000001</v>
      </c>
      <c r="J35" s="167">
        <f>ROUND(((SUM(BE129:BE172))*I35),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ROUND((SUM(BF129:BF172)),  2)</f>
        <v>0</v>
      </c>
      <c r="G36" s="168"/>
      <c r="H36" s="168"/>
      <c r="I36" s="169">
        <v>0.20000000000000001</v>
      </c>
      <c r="J36" s="167">
        <f>ROUND(((SUM(BF129:BF172))*I36),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ROUND((SUM(BG129:BG172)),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ROUND((SUM(BH129:BH172)),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ROUND((SUM(BI129:BI172)),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107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04 - SO 20.4  Cyklotrasa - novostavba ,,Lávka´´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ROŽKOVANY</v>
      </c>
      <c r="G91" s="37"/>
      <c r="H91" s="37"/>
      <c r="I91" s="29" t="s">
        <v>20</v>
      </c>
      <c r="J91" s="82" t="str">
        <f>IF(J14="","",J14)</f>
        <v>8. 3. 2022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22</v>
      </c>
      <c r="D93" s="37"/>
      <c r="E93" s="37"/>
      <c r="F93" s="24" t="str">
        <f>E17</f>
        <v>ZDRUŽENIE OBCI HORNEJ TORYSY (ZOHT), LIPANY</v>
      </c>
      <c r="G93" s="37"/>
      <c r="H93" s="37"/>
      <c r="I93" s="29" t="s">
        <v>28</v>
      </c>
      <c r="J93" s="33" t="str">
        <f>E23</f>
        <v>KDS PROJEKT,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111</v>
      </c>
      <c r="D96" s="192"/>
      <c r="E96" s="192"/>
      <c r="F96" s="192"/>
      <c r="G96" s="192"/>
      <c r="H96" s="192"/>
      <c r="I96" s="192"/>
      <c r="J96" s="193" t="s">
        <v>112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113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114</v>
      </c>
    </row>
    <row r="99" s="9" customFormat="1" ht="24.96" customHeight="1">
      <c r="A99" s="9"/>
      <c r="B99" s="195"/>
      <c r="C99" s="196"/>
      <c r="D99" s="197" t="s">
        <v>115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116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117</v>
      </c>
      <c r="E101" s="203"/>
      <c r="F101" s="203"/>
      <c r="G101" s="203"/>
      <c r="H101" s="203"/>
      <c r="I101" s="203"/>
      <c r="J101" s="204">
        <f>J140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118</v>
      </c>
      <c r="E102" s="203"/>
      <c r="F102" s="203"/>
      <c r="G102" s="203"/>
      <c r="H102" s="203"/>
      <c r="I102" s="203"/>
      <c r="J102" s="204">
        <f>J143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119</v>
      </c>
      <c r="E103" s="203"/>
      <c r="F103" s="203"/>
      <c r="G103" s="203"/>
      <c r="H103" s="203"/>
      <c r="I103" s="203"/>
      <c r="J103" s="204">
        <f>J149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120</v>
      </c>
      <c r="E104" s="203"/>
      <c r="F104" s="203"/>
      <c r="G104" s="203"/>
      <c r="H104" s="203"/>
      <c r="I104" s="203"/>
      <c r="J104" s="204">
        <f>J164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121</v>
      </c>
      <c r="E105" s="198"/>
      <c r="F105" s="198"/>
      <c r="G105" s="198"/>
      <c r="H105" s="198"/>
      <c r="I105" s="198"/>
      <c r="J105" s="199">
        <f>J166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122</v>
      </c>
      <c r="E106" s="203"/>
      <c r="F106" s="203"/>
      <c r="G106" s="203"/>
      <c r="H106" s="203"/>
      <c r="I106" s="203"/>
      <c r="J106" s="204">
        <f>J167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123</v>
      </c>
      <c r="E107" s="203"/>
      <c r="F107" s="203"/>
      <c r="G107" s="203"/>
      <c r="H107" s="203"/>
      <c r="I107" s="203"/>
      <c r="J107" s="204">
        <f>J170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>EUROVELO 11 V REGIÓNE ZOHT, ÚSEK ČERVENICA PRI SABINOVE - LIPANY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105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106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107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 xml:space="preserve">04 - SO 20.4  Cyklotrasa - novostavba ,,Lávka´´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ROŽKOVANY</v>
      </c>
      <c r="G123" s="37"/>
      <c r="H123" s="37"/>
      <c r="I123" s="29" t="s">
        <v>20</v>
      </c>
      <c r="J123" s="82" t="str">
        <f>IF(J14="","",J14)</f>
        <v>8. 3. 2022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22</v>
      </c>
      <c r="D125" s="37"/>
      <c r="E125" s="37"/>
      <c r="F125" s="24" t="str">
        <f>E17</f>
        <v>ZDRUŽENIE OBCI HORNEJ TORYSY (ZOHT), LIPANY</v>
      </c>
      <c r="G125" s="37"/>
      <c r="H125" s="37"/>
      <c r="I125" s="29" t="s">
        <v>28</v>
      </c>
      <c r="J125" s="33" t="str">
        <f>E23</f>
        <v>KDS PROJEKT, S.R.O.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125</v>
      </c>
      <c r="D128" s="209" t="s">
        <v>60</v>
      </c>
      <c r="E128" s="209" t="s">
        <v>56</v>
      </c>
      <c r="F128" s="209" t="s">
        <v>57</v>
      </c>
      <c r="G128" s="209" t="s">
        <v>126</v>
      </c>
      <c r="H128" s="209" t="s">
        <v>127</v>
      </c>
      <c r="I128" s="209" t="s">
        <v>128</v>
      </c>
      <c r="J128" s="210" t="s">
        <v>112</v>
      </c>
      <c r="K128" s="211" t="s">
        <v>129</v>
      </c>
      <c r="L128" s="212"/>
      <c r="M128" s="103" t="s">
        <v>1</v>
      </c>
      <c r="N128" s="104" t="s">
        <v>39</v>
      </c>
      <c r="O128" s="104" t="s">
        <v>130</v>
      </c>
      <c r="P128" s="104" t="s">
        <v>131</v>
      </c>
      <c r="Q128" s="104" t="s">
        <v>132</v>
      </c>
      <c r="R128" s="104" t="s">
        <v>133</v>
      </c>
      <c r="S128" s="104" t="s">
        <v>134</v>
      </c>
      <c r="T128" s="105" t="s">
        <v>135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113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P130+P166</f>
        <v>0</v>
      </c>
      <c r="Q129" s="107"/>
      <c r="R129" s="215">
        <f>R130+R166</f>
        <v>303.18341000000004</v>
      </c>
      <c r="S129" s="107"/>
      <c r="T129" s="216">
        <f>T130+T166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114</v>
      </c>
      <c r="BK129" s="217">
        <f>BK130+BK166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136</v>
      </c>
      <c r="F130" s="221" t="s">
        <v>137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P131+P140+P143+P149+P164</f>
        <v>0</v>
      </c>
      <c r="Q130" s="226"/>
      <c r="R130" s="227">
        <f>R131+R140+R143+R149+R164</f>
        <v>303.18341000000004</v>
      </c>
      <c r="S130" s="226"/>
      <c r="T130" s="228">
        <f>T131+T140+T143+T149+T164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81</v>
      </c>
      <c r="AT130" s="230" t="s">
        <v>74</v>
      </c>
      <c r="AU130" s="230" t="s">
        <v>75</v>
      </c>
      <c r="AY130" s="229" t="s">
        <v>138</v>
      </c>
      <c r="BK130" s="231">
        <f>BK131+BK140+BK143+BK149+BK164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81</v>
      </c>
      <c r="F131" s="232" t="s">
        <v>139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SUM(P132:P139)</f>
        <v>0</v>
      </c>
      <c r="Q131" s="226"/>
      <c r="R131" s="227">
        <f>SUM(R132:R139)</f>
        <v>112.2</v>
      </c>
      <c r="S131" s="226"/>
      <c r="T131" s="228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81</v>
      </c>
      <c r="AT131" s="230" t="s">
        <v>74</v>
      </c>
      <c r="AU131" s="230" t="s">
        <v>81</v>
      </c>
      <c r="AY131" s="229" t="s">
        <v>138</v>
      </c>
      <c r="BK131" s="231">
        <f>SUM(BK132:BK139)</f>
        <v>0</v>
      </c>
    </row>
    <row r="132" s="2" customFormat="1" ht="24.15" customHeight="1">
      <c r="A132" s="35"/>
      <c r="B132" s="36"/>
      <c r="C132" s="234" t="s">
        <v>81</v>
      </c>
      <c r="D132" s="234" t="s">
        <v>140</v>
      </c>
      <c r="E132" s="235" t="s">
        <v>334</v>
      </c>
      <c r="F132" s="236" t="s">
        <v>335</v>
      </c>
      <c r="G132" s="237" t="s">
        <v>143</v>
      </c>
      <c r="H132" s="238">
        <v>66</v>
      </c>
      <c r="I132" s="239"/>
      <c r="J132" s="238">
        <f>ROUND(I132*H132,3)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144</v>
      </c>
      <c r="AT132" s="245" t="s">
        <v>140</v>
      </c>
      <c r="AU132" s="245" t="s">
        <v>87</v>
      </c>
      <c r="AY132" s="14" t="s">
        <v>138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7">
        <f>ROUND(I132*H132,3)</f>
        <v>0</v>
      </c>
      <c r="BL132" s="14" t="s">
        <v>144</v>
      </c>
      <c r="BM132" s="245" t="s">
        <v>416</v>
      </c>
    </row>
    <row r="133" s="2" customFormat="1" ht="24.15" customHeight="1">
      <c r="A133" s="35"/>
      <c r="B133" s="36"/>
      <c r="C133" s="234" t="s">
        <v>87</v>
      </c>
      <c r="D133" s="234" t="s">
        <v>140</v>
      </c>
      <c r="E133" s="235" t="s">
        <v>150</v>
      </c>
      <c r="F133" s="236" t="s">
        <v>151</v>
      </c>
      <c r="G133" s="237" t="s">
        <v>143</v>
      </c>
      <c r="H133" s="238">
        <v>19.800000000000001</v>
      </c>
      <c r="I133" s="239"/>
      <c r="J133" s="238">
        <f>ROUND(I133*H133,3)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144</v>
      </c>
      <c r="AT133" s="245" t="s">
        <v>140</v>
      </c>
      <c r="AU133" s="245" t="s">
        <v>87</v>
      </c>
      <c r="AY133" s="14" t="s">
        <v>138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7">
        <f>ROUND(I133*H133,3)</f>
        <v>0</v>
      </c>
      <c r="BL133" s="14" t="s">
        <v>144</v>
      </c>
      <c r="BM133" s="245" t="s">
        <v>417</v>
      </c>
    </row>
    <row r="134" s="2" customFormat="1" ht="37.8" customHeight="1">
      <c r="A134" s="35"/>
      <c r="B134" s="36"/>
      <c r="C134" s="234" t="s">
        <v>149</v>
      </c>
      <c r="D134" s="234" t="s">
        <v>140</v>
      </c>
      <c r="E134" s="235" t="s">
        <v>338</v>
      </c>
      <c r="F134" s="236" t="s">
        <v>339</v>
      </c>
      <c r="G134" s="237" t="s">
        <v>143</v>
      </c>
      <c r="H134" s="238">
        <v>66</v>
      </c>
      <c r="I134" s="239"/>
      <c r="J134" s="238">
        <f>ROUND(I134*H134,3)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144</v>
      </c>
      <c r="AT134" s="245" t="s">
        <v>140</v>
      </c>
      <c r="AU134" s="245" t="s">
        <v>87</v>
      </c>
      <c r="AY134" s="14" t="s">
        <v>138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7">
        <f>ROUND(I134*H134,3)</f>
        <v>0</v>
      </c>
      <c r="BL134" s="14" t="s">
        <v>144</v>
      </c>
      <c r="BM134" s="245" t="s">
        <v>418</v>
      </c>
    </row>
    <row r="135" s="2" customFormat="1" ht="44.25" customHeight="1">
      <c r="A135" s="35"/>
      <c r="B135" s="36"/>
      <c r="C135" s="234" t="s">
        <v>144</v>
      </c>
      <c r="D135" s="234" t="s">
        <v>140</v>
      </c>
      <c r="E135" s="235" t="s">
        <v>341</v>
      </c>
      <c r="F135" s="236" t="s">
        <v>342</v>
      </c>
      <c r="G135" s="237" t="s">
        <v>143</v>
      </c>
      <c r="H135" s="238">
        <v>132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419</v>
      </c>
    </row>
    <row r="136" s="2" customFormat="1" ht="24.15" customHeight="1">
      <c r="A136" s="35"/>
      <c r="B136" s="36"/>
      <c r="C136" s="234" t="s">
        <v>156</v>
      </c>
      <c r="D136" s="234" t="s">
        <v>140</v>
      </c>
      <c r="E136" s="235" t="s">
        <v>183</v>
      </c>
      <c r="F136" s="236" t="s">
        <v>184</v>
      </c>
      <c r="G136" s="237" t="s">
        <v>143</v>
      </c>
      <c r="H136" s="238">
        <v>66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420</v>
      </c>
    </row>
    <row r="137" s="2" customFormat="1" ht="16.5" customHeight="1">
      <c r="A137" s="35"/>
      <c r="B137" s="36"/>
      <c r="C137" s="248" t="s">
        <v>160</v>
      </c>
      <c r="D137" s="248" t="s">
        <v>161</v>
      </c>
      <c r="E137" s="249" t="s">
        <v>187</v>
      </c>
      <c r="F137" s="250" t="s">
        <v>188</v>
      </c>
      <c r="G137" s="251" t="s">
        <v>164</v>
      </c>
      <c r="H137" s="252">
        <v>112.2</v>
      </c>
      <c r="I137" s="253"/>
      <c r="J137" s="252">
        <f>ROUND(I137*H137,3)</f>
        <v>0</v>
      </c>
      <c r="K137" s="254"/>
      <c r="L137" s="255"/>
      <c r="M137" s="256" t="s">
        <v>1</v>
      </c>
      <c r="N137" s="257" t="s">
        <v>41</v>
      </c>
      <c r="O137" s="94"/>
      <c r="P137" s="243">
        <f>O137*H137</f>
        <v>0</v>
      </c>
      <c r="Q137" s="243">
        <v>1</v>
      </c>
      <c r="R137" s="243">
        <f>Q137*H137</f>
        <v>112.2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165</v>
      </c>
      <c r="AT137" s="245" t="s">
        <v>161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421</v>
      </c>
    </row>
    <row r="138" s="2" customFormat="1" ht="21.75" customHeight="1">
      <c r="A138" s="35"/>
      <c r="B138" s="36"/>
      <c r="C138" s="234" t="s">
        <v>167</v>
      </c>
      <c r="D138" s="234" t="s">
        <v>140</v>
      </c>
      <c r="E138" s="235" t="s">
        <v>195</v>
      </c>
      <c r="F138" s="236" t="s">
        <v>196</v>
      </c>
      <c r="G138" s="237" t="s">
        <v>143</v>
      </c>
      <c r="H138" s="238">
        <v>66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422</v>
      </c>
    </row>
    <row r="139" s="2" customFormat="1" ht="21.75" customHeight="1">
      <c r="A139" s="35"/>
      <c r="B139" s="36"/>
      <c r="C139" s="234" t="s">
        <v>165</v>
      </c>
      <c r="D139" s="234" t="s">
        <v>140</v>
      </c>
      <c r="E139" s="235" t="s">
        <v>209</v>
      </c>
      <c r="F139" s="236" t="s">
        <v>210</v>
      </c>
      <c r="G139" s="237" t="s">
        <v>201</v>
      </c>
      <c r="H139" s="238">
        <v>220</v>
      </c>
      <c r="I139" s="239"/>
      <c r="J139" s="238">
        <f>ROUND(I139*H139,3)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144</v>
      </c>
      <c r="AT139" s="245" t="s">
        <v>140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423</v>
      </c>
    </row>
    <row r="140" s="12" customFormat="1" ht="22.8" customHeight="1">
      <c r="A140" s="12"/>
      <c r="B140" s="218"/>
      <c r="C140" s="219"/>
      <c r="D140" s="220" t="s">
        <v>74</v>
      </c>
      <c r="E140" s="232" t="s">
        <v>87</v>
      </c>
      <c r="F140" s="232" t="s">
        <v>220</v>
      </c>
      <c r="G140" s="219"/>
      <c r="H140" s="219"/>
      <c r="I140" s="222"/>
      <c r="J140" s="233">
        <f>BK140</f>
        <v>0</v>
      </c>
      <c r="K140" s="219"/>
      <c r="L140" s="224"/>
      <c r="M140" s="225"/>
      <c r="N140" s="226"/>
      <c r="O140" s="226"/>
      <c r="P140" s="227">
        <f>SUM(P141:P142)</f>
        <v>0</v>
      </c>
      <c r="Q140" s="226"/>
      <c r="R140" s="227">
        <f>SUM(R141:R142)</f>
        <v>0.073919999999999986</v>
      </c>
      <c r="S140" s="226"/>
      <c r="T140" s="228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81</v>
      </c>
      <c r="AT140" s="230" t="s">
        <v>74</v>
      </c>
      <c r="AU140" s="230" t="s">
        <v>81</v>
      </c>
      <c r="AY140" s="229" t="s">
        <v>138</v>
      </c>
      <c r="BK140" s="231">
        <f>SUM(BK141:BK142)</f>
        <v>0</v>
      </c>
    </row>
    <row r="141" s="2" customFormat="1" ht="24.15" customHeight="1">
      <c r="A141" s="35"/>
      <c r="B141" s="36"/>
      <c r="C141" s="234" t="s">
        <v>174</v>
      </c>
      <c r="D141" s="234" t="s">
        <v>140</v>
      </c>
      <c r="E141" s="235" t="s">
        <v>221</v>
      </c>
      <c r="F141" s="236" t="s">
        <v>222</v>
      </c>
      <c r="G141" s="237" t="s">
        <v>201</v>
      </c>
      <c r="H141" s="238">
        <v>220</v>
      </c>
      <c r="I141" s="239"/>
      <c r="J141" s="238">
        <f>ROUND(I141*H141,3)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3.0000000000000001E-05</v>
      </c>
      <c r="R141" s="243">
        <f>Q141*H141</f>
        <v>0.0066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144</v>
      </c>
      <c r="AT141" s="245" t="s">
        <v>140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424</v>
      </c>
    </row>
    <row r="142" s="2" customFormat="1" ht="24.15" customHeight="1">
      <c r="A142" s="35"/>
      <c r="B142" s="36"/>
      <c r="C142" s="248" t="s">
        <v>178</v>
      </c>
      <c r="D142" s="248" t="s">
        <v>161</v>
      </c>
      <c r="E142" s="249" t="s">
        <v>224</v>
      </c>
      <c r="F142" s="250" t="s">
        <v>225</v>
      </c>
      <c r="G142" s="251" t="s">
        <v>201</v>
      </c>
      <c r="H142" s="252">
        <v>224.40000000000001</v>
      </c>
      <c r="I142" s="253"/>
      <c r="J142" s="252">
        <f>ROUND(I142*H142,3)</f>
        <v>0</v>
      </c>
      <c r="K142" s="254"/>
      <c r="L142" s="255"/>
      <c r="M142" s="256" t="s">
        <v>1</v>
      </c>
      <c r="N142" s="257" t="s">
        <v>41</v>
      </c>
      <c r="O142" s="94"/>
      <c r="P142" s="243">
        <f>O142*H142</f>
        <v>0</v>
      </c>
      <c r="Q142" s="243">
        <v>0.00029999999999999997</v>
      </c>
      <c r="R142" s="243">
        <f>Q142*H142</f>
        <v>0.067319999999999991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165</v>
      </c>
      <c r="AT142" s="245" t="s">
        <v>161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425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156</v>
      </c>
      <c r="F143" s="232" t="s">
        <v>227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SUM(P144:P148)</f>
        <v>0</v>
      </c>
      <c r="Q143" s="226"/>
      <c r="R143" s="227">
        <f>SUM(R144:R148)</f>
        <v>167.86840000000004</v>
      </c>
      <c r="S143" s="226"/>
      <c r="T143" s="228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81</v>
      </c>
      <c r="AT143" s="230" t="s">
        <v>74</v>
      </c>
      <c r="AU143" s="230" t="s">
        <v>81</v>
      </c>
      <c r="AY143" s="229" t="s">
        <v>138</v>
      </c>
      <c r="BK143" s="231">
        <f>SUM(BK144:BK148)</f>
        <v>0</v>
      </c>
    </row>
    <row r="144" s="2" customFormat="1" ht="24.15" customHeight="1">
      <c r="A144" s="35"/>
      <c r="B144" s="36"/>
      <c r="C144" s="234" t="s">
        <v>182</v>
      </c>
      <c r="D144" s="234" t="s">
        <v>140</v>
      </c>
      <c r="E144" s="235" t="s">
        <v>228</v>
      </c>
      <c r="F144" s="236" t="s">
        <v>229</v>
      </c>
      <c r="G144" s="237" t="s">
        <v>201</v>
      </c>
      <c r="H144" s="238">
        <v>206</v>
      </c>
      <c r="I144" s="239"/>
      <c r="J144" s="238">
        <f>ROUND(I144*H144,3)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0.5544</v>
      </c>
      <c r="R144" s="243">
        <f>Q144*H144</f>
        <v>114.2064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144</v>
      </c>
      <c r="AT144" s="245" t="s">
        <v>140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426</v>
      </c>
    </row>
    <row r="145" s="2" customFormat="1" ht="33" customHeight="1">
      <c r="A145" s="35"/>
      <c r="B145" s="36"/>
      <c r="C145" s="234" t="s">
        <v>186</v>
      </c>
      <c r="D145" s="234" t="s">
        <v>140</v>
      </c>
      <c r="E145" s="235" t="s">
        <v>232</v>
      </c>
      <c r="F145" s="236" t="s">
        <v>233</v>
      </c>
      <c r="G145" s="237" t="s">
        <v>201</v>
      </c>
      <c r="H145" s="238">
        <v>200</v>
      </c>
      <c r="I145" s="239"/>
      <c r="J145" s="238">
        <f>ROUND(I145*H145,3)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0.15826000000000001</v>
      </c>
      <c r="R145" s="243">
        <f>Q145*H145</f>
        <v>31.652000000000001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144</v>
      </c>
      <c r="AT145" s="245" t="s">
        <v>140</v>
      </c>
      <c r="AU145" s="245" t="s">
        <v>87</v>
      </c>
      <c r="AY145" s="14" t="s">
        <v>138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7">
        <f>ROUND(I145*H145,3)</f>
        <v>0</v>
      </c>
      <c r="BL145" s="14" t="s">
        <v>144</v>
      </c>
      <c r="BM145" s="245" t="s">
        <v>427</v>
      </c>
    </row>
    <row r="146" s="2" customFormat="1" ht="33" customHeight="1">
      <c r="A146" s="35"/>
      <c r="B146" s="36"/>
      <c r="C146" s="234" t="s">
        <v>190</v>
      </c>
      <c r="D146" s="234" t="s">
        <v>140</v>
      </c>
      <c r="E146" s="235" t="s">
        <v>236</v>
      </c>
      <c r="F146" s="236" t="s">
        <v>237</v>
      </c>
      <c r="G146" s="237" t="s">
        <v>201</v>
      </c>
      <c r="H146" s="238">
        <v>200</v>
      </c>
      <c r="I146" s="239"/>
      <c r="J146" s="238">
        <f>ROUND(I146*H146,3)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0.0058100000000000001</v>
      </c>
      <c r="R146" s="243">
        <f>Q146*H146</f>
        <v>1.1619999999999999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144</v>
      </c>
      <c r="AT146" s="245" t="s">
        <v>140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428</v>
      </c>
    </row>
    <row r="147" s="2" customFormat="1" ht="33" customHeight="1">
      <c r="A147" s="35"/>
      <c r="B147" s="36"/>
      <c r="C147" s="234" t="s">
        <v>194</v>
      </c>
      <c r="D147" s="234" t="s">
        <v>140</v>
      </c>
      <c r="E147" s="235" t="s">
        <v>240</v>
      </c>
      <c r="F147" s="236" t="s">
        <v>241</v>
      </c>
      <c r="G147" s="237" t="s">
        <v>201</v>
      </c>
      <c r="H147" s="238">
        <v>200</v>
      </c>
      <c r="I147" s="239"/>
      <c r="J147" s="238">
        <f>ROUND(I147*H147,3)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0.00051000000000000004</v>
      </c>
      <c r="R147" s="243">
        <f>Q147*H147</f>
        <v>0.10200000000000001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144</v>
      </c>
      <c r="AT147" s="245" t="s">
        <v>140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429</v>
      </c>
    </row>
    <row r="148" s="2" customFormat="1" ht="33" customHeight="1">
      <c r="A148" s="35"/>
      <c r="B148" s="36"/>
      <c r="C148" s="234" t="s">
        <v>198</v>
      </c>
      <c r="D148" s="234" t="s">
        <v>140</v>
      </c>
      <c r="E148" s="235" t="s">
        <v>244</v>
      </c>
      <c r="F148" s="236" t="s">
        <v>245</v>
      </c>
      <c r="G148" s="237" t="s">
        <v>201</v>
      </c>
      <c r="H148" s="238">
        <v>200</v>
      </c>
      <c r="I148" s="239"/>
      <c r="J148" s="238">
        <f>ROUND(I148*H148,3)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0.10373</v>
      </c>
      <c r="R148" s="243">
        <f>Q148*H148</f>
        <v>20.746000000000002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144</v>
      </c>
      <c r="AT148" s="245" t="s">
        <v>140</v>
      </c>
      <c r="AU148" s="245" t="s">
        <v>87</v>
      </c>
      <c r="AY148" s="14" t="s">
        <v>138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7">
        <f>ROUND(I148*H148,3)</f>
        <v>0</v>
      </c>
      <c r="BL148" s="14" t="s">
        <v>144</v>
      </c>
      <c r="BM148" s="245" t="s">
        <v>430</v>
      </c>
    </row>
    <row r="149" s="12" customFormat="1" ht="22.8" customHeight="1">
      <c r="A149" s="12"/>
      <c r="B149" s="218"/>
      <c r="C149" s="219"/>
      <c r="D149" s="220" t="s">
        <v>74</v>
      </c>
      <c r="E149" s="232" t="s">
        <v>174</v>
      </c>
      <c r="F149" s="232" t="s">
        <v>247</v>
      </c>
      <c r="G149" s="219"/>
      <c r="H149" s="219"/>
      <c r="I149" s="222"/>
      <c r="J149" s="233">
        <f>BK149</f>
        <v>0</v>
      </c>
      <c r="K149" s="219"/>
      <c r="L149" s="224"/>
      <c r="M149" s="225"/>
      <c r="N149" s="226"/>
      <c r="O149" s="226"/>
      <c r="P149" s="227">
        <f>SUM(P150:P163)</f>
        <v>0</v>
      </c>
      <c r="Q149" s="226"/>
      <c r="R149" s="227">
        <f>SUM(R150:R163)</f>
        <v>23.041090000000001</v>
      </c>
      <c r="S149" s="226"/>
      <c r="T149" s="228">
        <f>SUM(T150:T163)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9" t="s">
        <v>81</v>
      </c>
      <c r="AT149" s="230" t="s">
        <v>74</v>
      </c>
      <c r="AU149" s="230" t="s">
        <v>81</v>
      </c>
      <c r="AY149" s="229" t="s">
        <v>138</v>
      </c>
      <c r="BK149" s="231">
        <f>SUM(BK150:BK163)</f>
        <v>0</v>
      </c>
    </row>
    <row r="150" s="2" customFormat="1" ht="24.15" customHeight="1">
      <c r="A150" s="35"/>
      <c r="B150" s="36"/>
      <c r="C150" s="234" t="s">
        <v>203</v>
      </c>
      <c r="D150" s="234" t="s">
        <v>140</v>
      </c>
      <c r="E150" s="235" t="s">
        <v>249</v>
      </c>
      <c r="F150" s="236" t="s">
        <v>250</v>
      </c>
      <c r="G150" s="237" t="s">
        <v>251</v>
      </c>
      <c r="H150" s="238">
        <v>4</v>
      </c>
      <c r="I150" s="239"/>
      <c r="J150" s="238">
        <f>ROUND(I150*H150,3)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0.22133</v>
      </c>
      <c r="R150" s="243">
        <f>Q150*H150</f>
        <v>0.88532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144</v>
      </c>
      <c r="AT150" s="245" t="s">
        <v>140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431</v>
      </c>
    </row>
    <row r="151" s="2" customFormat="1" ht="24.15" customHeight="1">
      <c r="A151" s="35"/>
      <c r="B151" s="36"/>
      <c r="C151" s="248" t="s">
        <v>208</v>
      </c>
      <c r="D151" s="248" t="s">
        <v>161</v>
      </c>
      <c r="E151" s="249" t="s">
        <v>262</v>
      </c>
      <c r="F151" s="250" t="s">
        <v>263</v>
      </c>
      <c r="G151" s="251" t="s">
        <v>251</v>
      </c>
      <c r="H151" s="252">
        <v>2</v>
      </c>
      <c r="I151" s="253"/>
      <c r="J151" s="252">
        <f>ROUND(I151*H151,3)</f>
        <v>0</v>
      </c>
      <c r="K151" s="254"/>
      <c r="L151" s="255"/>
      <c r="M151" s="256" t="s">
        <v>1</v>
      </c>
      <c r="N151" s="257" t="s">
        <v>41</v>
      </c>
      <c r="O151" s="94"/>
      <c r="P151" s="243">
        <f>O151*H151</f>
        <v>0</v>
      </c>
      <c r="Q151" s="243">
        <v>0.00093000000000000005</v>
      </c>
      <c r="R151" s="243">
        <f>Q151*H151</f>
        <v>0.0018600000000000001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165</v>
      </c>
      <c r="AT151" s="245" t="s">
        <v>161</v>
      </c>
      <c r="AU151" s="245" t="s">
        <v>87</v>
      </c>
      <c r="AY151" s="14" t="s">
        <v>138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7">
        <f>ROUND(I151*H151,3)</f>
        <v>0</v>
      </c>
      <c r="BL151" s="14" t="s">
        <v>144</v>
      </c>
      <c r="BM151" s="245" t="s">
        <v>432</v>
      </c>
    </row>
    <row r="152" s="2" customFormat="1" ht="24.15" customHeight="1">
      <c r="A152" s="35"/>
      <c r="B152" s="36"/>
      <c r="C152" s="248" t="s">
        <v>212</v>
      </c>
      <c r="D152" s="248" t="s">
        <v>161</v>
      </c>
      <c r="E152" s="249" t="s">
        <v>377</v>
      </c>
      <c r="F152" s="250" t="s">
        <v>378</v>
      </c>
      <c r="G152" s="251" t="s">
        <v>251</v>
      </c>
      <c r="H152" s="252">
        <v>2</v>
      </c>
      <c r="I152" s="253"/>
      <c r="J152" s="252">
        <f>ROUND(I152*H152,3)</f>
        <v>0</v>
      </c>
      <c r="K152" s="254"/>
      <c r="L152" s="255"/>
      <c r="M152" s="256" t="s">
        <v>1</v>
      </c>
      <c r="N152" s="257" t="s">
        <v>41</v>
      </c>
      <c r="O152" s="94"/>
      <c r="P152" s="243">
        <f>O152*H152</f>
        <v>0</v>
      </c>
      <c r="Q152" s="243">
        <v>0.00093000000000000005</v>
      </c>
      <c r="R152" s="243">
        <f>Q152*H152</f>
        <v>0.0018600000000000001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165</v>
      </c>
      <c r="AT152" s="245" t="s">
        <v>161</v>
      </c>
      <c r="AU152" s="245" t="s">
        <v>87</v>
      </c>
      <c r="AY152" s="14" t="s">
        <v>138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7">
        <f>ROUND(I152*H152,3)</f>
        <v>0</v>
      </c>
      <c r="BL152" s="14" t="s">
        <v>144</v>
      </c>
      <c r="BM152" s="245" t="s">
        <v>433</v>
      </c>
    </row>
    <row r="153" s="2" customFormat="1" ht="16.5" customHeight="1">
      <c r="A153" s="35"/>
      <c r="B153" s="36"/>
      <c r="C153" s="248" t="s">
        <v>216</v>
      </c>
      <c r="D153" s="248" t="s">
        <v>161</v>
      </c>
      <c r="E153" s="249" t="s">
        <v>270</v>
      </c>
      <c r="F153" s="250" t="s">
        <v>271</v>
      </c>
      <c r="G153" s="251" t="s">
        <v>251</v>
      </c>
      <c r="H153" s="252">
        <v>8</v>
      </c>
      <c r="I153" s="253"/>
      <c r="J153" s="252">
        <f>ROUND(I153*H153,3)</f>
        <v>0</v>
      </c>
      <c r="K153" s="254"/>
      <c r="L153" s="255"/>
      <c r="M153" s="256" t="s">
        <v>1</v>
      </c>
      <c r="N153" s="257" t="s">
        <v>41</v>
      </c>
      <c r="O153" s="94"/>
      <c r="P153" s="243">
        <f>O153*H153</f>
        <v>0</v>
      </c>
      <c r="Q153" s="243">
        <v>1.0000000000000001E-05</v>
      </c>
      <c r="R153" s="243">
        <f>Q153*H153</f>
        <v>8.0000000000000007E-05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165</v>
      </c>
      <c r="AT153" s="245" t="s">
        <v>161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434</v>
      </c>
    </row>
    <row r="154" s="2" customFormat="1" ht="21.75" customHeight="1">
      <c r="A154" s="35"/>
      <c r="B154" s="36"/>
      <c r="C154" s="248" t="s">
        <v>7</v>
      </c>
      <c r="D154" s="248" t="s">
        <v>161</v>
      </c>
      <c r="E154" s="249" t="s">
        <v>274</v>
      </c>
      <c r="F154" s="250" t="s">
        <v>275</v>
      </c>
      <c r="G154" s="251" t="s">
        <v>251</v>
      </c>
      <c r="H154" s="252">
        <v>2</v>
      </c>
      <c r="I154" s="253"/>
      <c r="J154" s="252">
        <f>ROUND(I154*H154,3)</f>
        <v>0</v>
      </c>
      <c r="K154" s="254"/>
      <c r="L154" s="255"/>
      <c r="M154" s="256" t="s">
        <v>1</v>
      </c>
      <c r="N154" s="257" t="s">
        <v>41</v>
      </c>
      <c r="O154" s="94"/>
      <c r="P154" s="243">
        <f>O154*H154</f>
        <v>0</v>
      </c>
      <c r="Q154" s="243">
        <v>0.0044000000000000003</v>
      </c>
      <c r="R154" s="243">
        <f>Q154*H154</f>
        <v>0.0088000000000000005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165</v>
      </c>
      <c r="AT154" s="245" t="s">
        <v>161</v>
      </c>
      <c r="AU154" s="245" t="s">
        <v>87</v>
      </c>
      <c r="AY154" s="14" t="s">
        <v>138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7">
        <f>ROUND(I154*H154,3)</f>
        <v>0</v>
      </c>
      <c r="BL154" s="14" t="s">
        <v>144</v>
      </c>
      <c r="BM154" s="245" t="s">
        <v>435</v>
      </c>
    </row>
    <row r="155" s="2" customFormat="1" ht="16.5" customHeight="1">
      <c r="A155" s="35"/>
      <c r="B155" s="36"/>
      <c r="C155" s="248" t="s">
        <v>98</v>
      </c>
      <c r="D155" s="248" t="s">
        <v>161</v>
      </c>
      <c r="E155" s="249" t="s">
        <v>278</v>
      </c>
      <c r="F155" s="250" t="s">
        <v>279</v>
      </c>
      <c r="G155" s="251" t="s">
        <v>251</v>
      </c>
      <c r="H155" s="252">
        <v>2</v>
      </c>
      <c r="I155" s="253"/>
      <c r="J155" s="252">
        <f>ROUND(I155*H155,3)</f>
        <v>0</v>
      </c>
      <c r="K155" s="254"/>
      <c r="L155" s="255"/>
      <c r="M155" s="256" t="s">
        <v>1</v>
      </c>
      <c r="N155" s="257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165</v>
      </c>
      <c r="AT155" s="245" t="s">
        <v>161</v>
      </c>
      <c r="AU155" s="245" t="s">
        <v>87</v>
      </c>
      <c r="AY155" s="14" t="s">
        <v>138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7">
        <f>ROUND(I155*H155,3)</f>
        <v>0</v>
      </c>
      <c r="BL155" s="14" t="s">
        <v>144</v>
      </c>
      <c r="BM155" s="245" t="s">
        <v>436</v>
      </c>
    </row>
    <row r="156" s="2" customFormat="1" ht="37.8" customHeight="1">
      <c r="A156" s="35"/>
      <c r="B156" s="36"/>
      <c r="C156" s="234" t="s">
        <v>101</v>
      </c>
      <c r="D156" s="234" t="s">
        <v>140</v>
      </c>
      <c r="E156" s="235" t="s">
        <v>282</v>
      </c>
      <c r="F156" s="236" t="s">
        <v>283</v>
      </c>
      <c r="G156" s="237" t="s">
        <v>284</v>
      </c>
      <c r="H156" s="238">
        <v>64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0.00011</v>
      </c>
      <c r="R156" s="243">
        <f>Q156*H156</f>
        <v>0.0070400000000000003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437</v>
      </c>
    </row>
    <row r="157" s="2" customFormat="1" ht="24.15" customHeight="1">
      <c r="A157" s="35"/>
      <c r="B157" s="36"/>
      <c r="C157" s="234" t="s">
        <v>231</v>
      </c>
      <c r="D157" s="234" t="s">
        <v>140</v>
      </c>
      <c r="E157" s="235" t="s">
        <v>287</v>
      </c>
      <c r="F157" s="236" t="s">
        <v>288</v>
      </c>
      <c r="G157" s="237" t="s">
        <v>284</v>
      </c>
      <c r="H157" s="238">
        <v>64</v>
      </c>
      <c r="I157" s="239"/>
      <c r="J157" s="238">
        <f>ROUND(I157*H157,3)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144</v>
      </c>
      <c r="AT157" s="245" t="s">
        <v>140</v>
      </c>
      <c r="AU157" s="245" t="s">
        <v>87</v>
      </c>
      <c r="AY157" s="14" t="s">
        <v>138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7">
        <f>ROUND(I157*H157,3)</f>
        <v>0</v>
      </c>
      <c r="BL157" s="14" t="s">
        <v>144</v>
      </c>
      <c r="BM157" s="245" t="s">
        <v>438</v>
      </c>
    </row>
    <row r="158" s="2" customFormat="1" ht="24.15" customHeight="1">
      <c r="A158" s="35"/>
      <c r="B158" s="36"/>
      <c r="C158" s="234" t="s">
        <v>235</v>
      </c>
      <c r="D158" s="234" t="s">
        <v>140</v>
      </c>
      <c r="E158" s="235" t="s">
        <v>291</v>
      </c>
      <c r="F158" s="236" t="s">
        <v>292</v>
      </c>
      <c r="G158" s="237" t="s">
        <v>201</v>
      </c>
      <c r="H158" s="238">
        <v>30</v>
      </c>
      <c r="I158" s="239"/>
      <c r="J158" s="238">
        <f>ROUND(I158*H158,3)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0.011429999999999999</v>
      </c>
      <c r="R158" s="243">
        <f>Q158*H158</f>
        <v>0.34289999999999998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144</v>
      </c>
      <c r="AT158" s="245" t="s">
        <v>140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439</v>
      </c>
    </row>
    <row r="159" s="2" customFormat="1" ht="33" customHeight="1">
      <c r="A159" s="35"/>
      <c r="B159" s="36"/>
      <c r="C159" s="234" t="s">
        <v>239</v>
      </c>
      <c r="D159" s="234" t="s">
        <v>140</v>
      </c>
      <c r="E159" s="235" t="s">
        <v>295</v>
      </c>
      <c r="F159" s="236" t="s">
        <v>296</v>
      </c>
      <c r="G159" s="237" t="s">
        <v>284</v>
      </c>
      <c r="H159" s="238">
        <v>142</v>
      </c>
      <c r="I159" s="239"/>
      <c r="J159" s="238">
        <f>ROUND(I159*H159,3)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0.12584000000000001</v>
      </c>
      <c r="R159" s="243">
        <f>Q159*H159</f>
        <v>17.86928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144</v>
      </c>
      <c r="AT159" s="245" t="s">
        <v>140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440</v>
      </c>
    </row>
    <row r="160" s="2" customFormat="1" ht="16.5" customHeight="1">
      <c r="A160" s="35"/>
      <c r="B160" s="36"/>
      <c r="C160" s="248" t="s">
        <v>243</v>
      </c>
      <c r="D160" s="248" t="s">
        <v>161</v>
      </c>
      <c r="E160" s="249" t="s">
        <v>299</v>
      </c>
      <c r="F160" s="250" t="s">
        <v>300</v>
      </c>
      <c r="G160" s="251" t="s">
        <v>251</v>
      </c>
      <c r="H160" s="252">
        <v>143.41999999999999</v>
      </c>
      <c r="I160" s="253"/>
      <c r="J160" s="252">
        <f>ROUND(I160*H160,3)</f>
        <v>0</v>
      </c>
      <c r="K160" s="254"/>
      <c r="L160" s="255"/>
      <c r="M160" s="256" t="s">
        <v>1</v>
      </c>
      <c r="N160" s="257" t="s">
        <v>41</v>
      </c>
      <c r="O160" s="94"/>
      <c r="P160" s="243">
        <f>O160*H160</f>
        <v>0</v>
      </c>
      <c r="Q160" s="243">
        <v>0.023</v>
      </c>
      <c r="R160" s="243">
        <f>Q160*H160</f>
        <v>3.2986599999999995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165</v>
      </c>
      <c r="AT160" s="245" t="s">
        <v>161</v>
      </c>
      <c r="AU160" s="245" t="s">
        <v>87</v>
      </c>
      <c r="AY160" s="14" t="s">
        <v>138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7">
        <f>ROUND(I160*H160,3)</f>
        <v>0</v>
      </c>
      <c r="BL160" s="14" t="s">
        <v>144</v>
      </c>
      <c r="BM160" s="245" t="s">
        <v>441</v>
      </c>
    </row>
    <row r="161" s="2" customFormat="1" ht="33" customHeight="1">
      <c r="A161" s="35"/>
      <c r="B161" s="36"/>
      <c r="C161" s="234" t="s">
        <v>248</v>
      </c>
      <c r="D161" s="234" t="s">
        <v>140</v>
      </c>
      <c r="E161" s="235" t="s">
        <v>403</v>
      </c>
      <c r="F161" s="236" t="s">
        <v>404</v>
      </c>
      <c r="G161" s="237" t="s">
        <v>284</v>
      </c>
      <c r="H161" s="238">
        <v>3</v>
      </c>
      <c r="I161" s="239"/>
      <c r="J161" s="238">
        <f>ROUND(I161*H161,3)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0.12662000000000001</v>
      </c>
      <c r="R161" s="243">
        <f>Q161*H161</f>
        <v>0.37986000000000003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144</v>
      </c>
      <c r="AT161" s="245" t="s">
        <v>140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442</v>
      </c>
    </row>
    <row r="162" s="2" customFormat="1" ht="16.5" customHeight="1">
      <c r="A162" s="35"/>
      <c r="B162" s="36"/>
      <c r="C162" s="248" t="s">
        <v>253</v>
      </c>
      <c r="D162" s="248" t="s">
        <v>161</v>
      </c>
      <c r="E162" s="249" t="s">
        <v>406</v>
      </c>
      <c r="F162" s="250" t="s">
        <v>407</v>
      </c>
      <c r="G162" s="251" t="s">
        <v>251</v>
      </c>
      <c r="H162" s="252">
        <v>3.0299999999999998</v>
      </c>
      <c r="I162" s="253"/>
      <c r="J162" s="252">
        <f>ROUND(I162*H162,3)</f>
        <v>0</v>
      </c>
      <c r="K162" s="254"/>
      <c r="L162" s="255"/>
      <c r="M162" s="256" t="s">
        <v>1</v>
      </c>
      <c r="N162" s="257" t="s">
        <v>41</v>
      </c>
      <c r="O162" s="94"/>
      <c r="P162" s="243">
        <f>O162*H162</f>
        <v>0</v>
      </c>
      <c r="Q162" s="243">
        <v>0.081000000000000003</v>
      </c>
      <c r="R162" s="243">
        <f>Q162*H162</f>
        <v>0.24542999999999998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165</v>
      </c>
      <c r="AT162" s="245" t="s">
        <v>161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443</v>
      </c>
    </row>
    <row r="163" s="2" customFormat="1" ht="24.15" customHeight="1">
      <c r="A163" s="35"/>
      <c r="B163" s="36"/>
      <c r="C163" s="234" t="s">
        <v>257</v>
      </c>
      <c r="D163" s="234" t="s">
        <v>140</v>
      </c>
      <c r="E163" s="235" t="s">
        <v>444</v>
      </c>
      <c r="F163" s="236" t="s">
        <v>445</v>
      </c>
      <c r="G163" s="237" t="s">
        <v>284</v>
      </c>
      <c r="H163" s="238">
        <v>3</v>
      </c>
      <c r="I163" s="239"/>
      <c r="J163" s="238">
        <f>ROUND(I163*H163,3)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144</v>
      </c>
      <c r="AT163" s="245" t="s">
        <v>140</v>
      </c>
      <c r="AU163" s="245" t="s">
        <v>87</v>
      </c>
      <c r="AY163" s="14" t="s">
        <v>138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7">
        <f>ROUND(I163*H163,3)</f>
        <v>0</v>
      </c>
      <c r="BL163" s="14" t="s">
        <v>144</v>
      </c>
      <c r="BM163" s="245" t="s">
        <v>446</v>
      </c>
    </row>
    <row r="164" s="12" customFormat="1" ht="22.8" customHeight="1">
      <c r="A164" s="12"/>
      <c r="B164" s="218"/>
      <c r="C164" s="219"/>
      <c r="D164" s="220" t="s">
        <v>74</v>
      </c>
      <c r="E164" s="232" t="s">
        <v>302</v>
      </c>
      <c r="F164" s="232" t="s">
        <v>303</v>
      </c>
      <c r="G164" s="219"/>
      <c r="H164" s="219"/>
      <c r="I164" s="222"/>
      <c r="J164" s="233">
        <f>BK164</f>
        <v>0</v>
      </c>
      <c r="K164" s="219"/>
      <c r="L164" s="224"/>
      <c r="M164" s="225"/>
      <c r="N164" s="226"/>
      <c r="O164" s="226"/>
      <c r="P164" s="227">
        <f>P165</f>
        <v>0</v>
      </c>
      <c r="Q164" s="226"/>
      <c r="R164" s="227">
        <f>R165</f>
        <v>0</v>
      </c>
      <c r="S164" s="226"/>
      <c r="T164" s="228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9" t="s">
        <v>81</v>
      </c>
      <c r="AT164" s="230" t="s">
        <v>74</v>
      </c>
      <c r="AU164" s="230" t="s">
        <v>81</v>
      </c>
      <c r="AY164" s="229" t="s">
        <v>138</v>
      </c>
      <c r="BK164" s="231">
        <f>BK165</f>
        <v>0</v>
      </c>
    </row>
    <row r="165" s="2" customFormat="1" ht="33" customHeight="1">
      <c r="A165" s="35"/>
      <c r="B165" s="36"/>
      <c r="C165" s="234" t="s">
        <v>261</v>
      </c>
      <c r="D165" s="234" t="s">
        <v>140</v>
      </c>
      <c r="E165" s="235" t="s">
        <v>305</v>
      </c>
      <c r="F165" s="236" t="s">
        <v>306</v>
      </c>
      <c r="G165" s="237" t="s">
        <v>164</v>
      </c>
      <c r="H165" s="238">
        <v>307.01499999999999</v>
      </c>
      <c r="I165" s="239"/>
      <c r="J165" s="238">
        <f>ROUND(I165*H165,3)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144</v>
      </c>
      <c r="AT165" s="245" t="s">
        <v>140</v>
      </c>
      <c r="AU165" s="245" t="s">
        <v>87</v>
      </c>
      <c r="AY165" s="14" t="s">
        <v>138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7">
        <f>ROUND(I165*H165,3)</f>
        <v>0</v>
      </c>
      <c r="BL165" s="14" t="s">
        <v>144</v>
      </c>
      <c r="BM165" s="245" t="s">
        <v>447</v>
      </c>
    </row>
    <row r="166" s="12" customFormat="1" ht="25.92" customHeight="1">
      <c r="A166" s="12"/>
      <c r="B166" s="218"/>
      <c r="C166" s="219"/>
      <c r="D166" s="220" t="s">
        <v>74</v>
      </c>
      <c r="E166" s="221" t="s">
        <v>308</v>
      </c>
      <c r="F166" s="221" t="s">
        <v>309</v>
      </c>
      <c r="G166" s="219"/>
      <c r="H166" s="219"/>
      <c r="I166" s="222"/>
      <c r="J166" s="223">
        <f>BK166</f>
        <v>0</v>
      </c>
      <c r="K166" s="219"/>
      <c r="L166" s="224"/>
      <c r="M166" s="225"/>
      <c r="N166" s="226"/>
      <c r="O166" s="226"/>
      <c r="P166" s="227">
        <f>P167+P170</f>
        <v>0</v>
      </c>
      <c r="Q166" s="226"/>
      <c r="R166" s="227">
        <f>R167+R170</f>
        <v>0</v>
      </c>
      <c r="S166" s="226"/>
      <c r="T166" s="228">
        <f>T167+T170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9" t="s">
        <v>156</v>
      </c>
      <c r="AT166" s="230" t="s">
        <v>74</v>
      </c>
      <c r="AU166" s="230" t="s">
        <v>75</v>
      </c>
      <c r="AY166" s="229" t="s">
        <v>138</v>
      </c>
      <c r="BK166" s="231">
        <f>BK167+BK170</f>
        <v>0</v>
      </c>
    </row>
    <row r="167" s="12" customFormat="1" ht="22.8" customHeight="1">
      <c r="A167" s="12"/>
      <c r="B167" s="218"/>
      <c r="C167" s="219"/>
      <c r="D167" s="220" t="s">
        <v>74</v>
      </c>
      <c r="E167" s="232" t="s">
        <v>310</v>
      </c>
      <c r="F167" s="232" t="s">
        <v>311</v>
      </c>
      <c r="G167" s="219"/>
      <c r="H167" s="219"/>
      <c r="I167" s="222"/>
      <c r="J167" s="233">
        <f>BK167</f>
        <v>0</v>
      </c>
      <c r="K167" s="219"/>
      <c r="L167" s="224"/>
      <c r="M167" s="225"/>
      <c r="N167" s="226"/>
      <c r="O167" s="226"/>
      <c r="P167" s="227">
        <f>SUM(P168:P169)</f>
        <v>0</v>
      </c>
      <c r="Q167" s="226"/>
      <c r="R167" s="227">
        <f>SUM(R168:R169)</f>
        <v>0</v>
      </c>
      <c r="S167" s="226"/>
      <c r="T167" s="228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9" t="s">
        <v>156</v>
      </c>
      <c r="AT167" s="230" t="s">
        <v>74</v>
      </c>
      <c r="AU167" s="230" t="s">
        <v>81</v>
      </c>
      <c r="AY167" s="229" t="s">
        <v>138</v>
      </c>
      <c r="BK167" s="231">
        <f>SUM(BK168:BK169)</f>
        <v>0</v>
      </c>
    </row>
    <row r="168" s="2" customFormat="1" ht="24.15" customHeight="1">
      <c r="A168" s="35"/>
      <c r="B168" s="36"/>
      <c r="C168" s="234" t="s">
        <v>265</v>
      </c>
      <c r="D168" s="234" t="s">
        <v>140</v>
      </c>
      <c r="E168" s="235" t="s">
        <v>313</v>
      </c>
      <c r="F168" s="236" t="s">
        <v>314</v>
      </c>
      <c r="G168" s="237" t="s">
        <v>315</v>
      </c>
      <c r="H168" s="238">
        <v>1</v>
      </c>
      <c r="I168" s="239"/>
      <c r="J168" s="238">
        <f>ROUND(I168*H168,3)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316</v>
      </c>
      <c r="AT168" s="245" t="s">
        <v>140</v>
      </c>
      <c r="AU168" s="245" t="s">
        <v>87</v>
      </c>
      <c r="AY168" s="14" t="s">
        <v>138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7">
        <f>ROUND(I168*H168,3)</f>
        <v>0</v>
      </c>
      <c r="BL168" s="14" t="s">
        <v>316</v>
      </c>
      <c r="BM168" s="245" t="s">
        <v>448</v>
      </c>
    </row>
    <row r="169" s="2" customFormat="1" ht="24.15" customHeight="1">
      <c r="A169" s="35"/>
      <c r="B169" s="36"/>
      <c r="C169" s="234" t="s">
        <v>269</v>
      </c>
      <c r="D169" s="234" t="s">
        <v>140</v>
      </c>
      <c r="E169" s="235" t="s">
        <v>319</v>
      </c>
      <c r="F169" s="236" t="s">
        <v>320</v>
      </c>
      <c r="G169" s="237" t="s">
        <v>315</v>
      </c>
      <c r="H169" s="238">
        <v>1</v>
      </c>
      <c r="I169" s="239"/>
      <c r="J169" s="238">
        <f>ROUND(I169*H169,3)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316</v>
      </c>
      <c r="AT169" s="245" t="s">
        <v>140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316</v>
      </c>
      <c r="BM169" s="245" t="s">
        <v>449</v>
      </c>
    </row>
    <row r="170" s="12" customFormat="1" ht="22.8" customHeight="1">
      <c r="A170" s="12"/>
      <c r="B170" s="218"/>
      <c r="C170" s="219"/>
      <c r="D170" s="220" t="s">
        <v>74</v>
      </c>
      <c r="E170" s="232" t="s">
        <v>322</v>
      </c>
      <c r="F170" s="232" t="s">
        <v>323</v>
      </c>
      <c r="G170" s="219"/>
      <c r="H170" s="219"/>
      <c r="I170" s="222"/>
      <c r="J170" s="233">
        <f>BK170</f>
        <v>0</v>
      </c>
      <c r="K170" s="219"/>
      <c r="L170" s="224"/>
      <c r="M170" s="225"/>
      <c r="N170" s="226"/>
      <c r="O170" s="226"/>
      <c r="P170" s="227">
        <f>SUM(P171:P172)</f>
        <v>0</v>
      </c>
      <c r="Q170" s="226"/>
      <c r="R170" s="227">
        <f>SUM(R171:R172)</f>
        <v>0</v>
      </c>
      <c r="S170" s="226"/>
      <c r="T170" s="228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9" t="s">
        <v>156</v>
      </c>
      <c r="AT170" s="230" t="s">
        <v>74</v>
      </c>
      <c r="AU170" s="230" t="s">
        <v>81</v>
      </c>
      <c r="AY170" s="229" t="s">
        <v>138</v>
      </c>
      <c r="BK170" s="231">
        <f>SUM(BK171:BK172)</f>
        <v>0</v>
      </c>
    </row>
    <row r="171" s="2" customFormat="1" ht="37.8" customHeight="1">
      <c r="A171" s="35"/>
      <c r="B171" s="36"/>
      <c r="C171" s="234" t="s">
        <v>273</v>
      </c>
      <c r="D171" s="234" t="s">
        <v>140</v>
      </c>
      <c r="E171" s="235" t="s">
        <v>325</v>
      </c>
      <c r="F171" s="236" t="s">
        <v>326</v>
      </c>
      <c r="G171" s="237" t="s">
        <v>315</v>
      </c>
      <c r="H171" s="238">
        <v>1</v>
      </c>
      <c r="I171" s="239"/>
      <c r="J171" s="238">
        <f>ROUND(I171*H171,3)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316</v>
      </c>
      <c r="AT171" s="245" t="s">
        <v>140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316</v>
      </c>
      <c r="BM171" s="245" t="s">
        <v>450</v>
      </c>
    </row>
    <row r="172" s="2" customFormat="1" ht="44.25" customHeight="1">
      <c r="A172" s="35"/>
      <c r="B172" s="36"/>
      <c r="C172" s="234" t="s">
        <v>277</v>
      </c>
      <c r="D172" s="234" t="s">
        <v>140</v>
      </c>
      <c r="E172" s="235" t="s">
        <v>329</v>
      </c>
      <c r="F172" s="236" t="s">
        <v>330</v>
      </c>
      <c r="G172" s="237" t="s">
        <v>315</v>
      </c>
      <c r="H172" s="238">
        <v>1</v>
      </c>
      <c r="I172" s="239"/>
      <c r="J172" s="238">
        <f>ROUND(I172*H172,3)</f>
        <v>0</v>
      </c>
      <c r="K172" s="240"/>
      <c r="L172" s="41"/>
      <c r="M172" s="258" t="s">
        <v>1</v>
      </c>
      <c r="N172" s="259" t="s">
        <v>41</v>
      </c>
      <c r="O172" s="260"/>
      <c r="P172" s="261">
        <f>O172*H172</f>
        <v>0</v>
      </c>
      <c r="Q172" s="261">
        <v>0</v>
      </c>
      <c r="R172" s="261">
        <f>Q172*H172</f>
        <v>0</v>
      </c>
      <c r="S172" s="261">
        <v>0</v>
      </c>
      <c r="T172" s="26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316</v>
      </c>
      <c r="AT172" s="245" t="s">
        <v>140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316</v>
      </c>
      <c r="BM172" s="245" t="s">
        <v>451</v>
      </c>
    </row>
    <row r="173" s="2" customFormat="1" ht="6.96" customHeight="1">
      <c r="A173" s="35"/>
      <c r="B173" s="69"/>
      <c r="C173" s="70"/>
      <c r="D173" s="70"/>
      <c r="E173" s="70"/>
      <c r="F173" s="70"/>
      <c r="G173" s="70"/>
      <c r="H173" s="70"/>
      <c r="I173" s="70"/>
      <c r="J173" s="70"/>
      <c r="K173" s="70"/>
      <c r="L173" s="41"/>
      <c r="M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</row>
  </sheetData>
  <sheetProtection sheet="1" autoFilter="0" formatColumns="0" formatRows="0" objects="1" scenarios="1" spinCount="100000" saltValue="O5UhRLc6oWHUgxoYckLbQmVREt2cXNcWiPzPLswnVd9NYf6fH+qLOh2WiJlVGqafOndjHM/Hu0t5tPFbBSMJAQ==" hashValue="yS/qlqUSoKqEErGIZ6CXt+32XZ+Gd5Ea6cdfAUpRPhpXy9gzrM1/uwUmOUPwHrunTCjNJDorA2s8qbNN5RPVlw==" algorithmName="SHA-512" password="CC35"/>
  <autoFilter ref="C128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1" customFormat="1" ht="12" customHeight="1">
      <c r="B8" s="17"/>
      <c r="D8" s="153" t="s">
        <v>105</v>
      </c>
      <c r="L8" s="17"/>
    </row>
    <row r="9" s="2" customFormat="1" ht="16.5" customHeight="1">
      <c r="A9" s="35"/>
      <c r="B9" s="41"/>
      <c r="C9" s="35"/>
      <c r="D9" s="35"/>
      <c r="E9" s="154" t="s">
        <v>106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107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452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109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8. 3. 2022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29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ROUND(J131,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ROUND((SUM(BE131:BE199)),  2)</f>
        <v>0</v>
      </c>
      <c r="G35" s="168"/>
      <c r="H35" s="168"/>
      <c r="I35" s="169">
        <v>0.20000000000000001</v>
      </c>
      <c r="J35" s="167">
        <f>ROUND(((SUM(BE131:BE199))*I35),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ROUND((SUM(BF131:BF199)),  2)</f>
        <v>0</v>
      </c>
      <c r="G36" s="168"/>
      <c r="H36" s="168"/>
      <c r="I36" s="169">
        <v>0.20000000000000001</v>
      </c>
      <c r="J36" s="167">
        <f>ROUND(((SUM(BF131:BF199))*I36),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ROUND((SUM(BG131:BG199)),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ROUND((SUM(BH131:BH199)),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ROUND((SUM(BI131:BI199)),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105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107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06 - SO 20.6  Cyklotrasa - novostavba ,,Rybníky´´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ROŽKOVANY</v>
      </c>
      <c r="G91" s="37"/>
      <c r="H91" s="37"/>
      <c r="I91" s="29" t="s">
        <v>20</v>
      </c>
      <c r="J91" s="82" t="str">
        <f>IF(J14="","",J14)</f>
        <v>8. 3. 2022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22</v>
      </c>
      <c r="D93" s="37"/>
      <c r="E93" s="37"/>
      <c r="F93" s="24" t="str">
        <f>E17</f>
        <v>ZDRUŽENIE OBCI HORNEJ TORYSY (ZOHT), LIPANY</v>
      </c>
      <c r="G93" s="37"/>
      <c r="H93" s="37"/>
      <c r="I93" s="29" t="s">
        <v>28</v>
      </c>
      <c r="J93" s="33" t="str">
        <f>E23</f>
        <v>KDS PROJEKT,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111</v>
      </c>
      <c r="D96" s="192"/>
      <c r="E96" s="192"/>
      <c r="F96" s="192"/>
      <c r="G96" s="192"/>
      <c r="H96" s="192"/>
      <c r="I96" s="192"/>
      <c r="J96" s="193" t="s">
        <v>112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113</v>
      </c>
      <c r="D98" s="37"/>
      <c r="E98" s="37"/>
      <c r="F98" s="37"/>
      <c r="G98" s="37"/>
      <c r="H98" s="37"/>
      <c r="I98" s="37"/>
      <c r="J98" s="113">
        <f>J131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114</v>
      </c>
    </row>
    <row r="99" s="9" customFormat="1" ht="24.96" customHeight="1">
      <c r="A99" s="9"/>
      <c r="B99" s="195"/>
      <c r="C99" s="196"/>
      <c r="D99" s="197" t="s">
        <v>115</v>
      </c>
      <c r="E99" s="198"/>
      <c r="F99" s="198"/>
      <c r="G99" s="198"/>
      <c r="H99" s="198"/>
      <c r="I99" s="198"/>
      <c r="J99" s="199">
        <f>J132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116</v>
      </c>
      <c r="E100" s="203"/>
      <c r="F100" s="203"/>
      <c r="G100" s="203"/>
      <c r="H100" s="203"/>
      <c r="I100" s="203"/>
      <c r="J100" s="204">
        <f>J133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117</v>
      </c>
      <c r="E101" s="203"/>
      <c r="F101" s="203"/>
      <c r="G101" s="203"/>
      <c r="H101" s="203"/>
      <c r="I101" s="203"/>
      <c r="J101" s="204">
        <f>J157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118</v>
      </c>
      <c r="E102" s="203"/>
      <c r="F102" s="203"/>
      <c r="G102" s="203"/>
      <c r="H102" s="203"/>
      <c r="I102" s="203"/>
      <c r="J102" s="204">
        <f>J160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119</v>
      </c>
      <c r="E103" s="203"/>
      <c r="F103" s="203"/>
      <c r="G103" s="203"/>
      <c r="H103" s="203"/>
      <c r="I103" s="203"/>
      <c r="J103" s="204">
        <f>J166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120</v>
      </c>
      <c r="E104" s="203"/>
      <c r="F104" s="203"/>
      <c r="G104" s="203"/>
      <c r="H104" s="203"/>
      <c r="I104" s="203"/>
      <c r="J104" s="204">
        <f>J185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453</v>
      </c>
      <c r="E105" s="198"/>
      <c r="F105" s="198"/>
      <c r="G105" s="198"/>
      <c r="H105" s="198"/>
      <c r="I105" s="198"/>
      <c r="J105" s="199">
        <f>J187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454</v>
      </c>
      <c r="E106" s="203"/>
      <c r="F106" s="203"/>
      <c r="G106" s="203"/>
      <c r="H106" s="203"/>
      <c r="I106" s="203"/>
      <c r="J106" s="204">
        <f>J188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5"/>
      <c r="C107" s="196"/>
      <c r="D107" s="197" t="s">
        <v>121</v>
      </c>
      <c r="E107" s="198"/>
      <c r="F107" s="198"/>
      <c r="G107" s="198"/>
      <c r="H107" s="198"/>
      <c r="I107" s="198"/>
      <c r="J107" s="199">
        <f>J193</f>
        <v>0</v>
      </c>
      <c r="K107" s="196"/>
      <c r="L107" s="20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1"/>
      <c r="C108" s="136"/>
      <c r="D108" s="202" t="s">
        <v>122</v>
      </c>
      <c r="E108" s="203"/>
      <c r="F108" s="203"/>
      <c r="G108" s="203"/>
      <c r="H108" s="203"/>
      <c r="I108" s="203"/>
      <c r="J108" s="204">
        <f>J194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123</v>
      </c>
      <c r="E109" s="203"/>
      <c r="F109" s="203"/>
      <c r="G109" s="203"/>
      <c r="H109" s="203"/>
      <c r="I109" s="203"/>
      <c r="J109" s="204">
        <f>J197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124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90" t="str">
        <f>E7</f>
        <v>EUROVELO 11 V REGIÓNE ZOHT, ÚSEK ČERVENICA PRI SABINOVE - LIPANY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" customFormat="1" ht="12" customHeight="1">
      <c r="B120" s="18"/>
      <c r="C120" s="29" t="s">
        <v>105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190" t="s">
        <v>106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107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E11</f>
        <v xml:space="preserve">06 - SO 20.6  Cyklotrasa - novostavba ,,Rybníky´´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F14</f>
        <v>ROŽKOVANY</v>
      </c>
      <c r="G125" s="37"/>
      <c r="H125" s="37"/>
      <c r="I125" s="29" t="s">
        <v>20</v>
      </c>
      <c r="J125" s="82" t="str">
        <f>IF(J14="","",J14)</f>
        <v>8. 3. 2022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25.65" customHeight="1">
      <c r="A127" s="35"/>
      <c r="B127" s="36"/>
      <c r="C127" s="29" t="s">
        <v>22</v>
      </c>
      <c r="D127" s="37"/>
      <c r="E127" s="37"/>
      <c r="F127" s="24" t="str">
        <f>E17</f>
        <v>ZDRUŽENIE OBCI HORNEJ TORYSY (ZOHT), LIPANY</v>
      </c>
      <c r="G127" s="37"/>
      <c r="H127" s="37"/>
      <c r="I127" s="29" t="s">
        <v>28</v>
      </c>
      <c r="J127" s="33" t="str">
        <f>E23</f>
        <v>KDS PROJEKT, S.R.O.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7"/>
      <c r="E128" s="37"/>
      <c r="F128" s="24" t="str">
        <f>IF(E20="","",E20)</f>
        <v>Vyplň údaj</v>
      </c>
      <c r="G128" s="37"/>
      <c r="H128" s="37"/>
      <c r="I128" s="29" t="s">
        <v>32</v>
      </c>
      <c r="J128" s="33" t="str">
        <f>E26</f>
        <v xml:space="preserve"> 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06"/>
      <c r="B130" s="207"/>
      <c r="C130" s="208" t="s">
        <v>125</v>
      </c>
      <c r="D130" s="209" t="s">
        <v>60</v>
      </c>
      <c r="E130" s="209" t="s">
        <v>56</v>
      </c>
      <c r="F130" s="209" t="s">
        <v>57</v>
      </c>
      <c r="G130" s="209" t="s">
        <v>126</v>
      </c>
      <c r="H130" s="209" t="s">
        <v>127</v>
      </c>
      <c r="I130" s="209" t="s">
        <v>128</v>
      </c>
      <c r="J130" s="210" t="s">
        <v>112</v>
      </c>
      <c r="K130" s="211" t="s">
        <v>129</v>
      </c>
      <c r="L130" s="212"/>
      <c r="M130" s="103" t="s">
        <v>1</v>
      </c>
      <c r="N130" s="104" t="s">
        <v>39</v>
      </c>
      <c r="O130" s="104" t="s">
        <v>130</v>
      </c>
      <c r="P130" s="104" t="s">
        <v>131</v>
      </c>
      <c r="Q130" s="104" t="s">
        <v>132</v>
      </c>
      <c r="R130" s="104" t="s">
        <v>133</v>
      </c>
      <c r="S130" s="104" t="s">
        <v>134</v>
      </c>
      <c r="T130" s="105" t="s">
        <v>135</v>
      </c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</row>
    <row r="131" s="2" customFormat="1" ht="22.8" customHeight="1">
      <c r="A131" s="35"/>
      <c r="B131" s="36"/>
      <c r="C131" s="110" t="s">
        <v>113</v>
      </c>
      <c r="D131" s="37"/>
      <c r="E131" s="37"/>
      <c r="F131" s="37"/>
      <c r="G131" s="37"/>
      <c r="H131" s="37"/>
      <c r="I131" s="37"/>
      <c r="J131" s="213">
        <f>BK131</f>
        <v>0</v>
      </c>
      <c r="K131" s="37"/>
      <c r="L131" s="41"/>
      <c r="M131" s="106"/>
      <c r="N131" s="214"/>
      <c r="O131" s="107"/>
      <c r="P131" s="215">
        <f>P132+P187+P193</f>
        <v>0</v>
      </c>
      <c r="Q131" s="107"/>
      <c r="R131" s="215">
        <f>R132+R187+R193</f>
        <v>3221.2676879999999</v>
      </c>
      <c r="S131" s="107"/>
      <c r="T131" s="216">
        <f>T132+T187+T193</f>
        <v>8.8000000000000007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114</v>
      </c>
      <c r="BK131" s="217">
        <f>BK132+BK187+BK193</f>
        <v>0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136</v>
      </c>
      <c r="F132" s="221" t="s">
        <v>137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P133+P157+P160+P166+P185</f>
        <v>0</v>
      </c>
      <c r="Q132" s="226"/>
      <c r="R132" s="227">
        <f>R133+R157+R160+R166+R185</f>
        <v>3221.2316879999998</v>
      </c>
      <c r="S132" s="226"/>
      <c r="T132" s="228">
        <f>T133+T157+T160+T166+T185</f>
        <v>8.8000000000000007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81</v>
      </c>
      <c r="AT132" s="230" t="s">
        <v>74</v>
      </c>
      <c r="AU132" s="230" t="s">
        <v>75</v>
      </c>
      <c r="AY132" s="229" t="s">
        <v>138</v>
      </c>
      <c r="BK132" s="231">
        <f>BK133+BK157+BK160+BK166+BK185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81</v>
      </c>
      <c r="F133" s="232" t="s">
        <v>139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SUM(P134:P156)</f>
        <v>0</v>
      </c>
      <c r="Q133" s="226"/>
      <c r="R133" s="227">
        <f>SUM(R134:R156)</f>
        <v>1215.1298999999999</v>
      </c>
      <c r="S133" s="226"/>
      <c r="T133" s="228">
        <f>SUM(T134:T156)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81</v>
      </c>
      <c r="AT133" s="230" t="s">
        <v>74</v>
      </c>
      <c r="AU133" s="230" t="s">
        <v>81</v>
      </c>
      <c r="AY133" s="229" t="s">
        <v>138</v>
      </c>
      <c r="BK133" s="231">
        <f>SUM(BK134:BK156)</f>
        <v>0</v>
      </c>
    </row>
    <row r="134" s="2" customFormat="1" ht="33" customHeight="1">
      <c r="A134" s="35"/>
      <c r="B134" s="36"/>
      <c r="C134" s="234" t="s">
        <v>81</v>
      </c>
      <c r="D134" s="234" t="s">
        <v>140</v>
      </c>
      <c r="E134" s="235" t="s">
        <v>141</v>
      </c>
      <c r="F134" s="236" t="s">
        <v>142</v>
      </c>
      <c r="G134" s="237" t="s">
        <v>143</v>
      </c>
      <c r="H134" s="238">
        <v>800</v>
      </c>
      <c r="I134" s="239"/>
      <c r="J134" s="238">
        <f>ROUND(I134*H134,3)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144</v>
      </c>
      <c r="AT134" s="245" t="s">
        <v>140</v>
      </c>
      <c r="AU134" s="245" t="s">
        <v>87</v>
      </c>
      <c r="AY134" s="14" t="s">
        <v>138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7">
        <f>ROUND(I134*H134,3)</f>
        <v>0</v>
      </c>
      <c r="BL134" s="14" t="s">
        <v>144</v>
      </c>
      <c r="BM134" s="245" t="s">
        <v>455</v>
      </c>
    </row>
    <row r="135" s="2" customFormat="1" ht="24.15" customHeight="1">
      <c r="A135" s="35"/>
      <c r="B135" s="36"/>
      <c r="C135" s="234" t="s">
        <v>87</v>
      </c>
      <c r="D135" s="234" t="s">
        <v>140</v>
      </c>
      <c r="E135" s="235" t="s">
        <v>456</v>
      </c>
      <c r="F135" s="236" t="s">
        <v>457</v>
      </c>
      <c r="G135" s="237" t="s">
        <v>143</v>
      </c>
      <c r="H135" s="238">
        <v>1286.4000000000001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458</v>
      </c>
    </row>
    <row r="136" s="2" customFormat="1" ht="24.15" customHeight="1">
      <c r="A136" s="35"/>
      <c r="B136" s="36"/>
      <c r="C136" s="234" t="s">
        <v>149</v>
      </c>
      <c r="D136" s="234" t="s">
        <v>140</v>
      </c>
      <c r="E136" s="235" t="s">
        <v>150</v>
      </c>
      <c r="F136" s="236" t="s">
        <v>151</v>
      </c>
      <c r="G136" s="237" t="s">
        <v>143</v>
      </c>
      <c r="H136" s="238">
        <v>385.92000000000002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459</v>
      </c>
    </row>
    <row r="137" s="2" customFormat="1" ht="21.75" customHeight="1">
      <c r="A137" s="35"/>
      <c r="B137" s="36"/>
      <c r="C137" s="234" t="s">
        <v>144</v>
      </c>
      <c r="D137" s="234" t="s">
        <v>140</v>
      </c>
      <c r="E137" s="235" t="s">
        <v>460</v>
      </c>
      <c r="F137" s="236" t="s">
        <v>461</v>
      </c>
      <c r="G137" s="237" t="s">
        <v>143</v>
      </c>
      <c r="H137" s="238">
        <v>23.559999999999999</v>
      </c>
      <c r="I137" s="239"/>
      <c r="J137" s="238">
        <f>ROUND(I137*H137,3)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144</v>
      </c>
      <c r="AT137" s="245" t="s">
        <v>140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462</v>
      </c>
    </row>
    <row r="138" s="2" customFormat="1" ht="24.15" customHeight="1">
      <c r="A138" s="35"/>
      <c r="B138" s="36"/>
      <c r="C138" s="234" t="s">
        <v>156</v>
      </c>
      <c r="D138" s="234" t="s">
        <v>140</v>
      </c>
      <c r="E138" s="235" t="s">
        <v>157</v>
      </c>
      <c r="F138" s="236" t="s">
        <v>158</v>
      </c>
      <c r="G138" s="237" t="s">
        <v>143</v>
      </c>
      <c r="H138" s="238">
        <v>7.0679999999999996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463</v>
      </c>
    </row>
    <row r="139" s="2" customFormat="1" ht="16.5" customHeight="1">
      <c r="A139" s="35"/>
      <c r="B139" s="36"/>
      <c r="C139" s="248" t="s">
        <v>160</v>
      </c>
      <c r="D139" s="248" t="s">
        <v>161</v>
      </c>
      <c r="E139" s="249" t="s">
        <v>162</v>
      </c>
      <c r="F139" s="250" t="s">
        <v>163</v>
      </c>
      <c r="G139" s="251" t="s">
        <v>164</v>
      </c>
      <c r="H139" s="252">
        <v>35.340000000000003</v>
      </c>
      <c r="I139" s="253"/>
      <c r="J139" s="252">
        <f>ROUND(I139*H139,3)</f>
        <v>0</v>
      </c>
      <c r="K139" s="254"/>
      <c r="L139" s="255"/>
      <c r="M139" s="256" t="s">
        <v>1</v>
      </c>
      <c r="N139" s="257" t="s">
        <v>41</v>
      </c>
      <c r="O139" s="94"/>
      <c r="P139" s="243">
        <f>O139*H139</f>
        <v>0</v>
      </c>
      <c r="Q139" s="243">
        <v>1</v>
      </c>
      <c r="R139" s="243">
        <f>Q139*H139</f>
        <v>35.340000000000003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165</v>
      </c>
      <c r="AT139" s="245" t="s">
        <v>161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464</v>
      </c>
    </row>
    <row r="140" s="2" customFormat="1" ht="24.15" customHeight="1">
      <c r="A140" s="35"/>
      <c r="B140" s="36"/>
      <c r="C140" s="234" t="s">
        <v>167</v>
      </c>
      <c r="D140" s="234" t="s">
        <v>140</v>
      </c>
      <c r="E140" s="235" t="s">
        <v>465</v>
      </c>
      <c r="F140" s="236" t="s">
        <v>466</v>
      </c>
      <c r="G140" s="237" t="s">
        <v>143</v>
      </c>
      <c r="H140" s="238">
        <v>39.600000000000001</v>
      </c>
      <c r="I140" s="239"/>
      <c r="J140" s="238">
        <f>ROUND(I140*H140,3)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144</v>
      </c>
      <c r="AT140" s="245" t="s">
        <v>140</v>
      </c>
      <c r="AU140" s="245" t="s">
        <v>87</v>
      </c>
      <c r="AY140" s="14" t="s">
        <v>138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7">
        <f>ROUND(I140*H140,3)</f>
        <v>0</v>
      </c>
      <c r="BL140" s="14" t="s">
        <v>144</v>
      </c>
      <c r="BM140" s="245" t="s">
        <v>467</v>
      </c>
    </row>
    <row r="141" s="2" customFormat="1" ht="37.8" customHeight="1">
      <c r="A141" s="35"/>
      <c r="B141" s="36"/>
      <c r="C141" s="234" t="s">
        <v>165</v>
      </c>
      <c r="D141" s="234" t="s">
        <v>140</v>
      </c>
      <c r="E141" s="235" t="s">
        <v>468</v>
      </c>
      <c r="F141" s="236" t="s">
        <v>469</v>
      </c>
      <c r="G141" s="237" t="s">
        <v>143</v>
      </c>
      <c r="H141" s="238">
        <v>11.880000000000001</v>
      </c>
      <c r="I141" s="239"/>
      <c r="J141" s="238">
        <f>ROUND(I141*H141,3)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144</v>
      </c>
      <c r="AT141" s="245" t="s">
        <v>140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470</v>
      </c>
    </row>
    <row r="142" s="2" customFormat="1" ht="37.8" customHeight="1">
      <c r="A142" s="35"/>
      <c r="B142" s="36"/>
      <c r="C142" s="234" t="s">
        <v>174</v>
      </c>
      <c r="D142" s="234" t="s">
        <v>140</v>
      </c>
      <c r="E142" s="235" t="s">
        <v>171</v>
      </c>
      <c r="F142" s="236" t="s">
        <v>172</v>
      </c>
      <c r="G142" s="237" t="s">
        <v>143</v>
      </c>
      <c r="H142" s="238">
        <v>502.83999999999998</v>
      </c>
      <c r="I142" s="239"/>
      <c r="J142" s="238">
        <f>ROUND(I142*H142,3)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144</v>
      </c>
      <c r="AT142" s="245" t="s">
        <v>140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471</v>
      </c>
    </row>
    <row r="143" s="2" customFormat="1" ht="44.25" customHeight="1">
      <c r="A143" s="35"/>
      <c r="B143" s="36"/>
      <c r="C143" s="234" t="s">
        <v>178</v>
      </c>
      <c r="D143" s="234" t="s">
        <v>140</v>
      </c>
      <c r="E143" s="235" t="s">
        <v>175</v>
      </c>
      <c r="F143" s="236" t="s">
        <v>176</v>
      </c>
      <c r="G143" s="237" t="s">
        <v>143</v>
      </c>
      <c r="H143" s="238">
        <v>1005.68</v>
      </c>
      <c r="I143" s="239"/>
      <c r="J143" s="238">
        <f>ROUND(I143*H143,3)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144</v>
      </c>
      <c r="AT143" s="245" t="s">
        <v>140</v>
      </c>
      <c r="AU143" s="245" t="s">
        <v>87</v>
      </c>
      <c r="AY143" s="14" t="s">
        <v>138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7">
        <f>ROUND(I143*H143,3)</f>
        <v>0</v>
      </c>
      <c r="BL143" s="14" t="s">
        <v>144</v>
      </c>
      <c r="BM143" s="245" t="s">
        <v>472</v>
      </c>
    </row>
    <row r="144" s="2" customFormat="1" ht="24.15" customHeight="1">
      <c r="A144" s="35"/>
      <c r="B144" s="36"/>
      <c r="C144" s="234" t="s">
        <v>182</v>
      </c>
      <c r="D144" s="234" t="s">
        <v>140</v>
      </c>
      <c r="E144" s="235" t="s">
        <v>179</v>
      </c>
      <c r="F144" s="236" t="s">
        <v>180</v>
      </c>
      <c r="G144" s="237" t="s">
        <v>143</v>
      </c>
      <c r="H144" s="238">
        <v>600</v>
      </c>
      <c r="I144" s="239"/>
      <c r="J144" s="238">
        <f>ROUND(I144*H144,3)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144</v>
      </c>
      <c r="AT144" s="245" t="s">
        <v>140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473</v>
      </c>
    </row>
    <row r="145" s="2" customFormat="1" ht="24.15" customHeight="1">
      <c r="A145" s="35"/>
      <c r="B145" s="36"/>
      <c r="C145" s="234" t="s">
        <v>186</v>
      </c>
      <c r="D145" s="234" t="s">
        <v>140</v>
      </c>
      <c r="E145" s="235" t="s">
        <v>183</v>
      </c>
      <c r="F145" s="236" t="s">
        <v>184</v>
      </c>
      <c r="G145" s="237" t="s">
        <v>143</v>
      </c>
      <c r="H145" s="238">
        <v>686.39999999999998</v>
      </c>
      <c r="I145" s="239"/>
      <c r="J145" s="238">
        <f>ROUND(I145*H145,3)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144</v>
      </c>
      <c r="AT145" s="245" t="s">
        <v>140</v>
      </c>
      <c r="AU145" s="245" t="s">
        <v>87</v>
      </c>
      <c r="AY145" s="14" t="s">
        <v>138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7">
        <f>ROUND(I145*H145,3)</f>
        <v>0</v>
      </c>
      <c r="BL145" s="14" t="s">
        <v>144</v>
      </c>
      <c r="BM145" s="245" t="s">
        <v>474</v>
      </c>
    </row>
    <row r="146" s="2" customFormat="1" ht="16.5" customHeight="1">
      <c r="A146" s="35"/>
      <c r="B146" s="36"/>
      <c r="C146" s="248" t="s">
        <v>190</v>
      </c>
      <c r="D146" s="248" t="s">
        <v>161</v>
      </c>
      <c r="E146" s="249" t="s">
        <v>187</v>
      </c>
      <c r="F146" s="250" t="s">
        <v>188</v>
      </c>
      <c r="G146" s="251" t="s">
        <v>164</v>
      </c>
      <c r="H146" s="252">
        <v>1166.8800000000001</v>
      </c>
      <c r="I146" s="253"/>
      <c r="J146" s="252">
        <f>ROUND(I146*H146,3)</f>
        <v>0</v>
      </c>
      <c r="K146" s="254"/>
      <c r="L146" s="255"/>
      <c r="M146" s="256" t="s">
        <v>1</v>
      </c>
      <c r="N146" s="257" t="s">
        <v>41</v>
      </c>
      <c r="O146" s="94"/>
      <c r="P146" s="243">
        <f>O146*H146</f>
        <v>0</v>
      </c>
      <c r="Q146" s="243">
        <v>1</v>
      </c>
      <c r="R146" s="243">
        <f>Q146*H146</f>
        <v>1166.8800000000001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165</v>
      </c>
      <c r="AT146" s="245" t="s">
        <v>161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475</v>
      </c>
    </row>
    <row r="147" s="2" customFormat="1" ht="24.15" customHeight="1">
      <c r="A147" s="35"/>
      <c r="B147" s="36"/>
      <c r="C147" s="234" t="s">
        <v>194</v>
      </c>
      <c r="D147" s="234" t="s">
        <v>140</v>
      </c>
      <c r="E147" s="235" t="s">
        <v>191</v>
      </c>
      <c r="F147" s="236" t="s">
        <v>192</v>
      </c>
      <c r="G147" s="237" t="s">
        <v>143</v>
      </c>
      <c r="H147" s="238">
        <v>1200</v>
      </c>
      <c r="I147" s="239"/>
      <c r="J147" s="238">
        <f>ROUND(I147*H147,3)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144</v>
      </c>
      <c r="AT147" s="245" t="s">
        <v>140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476</v>
      </c>
    </row>
    <row r="148" s="2" customFormat="1" ht="21.75" customHeight="1">
      <c r="A148" s="35"/>
      <c r="B148" s="36"/>
      <c r="C148" s="234" t="s">
        <v>198</v>
      </c>
      <c r="D148" s="234" t="s">
        <v>140</v>
      </c>
      <c r="E148" s="235" t="s">
        <v>195</v>
      </c>
      <c r="F148" s="236" t="s">
        <v>196</v>
      </c>
      <c r="G148" s="237" t="s">
        <v>143</v>
      </c>
      <c r="H148" s="238">
        <v>502.83999999999998</v>
      </c>
      <c r="I148" s="239"/>
      <c r="J148" s="238">
        <f>ROUND(I148*H148,3)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144</v>
      </c>
      <c r="AT148" s="245" t="s">
        <v>140</v>
      </c>
      <c r="AU148" s="245" t="s">
        <v>87</v>
      </c>
      <c r="AY148" s="14" t="s">
        <v>138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7">
        <f>ROUND(I148*H148,3)</f>
        <v>0</v>
      </c>
      <c r="BL148" s="14" t="s">
        <v>144</v>
      </c>
      <c r="BM148" s="245" t="s">
        <v>477</v>
      </c>
    </row>
    <row r="149" s="2" customFormat="1" ht="24.15" customHeight="1">
      <c r="A149" s="35"/>
      <c r="B149" s="36"/>
      <c r="C149" s="234" t="s">
        <v>203</v>
      </c>
      <c r="D149" s="234" t="s">
        <v>140</v>
      </c>
      <c r="E149" s="235" t="s">
        <v>478</v>
      </c>
      <c r="F149" s="236" t="s">
        <v>479</v>
      </c>
      <c r="G149" s="237" t="s">
        <v>143</v>
      </c>
      <c r="H149" s="238">
        <v>23.16</v>
      </c>
      <c r="I149" s="239"/>
      <c r="J149" s="238">
        <f>ROUND(I149*H149,3)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144</v>
      </c>
      <c r="AT149" s="245" t="s">
        <v>140</v>
      </c>
      <c r="AU149" s="245" t="s">
        <v>87</v>
      </c>
      <c r="AY149" s="14" t="s">
        <v>138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7">
        <f>ROUND(I149*H149,3)</f>
        <v>0</v>
      </c>
      <c r="BL149" s="14" t="s">
        <v>144</v>
      </c>
      <c r="BM149" s="245" t="s">
        <v>480</v>
      </c>
    </row>
    <row r="150" s="2" customFormat="1" ht="24.15" customHeight="1">
      <c r="A150" s="35"/>
      <c r="B150" s="36"/>
      <c r="C150" s="234" t="s">
        <v>208</v>
      </c>
      <c r="D150" s="234" t="s">
        <v>140</v>
      </c>
      <c r="E150" s="235" t="s">
        <v>481</v>
      </c>
      <c r="F150" s="236" t="s">
        <v>482</v>
      </c>
      <c r="G150" s="237" t="s">
        <v>143</v>
      </c>
      <c r="H150" s="238">
        <v>7.5759999999999996</v>
      </c>
      <c r="I150" s="239"/>
      <c r="J150" s="238">
        <f>ROUND(I150*H150,3)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144</v>
      </c>
      <c r="AT150" s="245" t="s">
        <v>140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483</v>
      </c>
    </row>
    <row r="151" s="2" customFormat="1" ht="16.5" customHeight="1">
      <c r="A151" s="35"/>
      <c r="B151" s="36"/>
      <c r="C151" s="248" t="s">
        <v>212</v>
      </c>
      <c r="D151" s="248" t="s">
        <v>161</v>
      </c>
      <c r="E151" s="249" t="s">
        <v>484</v>
      </c>
      <c r="F151" s="250" t="s">
        <v>485</v>
      </c>
      <c r="G151" s="251" t="s">
        <v>164</v>
      </c>
      <c r="H151" s="252">
        <v>12.879</v>
      </c>
      <c r="I151" s="253"/>
      <c r="J151" s="252">
        <f>ROUND(I151*H151,3)</f>
        <v>0</v>
      </c>
      <c r="K151" s="254"/>
      <c r="L151" s="255"/>
      <c r="M151" s="256" t="s">
        <v>1</v>
      </c>
      <c r="N151" s="257" t="s">
        <v>41</v>
      </c>
      <c r="O151" s="94"/>
      <c r="P151" s="243">
        <f>O151*H151</f>
        <v>0</v>
      </c>
      <c r="Q151" s="243">
        <v>1</v>
      </c>
      <c r="R151" s="243">
        <f>Q151*H151</f>
        <v>12.879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165</v>
      </c>
      <c r="AT151" s="245" t="s">
        <v>161</v>
      </c>
      <c r="AU151" s="245" t="s">
        <v>87</v>
      </c>
      <c r="AY151" s="14" t="s">
        <v>138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7">
        <f>ROUND(I151*H151,3)</f>
        <v>0</v>
      </c>
      <c r="BL151" s="14" t="s">
        <v>144</v>
      </c>
      <c r="BM151" s="245" t="s">
        <v>486</v>
      </c>
    </row>
    <row r="152" s="2" customFormat="1" ht="24.15" customHeight="1">
      <c r="A152" s="35"/>
      <c r="B152" s="36"/>
      <c r="C152" s="234" t="s">
        <v>216</v>
      </c>
      <c r="D152" s="234" t="s">
        <v>140</v>
      </c>
      <c r="E152" s="235" t="s">
        <v>199</v>
      </c>
      <c r="F152" s="236" t="s">
        <v>200</v>
      </c>
      <c r="G152" s="237" t="s">
        <v>201</v>
      </c>
      <c r="H152" s="238">
        <v>1000</v>
      </c>
      <c r="I152" s="239"/>
      <c r="J152" s="238">
        <f>ROUND(I152*H152,3)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144</v>
      </c>
      <c r="AT152" s="245" t="s">
        <v>140</v>
      </c>
      <c r="AU152" s="245" t="s">
        <v>87</v>
      </c>
      <c r="AY152" s="14" t="s">
        <v>138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7">
        <f>ROUND(I152*H152,3)</f>
        <v>0</v>
      </c>
      <c r="BL152" s="14" t="s">
        <v>144</v>
      </c>
      <c r="BM152" s="245" t="s">
        <v>487</v>
      </c>
    </row>
    <row r="153" s="2" customFormat="1" ht="16.5" customHeight="1">
      <c r="A153" s="35"/>
      <c r="B153" s="36"/>
      <c r="C153" s="248" t="s">
        <v>7</v>
      </c>
      <c r="D153" s="248" t="s">
        <v>161</v>
      </c>
      <c r="E153" s="249" t="s">
        <v>204</v>
      </c>
      <c r="F153" s="250" t="s">
        <v>205</v>
      </c>
      <c r="G153" s="251" t="s">
        <v>206</v>
      </c>
      <c r="H153" s="252">
        <v>30.899999999999999</v>
      </c>
      <c r="I153" s="253"/>
      <c r="J153" s="252">
        <f>ROUND(I153*H153,3)</f>
        <v>0</v>
      </c>
      <c r="K153" s="254"/>
      <c r="L153" s="255"/>
      <c r="M153" s="256" t="s">
        <v>1</v>
      </c>
      <c r="N153" s="257" t="s">
        <v>41</v>
      </c>
      <c r="O153" s="94"/>
      <c r="P153" s="243">
        <f>O153*H153</f>
        <v>0</v>
      </c>
      <c r="Q153" s="243">
        <v>0.001</v>
      </c>
      <c r="R153" s="243">
        <f>Q153*H153</f>
        <v>0.0309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165</v>
      </c>
      <c r="AT153" s="245" t="s">
        <v>161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488</v>
      </c>
    </row>
    <row r="154" s="2" customFormat="1" ht="21.75" customHeight="1">
      <c r="A154" s="35"/>
      <c r="B154" s="36"/>
      <c r="C154" s="234" t="s">
        <v>98</v>
      </c>
      <c r="D154" s="234" t="s">
        <v>140</v>
      </c>
      <c r="E154" s="235" t="s">
        <v>209</v>
      </c>
      <c r="F154" s="236" t="s">
        <v>210</v>
      </c>
      <c r="G154" s="237" t="s">
        <v>201</v>
      </c>
      <c r="H154" s="238">
        <v>2288</v>
      </c>
      <c r="I154" s="239"/>
      <c r="J154" s="238">
        <f>ROUND(I154*H154,3)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144</v>
      </c>
      <c r="AT154" s="245" t="s">
        <v>140</v>
      </c>
      <c r="AU154" s="245" t="s">
        <v>87</v>
      </c>
      <c r="AY154" s="14" t="s">
        <v>138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7">
        <f>ROUND(I154*H154,3)</f>
        <v>0</v>
      </c>
      <c r="BL154" s="14" t="s">
        <v>144</v>
      </c>
      <c r="BM154" s="245" t="s">
        <v>489</v>
      </c>
    </row>
    <row r="155" s="2" customFormat="1" ht="24.15" customHeight="1">
      <c r="A155" s="35"/>
      <c r="B155" s="36"/>
      <c r="C155" s="234" t="s">
        <v>101</v>
      </c>
      <c r="D155" s="234" t="s">
        <v>140</v>
      </c>
      <c r="E155" s="235" t="s">
        <v>213</v>
      </c>
      <c r="F155" s="236" t="s">
        <v>214</v>
      </c>
      <c r="G155" s="237" t="s">
        <v>201</v>
      </c>
      <c r="H155" s="238">
        <v>1000</v>
      </c>
      <c r="I155" s="239"/>
      <c r="J155" s="238">
        <f>ROUND(I155*H155,3)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144</v>
      </c>
      <c r="AT155" s="245" t="s">
        <v>140</v>
      </c>
      <c r="AU155" s="245" t="s">
        <v>87</v>
      </c>
      <c r="AY155" s="14" t="s">
        <v>138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7">
        <f>ROUND(I155*H155,3)</f>
        <v>0</v>
      </c>
      <c r="BL155" s="14" t="s">
        <v>144</v>
      </c>
      <c r="BM155" s="245" t="s">
        <v>490</v>
      </c>
    </row>
    <row r="156" s="2" customFormat="1" ht="33" customHeight="1">
      <c r="A156" s="35"/>
      <c r="B156" s="36"/>
      <c r="C156" s="234" t="s">
        <v>231</v>
      </c>
      <c r="D156" s="234" t="s">
        <v>140</v>
      </c>
      <c r="E156" s="235" t="s">
        <v>217</v>
      </c>
      <c r="F156" s="236" t="s">
        <v>218</v>
      </c>
      <c r="G156" s="237" t="s">
        <v>201</v>
      </c>
      <c r="H156" s="238">
        <v>1000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491</v>
      </c>
    </row>
    <row r="157" s="12" customFormat="1" ht="22.8" customHeight="1">
      <c r="A157" s="12"/>
      <c r="B157" s="218"/>
      <c r="C157" s="219"/>
      <c r="D157" s="220" t="s">
        <v>74</v>
      </c>
      <c r="E157" s="232" t="s">
        <v>87</v>
      </c>
      <c r="F157" s="232" t="s">
        <v>220</v>
      </c>
      <c r="G157" s="219"/>
      <c r="H157" s="219"/>
      <c r="I157" s="222"/>
      <c r="J157" s="233">
        <f>BK157</f>
        <v>0</v>
      </c>
      <c r="K157" s="219"/>
      <c r="L157" s="224"/>
      <c r="M157" s="225"/>
      <c r="N157" s="226"/>
      <c r="O157" s="226"/>
      <c r="P157" s="227">
        <f>SUM(P158:P159)</f>
        <v>0</v>
      </c>
      <c r="Q157" s="226"/>
      <c r="R157" s="227">
        <f>SUM(R158:R159)</f>
        <v>0.76876800000000001</v>
      </c>
      <c r="S157" s="226"/>
      <c r="T157" s="228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9" t="s">
        <v>81</v>
      </c>
      <c r="AT157" s="230" t="s">
        <v>74</v>
      </c>
      <c r="AU157" s="230" t="s">
        <v>81</v>
      </c>
      <c r="AY157" s="229" t="s">
        <v>138</v>
      </c>
      <c r="BK157" s="231">
        <f>SUM(BK158:BK159)</f>
        <v>0</v>
      </c>
    </row>
    <row r="158" s="2" customFormat="1" ht="24.15" customHeight="1">
      <c r="A158" s="35"/>
      <c r="B158" s="36"/>
      <c r="C158" s="234" t="s">
        <v>235</v>
      </c>
      <c r="D158" s="234" t="s">
        <v>140</v>
      </c>
      <c r="E158" s="235" t="s">
        <v>221</v>
      </c>
      <c r="F158" s="236" t="s">
        <v>222</v>
      </c>
      <c r="G158" s="237" t="s">
        <v>201</v>
      </c>
      <c r="H158" s="238">
        <v>2288</v>
      </c>
      <c r="I158" s="239"/>
      <c r="J158" s="238">
        <f>ROUND(I158*H158,3)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3.0000000000000001E-05</v>
      </c>
      <c r="R158" s="243">
        <f>Q158*H158</f>
        <v>0.068640000000000007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144</v>
      </c>
      <c r="AT158" s="245" t="s">
        <v>140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492</v>
      </c>
    </row>
    <row r="159" s="2" customFormat="1" ht="24.15" customHeight="1">
      <c r="A159" s="35"/>
      <c r="B159" s="36"/>
      <c r="C159" s="248" t="s">
        <v>239</v>
      </c>
      <c r="D159" s="248" t="s">
        <v>161</v>
      </c>
      <c r="E159" s="249" t="s">
        <v>224</v>
      </c>
      <c r="F159" s="250" t="s">
        <v>225</v>
      </c>
      <c r="G159" s="251" t="s">
        <v>201</v>
      </c>
      <c r="H159" s="252">
        <v>2333.7600000000002</v>
      </c>
      <c r="I159" s="253"/>
      <c r="J159" s="252">
        <f>ROUND(I159*H159,3)</f>
        <v>0</v>
      </c>
      <c r="K159" s="254"/>
      <c r="L159" s="255"/>
      <c r="M159" s="256" t="s">
        <v>1</v>
      </c>
      <c r="N159" s="257" t="s">
        <v>41</v>
      </c>
      <c r="O159" s="94"/>
      <c r="P159" s="243">
        <f>O159*H159</f>
        <v>0</v>
      </c>
      <c r="Q159" s="243">
        <v>0.00029999999999999997</v>
      </c>
      <c r="R159" s="243">
        <f>Q159*H159</f>
        <v>0.70012799999999997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165</v>
      </c>
      <c r="AT159" s="245" t="s">
        <v>161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493</v>
      </c>
    </row>
    <row r="160" s="12" customFormat="1" ht="22.8" customHeight="1">
      <c r="A160" s="12"/>
      <c r="B160" s="218"/>
      <c r="C160" s="219"/>
      <c r="D160" s="220" t="s">
        <v>74</v>
      </c>
      <c r="E160" s="232" t="s">
        <v>156</v>
      </c>
      <c r="F160" s="232" t="s">
        <v>227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SUM(P161:P165)</f>
        <v>0</v>
      </c>
      <c r="Q160" s="226"/>
      <c r="R160" s="227">
        <f>SUM(R161:R165)</f>
        <v>1745.8313600000001</v>
      </c>
      <c r="S160" s="226"/>
      <c r="T160" s="228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81</v>
      </c>
      <c r="AT160" s="230" t="s">
        <v>74</v>
      </c>
      <c r="AU160" s="230" t="s">
        <v>81</v>
      </c>
      <c r="AY160" s="229" t="s">
        <v>138</v>
      </c>
      <c r="BK160" s="231">
        <f>SUM(BK161:BK165)</f>
        <v>0</v>
      </c>
    </row>
    <row r="161" s="2" customFormat="1" ht="24.15" customHeight="1">
      <c r="A161" s="35"/>
      <c r="B161" s="36"/>
      <c r="C161" s="234" t="s">
        <v>243</v>
      </c>
      <c r="D161" s="234" t="s">
        <v>140</v>
      </c>
      <c r="E161" s="235" t="s">
        <v>228</v>
      </c>
      <c r="F161" s="236" t="s">
        <v>229</v>
      </c>
      <c r="G161" s="237" t="s">
        <v>201</v>
      </c>
      <c r="H161" s="238">
        <v>2142.4000000000001</v>
      </c>
      <c r="I161" s="239"/>
      <c r="J161" s="238">
        <f>ROUND(I161*H161,3)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0.5544</v>
      </c>
      <c r="R161" s="243">
        <f>Q161*H161</f>
        <v>1187.74656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144</v>
      </c>
      <c r="AT161" s="245" t="s">
        <v>140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494</v>
      </c>
    </row>
    <row r="162" s="2" customFormat="1" ht="33" customHeight="1">
      <c r="A162" s="35"/>
      <c r="B162" s="36"/>
      <c r="C162" s="234" t="s">
        <v>248</v>
      </c>
      <c r="D162" s="234" t="s">
        <v>140</v>
      </c>
      <c r="E162" s="235" t="s">
        <v>232</v>
      </c>
      <c r="F162" s="236" t="s">
        <v>233</v>
      </c>
      <c r="G162" s="237" t="s">
        <v>201</v>
      </c>
      <c r="H162" s="238">
        <v>2080</v>
      </c>
      <c r="I162" s="239"/>
      <c r="J162" s="238">
        <f>ROUND(I162*H162,3)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0.15826000000000001</v>
      </c>
      <c r="R162" s="243">
        <f>Q162*H162</f>
        <v>329.18080000000003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144</v>
      </c>
      <c r="AT162" s="245" t="s">
        <v>140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495</v>
      </c>
    </row>
    <row r="163" s="2" customFormat="1" ht="33" customHeight="1">
      <c r="A163" s="35"/>
      <c r="B163" s="36"/>
      <c r="C163" s="234" t="s">
        <v>253</v>
      </c>
      <c r="D163" s="234" t="s">
        <v>140</v>
      </c>
      <c r="E163" s="235" t="s">
        <v>236</v>
      </c>
      <c r="F163" s="236" t="s">
        <v>237</v>
      </c>
      <c r="G163" s="237" t="s">
        <v>201</v>
      </c>
      <c r="H163" s="238">
        <v>2080</v>
      </c>
      <c r="I163" s="239"/>
      <c r="J163" s="238">
        <f>ROUND(I163*H163,3)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0.0058100000000000001</v>
      </c>
      <c r="R163" s="243">
        <f>Q163*H163</f>
        <v>12.0848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144</v>
      </c>
      <c r="AT163" s="245" t="s">
        <v>140</v>
      </c>
      <c r="AU163" s="245" t="s">
        <v>87</v>
      </c>
      <c r="AY163" s="14" t="s">
        <v>138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7">
        <f>ROUND(I163*H163,3)</f>
        <v>0</v>
      </c>
      <c r="BL163" s="14" t="s">
        <v>144</v>
      </c>
      <c r="BM163" s="245" t="s">
        <v>496</v>
      </c>
    </row>
    <row r="164" s="2" customFormat="1" ht="33" customHeight="1">
      <c r="A164" s="35"/>
      <c r="B164" s="36"/>
      <c r="C164" s="234" t="s">
        <v>257</v>
      </c>
      <c r="D164" s="234" t="s">
        <v>140</v>
      </c>
      <c r="E164" s="235" t="s">
        <v>240</v>
      </c>
      <c r="F164" s="236" t="s">
        <v>241</v>
      </c>
      <c r="G164" s="237" t="s">
        <v>201</v>
      </c>
      <c r="H164" s="238">
        <v>2080</v>
      </c>
      <c r="I164" s="239"/>
      <c r="J164" s="238">
        <f>ROUND(I164*H164,3)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0.00051000000000000004</v>
      </c>
      <c r="R164" s="243">
        <f>Q164*H164</f>
        <v>1.0608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144</v>
      </c>
      <c r="AT164" s="245" t="s">
        <v>140</v>
      </c>
      <c r="AU164" s="245" t="s">
        <v>87</v>
      </c>
      <c r="AY164" s="14" t="s">
        <v>138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7">
        <f>ROUND(I164*H164,3)</f>
        <v>0</v>
      </c>
      <c r="BL164" s="14" t="s">
        <v>144</v>
      </c>
      <c r="BM164" s="245" t="s">
        <v>497</v>
      </c>
    </row>
    <row r="165" s="2" customFormat="1" ht="33" customHeight="1">
      <c r="A165" s="35"/>
      <c r="B165" s="36"/>
      <c r="C165" s="234" t="s">
        <v>261</v>
      </c>
      <c r="D165" s="234" t="s">
        <v>140</v>
      </c>
      <c r="E165" s="235" t="s">
        <v>244</v>
      </c>
      <c r="F165" s="236" t="s">
        <v>245</v>
      </c>
      <c r="G165" s="237" t="s">
        <v>201</v>
      </c>
      <c r="H165" s="238">
        <v>2080</v>
      </c>
      <c r="I165" s="239"/>
      <c r="J165" s="238">
        <f>ROUND(I165*H165,3)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0.10373</v>
      </c>
      <c r="R165" s="243">
        <f>Q165*H165</f>
        <v>215.7584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144</v>
      </c>
      <c r="AT165" s="245" t="s">
        <v>140</v>
      </c>
      <c r="AU165" s="245" t="s">
        <v>87</v>
      </c>
      <c r="AY165" s="14" t="s">
        <v>138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7">
        <f>ROUND(I165*H165,3)</f>
        <v>0</v>
      </c>
      <c r="BL165" s="14" t="s">
        <v>144</v>
      </c>
      <c r="BM165" s="245" t="s">
        <v>498</v>
      </c>
    </row>
    <row r="166" s="12" customFormat="1" ht="22.8" customHeight="1">
      <c r="A166" s="12"/>
      <c r="B166" s="218"/>
      <c r="C166" s="219"/>
      <c r="D166" s="220" t="s">
        <v>74</v>
      </c>
      <c r="E166" s="232" t="s">
        <v>174</v>
      </c>
      <c r="F166" s="232" t="s">
        <v>247</v>
      </c>
      <c r="G166" s="219"/>
      <c r="H166" s="219"/>
      <c r="I166" s="222"/>
      <c r="J166" s="233">
        <f>BK166</f>
        <v>0</v>
      </c>
      <c r="K166" s="219"/>
      <c r="L166" s="224"/>
      <c r="M166" s="225"/>
      <c r="N166" s="226"/>
      <c r="O166" s="226"/>
      <c r="P166" s="227">
        <f>SUM(P167:P184)</f>
        <v>0</v>
      </c>
      <c r="Q166" s="226"/>
      <c r="R166" s="227">
        <f>SUM(R167:R184)</f>
        <v>259.50166000000007</v>
      </c>
      <c r="S166" s="226"/>
      <c r="T166" s="228">
        <f>SUM(T167:T184)</f>
        <v>8.8000000000000007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9" t="s">
        <v>81</v>
      </c>
      <c r="AT166" s="230" t="s">
        <v>74</v>
      </c>
      <c r="AU166" s="230" t="s">
        <v>81</v>
      </c>
      <c r="AY166" s="229" t="s">
        <v>138</v>
      </c>
      <c r="BK166" s="231">
        <f>SUM(BK167:BK184)</f>
        <v>0</v>
      </c>
    </row>
    <row r="167" s="2" customFormat="1" ht="24.15" customHeight="1">
      <c r="A167" s="35"/>
      <c r="B167" s="36"/>
      <c r="C167" s="234" t="s">
        <v>265</v>
      </c>
      <c r="D167" s="234" t="s">
        <v>140</v>
      </c>
      <c r="E167" s="235" t="s">
        <v>249</v>
      </c>
      <c r="F167" s="236" t="s">
        <v>250</v>
      </c>
      <c r="G167" s="237" t="s">
        <v>251</v>
      </c>
      <c r="H167" s="238">
        <v>3</v>
      </c>
      <c r="I167" s="239"/>
      <c r="J167" s="238">
        <f>ROUND(I167*H167,3)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0.22133</v>
      </c>
      <c r="R167" s="243">
        <f>Q167*H167</f>
        <v>0.66398999999999997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144</v>
      </c>
      <c r="AT167" s="245" t="s">
        <v>140</v>
      </c>
      <c r="AU167" s="245" t="s">
        <v>87</v>
      </c>
      <c r="AY167" s="14" t="s">
        <v>138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7">
        <f>ROUND(I167*H167,3)</f>
        <v>0</v>
      </c>
      <c r="BL167" s="14" t="s">
        <v>144</v>
      </c>
      <c r="BM167" s="245" t="s">
        <v>499</v>
      </c>
    </row>
    <row r="168" s="2" customFormat="1" ht="24.15" customHeight="1">
      <c r="A168" s="35"/>
      <c r="B168" s="36"/>
      <c r="C168" s="248" t="s">
        <v>269</v>
      </c>
      <c r="D168" s="248" t="s">
        <v>161</v>
      </c>
      <c r="E168" s="249" t="s">
        <v>262</v>
      </c>
      <c r="F168" s="250" t="s">
        <v>263</v>
      </c>
      <c r="G168" s="251" t="s">
        <v>251</v>
      </c>
      <c r="H168" s="252">
        <v>2</v>
      </c>
      <c r="I168" s="253"/>
      <c r="J168" s="252">
        <f>ROUND(I168*H168,3)</f>
        <v>0</v>
      </c>
      <c r="K168" s="254"/>
      <c r="L168" s="255"/>
      <c r="M168" s="256" t="s">
        <v>1</v>
      </c>
      <c r="N168" s="257" t="s">
        <v>41</v>
      </c>
      <c r="O168" s="94"/>
      <c r="P168" s="243">
        <f>O168*H168</f>
        <v>0</v>
      </c>
      <c r="Q168" s="243">
        <v>0.00093000000000000005</v>
      </c>
      <c r="R168" s="243">
        <f>Q168*H168</f>
        <v>0.0018600000000000001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165</v>
      </c>
      <c r="AT168" s="245" t="s">
        <v>161</v>
      </c>
      <c r="AU168" s="245" t="s">
        <v>87</v>
      </c>
      <c r="AY168" s="14" t="s">
        <v>138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7">
        <f>ROUND(I168*H168,3)</f>
        <v>0</v>
      </c>
      <c r="BL168" s="14" t="s">
        <v>144</v>
      </c>
      <c r="BM168" s="245" t="s">
        <v>500</v>
      </c>
    </row>
    <row r="169" s="2" customFormat="1" ht="24.15" customHeight="1">
      <c r="A169" s="35"/>
      <c r="B169" s="36"/>
      <c r="C169" s="248" t="s">
        <v>273</v>
      </c>
      <c r="D169" s="248" t="s">
        <v>161</v>
      </c>
      <c r="E169" s="249" t="s">
        <v>377</v>
      </c>
      <c r="F169" s="250" t="s">
        <v>378</v>
      </c>
      <c r="G169" s="251" t="s">
        <v>251</v>
      </c>
      <c r="H169" s="252">
        <v>1</v>
      </c>
      <c r="I169" s="253"/>
      <c r="J169" s="252">
        <f>ROUND(I169*H169,3)</f>
        <v>0</v>
      </c>
      <c r="K169" s="254"/>
      <c r="L169" s="255"/>
      <c r="M169" s="256" t="s">
        <v>1</v>
      </c>
      <c r="N169" s="257" t="s">
        <v>41</v>
      </c>
      <c r="O169" s="94"/>
      <c r="P169" s="243">
        <f>O169*H169</f>
        <v>0</v>
      </c>
      <c r="Q169" s="243">
        <v>0.00093000000000000005</v>
      </c>
      <c r="R169" s="243">
        <f>Q169*H169</f>
        <v>0.00093000000000000005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165</v>
      </c>
      <c r="AT169" s="245" t="s">
        <v>161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144</v>
      </c>
      <c r="BM169" s="245" t="s">
        <v>501</v>
      </c>
    </row>
    <row r="170" s="2" customFormat="1" ht="16.5" customHeight="1">
      <c r="A170" s="35"/>
      <c r="B170" s="36"/>
      <c r="C170" s="248" t="s">
        <v>277</v>
      </c>
      <c r="D170" s="248" t="s">
        <v>161</v>
      </c>
      <c r="E170" s="249" t="s">
        <v>270</v>
      </c>
      <c r="F170" s="250" t="s">
        <v>271</v>
      </c>
      <c r="G170" s="251" t="s">
        <v>251</v>
      </c>
      <c r="H170" s="252">
        <v>6</v>
      </c>
      <c r="I170" s="253"/>
      <c r="J170" s="252">
        <f>ROUND(I170*H170,3)</f>
        <v>0</v>
      </c>
      <c r="K170" s="254"/>
      <c r="L170" s="255"/>
      <c r="M170" s="256" t="s">
        <v>1</v>
      </c>
      <c r="N170" s="257" t="s">
        <v>41</v>
      </c>
      <c r="O170" s="94"/>
      <c r="P170" s="243">
        <f>O170*H170</f>
        <v>0</v>
      </c>
      <c r="Q170" s="243">
        <v>1.0000000000000001E-05</v>
      </c>
      <c r="R170" s="243">
        <f>Q170*H170</f>
        <v>6.0000000000000008E-05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165</v>
      </c>
      <c r="AT170" s="245" t="s">
        <v>161</v>
      </c>
      <c r="AU170" s="245" t="s">
        <v>87</v>
      </c>
      <c r="AY170" s="14" t="s">
        <v>138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7">
        <f>ROUND(I170*H170,3)</f>
        <v>0</v>
      </c>
      <c r="BL170" s="14" t="s">
        <v>144</v>
      </c>
      <c r="BM170" s="245" t="s">
        <v>502</v>
      </c>
    </row>
    <row r="171" s="2" customFormat="1" ht="21.75" customHeight="1">
      <c r="A171" s="35"/>
      <c r="B171" s="36"/>
      <c r="C171" s="248" t="s">
        <v>281</v>
      </c>
      <c r="D171" s="248" t="s">
        <v>161</v>
      </c>
      <c r="E171" s="249" t="s">
        <v>274</v>
      </c>
      <c r="F171" s="250" t="s">
        <v>275</v>
      </c>
      <c r="G171" s="251" t="s">
        <v>251</v>
      </c>
      <c r="H171" s="252">
        <v>3</v>
      </c>
      <c r="I171" s="253"/>
      <c r="J171" s="252">
        <f>ROUND(I171*H171,3)</f>
        <v>0</v>
      </c>
      <c r="K171" s="254"/>
      <c r="L171" s="255"/>
      <c r="M171" s="256" t="s">
        <v>1</v>
      </c>
      <c r="N171" s="257" t="s">
        <v>41</v>
      </c>
      <c r="O171" s="94"/>
      <c r="P171" s="243">
        <f>O171*H171</f>
        <v>0</v>
      </c>
      <c r="Q171" s="243">
        <v>0.0044000000000000003</v>
      </c>
      <c r="R171" s="243">
        <f>Q171*H171</f>
        <v>0.0132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165</v>
      </c>
      <c r="AT171" s="245" t="s">
        <v>161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144</v>
      </c>
      <c r="BM171" s="245" t="s">
        <v>503</v>
      </c>
    </row>
    <row r="172" s="2" customFormat="1" ht="16.5" customHeight="1">
      <c r="A172" s="35"/>
      <c r="B172" s="36"/>
      <c r="C172" s="248" t="s">
        <v>286</v>
      </c>
      <c r="D172" s="248" t="s">
        <v>161</v>
      </c>
      <c r="E172" s="249" t="s">
        <v>278</v>
      </c>
      <c r="F172" s="250" t="s">
        <v>279</v>
      </c>
      <c r="G172" s="251" t="s">
        <v>251</v>
      </c>
      <c r="H172" s="252">
        <v>3</v>
      </c>
      <c r="I172" s="253"/>
      <c r="J172" s="252">
        <f>ROUND(I172*H172,3)</f>
        <v>0</v>
      </c>
      <c r="K172" s="254"/>
      <c r="L172" s="255"/>
      <c r="M172" s="256" t="s">
        <v>1</v>
      </c>
      <c r="N172" s="257" t="s">
        <v>41</v>
      </c>
      <c r="O172" s="94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165</v>
      </c>
      <c r="AT172" s="245" t="s">
        <v>161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144</v>
      </c>
      <c r="BM172" s="245" t="s">
        <v>504</v>
      </c>
    </row>
    <row r="173" s="2" customFormat="1" ht="37.8" customHeight="1">
      <c r="A173" s="35"/>
      <c r="B173" s="36"/>
      <c r="C173" s="234" t="s">
        <v>290</v>
      </c>
      <c r="D173" s="234" t="s">
        <v>140</v>
      </c>
      <c r="E173" s="235" t="s">
        <v>282</v>
      </c>
      <c r="F173" s="236" t="s">
        <v>283</v>
      </c>
      <c r="G173" s="237" t="s">
        <v>284</v>
      </c>
      <c r="H173" s="238">
        <v>722</v>
      </c>
      <c r="I173" s="239"/>
      <c r="J173" s="238">
        <f>ROUND(I173*H173,3)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0.00011</v>
      </c>
      <c r="R173" s="243">
        <f>Q173*H173</f>
        <v>0.079420000000000004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144</v>
      </c>
      <c r="AT173" s="245" t="s">
        <v>140</v>
      </c>
      <c r="AU173" s="245" t="s">
        <v>87</v>
      </c>
      <c r="AY173" s="14" t="s">
        <v>138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7">
        <f>ROUND(I173*H173,3)</f>
        <v>0</v>
      </c>
      <c r="BL173" s="14" t="s">
        <v>144</v>
      </c>
      <c r="BM173" s="245" t="s">
        <v>505</v>
      </c>
    </row>
    <row r="174" s="2" customFormat="1" ht="24.15" customHeight="1">
      <c r="A174" s="35"/>
      <c r="B174" s="36"/>
      <c r="C174" s="234" t="s">
        <v>294</v>
      </c>
      <c r="D174" s="234" t="s">
        <v>140</v>
      </c>
      <c r="E174" s="235" t="s">
        <v>287</v>
      </c>
      <c r="F174" s="236" t="s">
        <v>288</v>
      </c>
      <c r="G174" s="237" t="s">
        <v>284</v>
      </c>
      <c r="H174" s="238">
        <v>722</v>
      </c>
      <c r="I174" s="239"/>
      <c r="J174" s="238">
        <f>ROUND(I174*H174,3)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</v>
      </c>
      <c r="R174" s="243">
        <f>Q174*H174</f>
        <v>0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144</v>
      </c>
      <c r="AT174" s="245" t="s">
        <v>140</v>
      </c>
      <c r="AU174" s="245" t="s">
        <v>87</v>
      </c>
      <c r="AY174" s="14" t="s">
        <v>138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7">
        <f>ROUND(I174*H174,3)</f>
        <v>0</v>
      </c>
      <c r="BL174" s="14" t="s">
        <v>144</v>
      </c>
      <c r="BM174" s="245" t="s">
        <v>506</v>
      </c>
    </row>
    <row r="175" s="2" customFormat="1" ht="33" customHeight="1">
      <c r="A175" s="35"/>
      <c r="B175" s="36"/>
      <c r="C175" s="234" t="s">
        <v>298</v>
      </c>
      <c r="D175" s="234" t="s">
        <v>140</v>
      </c>
      <c r="E175" s="235" t="s">
        <v>295</v>
      </c>
      <c r="F175" s="236" t="s">
        <v>296</v>
      </c>
      <c r="G175" s="237" t="s">
        <v>284</v>
      </c>
      <c r="H175" s="238">
        <v>1458</v>
      </c>
      <c r="I175" s="239"/>
      <c r="J175" s="238">
        <f>ROUND(I175*H175,3)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0.12584000000000001</v>
      </c>
      <c r="R175" s="243">
        <f>Q175*H175</f>
        <v>183.47472000000002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144</v>
      </c>
      <c r="AT175" s="245" t="s">
        <v>140</v>
      </c>
      <c r="AU175" s="245" t="s">
        <v>87</v>
      </c>
      <c r="AY175" s="14" t="s">
        <v>138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7">
        <f>ROUND(I175*H175,3)</f>
        <v>0</v>
      </c>
      <c r="BL175" s="14" t="s">
        <v>144</v>
      </c>
      <c r="BM175" s="245" t="s">
        <v>507</v>
      </c>
    </row>
    <row r="176" s="2" customFormat="1" ht="16.5" customHeight="1">
      <c r="A176" s="35"/>
      <c r="B176" s="36"/>
      <c r="C176" s="248" t="s">
        <v>304</v>
      </c>
      <c r="D176" s="248" t="s">
        <v>161</v>
      </c>
      <c r="E176" s="249" t="s">
        <v>299</v>
      </c>
      <c r="F176" s="250" t="s">
        <v>300</v>
      </c>
      <c r="G176" s="251" t="s">
        <v>251</v>
      </c>
      <c r="H176" s="252">
        <v>1472.5799999999999</v>
      </c>
      <c r="I176" s="253"/>
      <c r="J176" s="252">
        <f>ROUND(I176*H176,3)</f>
        <v>0</v>
      </c>
      <c r="K176" s="254"/>
      <c r="L176" s="255"/>
      <c r="M176" s="256" t="s">
        <v>1</v>
      </c>
      <c r="N176" s="257" t="s">
        <v>41</v>
      </c>
      <c r="O176" s="94"/>
      <c r="P176" s="243">
        <f>O176*H176</f>
        <v>0</v>
      </c>
      <c r="Q176" s="243">
        <v>0.023</v>
      </c>
      <c r="R176" s="243">
        <f>Q176*H176</f>
        <v>33.869340000000001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165</v>
      </c>
      <c r="AT176" s="245" t="s">
        <v>161</v>
      </c>
      <c r="AU176" s="245" t="s">
        <v>87</v>
      </c>
      <c r="AY176" s="14" t="s">
        <v>138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7">
        <f>ROUND(I176*H176,3)</f>
        <v>0</v>
      </c>
      <c r="BL176" s="14" t="s">
        <v>144</v>
      </c>
      <c r="BM176" s="245" t="s">
        <v>508</v>
      </c>
    </row>
    <row r="177" s="2" customFormat="1" ht="24.15" customHeight="1">
      <c r="A177" s="35"/>
      <c r="B177" s="36"/>
      <c r="C177" s="234" t="s">
        <v>312</v>
      </c>
      <c r="D177" s="234" t="s">
        <v>140</v>
      </c>
      <c r="E177" s="235" t="s">
        <v>509</v>
      </c>
      <c r="F177" s="236" t="s">
        <v>510</v>
      </c>
      <c r="G177" s="237" t="s">
        <v>251</v>
      </c>
      <c r="H177" s="238">
        <v>2</v>
      </c>
      <c r="I177" s="239"/>
      <c r="J177" s="238">
        <f>ROUND(I177*H177,3)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14.55747</v>
      </c>
      <c r="R177" s="243">
        <f>Q177*H177</f>
        <v>29.114940000000001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144</v>
      </c>
      <c r="AT177" s="245" t="s">
        <v>140</v>
      </c>
      <c r="AU177" s="245" t="s">
        <v>87</v>
      </c>
      <c r="AY177" s="14" t="s">
        <v>138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7">
        <f>ROUND(I177*H177,3)</f>
        <v>0</v>
      </c>
      <c r="BL177" s="14" t="s">
        <v>144</v>
      </c>
      <c r="BM177" s="245" t="s">
        <v>511</v>
      </c>
    </row>
    <row r="178" s="2" customFormat="1" ht="21.75" customHeight="1">
      <c r="A178" s="35"/>
      <c r="B178" s="36"/>
      <c r="C178" s="234" t="s">
        <v>318</v>
      </c>
      <c r="D178" s="234" t="s">
        <v>140</v>
      </c>
      <c r="E178" s="235" t="s">
        <v>512</v>
      </c>
      <c r="F178" s="236" t="s">
        <v>513</v>
      </c>
      <c r="G178" s="237" t="s">
        <v>284</v>
      </c>
      <c r="H178" s="238">
        <v>10</v>
      </c>
      <c r="I178" s="239"/>
      <c r="J178" s="238">
        <f>ROUND(I178*H178,3)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0.90208999999999995</v>
      </c>
      <c r="R178" s="243">
        <f>Q178*H178</f>
        <v>9.0208999999999993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144</v>
      </c>
      <c r="AT178" s="245" t="s">
        <v>140</v>
      </c>
      <c r="AU178" s="245" t="s">
        <v>87</v>
      </c>
      <c r="AY178" s="14" t="s">
        <v>138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7">
        <f>ROUND(I178*H178,3)</f>
        <v>0</v>
      </c>
      <c r="BL178" s="14" t="s">
        <v>144</v>
      </c>
      <c r="BM178" s="245" t="s">
        <v>514</v>
      </c>
    </row>
    <row r="179" s="2" customFormat="1" ht="24.15" customHeight="1">
      <c r="A179" s="35"/>
      <c r="B179" s="36"/>
      <c r="C179" s="248" t="s">
        <v>324</v>
      </c>
      <c r="D179" s="248" t="s">
        <v>161</v>
      </c>
      <c r="E179" s="249" t="s">
        <v>515</v>
      </c>
      <c r="F179" s="250" t="s">
        <v>516</v>
      </c>
      <c r="G179" s="251" t="s">
        <v>251</v>
      </c>
      <c r="H179" s="252">
        <v>10.1</v>
      </c>
      <c r="I179" s="253"/>
      <c r="J179" s="252">
        <f>ROUND(I179*H179,3)</f>
        <v>0</v>
      </c>
      <c r="K179" s="254"/>
      <c r="L179" s="255"/>
      <c r="M179" s="256" t="s">
        <v>1</v>
      </c>
      <c r="N179" s="257" t="s">
        <v>41</v>
      </c>
      <c r="O179" s="94"/>
      <c r="P179" s="243">
        <f>O179*H179</f>
        <v>0</v>
      </c>
      <c r="Q179" s="243">
        <v>0.32300000000000001</v>
      </c>
      <c r="R179" s="243">
        <f>Q179*H179</f>
        <v>3.2623000000000002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165</v>
      </c>
      <c r="AT179" s="245" t="s">
        <v>161</v>
      </c>
      <c r="AU179" s="245" t="s">
        <v>87</v>
      </c>
      <c r="AY179" s="14" t="s">
        <v>138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7">
        <f>ROUND(I179*H179,3)</f>
        <v>0</v>
      </c>
      <c r="BL179" s="14" t="s">
        <v>144</v>
      </c>
      <c r="BM179" s="245" t="s">
        <v>517</v>
      </c>
    </row>
    <row r="180" s="2" customFormat="1" ht="24.15" customHeight="1">
      <c r="A180" s="35"/>
      <c r="B180" s="36"/>
      <c r="C180" s="234" t="s">
        <v>328</v>
      </c>
      <c r="D180" s="234" t="s">
        <v>140</v>
      </c>
      <c r="E180" s="235" t="s">
        <v>444</v>
      </c>
      <c r="F180" s="236" t="s">
        <v>445</v>
      </c>
      <c r="G180" s="237" t="s">
        <v>284</v>
      </c>
      <c r="H180" s="238">
        <v>3</v>
      </c>
      <c r="I180" s="239"/>
      <c r="J180" s="238">
        <f>ROUND(I180*H180,3)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144</v>
      </c>
      <c r="AT180" s="245" t="s">
        <v>140</v>
      </c>
      <c r="AU180" s="245" t="s">
        <v>87</v>
      </c>
      <c r="AY180" s="14" t="s">
        <v>138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7">
        <f>ROUND(I180*H180,3)</f>
        <v>0</v>
      </c>
      <c r="BL180" s="14" t="s">
        <v>144</v>
      </c>
      <c r="BM180" s="245" t="s">
        <v>518</v>
      </c>
    </row>
    <row r="181" s="2" customFormat="1" ht="37.8" customHeight="1">
      <c r="A181" s="35"/>
      <c r="B181" s="36"/>
      <c r="C181" s="234" t="s">
        <v>413</v>
      </c>
      <c r="D181" s="234" t="s">
        <v>140</v>
      </c>
      <c r="E181" s="235" t="s">
        <v>519</v>
      </c>
      <c r="F181" s="236" t="s">
        <v>520</v>
      </c>
      <c r="G181" s="237" t="s">
        <v>143</v>
      </c>
      <c r="H181" s="238">
        <v>4</v>
      </c>
      <c r="I181" s="239"/>
      <c r="J181" s="238">
        <f>ROUND(I181*H181,3)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2.2000000000000002</v>
      </c>
      <c r="T181" s="244">
        <f>S181*H181</f>
        <v>8.8000000000000007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144</v>
      </c>
      <c r="AT181" s="245" t="s">
        <v>140</v>
      </c>
      <c r="AU181" s="245" t="s">
        <v>87</v>
      </c>
      <c r="AY181" s="14" t="s">
        <v>138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7">
        <f>ROUND(I181*H181,3)</f>
        <v>0</v>
      </c>
      <c r="BL181" s="14" t="s">
        <v>144</v>
      </c>
      <c r="BM181" s="245" t="s">
        <v>521</v>
      </c>
    </row>
    <row r="182" s="2" customFormat="1" ht="24.15" customHeight="1">
      <c r="A182" s="35"/>
      <c r="B182" s="36"/>
      <c r="C182" s="234" t="s">
        <v>522</v>
      </c>
      <c r="D182" s="234" t="s">
        <v>140</v>
      </c>
      <c r="E182" s="235" t="s">
        <v>523</v>
      </c>
      <c r="F182" s="236" t="s">
        <v>524</v>
      </c>
      <c r="G182" s="237" t="s">
        <v>164</v>
      </c>
      <c r="H182" s="238">
        <v>8.8000000000000007</v>
      </c>
      <c r="I182" s="239"/>
      <c r="J182" s="238">
        <f>ROUND(I182*H182,3)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144</v>
      </c>
      <c r="AT182" s="245" t="s">
        <v>140</v>
      </c>
      <c r="AU182" s="245" t="s">
        <v>87</v>
      </c>
      <c r="AY182" s="14" t="s">
        <v>138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7">
        <f>ROUND(I182*H182,3)</f>
        <v>0</v>
      </c>
      <c r="BL182" s="14" t="s">
        <v>144</v>
      </c>
      <c r="BM182" s="245" t="s">
        <v>525</v>
      </c>
    </row>
    <row r="183" s="2" customFormat="1" ht="24.15" customHeight="1">
      <c r="A183" s="35"/>
      <c r="B183" s="36"/>
      <c r="C183" s="234" t="s">
        <v>526</v>
      </c>
      <c r="D183" s="234" t="s">
        <v>140</v>
      </c>
      <c r="E183" s="235" t="s">
        <v>527</v>
      </c>
      <c r="F183" s="236" t="s">
        <v>528</v>
      </c>
      <c r="G183" s="237" t="s">
        <v>164</v>
      </c>
      <c r="H183" s="238">
        <v>79.200000000000003</v>
      </c>
      <c r="I183" s="239"/>
      <c r="J183" s="238">
        <f>ROUND(I183*H183,3)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144</v>
      </c>
      <c r="AT183" s="245" t="s">
        <v>140</v>
      </c>
      <c r="AU183" s="245" t="s">
        <v>87</v>
      </c>
      <c r="AY183" s="14" t="s">
        <v>138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7">
        <f>ROUND(I183*H183,3)</f>
        <v>0</v>
      </c>
      <c r="BL183" s="14" t="s">
        <v>144</v>
      </c>
      <c r="BM183" s="245" t="s">
        <v>529</v>
      </c>
    </row>
    <row r="184" s="2" customFormat="1" ht="24.15" customHeight="1">
      <c r="A184" s="35"/>
      <c r="B184" s="36"/>
      <c r="C184" s="234" t="s">
        <v>530</v>
      </c>
      <c r="D184" s="234" t="s">
        <v>140</v>
      </c>
      <c r="E184" s="235" t="s">
        <v>531</v>
      </c>
      <c r="F184" s="236" t="s">
        <v>532</v>
      </c>
      <c r="G184" s="237" t="s">
        <v>164</v>
      </c>
      <c r="H184" s="238">
        <v>8.8000000000000007</v>
      </c>
      <c r="I184" s="239"/>
      <c r="J184" s="238">
        <f>ROUND(I184*H184,3)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144</v>
      </c>
      <c r="AT184" s="245" t="s">
        <v>140</v>
      </c>
      <c r="AU184" s="245" t="s">
        <v>87</v>
      </c>
      <c r="AY184" s="14" t="s">
        <v>138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7">
        <f>ROUND(I184*H184,3)</f>
        <v>0</v>
      </c>
      <c r="BL184" s="14" t="s">
        <v>144</v>
      </c>
      <c r="BM184" s="245" t="s">
        <v>533</v>
      </c>
    </row>
    <row r="185" s="12" customFormat="1" ht="22.8" customHeight="1">
      <c r="A185" s="12"/>
      <c r="B185" s="218"/>
      <c r="C185" s="219"/>
      <c r="D185" s="220" t="s">
        <v>74</v>
      </c>
      <c r="E185" s="232" t="s">
        <v>302</v>
      </c>
      <c r="F185" s="232" t="s">
        <v>303</v>
      </c>
      <c r="G185" s="219"/>
      <c r="H185" s="219"/>
      <c r="I185" s="222"/>
      <c r="J185" s="233">
        <f>BK185</f>
        <v>0</v>
      </c>
      <c r="K185" s="219"/>
      <c r="L185" s="224"/>
      <c r="M185" s="225"/>
      <c r="N185" s="226"/>
      <c r="O185" s="226"/>
      <c r="P185" s="227">
        <f>P186</f>
        <v>0</v>
      </c>
      <c r="Q185" s="226"/>
      <c r="R185" s="227">
        <f>R186</f>
        <v>0</v>
      </c>
      <c r="S185" s="226"/>
      <c r="T185" s="228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9" t="s">
        <v>81</v>
      </c>
      <c r="AT185" s="230" t="s">
        <v>74</v>
      </c>
      <c r="AU185" s="230" t="s">
        <v>81</v>
      </c>
      <c r="AY185" s="229" t="s">
        <v>138</v>
      </c>
      <c r="BK185" s="231">
        <f>BK186</f>
        <v>0</v>
      </c>
    </row>
    <row r="186" s="2" customFormat="1" ht="33" customHeight="1">
      <c r="A186" s="35"/>
      <c r="B186" s="36"/>
      <c r="C186" s="234" t="s">
        <v>534</v>
      </c>
      <c r="D186" s="234" t="s">
        <v>140</v>
      </c>
      <c r="E186" s="235" t="s">
        <v>305</v>
      </c>
      <c r="F186" s="236" t="s">
        <v>306</v>
      </c>
      <c r="G186" s="237" t="s">
        <v>164</v>
      </c>
      <c r="H186" s="238">
        <v>3261.0799999999999</v>
      </c>
      <c r="I186" s="239"/>
      <c r="J186" s="238">
        <f>ROUND(I186*H186,3)</f>
        <v>0</v>
      </c>
      <c r="K186" s="240"/>
      <c r="L186" s="41"/>
      <c r="M186" s="241" t="s">
        <v>1</v>
      </c>
      <c r="N186" s="242" t="s">
        <v>41</v>
      </c>
      <c r="O186" s="94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144</v>
      </c>
      <c r="AT186" s="245" t="s">
        <v>140</v>
      </c>
      <c r="AU186" s="245" t="s">
        <v>87</v>
      </c>
      <c r="AY186" s="14" t="s">
        <v>138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7">
        <f>ROUND(I186*H186,3)</f>
        <v>0</v>
      </c>
      <c r="BL186" s="14" t="s">
        <v>144</v>
      </c>
      <c r="BM186" s="245" t="s">
        <v>535</v>
      </c>
    </row>
    <row r="187" s="12" customFormat="1" ht="25.92" customHeight="1">
      <c r="A187" s="12"/>
      <c r="B187" s="218"/>
      <c r="C187" s="219"/>
      <c r="D187" s="220" t="s">
        <v>74</v>
      </c>
      <c r="E187" s="221" t="s">
        <v>536</v>
      </c>
      <c r="F187" s="221" t="s">
        <v>537</v>
      </c>
      <c r="G187" s="219"/>
      <c r="H187" s="219"/>
      <c r="I187" s="222"/>
      <c r="J187" s="223">
        <f>BK187</f>
        <v>0</v>
      </c>
      <c r="K187" s="219"/>
      <c r="L187" s="224"/>
      <c r="M187" s="225"/>
      <c r="N187" s="226"/>
      <c r="O187" s="226"/>
      <c r="P187" s="227">
        <f>P188</f>
        <v>0</v>
      </c>
      <c r="Q187" s="226"/>
      <c r="R187" s="227">
        <f>R188</f>
        <v>0.035999999999999997</v>
      </c>
      <c r="S187" s="226"/>
      <c r="T187" s="228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9" t="s">
        <v>87</v>
      </c>
      <c r="AT187" s="230" t="s">
        <v>74</v>
      </c>
      <c r="AU187" s="230" t="s">
        <v>75</v>
      </c>
      <c r="AY187" s="229" t="s">
        <v>138</v>
      </c>
      <c r="BK187" s="231">
        <f>BK188</f>
        <v>0</v>
      </c>
    </row>
    <row r="188" s="12" customFormat="1" ht="22.8" customHeight="1">
      <c r="A188" s="12"/>
      <c r="B188" s="218"/>
      <c r="C188" s="219"/>
      <c r="D188" s="220" t="s">
        <v>74</v>
      </c>
      <c r="E188" s="232" t="s">
        <v>538</v>
      </c>
      <c r="F188" s="232" t="s">
        <v>539</v>
      </c>
      <c r="G188" s="219"/>
      <c r="H188" s="219"/>
      <c r="I188" s="222"/>
      <c r="J188" s="233">
        <f>BK188</f>
        <v>0</v>
      </c>
      <c r="K188" s="219"/>
      <c r="L188" s="224"/>
      <c r="M188" s="225"/>
      <c r="N188" s="226"/>
      <c r="O188" s="226"/>
      <c r="P188" s="227">
        <f>SUM(P189:P192)</f>
        <v>0</v>
      </c>
      <c r="Q188" s="226"/>
      <c r="R188" s="227">
        <f>SUM(R189:R192)</f>
        <v>0.035999999999999997</v>
      </c>
      <c r="S188" s="226"/>
      <c r="T188" s="228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9" t="s">
        <v>87</v>
      </c>
      <c r="AT188" s="230" t="s">
        <v>74</v>
      </c>
      <c r="AU188" s="230" t="s">
        <v>81</v>
      </c>
      <c r="AY188" s="229" t="s">
        <v>138</v>
      </c>
      <c r="BK188" s="231">
        <f>SUM(BK189:BK192)</f>
        <v>0</v>
      </c>
    </row>
    <row r="189" s="2" customFormat="1" ht="24.15" customHeight="1">
      <c r="A189" s="35"/>
      <c r="B189" s="36"/>
      <c r="C189" s="234" t="s">
        <v>540</v>
      </c>
      <c r="D189" s="234" t="s">
        <v>140</v>
      </c>
      <c r="E189" s="235" t="s">
        <v>541</v>
      </c>
      <c r="F189" s="236" t="s">
        <v>542</v>
      </c>
      <c r="G189" s="237" t="s">
        <v>201</v>
      </c>
      <c r="H189" s="238">
        <v>17.600000000000001</v>
      </c>
      <c r="I189" s="239"/>
      <c r="J189" s="238">
        <f>ROUND(I189*H189,3)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203</v>
      </c>
      <c r="AT189" s="245" t="s">
        <v>140</v>
      </c>
      <c r="AU189" s="245" t="s">
        <v>87</v>
      </c>
      <c r="AY189" s="14" t="s">
        <v>138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7">
        <f>ROUND(I189*H189,3)</f>
        <v>0</v>
      </c>
      <c r="BL189" s="14" t="s">
        <v>203</v>
      </c>
      <c r="BM189" s="245" t="s">
        <v>543</v>
      </c>
    </row>
    <row r="190" s="2" customFormat="1" ht="16.5" customHeight="1">
      <c r="A190" s="35"/>
      <c r="B190" s="36"/>
      <c r="C190" s="248" t="s">
        <v>544</v>
      </c>
      <c r="D190" s="248" t="s">
        <v>161</v>
      </c>
      <c r="E190" s="249" t="s">
        <v>545</v>
      </c>
      <c r="F190" s="250" t="s">
        <v>546</v>
      </c>
      <c r="G190" s="251" t="s">
        <v>164</v>
      </c>
      <c r="H190" s="252">
        <v>0.0060000000000000001</v>
      </c>
      <c r="I190" s="253"/>
      <c r="J190" s="252">
        <f>ROUND(I190*H190,3)</f>
        <v>0</v>
      </c>
      <c r="K190" s="254"/>
      <c r="L190" s="255"/>
      <c r="M190" s="256" t="s">
        <v>1</v>
      </c>
      <c r="N190" s="257" t="s">
        <v>41</v>
      </c>
      <c r="O190" s="94"/>
      <c r="P190" s="243">
        <f>O190*H190</f>
        <v>0</v>
      </c>
      <c r="Q190" s="243">
        <v>1</v>
      </c>
      <c r="R190" s="243">
        <f>Q190*H190</f>
        <v>0.0060000000000000001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269</v>
      </c>
      <c r="AT190" s="245" t="s">
        <v>161</v>
      </c>
      <c r="AU190" s="245" t="s">
        <v>87</v>
      </c>
      <c r="AY190" s="14" t="s">
        <v>138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7">
        <f>ROUND(I190*H190,3)</f>
        <v>0</v>
      </c>
      <c r="BL190" s="14" t="s">
        <v>203</v>
      </c>
      <c r="BM190" s="245" t="s">
        <v>547</v>
      </c>
    </row>
    <row r="191" s="2" customFormat="1" ht="24.15" customHeight="1">
      <c r="A191" s="35"/>
      <c r="B191" s="36"/>
      <c r="C191" s="234" t="s">
        <v>548</v>
      </c>
      <c r="D191" s="234" t="s">
        <v>140</v>
      </c>
      <c r="E191" s="235" t="s">
        <v>549</v>
      </c>
      <c r="F191" s="236" t="s">
        <v>550</v>
      </c>
      <c r="G191" s="237" t="s">
        <v>201</v>
      </c>
      <c r="H191" s="238">
        <v>35.200000000000003</v>
      </c>
      <c r="I191" s="239"/>
      <c r="J191" s="238">
        <f>ROUND(I191*H191,3)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203</v>
      </c>
      <c r="AT191" s="245" t="s">
        <v>140</v>
      </c>
      <c r="AU191" s="245" t="s">
        <v>87</v>
      </c>
      <c r="AY191" s="14" t="s">
        <v>138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7">
        <f>ROUND(I191*H191,3)</f>
        <v>0</v>
      </c>
      <c r="BL191" s="14" t="s">
        <v>203</v>
      </c>
      <c r="BM191" s="245" t="s">
        <v>551</v>
      </c>
    </row>
    <row r="192" s="2" customFormat="1" ht="16.5" customHeight="1">
      <c r="A192" s="35"/>
      <c r="B192" s="36"/>
      <c r="C192" s="248" t="s">
        <v>552</v>
      </c>
      <c r="D192" s="248" t="s">
        <v>161</v>
      </c>
      <c r="E192" s="249" t="s">
        <v>553</v>
      </c>
      <c r="F192" s="250" t="s">
        <v>554</v>
      </c>
      <c r="G192" s="251" t="s">
        <v>164</v>
      </c>
      <c r="H192" s="252">
        <v>0.029999999999999999</v>
      </c>
      <c r="I192" s="253"/>
      <c r="J192" s="252">
        <f>ROUND(I192*H192,3)</f>
        <v>0</v>
      </c>
      <c r="K192" s="254"/>
      <c r="L192" s="255"/>
      <c r="M192" s="256" t="s">
        <v>1</v>
      </c>
      <c r="N192" s="257" t="s">
        <v>41</v>
      </c>
      <c r="O192" s="94"/>
      <c r="P192" s="243">
        <f>O192*H192</f>
        <v>0</v>
      </c>
      <c r="Q192" s="243">
        <v>1</v>
      </c>
      <c r="R192" s="243">
        <f>Q192*H192</f>
        <v>0.029999999999999999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269</v>
      </c>
      <c r="AT192" s="245" t="s">
        <v>161</v>
      </c>
      <c r="AU192" s="245" t="s">
        <v>87</v>
      </c>
      <c r="AY192" s="14" t="s">
        <v>138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7">
        <f>ROUND(I192*H192,3)</f>
        <v>0</v>
      </c>
      <c r="BL192" s="14" t="s">
        <v>203</v>
      </c>
      <c r="BM192" s="245" t="s">
        <v>555</v>
      </c>
    </row>
    <row r="193" s="12" customFormat="1" ht="25.92" customHeight="1">
      <c r="A193" s="12"/>
      <c r="B193" s="218"/>
      <c r="C193" s="219"/>
      <c r="D193" s="220" t="s">
        <v>74</v>
      </c>
      <c r="E193" s="221" t="s">
        <v>308</v>
      </c>
      <c r="F193" s="221" t="s">
        <v>309</v>
      </c>
      <c r="G193" s="219"/>
      <c r="H193" s="219"/>
      <c r="I193" s="222"/>
      <c r="J193" s="223">
        <f>BK193</f>
        <v>0</v>
      </c>
      <c r="K193" s="219"/>
      <c r="L193" s="224"/>
      <c r="M193" s="225"/>
      <c r="N193" s="226"/>
      <c r="O193" s="226"/>
      <c r="P193" s="227">
        <f>P194+P197</f>
        <v>0</v>
      </c>
      <c r="Q193" s="226"/>
      <c r="R193" s="227">
        <f>R194+R197</f>
        <v>0</v>
      </c>
      <c r="S193" s="226"/>
      <c r="T193" s="228">
        <f>T194+T197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9" t="s">
        <v>156</v>
      </c>
      <c r="AT193" s="230" t="s">
        <v>74</v>
      </c>
      <c r="AU193" s="230" t="s">
        <v>75</v>
      </c>
      <c r="AY193" s="229" t="s">
        <v>138</v>
      </c>
      <c r="BK193" s="231">
        <f>BK194+BK197</f>
        <v>0</v>
      </c>
    </row>
    <row r="194" s="12" customFormat="1" ht="22.8" customHeight="1">
      <c r="A194" s="12"/>
      <c r="B194" s="218"/>
      <c r="C194" s="219"/>
      <c r="D194" s="220" t="s">
        <v>74</v>
      </c>
      <c r="E194" s="232" t="s">
        <v>310</v>
      </c>
      <c r="F194" s="232" t="s">
        <v>311</v>
      </c>
      <c r="G194" s="219"/>
      <c r="H194" s="219"/>
      <c r="I194" s="222"/>
      <c r="J194" s="233">
        <f>BK194</f>
        <v>0</v>
      </c>
      <c r="K194" s="219"/>
      <c r="L194" s="224"/>
      <c r="M194" s="225"/>
      <c r="N194" s="226"/>
      <c r="O194" s="226"/>
      <c r="P194" s="227">
        <f>SUM(P195:P196)</f>
        <v>0</v>
      </c>
      <c r="Q194" s="226"/>
      <c r="R194" s="227">
        <f>SUM(R195:R196)</f>
        <v>0</v>
      </c>
      <c r="S194" s="226"/>
      <c r="T194" s="228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9" t="s">
        <v>156</v>
      </c>
      <c r="AT194" s="230" t="s">
        <v>74</v>
      </c>
      <c r="AU194" s="230" t="s">
        <v>81</v>
      </c>
      <c r="AY194" s="229" t="s">
        <v>138</v>
      </c>
      <c r="BK194" s="231">
        <f>SUM(BK195:BK196)</f>
        <v>0</v>
      </c>
    </row>
    <row r="195" s="2" customFormat="1" ht="24.15" customHeight="1">
      <c r="A195" s="35"/>
      <c r="B195" s="36"/>
      <c r="C195" s="234" t="s">
        <v>556</v>
      </c>
      <c r="D195" s="234" t="s">
        <v>140</v>
      </c>
      <c r="E195" s="235" t="s">
        <v>313</v>
      </c>
      <c r="F195" s="236" t="s">
        <v>314</v>
      </c>
      <c r="G195" s="237" t="s">
        <v>315</v>
      </c>
      <c r="H195" s="238">
        <v>1</v>
      </c>
      <c r="I195" s="239"/>
      <c r="J195" s="238">
        <f>ROUND(I195*H195,3)</f>
        <v>0</v>
      </c>
      <c r="K195" s="240"/>
      <c r="L195" s="41"/>
      <c r="M195" s="241" t="s">
        <v>1</v>
      </c>
      <c r="N195" s="242" t="s">
        <v>41</v>
      </c>
      <c r="O195" s="94"/>
      <c r="P195" s="243">
        <f>O195*H195</f>
        <v>0</v>
      </c>
      <c r="Q195" s="243">
        <v>0</v>
      </c>
      <c r="R195" s="243">
        <f>Q195*H195</f>
        <v>0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316</v>
      </c>
      <c r="AT195" s="245" t="s">
        <v>140</v>
      </c>
      <c r="AU195" s="245" t="s">
        <v>87</v>
      </c>
      <c r="AY195" s="14" t="s">
        <v>138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7">
        <f>ROUND(I195*H195,3)</f>
        <v>0</v>
      </c>
      <c r="BL195" s="14" t="s">
        <v>316</v>
      </c>
      <c r="BM195" s="245" t="s">
        <v>557</v>
      </c>
    </row>
    <row r="196" s="2" customFormat="1" ht="24.15" customHeight="1">
      <c r="A196" s="35"/>
      <c r="B196" s="36"/>
      <c r="C196" s="234" t="s">
        <v>558</v>
      </c>
      <c r="D196" s="234" t="s">
        <v>140</v>
      </c>
      <c r="E196" s="235" t="s">
        <v>319</v>
      </c>
      <c r="F196" s="236" t="s">
        <v>320</v>
      </c>
      <c r="G196" s="237" t="s">
        <v>315</v>
      </c>
      <c r="H196" s="238">
        <v>1</v>
      </c>
      <c r="I196" s="239"/>
      <c r="J196" s="238">
        <f>ROUND(I196*H196,3)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316</v>
      </c>
      <c r="AT196" s="245" t="s">
        <v>140</v>
      </c>
      <c r="AU196" s="245" t="s">
        <v>87</v>
      </c>
      <c r="AY196" s="14" t="s">
        <v>138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7">
        <f>ROUND(I196*H196,3)</f>
        <v>0</v>
      </c>
      <c r="BL196" s="14" t="s">
        <v>316</v>
      </c>
      <c r="BM196" s="245" t="s">
        <v>559</v>
      </c>
    </row>
    <row r="197" s="12" customFormat="1" ht="22.8" customHeight="1">
      <c r="A197" s="12"/>
      <c r="B197" s="218"/>
      <c r="C197" s="219"/>
      <c r="D197" s="220" t="s">
        <v>74</v>
      </c>
      <c r="E197" s="232" t="s">
        <v>322</v>
      </c>
      <c r="F197" s="232" t="s">
        <v>323</v>
      </c>
      <c r="G197" s="219"/>
      <c r="H197" s="219"/>
      <c r="I197" s="222"/>
      <c r="J197" s="233">
        <f>BK197</f>
        <v>0</v>
      </c>
      <c r="K197" s="219"/>
      <c r="L197" s="224"/>
      <c r="M197" s="225"/>
      <c r="N197" s="226"/>
      <c r="O197" s="226"/>
      <c r="P197" s="227">
        <f>SUM(P198:P199)</f>
        <v>0</v>
      </c>
      <c r="Q197" s="226"/>
      <c r="R197" s="227">
        <f>SUM(R198:R199)</f>
        <v>0</v>
      </c>
      <c r="S197" s="226"/>
      <c r="T197" s="228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9" t="s">
        <v>156</v>
      </c>
      <c r="AT197" s="230" t="s">
        <v>74</v>
      </c>
      <c r="AU197" s="230" t="s">
        <v>81</v>
      </c>
      <c r="AY197" s="229" t="s">
        <v>138</v>
      </c>
      <c r="BK197" s="231">
        <f>SUM(BK198:BK199)</f>
        <v>0</v>
      </c>
    </row>
    <row r="198" s="2" customFormat="1" ht="37.8" customHeight="1">
      <c r="A198" s="35"/>
      <c r="B198" s="36"/>
      <c r="C198" s="234" t="s">
        <v>560</v>
      </c>
      <c r="D198" s="234" t="s">
        <v>140</v>
      </c>
      <c r="E198" s="235" t="s">
        <v>325</v>
      </c>
      <c r="F198" s="236" t="s">
        <v>326</v>
      </c>
      <c r="G198" s="237" t="s">
        <v>315</v>
      </c>
      <c r="H198" s="238">
        <v>1</v>
      </c>
      <c r="I198" s="239"/>
      <c r="J198" s="238">
        <f>ROUND(I198*H198,3)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0</v>
      </c>
      <c r="R198" s="243">
        <f>Q198*H198</f>
        <v>0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316</v>
      </c>
      <c r="AT198" s="245" t="s">
        <v>140</v>
      </c>
      <c r="AU198" s="245" t="s">
        <v>87</v>
      </c>
      <c r="AY198" s="14" t="s">
        <v>138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7">
        <f>ROUND(I198*H198,3)</f>
        <v>0</v>
      </c>
      <c r="BL198" s="14" t="s">
        <v>316</v>
      </c>
      <c r="BM198" s="245" t="s">
        <v>561</v>
      </c>
    </row>
    <row r="199" s="2" customFormat="1" ht="44.25" customHeight="1">
      <c r="A199" s="35"/>
      <c r="B199" s="36"/>
      <c r="C199" s="234" t="s">
        <v>562</v>
      </c>
      <c r="D199" s="234" t="s">
        <v>140</v>
      </c>
      <c r="E199" s="235" t="s">
        <v>329</v>
      </c>
      <c r="F199" s="236" t="s">
        <v>330</v>
      </c>
      <c r="G199" s="237" t="s">
        <v>315</v>
      </c>
      <c r="H199" s="238">
        <v>1</v>
      </c>
      <c r="I199" s="239"/>
      <c r="J199" s="238">
        <f>ROUND(I199*H199,3)</f>
        <v>0</v>
      </c>
      <c r="K199" s="240"/>
      <c r="L199" s="41"/>
      <c r="M199" s="258" t="s">
        <v>1</v>
      </c>
      <c r="N199" s="259" t="s">
        <v>41</v>
      </c>
      <c r="O199" s="260"/>
      <c r="P199" s="261">
        <f>O199*H199</f>
        <v>0</v>
      </c>
      <c r="Q199" s="261">
        <v>0</v>
      </c>
      <c r="R199" s="261">
        <f>Q199*H199</f>
        <v>0</v>
      </c>
      <c r="S199" s="261">
        <v>0</v>
      </c>
      <c r="T199" s="26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316</v>
      </c>
      <c r="AT199" s="245" t="s">
        <v>140</v>
      </c>
      <c r="AU199" s="245" t="s">
        <v>87</v>
      </c>
      <c r="AY199" s="14" t="s">
        <v>138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7">
        <f>ROUND(I199*H199,3)</f>
        <v>0</v>
      </c>
      <c r="BL199" s="14" t="s">
        <v>316</v>
      </c>
      <c r="BM199" s="245" t="s">
        <v>563</v>
      </c>
    </row>
    <row r="200" s="2" customFormat="1" ht="6.96" customHeight="1">
      <c r="A200" s="35"/>
      <c r="B200" s="69"/>
      <c r="C200" s="70"/>
      <c r="D200" s="70"/>
      <c r="E200" s="70"/>
      <c r="F200" s="70"/>
      <c r="G200" s="70"/>
      <c r="H200" s="70"/>
      <c r="I200" s="70"/>
      <c r="J200" s="70"/>
      <c r="K200" s="70"/>
      <c r="L200" s="41"/>
      <c r="M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</row>
  </sheetData>
  <sheetProtection sheet="1" autoFilter="0" formatColumns="0" formatRows="0" objects="1" scenarios="1" spinCount="100000" saltValue="7SDLCesCTXKwhn4/GmHJcWa7ZYsczep2uUZgUyAovR9TO+CQynZ0ym1sQ5D5wuFBYmJmUJl6D6pL+XNLjz9YGA==" hashValue="zk4whO0CnpQQFxrxdJWYmQ6v4E6BmiaJqV56bqtSwPXg/rKmY+MuyLkkbt55Dnvdv7qjHfJt6Ge/iu9sG18WFQ==" algorithmName="SHA-512" password="CC35"/>
  <autoFilter ref="C130:K19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2" customFormat="1" ht="12" customHeight="1">
      <c r="A8" s="35"/>
      <c r="B8" s="41"/>
      <c r="C8" s="35"/>
      <c r="D8" s="153" t="s">
        <v>105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55" t="s">
        <v>564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53" t="s">
        <v>16</v>
      </c>
      <c r="E11" s="35"/>
      <c r="F11" s="144" t="s">
        <v>1</v>
      </c>
      <c r="G11" s="35"/>
      <c r="H11" s="35"/>
      <c r="I11" s="153" t="s">
        <v>17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3" t="s">
        <v>18</v>
      </c>
      <c r="E12" s="35"/>
      <c r="F12" s="144" t="s">
        <v>19</v>
      </c>
      <c r="G12" s="35"/>
      <c r="H12" s="35"/>
      <c r="I12" s="153" t="s">
        <v>20</v>
      </c>
      <c r="J12" s="156" t="str">
        <f>'Rekapitulácia stavby'!AN8</f>
        <v>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22</v>
      </c>
      <c r="E14" s="35"/>
      <c r="F14" s="35"/>
      <c r="G14" s="35"/>
      <c r="H14" s="35"/>
      <c r="I14" s="153" t="s">
        <v>23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4" t="s">
        <v>24</v>
      </c>
      <c r="F15" s="35"/>
      <c r="G15" s="35"/>
      <c r="H15" s="35"/>
      <c r="I15" s="153" t="s">
        <v>25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53" t="s">
        <v>26</v>
      </c>
      <c r="E17" s="35"/>
      <c r="F17" s="35"/>
      <c r="G17" s="35"/>
      <c r="H17" s="35"/>
      <c r="I17" s="15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53" t="s">
        <v>28</v>
      </c>
      <c r="E20" s="35"/>
      <c r="F20" s="35"/>
      <c r="G20" s="35"/>
      <c r="H20" s="35"/>
      <c r="I20" s="153" t="s">
        <v>23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4" t="s">
        <v>29</v>
      </c>
      <c r="F21" s="35"/>
      <c r="G21" s="35"/>
      <c r="H21" s="35"/>
      <c r="I21" s="153" t="s">
        <v>25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53" t="s">
        <v>32</v>
      </c>
      <c r="E23" s="35"/>
      <c r="F23" s="35"/>
      <c r="G23" s="35"/>
      <c r="H23" s="35"/>
      <c r="I23" s="153" t="s">
        <v>23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4" t="s">
        <v>33</v>
      </c>
      <c r="F24" s="35"/>
      <c r="G24" s="35"/>
      <c r="H24" s="35"/>
      <c r="I24" s="153" t="s">
        <v>25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ROUND(J132,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ROUND((SUM(BE132:BE223)),  2)</f>
        <v>0</v>
      </c>
      <c r="G33" s="168"/>
      <c r="H33" s="168"/>
      <c r="I33" s="169">
        <v>0.20000000000000001</v>
      </c>
      <c r="J33" s="167">
        <f>ROUND(((SUM(BE132:BE223))*I33),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66" t="s">
        <v>41</v>
      </c>
      <c r="F34" s="167">
        <f>ROUND((SUM(BF132:BF223)),  2)</f>
        <v>0</v>
      </c>
      <c r="G34" s="168"/>
      <c r="H34" s="168"/>
      <c r="I34" s="169">
        <v>0.20000000000000001</v>
      </c>
      <c r="J34" s="167">
        <f>ROUND(((SUM(BF132:BF223))*I34),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ROUND((SUM(BG132:BG223)),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ROUND((SUM(BH132:BH223)),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ROUND((SUM(BI132:BI223)),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21 - SO 21 Lávka cez Voliansky potok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>ROŽKOVANY</v>
      </c>
      <c r="G89" s="37"/>
      <c r="H89" s="37"/>
      <c r="I89" s="29" t="s">
        <v>20</v>
      </c>
      <c r="J89" s="82" t="str">
        <f>IF(J12="","",J12)</f>
        <v>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22</v>
      </c>
      <c r="D91" s="37"/>
      <c r="E91" s="37"/>
      <c r="F91" s="24" t="str">
        <f>E15</f>
        <v>ZDRUŽENIE OBCI HORNEJ TORYSY (ZOHT), LIPANY</v>
      </c>
      <c r="G91" s="37"/>
      <c r="H91" s="37"/>
      <c r="I91" s="29" t="s">
        <v>28</v>
      </c>
      <c r="J91" s="33" t="str">
        <f>E21</f>
        <v>KDS 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111</v>
      </c>
      <c r="D94" s="192"/>
      <c r="E94" s="192"/>
      <c r="F94" s="192"/>
      <c r="G94" s="192"/>
      <c r="H94" s="192"/>
      <c r="I94" s="192"/>
      <c r="J94" s="193" t="s">
        <v>112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113</v>
      </c>
      <c r="D96" s="37"/>
      <c r="E96" s="37"/>
      <c r="F96" s="37"/>
      <c r="G96" s="37"/>
      <c r="H96" s="37"/>
      <c r="I96" s="37"/>
      <c r="J96" s="113">
        <f>J132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114</v>
      </c>
    </row>
    <row r="97" s="9" customFormat="1" ht="24.96" customHeight="1">
      <c r="A97" s="9"/>
      <c r="B97" s="195"/>
      <c r="C97" s="196"/>
      <c r="D97" s="197" t="s">
        <v>115</v>
      </c>
      <c r="E97" s="198"/>
      <c r="F97" s="198"/>
      <c r="G97" s="198"/>
      <c r="H97" s="198"/>
      <c r="I97" s="198"/>
      <c r="J97" s="199">
        <f>J133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116</v>
      </c>
      <c r="E98" s="203"/>
      <c r="F98" s="203"/>
      <c r="G98" s="203"/>
      <c r="H98" s="203"/>
      <c r="I98" s="203"/>
      <c r="J98" s="204">
        <f>J134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136"/>
      <c r="D99" s="202" t="s">
        <v>117</v>
      </c>
      <c r="E99" s="203"/>
      <c r="F99" s="203"/>
      <c r="G99" s="203"/>
      <c r="H99" s="203"/>
      <c r="I99" s="203"/>
      <c r="J99" s="204">
        <f>J148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136"/>
      <c r="D100" s="202" t="s">
        <v>565</v>
      </c>
      <c r="E100" s="203"/>
      <c r="F100" s="203"/>
      <c r="G100" s="203"/>
      <c r="H100" s="203"/>
      <c r="I100" s="203"/>
      <c r="J100" s="204">
        <f>J160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566</v>
      </c>
      <c r="E101" s="203"/>
      <c r="F101" s="203"/>
      <c r="G101" s="203"/>
      <c r="H101" s="203"/>
      <c r="I101" s="203"/>
      <c r="J101" s="204">
        <f>J175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567</v>
      </c>
      <c r="E102" s="203"/>
      <c r="F102" s="203"/>
      <c r="G102" s="203"/>
      <c r="H102" s="203"/>
      <c r="I102" s="203"/>
      <c r="J102" s="204">
        <f>J183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119</v>
      </c>
      <c r="E103" s="203"/>
      <c r="F103" s="203"/>
      <c r="G103" s="203"/>
      <c r="H103" s="203"/>
      <c r="I103" s="203"/>
      <c r="J103" s="204">
        <f>J186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120</v>
      </c>
      <c r="E104" s="203"/>
      <c r="F104" s="203"/>
      <c r="G104" s="203"/>
      <c r="H104" s="203"/>
      <c r="I104" s="203"/>
      <c r="J104" s="204">
        <f>J192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453</v>
      </c>
      <c r="E105" s="198"/>
      <c r="F105" s="198"/>
      <c r="G105" s="198"/>
      <c r="H105" s="198"/>
      <c r="I105" s="198"/>
      <c r="J105" s="199">
        <f>J195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454</v>
      </c>
      <c r="E106" s="203"/>
      <c r="F106" s="203"/>
      <c r="G106" s="203"/>
      <c r="H106" s="203"/>
      <c r="I106" s="203"/>
      <c r="J106" s="204">
        <f>J196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568</v>
      </c>
      <c r="E107" s="203"/>
      <c r="F107" s="203"/>
      <c r="G107" s="203"/>
      <c r="H107" s="203"/>
      <c r="I107" s="203"/>
      <c r="J107" s="204">
        <f>J210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5"/>
      <c r="C108" s="196"/>
      <c r="D108" s="197" t="s">
        <v>569</v>
      </c>
      <c r="E108" s="198"/>
      <c r="F108" s="198"/>
      <c r="G108" s="198"/>
      <c r="H108" s="198"/>
      <c r="I108" s="198"/>
      <c r="J108" s="199">
        <f>J213</f>
        <v>0</v>
      </c>
      <c r="K108" s="196"/>
      <c r="L108" s="20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1"/>
      <c r="C109" s="136"/>
      <c r="D109" s="202" t="s">
        <v>570</v>
      </c>
      <c r="E109" s="203"/>
      <c r="F109" s="203"/>
      <c r="G109" s="203"/>
      <c r="H109" s="203"/>
      <c r="I109" s="203"/>
      <c r="J109" s="204">
        <f>J214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5"/>
      <c r="C110" s="196"/>
      <c r="D110" s="197" t="s">
        <v>121</v>
      </c>
      <c r="E110" s="198"/>
      <c r="F110" s="198"/>
      <c r="G110" s="198"/>
      <c r="H110" s="198"/>
      <c r="I110" s="198"/>
      <c r="J110" s="199">
        <f>J217</f>
        <v>0</v>
      </c>
      <c r="K110" s="196"/>
      <c r="L110" s="20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201"/>
      <c r="C111" s="136"/>
      <c r="D111" s="202" t="s">
        <v>122</v>
      </c>
      <c r="E111" s="203"/>
      <c r="F111" s="203"/>
      <c r="G111" s="203"/>
      <c r="H111" s="203"/>
      <c r="I111" s="203"/>
      <c r="J111" s="204">
        <f>J218</f>
        <v>0</v>
      </c>
      <c r="K111" s="136"/>
      <c r="L111" s="20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1"/>
      <c r="C112" s="136"/>
      <c r="D112" s="202" t="s">
        <v>123</v>
      </c>
      <c r="E112" s="203"/>
      <c r="F112" s="203"/>
      <c r="G112" s="203"/>
      <c r="H112" s="203"/>
      <c r="I112" s="203"/>
      <c r="J112" s="204">
        <f>J221</f>
        <v>0</v>
      </c>
      <c r="K112" s="136"/>
      <c r="L112" s="20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124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14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6.25" customHeight="1">
      <c r="A122" s="35"/>
      <c r="B122" s="36"/>
      <c r="C122" s="37"/>
      <c r="D122" s="37"/>
      <c r="E122" s="190" t="str">
        <f>E7</f>
        <v>EUROVELO 11 V REGIÓNE ZOHT, ÚSEK ČERVENICA PRI SABINOVE - LIPANY</v>
      </c>
      <c r="F122" s="29"/>
      <c r="G122" s="29"/>
      <c r="H122" s="29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105</v>
      </c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79" t="str">
        <f>E9</f>
        <v>21 - SO 21 Lávka cez Voliansky potok</v>
      </c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18</v>
      </c>
      <c r="D126" s="37"/>
      <c r="E126" s="37"/>
      <c r="F126" s="24" t="str">
        <f>F12</f>
        <v>ROŽKOVANY</v>
      </c>
      <c r="G126" s="37"/>
      <c r="H126" s="37"/>
      <c r="I126" s="29" t="s">
        <v>20</v>
      </c>
      <c r="J126" s="82" t="str">
        <f>IF(J12="","",J12)</f>
        <v>8. 3. 2022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25.65" customHeight="1">
      <c r="A128" s="35"/>
      <c r="B128" s="36"/>
      <c r="C128" s="29" t="s">
        <v>22</v>
      </c>
      <c r="D128" s="37"/>
      <c r="E128" s="37"/>
      <c r="F128" s="24" t="str">
        <f>E15</f>
        <v>ZDRUŽENIE OBCI HORNEJ TORYSY (ZOHT), LIPANY</v>
      </c>
      <c r="G128" s="37"/>
      <c r="H128" s="37"/>
      <c r="I128" s="29" t="s">
        <v>28</v>
      </c>
      <c r="J128" s="33" t="str">
        <f>E21</f>
        <v>KDS PROJEKT, S.R.O.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26</v>
      </c>
      <c r="D129" s="37"/>
      <c r="E129" s="37"/>
      <c r="F129" s="24" t="str">
        <f>IF(E18="","",E18)</f>
        <v>Vyplň údaj</v>
      </c>
      <c r="G129" s="37"/>
      <c r="H129" s="37"/>
      <c r="I129" s="29" t="s">
        <v>32</v>
      </c>
      <c r="J129" s="33" t="str">
        <f>E24</f>
        <v xml:space="preserve"> </v>
      </c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0.32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1" customFormat="1" ht="29.28" customHeight="1">
      <c r="A131" s="206"/>
      <c r="B131" s="207"/>
      <c r="C131" s="208" t="s">
        <v>125</v>
      </c>
      <c r="D131" s="209" t="s">
        <v>60</v>
      </c>
      <c r="E131" s="209" t="s">
        <v>56</v>
      </c>
      <c r="F131" s="209" t="s">
        <v>57</v>
      </c>
      <c r="G131" s="209" t="s">
        <v>126</v>
      </c>
      <c r="H131" s="209" t="s">
        <v>127</v>
      </c>
      <c r="I131" s="209" t="s">
        <v>128</v>
      </c>
      <c r="J131" s="210" t="s">
        <v>112</v>
      </c>
      <c r="K131" s="211" t="s">
        <v>129</v>
      </c>
      <c r="L131" s="212"/>
      <c r="M131" s="103" t="s">
        <v>1</v>
      </c>
      <c r="N131" s="104" t="s">
        <v>39</v>
      </c>
      <c r="O131" s="104" t="s">
        <v>130</v>
      </c>
      <c r="P131" s="104" t="s">
        <v>131</v>
      </c>
      <c r="Q131" s="104" t="s">
        <v>132</v>
      </c>
      <c r="R131" s="104" t="s">
        <v>133</v>
      </c>
      <c r="S131" s="104" t="s">
        <v>134</v>
      </c>
      <c r="T131" s="105" t="s">
        <v>135</v>
      </c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</row>
    <row r="132" s="2" customFormat="1" ht="22.8" customHeight="1">
      <c r="A132" s="35"/>
      <c r="B132" s="36"/>
      <c r="C132" s="110" t="s">
        <v>113</v>
      </c>
      <c r="D132" s="37"/>
      <c r="E132" s="37"/>
      <c r="F132" s="37"/>
      <c r="G132" s="37"/>
      <c r="H132" s="37"/>
      <c r="I132" s="37"/>
      <c r="J132" s="213">
        <f>BK132</f>
        <v>0</v>
      </c>
      <c r="K132" s="37"/>
      <c r="L132" s="41"/>
      <c r="M132" s="106"/>
      <c r="N132" s="214"/>
      <c r="O132" s="107"/>
      <c r="P132" s="215">
        <f>P133+P195+P213+P217</f>
        <v>0</v>
      </c>
      <c r="Q132" s="107"/>
      <c r="R132" s="215">
        <f>R133+R195+R213+R217</f>
        <v>430.19064427000001</v>
      </c>
      <c r="S132" s="107"/>
      <c r="T132" s="216">
        <f>T133+T195+T213+T217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74</v>
      </c>
      <c r="AU132" s="14" t="s">
        <v>114</v>
      </c>
      <c r="BK132" s="217">
        <f>BK133+BK195+BK213+BK217</f>
        <v>0</v>
      </c>
    </row>
    <row r="133" s="12" customFormat="1" ht="25.92" customHeight="1">
      <c r="A133" s="12"/>
      <c r="B133" s="218"/>
      <c r="C133" s="219"/>
      <c r="D133" s="220" t="s">
        <v>74</v>
      </c>
      <c r="E133" s="221" t="s">
        <v>136</v>
      </c>
      <c r="F133" s="221" t="s">
        <v>137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P134+P148+P160+P175+P183+P186+P192</f>
        <v>0</v>
      </c>
      <c r="Q133" s="226"/>
      <c r="R133" s="227">
        <f>R134+R148+R160+R175+R183+R186+R192</f>
        <v>429.69597261000001</v>
      </c>
      <c r="S133" s="226"/>
      <c r="T133" s="228">
        <f>T134+T148+T160+T175+T183+T186+T192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81</v>
      </c>
      <c r="AT133" s="230" t="s">
        <v>74</v>
      </c>
      <c r="AU133" s="230" t="s">
        <v>75</v>
      </c>
      <c r="AY133" s="229" t="s">
        <v>138</v>
      </c>
      <c r="BK133" s="231">
        <f>BK134+BK148+BK160+BK175+BK183+BK186+BK192</f>
        <v>0</v>
      </c>
    </row>
    <row r="134" s="12" customFormat="1" ht="22.8" customHeight="1">
      <c r="A134" s="12"/>
      <c r="B134" s="218"/>
      <c r="C134" s="219"/>
      <c r="D134" s="220" t="s">
        <v>74</v>
      </c>
      <c r="E134" s="232" t="s">
        <v>81</v>
      </c>
      <c r="F134" s="232" t="s">
        <v>139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SUM(P135:P147)</f>
        <v>0</v>
      </c>
      <c r="Q134" s="226"/>
      <c r="R134" s="227">
        <f>SUM(R135:R147)</f>
        <v>0.19890000000000002</v>
      </c>
      <c r="S134" s="226"/>
      <c r="T134" s="228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81</v>
      </c>
      <c r="AT134" s="230" t="s">
        <v>74</v>
      </c>
      <c r="AU134" s="230" t="s">
        <v>81</v>
      </c>
      <c r="AY134" s="229" t="s">
        <v>138</v>
      </c>
      <c r="BK134" s="231">
        <f>SUM(BK135:BK147)</f>
        <v>0</v>
      </c>
    </row>
    <row r="135" s="2" customFormat="1" ht="24.15" customHeight="1">
      <c r="A135" s="35"/>
      <c r="B135" s="36"/>
      <c r="C135" s="234" t="s">
        <v>81</v>
      </c>
      <c r="D135" s="234" t="s">
        <v>140</v>
      </c>
      <c r="E135" s="235" t="s">
        <v>571</v>
      </c>
      <c r="F135" s="236" t="s">
        <v>572</v>
      </c>
      <c r="G135" s="237" t="s">
        <v>284</v>
      </c>
      <c r="H135" s="238">
        <v>10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0.019890000000000001</v>
      </c>
      <c r="R135" s="243">
        <f>Q135*H135</f>
        <v>0.19890000000000002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573</v>
      </c>
    </row>
    <row r="136" s="2" customFormat="1" ht="37.8" customHeight="1">
      <c r="A136" s="35"/>
      <c r="B136" s="36"/>
      <c r="C136" s="234" t="s">
        <v>87</v>
      </c>
      <c r="D136" s="234" t="s">
        <v>140</v>
      </c>
      <c r="E136" s="235" t="s">
        <v>574</v>
      </c>
      <c r="F136" s="236" t="s">
        <v>575</v>
      </c>
      <c r="G136" s="237" t="s">
        <v>576</v>
      </c>
      <c r="H136" s="238">
        <v>40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577</v>
      </c>
    </row>
    <row r="137" s="2" customFormat="1" ht="33" customHeight="1">
      <c r="A137" s="35"/>
      <c r="B137" s="36"/>
      <c r="C137" s="234" t="s">
        <v>149</v>
      </c>
      <c r="D137" s="234" t="s">
        <v>140</v>
      </c>
      <c r="E137" s="235" t="s">
        <v>578</v>
      </c>
      <c r="F137" s="236" t="s">
        <v>579</v>
      </c>
      <c r="G137" s="237" t="s">
        <v>580</v>
      </c>
      <c r="H137" s="238">
        <v>5</v>
      </c>
      <c r="I137" s="239"/>
      <c r="J137" s="238">
        <f>ROUND(I137*H137,3)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144</v>
      </c>
      <c r="AT137" s="245" t="s">
        <v>140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581</v>
      </c>
    </row>
    <row r="138" s="2" customFormat="1" ht="16.5" customHeight="1">
      <c r="A138" s="35"/>
      <c r="B138" s="36"/>
      <c r="C138" s="234" t="s">
        <v>144</v>
      </c>
      <c r="D138" s="234" t="s">
        <v>140</v>
      </c>
      <c r="E138" s="235" t="s">
        <v>582</v>
      </c>
      <c r="F138" s="236" t="s">
        <v>583</v>
      </c>
      <c r="G138" s="237" t="s">
        <v>143</v>
      </c>
      <c r="H138" s="238">
        <v>120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584</v>
      </c>
    </row>
    <row r="139" s="2" customFormat="1" ht="24.15" customHeight="1">
      <c r="A139" s="35"/>
      <c r="B139" s="36"/>
      <c r="C139" s="234" t="s">
        <v>156</v>
      </c>
      <c r="D139" s="234" t="s">
        <v>140</v>
      </c>
      <c r="E139" s="235" t="s">
        <v>585</v>
      </c>
      <c r="F139" s="236" t="s">
        <v>586</v>
      </c>
      <c r="G139" s="237" t="s">
        <v>143</v>
      </c>
      <c r="H139" s="238">
        <v>36</v>
      </c>
      <c r="I139" s="239"/>
      <c r="J139" s="238">
        <f>ROUND(I139*H139,3)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144</v>
      </c>
      <c r="AT139" s="245" t="s">
        <v>140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587</v>
      </c>
    </row>
    <row r="140" s="2" customFormat="1" ht="21.75" customHeight="1">
      <c r="A140" s="35"/>
      <c r="B140" s="36"/>
      <c r="C140" s="234" t="s">
        <v>160</v>
      </c>
      <c r="D140" s="234" t="s">
        <v>140</v>
      </c>
      <c r="E140" s="235" t="s">
        <v>588</v>
      </c>
      <c r="F140" s="236" t="s">
        <v>589</v>
      </c>
      <c r="G140" s="237" t="s">
        <v>143</v>
      </c>
      <c r="H140" s="238">
        <v>5.7599999999999998</v>
      </c>
      <c r="I140" s="239"/>
      <c r="J140" s="238">
        <f>ROUND(I140*H140,3)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144</v>
      </c>
      <c r="AT140" s="245" t="s">
        <v>140</v>
      </c>
      <c r="AU140" s="245" t="s">
        <v>87</v>
      </c>
      <c r="AY140" s="14" t="s">
        <v>138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7">
        <f>ROUND(I140*H140,3)</f>
        <v>0</v>
      </c>
      <c r="BL140" s="14" t="s">
        <v>144</v>
      </c>
      <c r="BM140" s="245" t="s">
        <v>590</v>
      </c>
    </row>
    <row r="141" s="2" customFormat="1" ht="37.8" customHeight="1">
      <c r="A141" s="35"/>
      <c r="B141" s="36"/>
      <c r="C141" s="234" t="s">
        <v>167</v>
      </c>
      <c r="D141" s="234" t="s">
        <v>140</v>
      </c>
      <c r="E141" s="235" t="s">
        <v>591</v>
      </c>
      <c r="F141" s="236" t="s">
        <v>592</v>
      </c>
      <c r="G141" s="237" t="s">
        <v>143</v>
      </c>
      <c r="H141" s="238">
        <v>1.728</v>
      </c>
      <c r="I141" s="239"/>
      <c r="J141" s="238">
        <f>ROUND(I141*H141,3)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144</v>
      </c>
      <c r="AT141" s="245" t="s">
        <v>140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593</v>
      </c>
    </row>
    <row r="142" s="2" customFormat="1" ht="16.5" customHeight="1">
      <c r="A142" s="35"/>
      <c r="B142" s="36"/>
      <c r="C142" s="234" t="s">
        <v>165</v>
      </c>
      <c r="D142" s="234" t="s">
        <v>140</v>
      </c>
      <c r="E142" s="235" t="s">
        <v>594</v>
      </c>
      <c r="F142" s="236" t="s">
        <v>595</v>
      </c>
      <c r="G142" s="237" t="s">
        <v>143</v>
      </c>
      <c r="H142" s="238">
        <v>5.5759999999999996</v>
      </c>
      <c r="I142" s="239"/>
      <c r="J142" s="238">
        <f>ROUND(I142*H142,3)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144</v>
      </c>
      <c r="AT142" s="245" t="s">
        <v>140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596</v>
      </c>
    </row>
    <row r="143" s="2" customFormat="1" ht="37.8" customHeight="1">
      <c r="A143" s="35"/>
      <c r="B143" s="36"/>
      <c r="C143" s="234" t="s">
        <v>174</v>
      </c>
      <c r="D143" s="234" t="s">
        <v>140</v>
      </c>
      <c r="E143" s="235" t="s">
        <v>597</v>
      </c>
      <c r="F143" s="236" t="s">
        <v>598</v>
      </c>
      <c r="G143" s="237" t="s">
        <v>143</v>
      </c>
      <c r="H143" s="238">
        <v>1.673</v>
      </c>
      <c r="I143" s="239"/>
      <c r="J143" s="238">
        <f>ROUND(I143*H143,3)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144</v>
      </c>
      <c r="AT143" s="245" t="s">
        <v>140</v>
      </c>
      <c r="AU143" s="245" t="s">
        <v>87</v>
      </c>
      <c r="AY143" s="14" t="s">
        <v>138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7">
        <f>ROUND(I143*H143,3)</f>
        <v>0</v>
      </c>
      <c r="BL143" s="14" t="s">
        <v>144</v>
      </c>
      <c r="BM143" s="245" t="s">
        <v>599</v>
      </c>
    </row>
    <row r="144" s="2" customFormat="1" ht="37.8" customHeight="1">
      <c r="A144" s="35"/>
      <c r="B144" s="36"/>
      <c r="C144" s="234" t="s">
        <v>178</v>
      </c>
      <c r="D144" s="234" t="s">
        <v>140</v>
      </c>
      <c r="E144" s="235" t="s">
        <v>600</v>
      </c>
      <c r="F144" s="236" t="s">
        <v>601</v>
      </c>
      <c r="G144" s="237" t="s">
        <v>143</v>
      </c>
      <c r="H144" s="238">
        <v>45.536000000000001</v>
      </c>
      <c r="I144" s="239"/>
      <c r="J144" s="238">
        <f>ROUND(I144*H144,3)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144</v>
      </c>
      <c r="AT144" s="245" t="s">
        <v>140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602</v>
      </c>
    </row>
    <row r="145" s="2" customFormat="1" ht="44.25" customHeight="1">
      <c r="A145" s="35"/>
      <c r="B145" s="36"/>
      <c r="C145" s="234" t="s">
        <v>182</v>
      </c>
      <c r="D145" s="234" t="s">
        <v>140</v>
      </c>
      <c r="E145" s="235" t="s">
        <v>603</v>
      </c>
      <c r="F145" s="236" t="s">
        <v>342</v>
      </c>
      <c r="G145" s="237" t="s">
        <v>143</v>
      </c>
      <c r="H145" s="238">
        <v>91.072000000000003</v>
      </c>
      <c r="I145" s="239"/>
      <c r="J145" s="238">
        <f>ROUND(I145*H145,3)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144</v>
      </c>
      <c r="AT145" s="245" t="s">
        <v>140</v>
      </c>
      <c r="AU145" s="245" t="s">
        <v>87</v>
      </c>
      <c r="AY145" s="14" t="s">
        <v>138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7">
        <f>ROUND(I145*H145,3)</f>
        <v>0</v>
      </c>
      <c r="BL145" s="14" t="s">
        <v>144</v>
      </c>
      <c r="BM145" s="245" t="s">
        <v>604</v>
      </c>
    </row>
    <row r="146" s="2" customFormat="1" ht="24.15" customHeight="1">
      <c r="A146" s="35"/>
      <c r="B146" s="36"/>
      <c r="C146" s="234" t="s">
        <v>186</v>
      </c>
      <c r="D146" s="234" t="s">
        <v>140</v>
      </c>
      <c r="E146" s="235" t="s">
        <v>191</v>
      </c>
      <c r="F146" s="236" t="s">
        <v>192</v>
      </c>
      <c r="G146" s="237" t="s">
        <v>143</v>
      </c>
      <c r="H146" s="238">
        <v>85.799999999999997</v>
      </c>
      <c r="I146" s="239"/>
      <c r="J146" s="238">
        <f>ROUND(I146*H146,3)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144</v>
      </c>
      <c r="AT146" s="245" t="s">
        <v>140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605</v>
      </c>
    </row>
    <row r="147" s="2" customFormat="1" ht="16.5" customHeight="1">
      <c r="A147" s="35"/>
      <c r="B147" s="36"/>
      <c r="C147" s="234" t="s">
        <v>190</v>
      </c>
      <c r="D147" s="234" t="s">
        <v>140</v>
      </c>
      <c r="E147" s="235" t="s">
        <v>348</v>
      </c>
      <c r="F147" s="236" t="s">
        <v>349</v>
      </c>
      <c r="G147" s="237" t="s">
        <v>143</v>
      </c>
      <c r="H147" s="238">
        <v>45.536000000000001</v>
      </c>
      <c r="I147" s="239"/>
      <c r="J147" s="238">
        <f>ROUND(I147*H147,3)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144</v>
      </c>
      <c r="AT147" s="245" t="s">
        <v>140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606</v>
      </c>
    </row>
    <row r="148" s="12" customFormat="1" ht="22.8" customHeight="1">
      <c r="A148" s="12"/>
      <c r="B148" s="218"/>
      <c r="C148" s="219"/>
      <c r="D148" s="220" t="s">
        <v>74</v>
      </c>
      <c r="E148" s="232" t="s">
        <v>87</v>
      </c>
      <c r="F148" s="232" t="s">
        <v>220</v>
      </c>
      <c r="G148" s="219"/>
      <c r="H148" s="219"/>
      <c r="I148" s="222"/>
      <c r="J148" s="233">
        <f>BK148</f>
        <v>0</v>
      </c>
      <c r="K148" s="219"/>
      <c r="L148" s="224"/>
      <c r="M148" s="225"/>
      <c r="N148" s="226"/>
      <c r="O148" s="226"/>
      <c r="P148" s="227">
        <f>SUM(P149:P159)</f>
        <v>0</v>
      </c>
      <c r="Q148" s="226"/>
      <c r="R148" s="227">
        <f>SUM(R149:R159)</f>
        <v>99.808389429999991</v>
      </c>
      <c r="S148" s="226"/>
      <c r="T148" s="228">
        <f>SUM(T149:T159)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9" t="s">
        <v>81</v>
      </c>
      <c r="AT148" s="230" t="s">
        <v>74</v>
      </c>
      <c r="AU148" s="230" t="s">
        <v>81</v>
      </c>
      <c r="AY148" s="229" t="s">
        <v>138</v>
      </c>
      <c r="BK148" s="231">
        <f>SUM(BK149:BK159)</f>
        <v>0</v>
      </c>
    </row>
    <row r="149" s="2" customFormat="1" ht="33" customHeight="1">
      <c r="A149" s="35"/>
      <c r="B149" s="36"/>
      <c r="C149" s="234" t="s">
        <v>194</v>
      </c>
      <c r="D149" s="234" t="s">
        <v>140</v>
      </c>
      <c r="E149" s="235" t="s">
        <v>607</v>
      </c>
      <c r="F149" s="236" t="s">
        <v>608</v>
      </c>
      <c r="G149" s="237" t="s">
        <v>201</v>
      </c>
      <c r="H149" s="238">
        <v>12.069000000000001</v>
      </c>
      <c r="I149" s="239"/>
      <c r="J149" s="238">
        <f>ROUND(I149*H149,3)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0.00035</v>
      </c>
      <c r="R149" s="243">
        <f>Q149*H149</f>
        <v>0.0042241500000000003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144</v>
      </c>
      <c r="AT149" s="245" t="s">
        <v>140</v>
      </c>
      <c r="AU149" s="245" t="s">
        <v>87</v>
      </c>
      <c r="AY149" s="14" t="s">
        <v>138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7">
        <f>ROUND(I149*H149,3)</f>
        <v>0</v>
      </c>
      <c r="BL149" s="14" t="s">
        <v>144</v>
      </c>
      <c r="BM149" s="245" t="s">
        <v>609</v>
      </c>
    </row>
    <row r="150" s="2" customFormat="1" ht="16.5" customHeight="1">
      <c r="A150" s="35"/>
      <c r="B150" s="36"/>
      <c r="C150" s="248" t="s">
        <v>198</v>
      </c>
      <c r="D150" s="248" t="s">
        <v>161</v>
      </c>
      <c r="E150" s="249" t="s">
        <v>610</v>
      </c>
      <c r="F150" s="250" t="s">
        <v>611</v>
      </c>
      <c r="G150" s="251" t="s">
        <v>201</v>
      </c>
      <c r="H150" s="252">
        <v>12.310000000000001</v>
      </c>
      <c r="I150" s="253"/>
      <c r="J150" s="252">
        <f>ROUND(I150*H150,3)</f>
        <v>0</v>
      </c>
      <c r="K150" s="254"/>
      <c r="L150" s="255"/>
      <c r="M150" s="256" t="s">
        <v>1</v>
      </c>
      <c r="N150" s="257" t="s">
        <v>41</v>
      </c>
      <c r="O150" s="94"/>
      <c r="P150" s="243">
        <f>O150*H150</f>
        <v>0</v>
      </c>
      <c r="Q150" s="243">
        <v>0.00040000000000000002</v>
      </c>
      <c r="R150" s="243">
        <f>Q150*H150</f>
        <v>0.0049240000000000004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165</v>
      </c>
      <c r="AT150" s="245" t="s">
        <v>161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612</v>
      </c>
    </row>
    <row r="151" s="2" customFormat="1" ht="16.5" customHeight="1">
      <c r="A151" s="35"/>
      <c r="B151" s="36"/>
      <c r="C151" s="234" t="s">
        <v>203</v>
      </c>
      <c r="D151" s="234" t="s">
        <v>140</v>
      </c>
      <c r="E151" s="235" t="s">
        <v>613</v>
      </c>
      <c r="F151" s="236" t="s">
        <v>614</v>
      </c>
      <c r="G151" s="237" t="s">
        <v>143</v>
      </c>
      <c r="H151" s="238">
        <v>0.29999999999999999</v>
      </c>
      <c r="I151" s="239"/>
      <c r="J151" s="238">
        <f>ROUND(I151*H151,3)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2.1050399999999998</v>
      </c>
      <c r="R151" s="243">
        <f>Q151*H151</f>
        <v>0.63151199999999996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144</v>
      </c>
      <c r="AT151" s="245" t="s">
        <v>140</v>
      </c>
      <c r="AU151" s="245" t="s">
        <v>87</v>
      </c>
      <c r="AY151" s="14" t="s">
        <v>138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7">
        <f>ROUND(I151*H151,3)</f>
        <v>0</v>
      </c>
      <c r="BL151" s="14" t="s">
        <v>144</v>
      </c>
      <c r="BM151" s="245" t="s">
        <v>615</v>
      </c>
    </row>
    <row r="152" s="2" customFormat="1" ht="24.15" customHeight="1">
      <c r="A152" s="35"/>
      <c r="B152" s="36"/>
      <c r="C152" s="234" t="s">
        <v>208</v>
      </c>
      <c r="D152" s="234" t="s">
        <v>140</v>
      </c>
      <c r="E152" s="235" t="s">
        <v>616</v>
      </c>
      <c r="F152" s="236" t="s">
        <v>617</v>
      </c>
      <c r="G152" s="237" t="s">
        <v>143</v>
      </c>
      <c r="H152" s="238">
        <v>26.399999999999999</v>
      </c>
      <c r="I152" s="239"/>
      <c r="J152" s="238">
        <f>ROUND(I152*H152,3)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2.0699999999999998</v>
      </c>
      <c r="R152" s="243">
        <f>Q152*H152</f>
        <v>54.647999999999996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144</v>
      </c>
      <c r="AT152" s="245" t="s">
        <v>140</v>
      </c>
      <c r="AU152" s="245" t="s">
        <v>87</v>
      </c>
      <c r="AY152" s="14" t="s">
        <v>138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7">
        <f>ROUND(I152*H152,3)</f>
        <v>0</v>
      </c>
      <c r="BL152" s="14" t="s">
        <v>144</v>
      </c>
      <c r="BM152" s="245" t="s">
        <v>618</v>
      </c>
    </row>
    <row r="153" s="2" customFormat="1" ht="24.15" customHeight="1">
      <c r="A153" s="35"/>
      <c r="B153" s="36"/>
      <c r="C153" s="234" t="s">
        <v>212</v>
      </c>
      <c r="D153" s="234" t="s">
        <v>140</v>
      </c>
      <c r="E153" s="235" t="s">
        <v>619</v>
      </c>
      <c r="F153" s="236" t="s">
        <v>620</v>
      </c>
      <c r="G153" s="237" t="s">
        <v>143</v>
      </c>
      <c r="H153" s="238">
        <v>2.7879999999999998</v>
      </c>
      <c r="I153" s="239"/>
      <c r="J153" s="238">
        <f>ROUND(I153*H153,3)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2.0699999999999998</v>
      </c>
      <c r="R153" s="243">
        <f>Q153*H153</f>
        <v>5.7711599999999992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144</v>
      </c>
      <c r="AT153" s="245" t="s">
        <v>140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621</v>
      </c>
    </row>
    <row r="154" s="2" customFormat="1" ht="24.15" customHeight="1">
      <c r="A154" s="35"/>
      <c r="B154" s="36"/>
      <c r="C154" s="234" t="s">
        <v>216</v>
      </c>
      <c r="D154" s="234" t="s">
        <v>140</v>
      </c>
      <c r="E154" s="235" t="s">
        <v>622</v>
      </c>
      <c r="F154" s="236" t="s">
        <v>623</v>
      </c>
      <c r="G154" s="237" t="s">
        <v>143</v>
      </c>
      <c r="H154" s="238">
        <v>5.7060000000000004</v>
      </c>
      <c r="I154" s="239"/>
      <c r="J154" s="238">
        <f>ROUND(I154*H154,3)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2.39649</v>
      </c>
      <c r="R154" s="243">
        <f>Q154*H154</f>
        <v>13.67437194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144</v>
      </c>
      <c r="AT154" s="245" t="s">
        <v>140</v>
      </c>
      <c r="AU154" s="245" t="s">
        <v>87</v>
      </c>
      <c r="AY154" s="14" t="s">
        <v>138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7">
        <f>ROUND(I154*H154,3)</f>
        <v>0</v>
      </c>
      <c r="BL154" s="14" t="s">
        <v>144</v>
      </c>
      <c r="BM154" s="245" t="s">
        <v>624</v>
      </c>
    </row>
    <row r="155" s="2" customFormat="1" ht="24.15" customHeight="1">
      <c r="A155" s="35"/>
      <c r="B155" s="36"/>
      <c r="C155" s="234" t="s">
        <v>7</v>
      </c>
      <c r="D155" s="234" t="s">
        <v>140</v>
      </c>
      <c r="E155" s="235" t="s">
        <v>625</v>
      </c>
      <c r="F155" s="236" t="s">
        <v>626</v>
      </c>
      <c r="G155" s="237" t="s">
        <v>201</v>
      </c>
      <c r="H155" s="238">
        <v>7.7599999999999998</v>
      </c>
      <c r="I155" s="239"/>
      <c r="J155" s="238">
        <f>ROUND(I155*H155,3)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0.0068100000000000001</v>
      </c>
      <c r="R155" s="243">
        <f>Q155*H155</f>
        <v>0.0528456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144</v>
      </c>
      <c r="AT155" s="245" t="s">
        <v>140</v>
      </c>
      <c r="AU155" s="245" t="s">
        <v>87</v>
      </c>
      <c r="AY155" s="14" t="s">
        <v>138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7">
        <f>ROUND(I155*H155,3)</f>
        <v>0</v>
      </c>
      <c r="BL155" s="14" t="s">
        <v>144</v>
      </c>
      <c r="BM155" s="245" t="s">
        <v>627</v>
      </c>
    </row>
    <row r="156" s="2" customFormat="1" ht="24.15" customHeight="1">
      <c r="A156" s="35"/>
      <c r="B156" s="36"/>
      <c r="C156" s="234" t="s">
        <v>98</v>
      </c>
      <c r="D156" s="234" t="s">
        <v>140</v>
      </c>
      <c r="E156" s="235" t="s">
        <v>628</v>
      </c>
      <c r="F156" s="236" t="s">
        <v>629</v>
      </c>
      <c r="G156" s="237" t="s">
        <v>201</v>
      </c>
      <c r="H156" s="238">
        <v>7.7599999999999998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630</v>
      </c>
    </row>
    <row r="157" s="2" customFormat="1" ht="24.15" customHeight="1">
      <c r="A157" s="35"/>
      <c r="B157" s="36"/>
      <c r="C157" s="234" t="s">
        <v>101</v>
      </c>
      <c r="D157" s="234" t="s">
        <v>140</v>
      </c>
      <c r="E157" s="235" t="s">
        <v>631</v>
      </c>
      <c r="F157" s="236" t="s">
        <v>632</v>
      </c>
      <c r="G157" s="237" t="s">
        <v>143</v>
      </c>
      <c r="H157" s="238">
        <v>9.9920000000000009</v>
      </c>
      <c r="I157" s="239"/>
      <c r="J157" s="238">
        <f>ROUND(I157*H157,3)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2.48787</v>
      </c>
      <c r="R157" s="243">
        <f>Q157*H157</f>
        <v>24.858797040000002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144</v>
      </c>
      <c r="AT157" s="245" t="s">
        <v>140</v>
      </c>
      <c r="AU157" s="245" t="s">
        <v>87</v>
      </c>
      <c r="AY157" s="14" t="s">
        <v>138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7">
        <f>ROUND(I157*H157,3)</f>
        <v>0</v>
      </c>
      <c r="BL157" s="14" t="s">
        <v>144</v>
      </c>
      <c r="BM157" s="245" t="s">
        <v>633</v>
      </c>
    </row>
    <row r="158" s="2" customFormat="1" ht="24.15" customHeight="1">
      <c r="A158" s="35"/>
      <c r="B158" s="36"/>
      <c r="C158" s="234" t="s">
        <v>231</v>
      </c>
      <c r="D158" s="234" t="s">
        <v>140</v>
      </c>
      <c r="E158" s="235" t="s">
        <v>634</v>
      </c>
      <c r="F158" s="236" t="s">
        <v>635</v>
      </c>
      <c r="G158" s="237" t="s">
        <v>201</v>
      </c>
      <c r="H158" s="238">
        <v>23.870000000000001</v>
      </c>
      <c r="I158" s="239"/>
      <c r="J158" s="238">
        <f>ROUND(I158*H158,3)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0.0068100000000000001</v>
      </c>
      <c r="R158" s="243">
        <f>Q158*H158</f>
        <v>0.1625547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144</v>
      </c>
      <c r="AT158" s="245" t="s">
        <v>140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636</v>
      </c>
    </row>
    <row r="159" s="2" customFormat="1" ht="24.15" customHeight="1">
      <c r="A159" s="35"/>
      <c r="B159" s="36"/>
      <c r="C159" s="234" t="s">
        <v>235</v>
      </c>
      <c r="D159" s="234" t="s">
        <v>140</v>
      </c>
      <c r="E159" s="235" t="s">
        <v>637</v>
      </c>
      <c r="F159" s="236" t="s">
        <v>638</v>
      </c>
      <c r="G159" s="237" t="s">
        <v>201</v>
      </c>
      <c r="H159" s="238">
        <v>23.870000000000001</v>
      </c>
      <c r="I159" s="239"/>
      <c r="J159" s="238">
        <f>ROUND(I159*H159,3)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144</v>
      </c>
      <c r="AT159" s="245" t="s">
        <v>140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639</v>
      </c>
    </row>
    <row r="160" s="12" customFormat="1" ht="22.8" customHeight="1">
      <c r="A160" s="12"/>
      <c r="B160" s="218"/>
      <c r="C160" s="219"/>
      <c r="D160" s="220" t="s">
        <v>74</v>
      </c>
      <c r="E160" s="232" t="s">
        <v>149</v>
      </c>
      <c r="F160" s="232" t="s">
        <v>640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SUM(P161:P174)</f>
        <v>0</v>
      </c>
      <c r="Q160" s="226"/>
      <c r="R160" s="227">
        <f>SUM(R161:R174)</f>
        <v>144.75995178000002</v>
      </c>
      <c r="S160" s="226"/>
      <c r="T160" s="228">
        <f>SUM(T161:T174)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81</v>
      </c>
      <c r="AT160" s="230" t="s">
        <v>74</v>
      </c>
      <c r="AU160" s="230" t="s">
        <v>81</v>
      </c>
      <c r="AY160" s="229" t="s">
        <v>138</v>
      </c>
      <c r="BK160" s="231">
        <f>SUM(BK161:BK174)</f>
        <v>0</v>
      </c>
    </row>
    <row r="161" s="2" customFormat="1" ht="21.75" customHeight="1">
      <c r="A161" s="35"/>
      <c r="B161" s="36"/>
      <c r="C161" s="234" t="s">
        <v>239</v>
      </c>
      <c r="D161" s="234" t="s">
        <v>140</v>
      </c>
      <c r="E161" s="235" t="s">
        <v>641</v>
      </c>
      <c r="F161" s="236" t="s">
        <v>642</v>
      </c>
      <c r="G161" s="237" t="s">
        <v>143</v>
      </c>
      <c r="H161" s="238">
        <v>1.2150000000000001</v>
      </c>
      <c r="I161" s="239"/>
      <c r="J161" s="238">
        <f>ROUND(I161*H161,3)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2.3456199999999998</v>
      </c>
      <c r="R161" s="243">
        <f>Q161*H161</f>
        <v>2.8499282999999997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144</v>
      </c>
      <c r="AT161" s="245" t="s">
        <v>140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643</v>
      </c>
    </row>
    <row r="162" s="2" customFormat="1" ht="21.75" customHeight="1">
      <c r="A162" s="35"/>
      <c r="B162" s="36"/>
      <c r="C162" s="234" t="s">
        <v>243</v>
      </c>
      <c r="D162" s="234" t="s">
        <v>140</v>
      </c>
      <c r="E162" s="235" t="s">
        <v>644</v>
      </c>
      <c r="F162" s="236" t="s">
        <v>645</v>
      </c>
      <c r="G162" s="237" t="s">
        <v>201</v>
      </c>
      <c r="H162" s="238">
        <v>5.9240000000000004</v>
      </c>
      <c r="I162" s="239"/>
      <c r="J162" s="238">
        <f>ROUND(I162*H162,3)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0.038350000000000002</v>
      </c>
      <c r="R162" s="243">
        <f>Q162*H162</f>
        <v>0.22718540000000004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144</v>
      </c>
      <c r="AT162" s="245" t="s">
        <v>140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646</v>
      </c>
    </row>
    <row r="163" s="2" customFormat="1" ht="21.75" customHeight="1">
      <c r="A163" s="35"/>
      <c r="B163" s="36"/>
      <c r="C163" s="234" t="s">
        <v>248</v>
      </c>
      <c r="D163" s="234" t="s">
        <v>140</v>
      </c>
      <c r="E163" s="235" t="s">
        <v>647</v>
      </c>
      <c r="F163" s="236" t="s">
        <v>648</v>
      </c>
      <c r="G163" s="237" t="s">
        <v>201</v>
      </c>
      <c r="H163" s="238">
        <v>5.9240000000000004</v>
      </c>
      <c r="I163" s="239"/>
      <c r="J163" s="238">
        <f>ROUND(I163*H163,3)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1.0000000000000001E-05</v>
      </c>
      <c r="R163" s="243">
        <f>Q163*H163</f>
        <v>5.9240000000000009E-05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144</v>
      </c>
      <c r="AT163" s="245" t="s">
        <v>140</v>
      </c>
      <c r="AU163" s="245" t="s">
        <v>87</v>
      </c>
      <c r="AY163" s="14" t="s">
        <v>138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7">
        <f>ROUND(I163*H163,3)</f>
        <v>0</v>
      </c>
      <c r="BL163" s="14" t="s">
        <v>144</v>
      </c>
      <c r="BM163" s="245" t="s">
        <v>649</v>
      </c>
    </row>
    <row r="164" s="2" customFormat="1" ht="21.75" customHeight="1">
      <c r="A164" s="35"/>
      <c r="B164" s="36"/>
      <c r="C164" s="234" t="s">
        <v>253</v>
      </c>
      <c r="D164" s="234" t="s">
        <v>140</v>
      </c>
      <c r="E164" s="235" t="s">
        <v>650</v>
      </c>
      <c r="F164" s="236" t="s">
        <v>651</v>
      </c>
      <c r="G164" s="237" t="s">
        <v>164</v>
      </c>
      <c r="H164" s="238">
        <v>0.050000000000000003</v>
      </c>
      <c r="I164" s="239"/>
      <c r="J164" s="238">
        <f>ROUND(I164*H164,3)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1.1022400000000001</v>
      </c>
      <c r="R164" s="243">
        <f>Q164*H164</f>
        <v>0.055112000000000008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144</v>
      </c>
      <c r="AT164" s="245" t="s">
        <v>140</v>
      </c>
      <c r="AU164" s="245" t="s">
        <v>87</v>
      </c>
      <c r="AY164" s="14" t="s">
        <v>138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7">
        <f>ROUND(I164*H164,3)</f>
        <v>0</v>
      </c>
      <c r="BL164" s="14" t="s">
        <v>144</v>
      </c>
      <c r="BM164" s="245" t="s">
        <v>652</v>
      </c>
    </row>
    <row r="165" s="2" customFormat="1" ht="16.5" customHeight="1">
      <c r="A165" s="35"/>
      <c r="B165" s="36"/>
      <c r="C165" s="248" t="s">
        <v>257</v>
      </c>
      <c r="D165" s="248" t="s">
        <v>161</v>
      </c>
      <c r="E165" s="249" t="s">
        <v>653</v>
      </c>
      <c r="F165" s="250" t="s">
        <v>654</v>
      </c>
      <c r="G165" s="251" t="s">
        <v>206</v>
      </c>
      <c r="H165" s="252">
        <v>49.600000000000001</v>
      </c>
      <c r="I165" s="253"/>
      <c r="J165" s="252">
        <f>ROUND(I165*H165,3)</f>
        <v>0</v>
      </c>
      <c r="K165" s="254"/>
      <c r="L165" s="255"/>
      <c r="M165" s="256" t="s">
        <v>1</v>
      </c>
      <c r="N165" s="257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165</v>
      </c>
      <c r="AT165" s="245" t="s">
        <v>161</v>
      </c>
      <c r="AU165" s="245" t="s">
        <v>87</v>
      </c>
      <c r="AY165" s="14" t="s">
        <v>138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7">
        <f>ROUND(I165*H165,3)</f>
        <v>0</v>
      </c>
      <c r="BL165" s="14" t="s">
        <v>144</v>
      </c>
      <c r="BM165" s="245" t="s">
        <v>655</v>
      </c>
    </row>
    <row r="166" s="2" customFormat="1" ht="24.15" customHeight="1">
      <c r="A166" s="35"/>
      <c r="B166" s="36"/>
      <c r="C166" s="234" t="s">
        <v>261</v>
      </c>
      <c r="D166" s="234" t="s">
        <v>140</v>
      </c>
      <c r="E166" s="235" t="s">
        <v>656</v>
      </c>
      <c r="F166" s="236" t="s">
        <v>657</v>
      </c>
      <c r="G166" s="237" t="s">
        <v>143</v>
      </c>
      <c r="H166" s="238">
        <v>30.771999999999998</v>
      </c>
      <c r="I166" s="239"/>
      <c r="J166" s="238">
        <f>ROUND(I166*H166,3)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2.3225600000000002</v>
      </c>
      <c r="R166" s="243">
        <f>Q166*H166</f>
        <v>71.469816320000007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144</v>
      </c>
      <c r="AT166" s="245" t="s">
        <v>140</v>
      </c>
      <c r="AU166" s="245" t="s">
        <v>87</v>
      </c>
      <c r="AY166" s="14" t="s">
        <v>138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7">
        <f>ROUND(I166*H166,3)</f>
        <v>0</v>
      </c>
      <c r="BL166" s="14" t="s">
        <v>144</v>
      </c>
      <c r="BM166" s="245" t="s">
        <v>658</v>
      </c>
    </row>
    <row r="167" s="2" customFormat="1" ht="24.15" customHeight="1">
      <c r="A167" s="35"/>
      <c r="B167" s="36"/>
      <c r="C167" s="234" t="s">
        <v>265</v>
      </c>
      <c r="D167" s="234" t="s">
        <v>140</v>
      </c>
      <c r="E167" s="235" t="s">
        <v>659</v>
      </c>
      <c r="F167" s="236" t="s">
        <v>660</v>
      </c>
      <c r="G167" s="237" t="s">
        <v>201</v>
      </c>
      <c r="H167" s="238">
        <v>61.026000000000003</v>
      </c>
      <c r="I167" s="239"/>
      <c r="J167" s="238">
        <f>ROUND(I167*H167,3)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0.0045700000000000003</v>
      </c>
      <c r="R167" s="243">
        <f>Q167*H167</f>
        <v>0.27888882000000004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144</v>
      </c>
      <c r="AT167" s="245" t="s">
        <v>140</v>
      </c>
      <c r="AU167" s="245" t="s">
        <v>87</v>
      </c>
      <c r="AY167" s="14" t="s">
        <v>138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7">
        <f>ROUND(I167*H167,3)</f>
        <v>0</v>
      </c>
      <c r="BL167" s="14" t="s">
        <v>144</v>
      </c>
      <c r="BM167" s="245" t="s">
        <v>661</v>
      </c>
    </row>
    <row r="168" s="2" customFormat="1" ht="24.15" customHeight="1">
      <c r="A168" s="35"/>
      <c r="B168" s="36"/>
      <c r="C168" s="234" t="s">
        <v>269</v>
      </c>
      <c r="D168" s="234" t="s">
        <v>140</v>
      </c>
      <c r="E168" s="235" t="s">
        <v>662</v>
      </c>
      <c r="F168" s="236" t="s">
        <v>663</v>
      </c>
      <c r="G168" s="237" t="s">
        <v>201</v>
      </c>
      <c r="H168" s="238">
        <v>61.026000000000003</v>
      </c>
      <c r="I168" s="239"/>
      <c r="J168" s="238">
        <f>ROUND(I168*H168,3)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4.0000000000000003E-05</v>
      </c>
      <c r="R168" s="243">
        <f>Q168*H168</f>
        <v>0.0024410400000000002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144</v>
      </c>
      <c r="AT168" s="245" t="s">
        <v>140</v>
      </c>
      <c r="AU168" s="245" t="s">
        <v>87</v>
      </c>
      <c r="AY168" s="14" t="s">
        <v>138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7">
        <f>ROUND(I168*H168,3)</f>
        <v>0</v>
      </c>
      <c r="BL168" s="14" t="s">
        <v>144</v>
      </c>
      <c r="BM168" s="245" t="s">
        <v>664</v>
      </c>
    </row>
    <row r="169" s="2" customFormat="1" ht="24.15" customHeight="1">
      <c r="A169" s="35"/>
      <c r="B169" s="36"/>
      <c r="C169" s="234" t="s">
        <v>273</v>
      </c>
      <c r="D169" s="234" t="s">
        <v>140</v>
      </c>
      <c r="E169" s="235" t="s">
        <v>665</v>
      </c>
      <c r="F169" s="236" t="s">
        <v>666</v>
      </c>
      <c r="G169" s="237" t="s">
        <v>164</v>
      </c>
      <c r="H169" s="238">
        <v>0.71199999999999997</v>
      </c>
      <c r="I169" s="239"/>
      <c r="J169" s="238">
        <f>ROUND(I169*H169,3)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1.07623</v>
      </c>
      <c r="R169" s="243">
        <f>Q169*H169</f>
        <v>0.76627575999999997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144</v>
      </c>
      <c r="AT169" s="245" t="s">
        <v>140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144</v>
      </c>
      <c r="BM169" s="245" t="s">
        <v>667</v>
      </c>
    </row>
    <row r="170" s="2" customFormat="1" ht="33" customHeight="1">
      <c r="A170" s="35"/>
      <c r="B170" s="36"/>
      <c r="C170" s="234" t="s">
        <v>277</v>
      </c>
      <c r="D170" s="234" t="s">
        <v>140</v>
      </c>
      <c r="E170" s="235" t="s">
        <v>668</v>
      </c>
      <c r="F170" s="236" t="s">
        <v>669</v>
      </c>
      <c r="G170" s="237" t="s">
        <v>164</v>
      </c>
      <c r="H170" s="238">
        <v>0.34200000000000003</v>
      </c>
      <c r="I170" s="239"/>
      <c r="J170" s="238">
        <f>ROUND(I170*H170,3)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1.0504500000000001</v>
      </c>
      <c r="R170" s="243">
        <f>Q170*H170</f>
        <v>0.35925390000000007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144</v>
      </c>
      <c r="AT170" s="245" t="s">
        <v>140</v>
      </c>
      <c r="AU170" s="245" t="s">
        <v>87</v>
      </c>
      <c r="AY170" s="14" t="s">
        <v>138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7">
        <f>ROUND(I170*H170,3)</f>
        <v>0</v>
      </c>
      <c r="BL170" s="14" t="s">
        <v>144</v>
      </c>
      <c r="BM170" s="245" t="s">
        <v>670</v>
      </c>
    </row>
    <row r="171" s="2" customFormat="1" ht="24.15" customHeight="1">
      <c r="A171" s="35"/>
      <c r="B171" s="36"/>
      <c r="C171" s="234" t="s">
        <v>281</v>
      </c>
      <c r="D171" s="234" t="s">
        <v>140</v>
      </c>
      <c r="E171" s="235" t="s">
        <v>671</v>
      </c>
      <c r="F171" s="236" t="s">
        <v>672</v>
      </c>
      <c r="G171" s="237" t="s">
        <v>284</v>
      </c>
      <c r="H171" s="238">
        <v>20.699999999999999</v>
      </c>
      <c r="I171" s="239"/>
      <c r="J171" s="238">
        <f>ROUND(I171*H171,3)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0.00033</v>
      </c>
      <c r="R171" s="243">
        <f>Q171*H171</f>
        <v>0.0068309999999999994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144</v>
      </c>
      <c r="AT171" s="245" t="s">
        <v>140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144</v>
      </c>
      <c r="BM171" s="245" t="s">
        <v>673</v>
      </c>
    </row>
    <row r="172" s="2" customFormat="1" ht="16.5" customHeight="1">
      <c r="A172" s="35"/>
      <c r="B172" s="36"/>
      <c r="C172" s="248" t="s">
        <v>286</v>
      </c>
      <c r="D172" s="248" t="s">
        <v>161</v>
      </c>
      <c r="E172" s="249" t="s">
        <v>674</v>
      </c>
      <c r="F172" s="250" t="s">
        <v>675</v>
      </c>
      <c r="G172" s="251" t="s">
        <v>284</v>
      </c>
      <c r="H172" s="252">
        <v>20.699999999999999</v>
      </c>
      <c r="I172" s="253"/>
      <c r="J172" s="252">
        <f>ROUND(I172*H172,3)</f>
        <v>0</v>
      </c>
      <c r="K172" s="254"/>
      <c r="L172" s="255"/>
      <c r="M172" s="256" t="s">
        <v>1</v>
      </c>
      <c r="N172" s="257" t="s">
        <v>41</v>
      </c>
      <c r="O172" s="94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165</v>
      </c>
      <c r="AT172" s="245" t="s">
        <v>161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144</v>
      </c>
      <c r="BM172" s="245" t="s">
        <v>676</v>
      </c>
    </row>
    <row r="173" s="2" customFormat="1" ht="24.15" customHeight="1">
      <c r="A173" s="35"/>
      <c r="B173" s="36"/>
      <c r="C173" s="234" t="s">
        <v>290</v>
      </c>
      <c r="D173" s="234" t="s">
        <v>140</v>
      </c>
      <c r="E173" s="235" t="s">
        <v>677</v>
      </c>
      <c r="F173" s="236" t="s">
        <v>678</v>
      </c>
      <c r="G173" s="237" t="s">
        <v>251</v>
      </c>
      <c r="H173" s="238">
        <v>8</v>
      </c>
      <c r="I173" s="239"/>
      <c r="J173" s="238">
        <f>ROUND(I173*H173,3)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0.19991999999999999</v>
      </c>
      <c r="R173" s="243">
        <f>Q173*H173</f>
        <v>1.5993599999999999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144</v>
      </c>
      <c r="AT173" s="245" t="s">
        <v>140</v>
      </c>
      <c r="AU173" s="245" t="s">
        <v>87</v>
      </c>
      <c r="AY173" s="14" t="s">
        <v>138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7">
        <f>ROUND(I173*H173,3)</f>
        <v>0</v>
      </c>
      <c r="BL173" s="14" t="s">
        <v>144</v>
      </c>
      <c r="BM173" s="245" t="s">
        <v>679</v>
      </c>
    </row>
    <row r="174" s="2" customFormat="1" ht="24.15" customHeight="1">
      <c r="A174" s="35"/>
      <c r="B174" s="36"/>
      <c r="C174" s="248" t="s">
        <v>294</v>
      </c>
      <c r="D174" s="248" t="s">
        <v>161</v>
      </c>
      <c r="E174" s="249" t="s">
        <v>680</v>
      </c>
      <c r="F174" s="250" t="s">
        <v>681</v>
      </c>
      <c r="G174" s="251" t="s">
        <v>251</v>
      </c>
      <c r="H174" s="252">
        <v>8.0800000000000001</v>
      </c>
      <c r="I174" s="253"/>
      <c r="J174" s="252">
        <f>ROUND(I174*H174,3)</f>
        <v>0</v>
      </c>
      <c r="K174" s="254"/>
      <c r="L174" s="255"/>
      <c r="M174" s="256" t="s">
        <v>1</v>
      </c>
      <c r="N174" s="257" t="s">
        <v>41</v>
      </c>
      <c r="O174" s="94"/>
      <c r="P174" s="243">
        <f>O174*H174</f>
        <v>0</v>
      </c>
      <c r="Q174" s="243">
        <v>8.3100000000000005</v>
      </c>
      <c r="R174" s="243">
        <f>Q174*H174</f>
        <v>67.144800000000004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165</v>
      </c>
      <c r="AT174" s="245" t="s">
        <v>161</v>
      </c>
      <c r="AU174" s="245" t="s">
        <v>87</v>
      </c>
      <c r="AY174" s="14" t="s">
        <v>138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7">
        <f>ROUND(I174*H174,3)</f>
        <v>0</v>
      </c>
      <c r="BL174" s="14" t="s">
        <v>144</v>
      </c>
      <c r="BM174" s="245" t="s">
        <v>682</v>
      </c>
    </row>
    <row r="175" s="12" customFormat="1" ht="22.8" customHeight="1">
      <c r="A175" s="12"/>
      <c r="B175" s="218"/>
      <c r="C175" s="219"/>
      <c r="D175" s="220" t="s">
        <v>74</v>
      </c>
      <c r="E175" s="232" t="s">
        <v>144</v>
      </c>
      <c r="F175" s="232" t="s">
        <v>683</v>
      </c>
      <c r="G175" s="219"/>
      <c r="H175" s="219"/>
      <c r="I175" s="222"/>
      <c r="J175" s="233">
        <f>BK175</f>
        <v>0</v>
      </c>
      <c r="K175" s="219"/>
      <c r="L175" s="224"/>
      <c r="M175" s="225"/>
      <c r="N175" s="226"/>
      <c r="O175" s="226"/>
      <c r="P175" s="227">
        <f>SUM(P176:P182)</f>
        <v>0</v>
      </c>
      <c r="Q175" s="226"/>
      <c r="R175" s="227">
        <f>SUM(R176:R182)</f>
        <v>178.82309800000002</v>
      </c>
      <c r="S175" s="226"/>
      <c r="T175" s="228">
        <f>SUM(T176:T182)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9" t="s">
        <v>81</v>
      </c>
      <c r="AT175" s="230" t="s">
        <v>74</v>
      </c>
      <c r="AU175" s="230" t="s">
        <v>81</v>
      </c>
      <c r="AY175" s="229" t="s">
        <v>138</v>
      </c>
      <c r="BK175" s="231">
        <f>SUM(BK176:BK182)</f>
        <v>0</v>
      </c>
    </row>
    <row r="176" s="2" customFormat="1" ht="24.15" customHeight="1">
      <c r="A176" s="35"/>
      <c r="B176" s="36"/>
      <c r="C176" s="234" t="s">
        <v>298</v>
      </c>
      <c r="D176" s="234" t="s">
        <v>140</v>
      </c>
      <c r="E176" s="235" t="s">
        <v>684</v>
      </c>
      <c r="F176" s="236" t="s">
        <v>685</v>
      </c>
      <c r="G176" s="237" t="s">
        <v>201</v>
      </c>
      <c r="H176" s="238">
        <v>90</v>
      </c>
      <c r="I176" s="239"/>
      <c r="J176" s="238">
        <f>ROUND(I176*H176,3)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0.33049000000000001</v>
      </c>
      <c r="R176" s="243">
        <f>Q176*H176</f>
        <v>29.7441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144</v>
      </c>
      <c r="AT176" s="245" t="s">
        <v>140</v>
      </c>
      <c r="AU176" s="245" t="s">
        <v>87</v>
      </c>
      <c r="AY176" s="14" t="s">
        <v>138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7">
        <f>ROUND(I176*H176,3)</f>
        <v>0</v>
      </c>
      <c r="BL176" s="14" t="s">
        <v>144</v>
      </c>
      <c r="BM176" s="245" t="s">
        <v>686</v>
      </c>
    </row>
    <row r="177" s="2" customFormat="1" ht="24.15" customHeight="1">
      <c r="A177" s="35"/>
      <c r="B177" s="36"/>
      <c r="C177" s="234" t="s">
        <v>304</v>
      </c>
      <c r="D177" s="234" t="s">
        <v>140</v>
      </c>
      <c r="E177" s="235" t="s">
        <v>687</v>
      </c>
      <c r="F177" s="236" t="s">
        <v>688</v>
      </c>
      <c r="G177" s="237" t="s">
        <v>201</v>
      </c>
      <c r="H177" s="238">
        <v>0.90000000000000002</v>
      </c>
      <c r="I177" s="239"/>
      <c r="J177" s="238">
        <f>ROUND(I177*H177,3)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0.02102</v>
      </c>
      <c r="R177" s="243">
        <f>Q177*H177</f>
        <v>0.018918000000000001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144</v>
      </c>
      <c r="AT177" s="245" t="s">
        <v>140</v>
      </c>
      <c r="AU177" s="245" t="s">
        <v>87</v>
      </c>
      <c r="AY177" s="14" t="s">
        <v>138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7">
        <f>ROUND(I177*H177,3)</f>
        <v>0</v>
      </c>
      <c r="BL177" s="14" t="s">
        <v>144</v>
      </c>
      <c r="BM177" s="245" t="s">
        <v>689</v>
      </c>
    </row>
    <row r="178" s="2" customFormat="1" ht="33" customHeight="1">
      <c r="A178" s="35"/>
      <c r="B178" s="36"/>
      <c r="C178" s="234" t="s">
        <v>312</v>
      </c>
      <c r="D178" s="234" t="s">
        <v>140</v>
      </c>
      <c r="E178" s="235" t="s">
        <v>690</v>
      </c>
      <c r="F178" s="236" t="s">
        <v>691</v>
      </c>
      <c r="G178" s="237" t="s">
        <v>143</v>
      </c>
      <c r="H178" s="238">
        <v>12</v>
      </c>
      <c r="I178" s="239"/>
      <c r="J178" s="238">
        <f>ROUND(I178*H178,3)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2.2632400000000001</v>
      </c>
      <c r="R178" s="243">
        <f>Q178*H178</f>
        <v>27.158880000000003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144</v>
      </c>
      <c r="AT178" s="245" t="s">
        <v>140</v>
      </c>
      <c r="AU178" s="245" t="s">
        <v>87</v>
      </c>
      <c r="AY178" s="14" t="s">
        <v>138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7">
        <f>ROUND(I178*H178,3)</f>
        <v>0</v>
      </c>
      <c r="BL178" s="14" t="s">
        <v>144</v>
      </c>
      <c r="BM178" s="245" t="s">
        <v>692</v>
      </c>
    </row>
    <row r="179" s="2" customFormat="1" ht="24.15" customHeight="1">
      <c r="A179" s="35"/>
      <c r="B179" s="36"/>
      <c r="C179" s="234" t="s">
        <v>318</v>
      </c>
      <c r="D179" s="234" t="s">
        <v>140</v>
      </c>
      <c r="E179" s="235" t="s">
        <v>693</v>
      </c>
      <c r="F179" s="236" t="s">
        <v>694</v>
      </c>
      <c r="G179" s="237" t="s">
        <v>143</v>
      </c>
      <c r="H179" s="238">
        <v>14.4</v>
      </c>
      <c r="I179" s="239"/>
      <c r="J179" s="238">
        <f>ROUND(I179*H179,3)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2.0899999999999999</v>
      </c>
      <c r="R179" s="243">
        <f>Q179*H179</f>
        <v>30.096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144</v>
      </c>
      <c r="AT179" s="245" t="s">
        <v>140</v>
      </c>
      <c r="AU179" s="245" t="s">
        <v>87</v>
      </c>
      <c r="AY179" s="14" t="s">
        <v>138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7">
        <f>ROUND(I179*H179,3)</f>
        <v>0</v>
      </c>
      <c r="BL179" s="14" t="s">
        <v>144</v>
      </c>
      <c r="BM179" s="245" t="s">
        <v>695</v>
      </c>
    </row>
    <row r="180" s="2" customFormat="1" ht="21.75" customHeight="1">
      <c r="A180" s="35"/>
      <c r="B180" s="36"/>
      <c r="C180" s="234" t="s">
        <v>324</v>
      </c>
      <c r="D180" s="234" t="s">
        <v>140</v>
      </c>
      <c r="E180" s="235" t="s">
        <v>696</v>
      </c>
      <c r="F180" s="236" t="s">
        <v>697</v>
      </c>
      <c r="G180" s="237" t="s">
        <v>143</v>
      </c>
      <c r="H180" s="238">
        <v>4.7999999999999998</v>
      </c>
      <c r="I180" s="239"/>
      <c r="J180" s="238">
        <f>ROUND(I180*H180,3)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144</v>
      </c>
      <c r="AT180" s="245" t="s">
        <v>140</v>
      </c>
      <c r="AU180" s="245" t="s">
        <v>87</v>
      </c>
      <c r="AY180" s="14" t="s">
        <v>138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7">
        <f>ROUND(I180*H180,3)</f>
        <v>0</v>
      </c>
      <c r="BL180" s="14" t="s">
        <v>144</v>
      </c>
      <c r="BM180" s="245" t="s">
        <v>698</v>
      </c>
    </row>
    <row r="181" s="2" customFormat="1" ht="16.5" customHeight="1">
      <c r="A181" s="35"/>
      <c r="B181" s="36"/>
      <c r="C181" s="248" t="s">
        <v>328</v>
      </c>
      <c r="D181" s="248" t="s">
        <v>161</v>
      </c>
      <c r="E181" s="249" t="s">
        <v>699</v>
      </c>
      <c r="F181" s="250" t="s">
        <v>700</v>
      </c>
      <c r="G181" s="251" t="s">
        <v>164</v>
      </c>
      <c r="H181" s="252">
        <v>10.771000000000001</v>
      </c>
      <c r="I181" s="253"/>
      <c r="J181" s="252">
        <f>ROUND(I181*H181,3)</f>
        <v>0</v>
      </c>
      <c r="K181" s="254"/>
      <c r="L181" s="255"/>
      <c r="M181" s="256" t="s">
        <v>1</v>
      </c>
      <c r="N181" s="257" t="s">
        <v>41</v>
      </c>
      <c r="O181" s="94"/>
      <c r="P181" s="243">
        <f>O181*H181</f>
        <v>0</v>
      </c>
      <c r="Q181" s="243">
        <v>1</v>
      </c>
      <c r="R181" s="243">
        <f>Q181*H181</f>
        <v>10.771000000000001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165</v>
      </c>
      <c r="AT181" s="245" t="s">
        <v>161</v>
      </c>
      <c r="AU181" s="245" t="s">
        <v>87</v>
      </c>
      <c r="AY181" s="14" t="s">
        <v>138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7">
        <f>ROUND(I181*H181,3)</f>
        <v>0</v>
      </c>
      <c r="BL181" s="14" t="s">
        <v>144</v>
      </c>
      <c r="BM181" s="245" t="s">
        <v>701</v>
      </c>
    </row>
    <row r="182" s="2" customFormat="1" ht="37.8" customHeight="1">
      <c r="A182" s="35"/>
      <c r="B182" s="36"/>
      <c r="C182" s="234" t="s">
        <v>413</v>
      </c>
      <c r="D182" s="234" t="s">
        <v>140</v>
      </c>
      <c r="E182" s="235" t="s">
        <v>702</v>
      </c>
      <c r="F182" s="236" t="s">
        <v>703</v>
      </c>
      <c r="G182" s="237" t="s">
        <v>201</v>
      </c>
      <c r="H182" s="238">
        <v>90</v>
      </c>
      <c r="I182" s="239"/>
      <c r="J182" s="238">
        <f>ROUND(I182*H182,3)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0.90037999999999996</v>
      </c>
      <c r="R182" s="243">
        <f>Q182*H182</f>
        <v>81.034199999999998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144</v>
      </c>
      <c r="AT182" s="245" t="s">
        <v>140</v>
      </c>
      <c r="AU182" s="245" t="s">
        <v>87</v>
      </c>
      <c r="AY182" s="14" t="s">
        <v>138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7">
        <f>ROUND(I182*H182,3)</f>
        <v>0</v>
      </c>
      <c r="BL182" s="14" t="s">
        <v>144</v>
      </c>
      <c r="BM182" s="245" t="s">
        <v>704</v>
      </c>
    </row>
    <row r="183" s="12" customFormat="1" ht="22.8" customHeight="1">
      <c r="A183" s="12"/>
      <c r="B183" s="218"/>
      <c r="C183" s="219"/>
      <c r="D183" s="220" t="s">
        <v>74</v>
      </c>
      <c r="E183" s="232" t="s">
        <v>165</v>
      </c>
      <c r="F183" s="232" t="s">
        <v>705</v>
      </c>
      <c r="G183" s="219"/>
      <c r="H183" s="219"/>
      <c r="I183" s="222"/>
      <c r="J183" s="233">
        <f>BK183</f>
        <v>0</v>
      </c>
      <c r="K183" s="219"/>
      <c r="L183" s="224"/>
      <c r="M183" s="225"/>
      <c r="N183" s="226"/>
      <c r="O183" s="226"/>
      <c r="P183" s="227">
        <f>SUM(P184:P185)</f>
        <v>0</v>
      </c>
      <c r="Q183" s="226"/>
      <c r="R183" s="227">
        <f>SUM(R184:R185)</f>
        <v>0.0089963999999999999</v>
      </c>
      <c r="S183" s="226"/>
      <c r="T183" s="228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9" t="s">
        <v>81</v>
      </c>
      <c r="AT183" s="230" t="s">
        <v>74</v>
      </c>
      <c r="AU183" s="230" t="s">
        <v>81</v>
      </c>
      <c r="AY183" s="229" t="s">
        <v>138</v>
      </c>
      <c r="BK183" s="231">
        <f>SUM(BK184:BK185)</f>
        <v>0</v>
      </c>
    </row>
    <row r="184" s="2" customFormat="1" ht="33" customHeight="1">
      <c r="A184" s="35"/>
      <c r="B184" s="36"/>
      <c r="C184" s="234" t="s">
        <v>522</v>
      </c>
      <c r="D184" s="234" t="s">
        <v>140</v>
      </c>
      <c r="E184" s="235" t="s">
        <v>706</v>
      </c>
      <c r="F184" s="236" t="s">
        <v>707</v>
      </c>
      <c r="G184" s="237" t="s">
        <v>284</v>
      </c>
      <c r="H184" s="238">
        <v>9</v>
      </c>
      <c r="I184" s="239"/>
      <c r="J184" s="238">
        <f>ROUND(I184*H184,3)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144</v>
      </c>
      <c r="AT184" s="245" t="s">
        <v>140</v>
      </c>
      <c r="AU184" s="245" t="s">
        <v>87</v>
      </c>
      <c r="AY184" s="14" t="s">
        <v>138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7">
        <f>ROUND(I184*H184,3)</f>
        <v>0</v>
      </c>
      <c r="BL184" s="14" t="s">
        <v>144</v>
      </c>
      <c r="BM184" s="245" t="s">
        <v>708</v>
      </c>
    </row>
    <row r="185" s="2" customFormat="1" ht="16.5" customHeight="1">
      <c r="A185" s="35"/>
      <c r="B185" s="36"/>
      <c r="C185" s="248" t="s">
        <v>526</v>
      </c>
      <c r="D185" s="248" t="s">
        <v>161</v>
      </c>
      <c r="E185" s="249" t="s">
        <v>709</v>
      </c>
      <c r="F185" s="250" t="s">
        <v>710</v>
      </c>
      <c r="G185" s="251" t="s">
        <v>284</v>
      </c>
      <c r="H185" s="252">
        <v>9.1799999999999997</v>
      </c>
      <c r="I185" s="253"/>
      <c r="J185" s="252">
        <f>ROUND(I185*H185,3)</f>
        <v>0</v>
      </c>
      <c r="K185" s="254"/>
      <c r="L185" s="255"/>
      <c r="M185" s="256" t="s">
        <v>1</v>
      </c>
      <c r="N185" s="257" t="s">
        <v>41</v>
      </c>
      <c r="O185" s="94"/>
      <c r="P185" s="243">
        <f>O185*H185</f>
        <v>0</v>
      </c>
      <c r="Q185" s="243">
        <v>0.00097999999999999997</v>
      </c>
      <c r="R185" s="243">
        <f>Q185*H185</f>
        <v>0.0089963999999999999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165</v>
      </c>
      <c r="AT185" s="245" t="s">
        <v>161</v>
      </c>
      <c r="AU185" s="245" t="s">
        <v>87</v>
      </c>
      <c r="AY185" s="14" t="s">
        <v>138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7">
        <f>ROUND(I185*H185,3)</f>
        <v>0</v>
      </c>
      <c r="BL185" s="14" t="s">
        <v>144</v>
      </c>
      <c r="BM185" s="245" t="s">
        <v>711</v>
      </c>
    </row>
    <row r="186" s="12" customFormat="1" ht="22.8" customHeight="1">
      <c r="A186" s="12"/>
      <c r="B186" s="218"/>
      <c r="C186" s="219"/>
      <c r="D186" s="220" t="s">
        <v>74</v>
      </c>
      <c r="E186" s="232" t="s">
        <v>174</v>
      </c>
      <c r="F186" s="232" t="s">
        <v>247</v>
      </c>
      <c r="G186" s="219"/>
      <c r="H186" s="219"/>
      <c r="I186" s="222"/>
      <c r="J186" s="233">
        <f>BK186</f>
        <v>0</v>
      </c>
      <c r="K186" s="219"/>
      <c r="L186" s="224"/>
      <c r="M186" s="225"/>
      <c r="N186" s="226"/>
      <c r="O186" s="226"/>
      <c r="P186" s="227">
        <f>SUM(P187:P191)</f>
        <v>0</v>
      </c>
      <c r="Q186" s="226"/>
      <c r="R186" s="227">
        <f>SUM(R187:R191)</f>
        <v>6.0699170000000002</v>
      </c>
      <c r="S186" s="226"/>
      <c r="T186" s="228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9" t="s">
        <v>81</v>
      </c>
      <c r="AT186" s="230" t="s">
        <v>74</v>
      </c>
      <c r="AU186" s="230" t="s">
        <v>81</v>
      </c>
      <c r="AY186" s="229" t="s">
        <v>138</v>
      </c>
      <c r="BK186" s="231">
        <f>SUM(BK187:BK191)</f>
        <v>0</v>
      </c>
    </row>
    <row r="187" s="2" customFormat="1" ht="24.15" customHeight="1">
      <c r="A187" s="35"/>
      <c r="B187" s="36"/>
      <c r="C187" s="234" t="s">
        <v>530</v>
      </c>
      <c r="D187" s="234" t="s">
        <v>140</v>
      </c>
      <c r="E187" s="235" t="s">
        <v>712</v>
      </c>
      <c r="F187" s="236" t="s">
        <v>713</v>
      </c>
      <c r="G187" s="237" t="s">
        <v>284</v>
      </c>
      <c r="H187" s="238">
        <v>56.100000000000001</v>
      </c>
      <c r="I187" s="239"/>
      <c r="J187" s="238">
        <f>ROUND(I187*H187,3)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0.00017000000000000001</v>
      </c>
      <c r="R187" s="243">
        <f>Q187*H187</f>
        <v>0.0095370000000000003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144</v>
      </c>
      <c r="AT187" s="245" t="s">
        <v>140</v>
      </c>
      <c r="AU187" s="245" t="s">
        <v>87</v>
      </c>
      <c r="AY187" s="14" t="s">
        <v>138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7">
        <f>ROUND(I187*H187,3)</f>
        <v>0</v>
      </c>
      <c r="BL187" s="14" t="s">
        <v>144</v>
      </c>
      <c r="BM187" s="245" t="s">
        <v>714</v>
      </c>
    </row>
    <row r="188" s="2" customFormat="1" ht="24.15" customHeight="1">
      <c r="A188" s="35"/>
      <c r="B188" s="36"/>
      <c r="C188" s="234" t="s">
        <v>534</v>
      </c>
      <c r="D188" s="234" t="s">
        <v>140</v>
      </c>
      <c r="E188" s="235" t="s">
        <v>715</v>
      </c>
      <c r="F188" s="236" t="s">
        <v>716</v>
      </c>
      <c r="G188" s="237" t="s">
        <v>284</v>
      </c>
      <c r="H188" s="238">
        <v>22</v>
      </c>
      <c r="I188" s="239"/>
      <c r="J188" s="238">
        <f>ROUND(I188*H188,3)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0.15992999999999999</v>
      </c>
      <c r="R188" s="243">
        <f>Q188*H188</f>
        <v>3.5184599999999997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144</v>
      </c>
      <c r="AT188" s="245" t="s">
        <v>140</v>
      </c>
      <c r="AU188" s="245" t="s">
        <v>87</v>
      </c>
      <c r="AY188" s="14" t="s">
        <v>138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7">
        <f>ROUND(I188*H188,3)</f>
        <v>0</v>
      </c>
      <c r="BL188" s="14" t="s">
        <v>144</v>
      </c>
      <c r="BM188" s="245" t="s">
        <v>717</v>
      </c>
    </row>
    <row r="189" s="2" customFormat="1" ht="24.15" customHeight="1">
      <c r="A189" s="35"/>
      <c r="B189" s="36"/>
      <c r="C189" s="248" t="s">
        <v>540</v>
      </c>
      <c r="D189" s="248" t="s">
        <v>161</v>
      </c>
      <c r="E189" s="249" t="s">
        <v>718</v>
      </c>
      <c r="F189" s="250" t="s">
        <v>719</v>
      </c>
      <c r="G189" s="251" t="s">
        <v>251</v>
      </c>
      <c r="H189" s="252">
        <v>73.920000000000002</v>
      </c>
      <c r="I189" s="253"/>
      <c r="J189" s="252">
        <f>ROUND(I189*H189,3)</f>
        <v>0</v>
      </c>
      <c r="K189" s="254"/>
      <c r="L189" s="255"/>
      <c r="M189" s="256" t="s">
        <v>1</v>
      </c>
      <c r="N189" s="257" t="s">
        <v>41</v>
      </c>
      <c r="O189" s="94"/>
      <c r="P189" s="243">
        <f>O189*H189</f>
        <v>0</v>
      </c>
      <c r="Q189" s="243">
        <v>0.034000000000000002</v>
      </c>
      <c r="R189" s="243">
        <f>Q189*H189</f>
        <v>2.5132800000000004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165</v>
      </c>
      <c r="AT189" s="245" t="s">
        <v>161</v>
      </c>
      <c r="AU189" s="245" t="s">
        <v>87</v>
      </c>
      <c r="AY189" s="14" t="s">
        <v>138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7">
        <f>ROUND(I189*H189,3)</f>
        <v>0</v>
      </c>
      <c r="BL189" s="14" t="s">
        <v>144</v>
      </c>
      <c r="BM189" s="245" t="s">
        <v>720</v>
      </c>
    </row>
    <row r="190" s="2" customFormat="1" ht="37.8" customHeight="1">
      <c r="A190" s="35"/>
      <c r="B190" s="36"/>
      <c r="C190" s="234" t="s">
        <v>544</v>
      </c>
      <c r="D190" s="234" t="s">
        <v>140</v>
      </c>
      <c r="E190" s="235" t="s">
        <v>721</v>
      </c>
      <c r="F190" s="236" t="s">
        <v>722</v>
      </c>
      <c r="G190" s="237" t="s">
        <v>251</v>
      </c>
      <c r="H190" s="238">
        <v>72</v>
      </c>
      <c r="I190" s="239"/>
      <c r="J190" s="238">
        <f>ROUND(I190*H190,3)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0.00032000000000000003</v>
      </c>
      <c r="R190" s="243">
        <f>Q190*H190</f>
        <v>0.023040000000000001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144</v>
      </c>
      <c r="AT190" s="245" t="s">
        <v>140</v>
      </c>
      <c r="AU190" s="245" t="s">
        <v>87</v>
      </c>
      <c r="AY190" s="14" t="s">
        <v>138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7">
        <f>ROUND(I190*H190,3)</f>
        <v>0</v>
      </c>
      <c r="BL190" s="14" t="s">
        <v>144</v>
      </c>
      <c r="BM190" s="245" t="s">
        <v>723</v>
      </c>
    </row>
    <row r="191" s="2" customFormat="1" ht="37.8" customHeight="1">
      <c r="A191" s="35"/>
      <c r="B191" s="36"/>
      <c r="C191" s="234" t="s">
        <v>548</v>
      </c>
      <c r="D191" s="234" t="s">
        <v>140</v>
      </c>
      <c r="E191" s="235" t="s">
        <v>724</v>
      </c>
      <c r="F191" s="236" t="s">
        <v>725</v>
      </c>
      <c r="G191" s="237" t="s">
        <v>251</v>
      </c>
      <c r="H191" s="238">
        <v>16</v>
      </c>
      <c r="I191" s="239"/>
      <c r="J191" s="238">
        <f>ROUND(I191*H191,3)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0.00035</v>
      </c>
      <c r="R191" s="243">
        <f>Q191*H191</f>
        <v>0.0055999999999999999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144</v>
      </c>
      <c r="AT191" s="245" t="s">
        <v>140</v>
      </c>
      <c r="AU191" s="245" t="s">
        <v>87</v>
      </c>
      <c r="AY191" s="14" t="s">
        <v>138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7">
        <f>ROUND(I191*H191,3)</f>
        <v>0</v>
      </c>
      <c r="BL191" s="14" t="s">
        <v>144</v>
      </c>
      <c r="BM191" s="245" t="s">
        <v>726</v>
      </c>
    </row>
    <row r="192" s="12" customFormat="1" ht="22.8" customHeight="1">
      <c r="A192" s="12"/>
      <c r="B192" s="218"/>
      <c r="C192" s="219"/>
      <c r="D192" s="220" t="s">
        <v>74</v>
      </c>
      <c r="E192" s="232" t="s">
        <v>302</v>
      </c>
      <c r="F192" s="232" t="s">
        <v>303</v>
      </c>
      <c r="G192" s="219"/>
      <c r="H192" s="219"/>
      <c r="I192" s="222"/>
      <c r="J192" s="233">
        <f>BK192</f>
        <v>0</v>
      </c>
      <c r="K192" s="219"/>
      <c r="L192" s="224"/>
      <c r="M192" s="225"/>
      <c r="N192" s="226"/>
      <c r="O192" s="226"/>
      <c r="P192" s="227">
        <f>SUM(P193:P194)</f>
        <v>0</v>
      </c>
      <c r="Q192" s="226"/>
      <c r="R192" s="227">
        <f>SUM(R193:R194)</f>
        <v>0.026720000000000001</v>
      </c>
      <c r="S192" s="226"/>
      <c r="T192" s="228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9" t="s">
        <v>81</v>
      </c>
      <c r="AT192" s="230" t="s">
        <v>74</v>
      </c>
      <c r="AU192" s="230" t="s">
        <v>81</v>
      </c>
      <c r="AY192" s="229" t="s">
        <v>138</v>
      </c>
      <c r="BK192" s="231">
        <f>SUM(BK193:BK194)</f>
        <v>0</v>
      </c>
    </row>
    <row r="193" s="2" customFormat="1" ht="24.15" customHeight="1">
      <c r="A193" s="35"/>
      <c r="B193" s="36"/>
      <c r="C193" s="234" t="s">
        <v>552</v>
      </c>
      <c r="D193" s="234" t="s">
        <v>140</v>
      </c>
      <c r="E193" s="235" t="s">
        <v>727</v>
      </c>
      <c r="F193" s="236" t="s">
        <v>728</v>
      </c>
      <c r="G193" s="237" t="s">
        <v>251</v>
      </c>
      <c r="H193" s="238">
        <v>8</v>
      </c>
      <c r="I193" s="239"/>
      <c r="J193" s="238">
        <f>ROUND(I193*H193,3)</f>
        <v>0</v>
      </c>
      <c r="K193" s="240"/>
      <c r="L193" s="41"/>
      <c r="M193" s="241" t="s">
        <v>1</v>
      </c>
      <c r="N193" s="242" t="s">
        <v>41</v>
      </c>
      <c r="O193" s="94"/>
      <c r="P193" s="243">
        <f>O193*H193</f>
        <v>0</v>
      </c>
      <c r="Q193" s="243">
        <v>0.0033400000000000001</v>
      </c>
      <c r="R193" s="243">
        <f>Q193*H193</f>
        <v>0.026720000000000001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144</v>
      </c>
      <c r="AT193" s="245" t="s">
        <v>140</v>
      </c>
      <c r="AU193" s="245" t="s">
        <v>87</v>
      </c>
      <c r="AY193" s="14" t="s">
        <v>138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7">
        <f>ROUND(I193*H193,3)</f>
        <v>0</v>
      </c>
      <c r="BL193" s="14" t="s">
        <v>144</v>
      </c>
      <c r="BM193" s="245" t="s">
        <v>729</v>
      </c>
    </row>
    <row r="194" s="2" customFormat="1" ht="24.15" customHeight="1">
      <c r="A194" s="35"/>
      <c r="B194" s="36"/>
      <c r="C194" s="234" t="s">
        <v>556</v>
      </c>
      <c r="D194" s="234" t="s">
        <v>140</v>
      </c>
      <c r="E194" s="235" t="s">
        <v>730</v>
      </c>
      <c r="F194" s="236" t="s">
        <v>731</v>
      </c>
      <c r="G194" s="237" t="s">
        <v>164</v>
      </c>
      <c r="H194" s="238">
        <v>429.69600000000003</v>
      </c>
      <c r="I194" s="239"/>
      <c r="J194" s="238">
        <f>ROUND(I194*H194,3)</f>
        <v>0</v>
      </c>
      <c r="K194" s="240"/>
      <c r="L194" s="41"/>
      <c r="M194" s="241" t="s">
        <v>1</v>
      </c>
      <c r="N194" s="242" t="s">
        <v>41</v>
      </c>
      <c r="O194" s="94"/>
      <c r="P194" s="243">
        <f>O194*H194</f>
        <v>0</v>
      </c>
      <c r="Q194" s="243">
        <v>0</v>
      </c>
      <c r="R194" s="243">
        <f>Q194*H194</f>
        <v>0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144</v>
      </c>
      <c r="AT194" s="245" t="s">
        <v>140</v>
      </c>
      <c r="AU194" s="245" t="s">
        <v>87</v>
      </c>
      <c r="AY194" s="14" t="s">
        <v>138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7">
        <f>ROUND(I194*H194,3)</f>
        <v>0</v>
      </c>
      <c r="BL194" s="14" t="s">
        <v>144</v>
      </c>
      <c r="BM194" s="245" t="s">
        <v>732</v>
      </c>
    </row>
    <row r="195" s="12" customFormat="1" ht="25.92" customHeight="1">
      <c r="A195" s="12"/>
      <c r="B195" s="218"/>
      <c r="C195" s="219"/>
      <c r="D195" s="220" t="s">
        <v>74</v>
      </c>
      <c r="E195" s="221" t="s">
        <v>536</v>
      </c>
      <c r="F195" s="221" t="s">
        <v>537</v>
      </c>
      <c r="G195" s="219"/>
      <c r="H195" s="219"/>
      <c r="I195" s="222"/>
      <c r="J195" s="223">
        <f>BK195</f>
        <v>0</v>
      </c>
      <c r="K195" s="219"/>
      <c r="L195" s="224"/>
      <c r="M195" s="225"/>
      <c r="N195" s="226"/>
      <c r="O195" s="226"/>
      <c r="P195" s="227">
        <f>P196+P210</f>
        <v>0</v>
      </c>
      <c r="Q195" s="226"/>
      <c r="R195" s="227">
        <f>R196+R210</f>
        <v>0.42516105999999998</v>
      </c>
      <c r="S195" s="226"/>
      <c r="T195" s="228">
        <f>T196+T210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9" t="s">
        <v>87</v>
      </c>
      <c r="AT195" s="230" t="s">
        <v>74</v>
      </c>
      <c r="AU195" s="230" t="s">
        <v>75</v>
      </c>
      <c r="AY195" s="229" t="s">
        <v>138</v>
      </c>
      <c r="BK195" s="231">
        <f>BK196+BK210</f>
        <v>0</v>
      </c>
    </row>
    <row r="196" s="12" customFormat="1" ht="22.8" customHeight="1">
      <c r="A196" s="12"/>
      <c r="B196" s="218"/>
      <c r="C196" s="219"/>
      <c r="D196" s="220" t="s">
        <v>74</v>
      </c>
      <c r="E196" s="232" t="s">
        <v>538</v>
      </c>
      <c r="F196" s="232" t="s">
        <v>539</v>
      </c>
      <c r="G196" s="219"/>
      <c r="H196" s="219"/>
      <c r="I196" s="222"/>
      <c r="J196" s="233">
        <f>BK196</f>
        <v>0</v>
      </c>
      <c r="K196" s="219"/>
      <c r="L196" s="224"/>
      <c r="M196" s="225"/>
      <c r="N196" s="226"/>
      <c r="O196" s="226"/>
      <c r="P196" s="227">
        <f>SUM(P197:P209)</f>
        <v>0</v>
      </c>
      <c r="Q196" s="226"/>
      <c r="R196" s="227">
        <f>SUM(R197:R209)</f>
        <v>0.39421455999999999</v>
      </c>
      <c r="S196" s="226"/>
      <c r="T196" s="228">
        <f>SUM(T197:T209)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9" t="s">
        <v>87</v>
      </c>
      <c r="AT196" s="230" t="s">
        <v>74</v>
      </c>
      <c r="AU196" s="230" t="s">
        <v>81</v>
      </c>
      <c r="AY196" s="229" t="s">
        <v>138</v>
      </c>
      <c r="BK196" s="231">
        <f>SUM(BK197:BK209)</f>
        <v>0</v>
      </c>
    </row>
    <row r="197" s="2" customFormat="1" ht="24.15" customHeight="1">
      <c r="A197" s="35"/>
      <c r="B197" s="36"/>
      <c r="C197" s="234" t="s">
        <v>558</v>
      </c>
      <c r="D197" s="234" t="s">
        <v>140</v>
      </c>
      <c r="E197" s="235" t="s">
        <v>541</v>
      </c>
      <c r="F197" s="236" t="s">
        <v>542</v>
      </c>
      <c r="G197" s="237" t="s">
        <v>201</v>
      </c>
      <c r="H197" s="238">
        <v>32</v>
      </c>
      <c r="I197" s="239"/>
      <c r="J197" s="238">
        <f>ROUND(I197*H197,3)</f>
        <v>0</v>
      </c>
      <c r="K197" s="240"/>
      <c r="L197" s="41"/>
      <c r="M197" s="241" t="s">
        <v>1</v>
      </c>
      <c r="N197" s="242" t="s">
        <v>41</v>
      </c>
      <c r="O197" s="94"/>
      <c r="P197" s="243">
        <f>O197*H197</f>
        <v>0</v>
      </c>
      <c r="Q197" s="243">
        <v>0</v>
      </c>
      <c r="R197" s="243">
        <f>Q197*H197</f>
        <v>0</v>
      </c>
      <c r="S197" s="243">
        <v>0</v>
      </c>
      <c r="T197" s="24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203</v>
      </c>
      <c r="AT197" s="245" t="s">
        <v>140</v>
      </c>
      <c r="AU197" s="245" t="s">
        <v>87</v>
      </c>
      <c r="AY197" s="14" t="s">
        <v>138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7">
        <f>ROUND(I197*H197,3)</f>
        <v>0</v>
      </c>
      <c r="BL197" s="14" t="s">
        <v>203</v>
      </c>
      <c r="BM197" s="245" t="s">
        <v>733</v>
      </c>
    </row>
    <row r="198" s="2" customFormat="1" ht="16.5" customHeight="1">
      <c r="A198" s="35"/>
      <c r="B198" s="36"/>
      <c r="C198" s="248" t="s">
        <v>560</v>
      </c>
      <c r="D198" s="248" t="s">
        <v>161</v>
      </c>
      <c r="E198" s="249" t="s">
        <v>545</v>
      </c>
      <c r="F198" s="250" t="s">
        <v>546</v>
      </c>
      <c r="G198" s="251" t="s">
        <v>164</v>
      </c>
      <c r="H198" s="252">
        <v>0.010999999999999999</v>
      </c>
      <c r="I198" s="253"/>
      <c r="J198" s="252">
        <f>ROUND(I198*H198,3)</f>
        <v>0</v>
      </c>
      <c r="K198" s="254"/>
      <c r="L198" s="255"/>
      <c r="M198" s="256" t="s">
        <v>1</v>
      </c>
      <c r="N198" s="257" t="s">
        <v>41</v>
      </c>
      <c r="O198" s="94"/>
      <c r="P198" s="243">
        <f>O198*H198</f>
        <v>0</v>
      </c>
      <c r="Q198" s="243">
        <v>1</v>
      </c>
      <c r="R198" s="243">
        <f>Q198*H198</f>
        <v>0.010999999999999999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269</v>
      </c>
      <c r="AT198" s="245" t="s">
        <v>161</v>
      </c>
      <c r="AU198" s="245" t="s">
        <v>87</v>
      </c>
      <c r="AY198" s="14" t="s">
        <v>138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7">
        <f>ROUND(I198*H198,3)</f>
        <v>0</v>
      </c>
      <c r="BL198" s="14" t="s">
        <v>203</v>
      </c>
      <c r="BM198" s="245" t="s">
        <v>734</v>
      </c>
    </row>
    <row r="199" s="2" customFormat="1" ht="24.15" customHeight="1">
      <c r="A199" s="35"/>
      <c r="B199" s="36"/>
      <c r="C199" s="234" t="s">
        <v>562</v>
      </c>
      <c r="D199" s="234" t="s">
        <v>140</v>
      </c>
      <c r="E199" s="235" t="s">
        <v>735</v>
      </c>
      <c r="F199" s="236" t="s">
        <v>736</v>
      </c>
      <c r="G199" s="237" t="s">
        <v>201</v>
      </c>
      <c r="H199" s="238">
        <v>166.856</v>
      </c>
      <c r="I199" s="239"/>
      <c r="J199" s="238">
        <f>ROUND(I199*H199,3)</f>
        <v>0</v>
      </c>
      <c r="K199" s="240"/>
      <c r="L199" s="41"/>
      <c r="M199" s="241" t="s">
        <v>1</v>
      </c>
      <c r="N199" s="242" t="s">
        <v>41</v>
      </c>
      <c r="O199" s="94"/>
      <c r="P199" s="243">
        <f>O199*H199</f>
        <v>0</v>
      </c>
      <c r="Q199" s="243">
        <v>0.00025999999999999998</v>
      </c>
      <c r="R199" s="243">
        <f>Q199*H199</f>
        <v>0.043382559999999994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203</v>
      </c>
      <c r="AT199" s="245" t="s">
        <v>140</v>
      </c>
      <c r="AU199" s="245" t="s">
        <v>87</v>
      </c>
      <c r="AY199" s="14" t="s">
        <v>138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7">
        <f>ROUND(I199*H199,3)</f>
        <v>0</v>
      </c>
      <c r="BL199" s="14" t="s">
        <v>203</v>
      </c>
      <c r="BM199" s="245" t="s">
        <v>737</v>
      </c>
    </row>
    <row r="200" s="2" customFormat="1" ht="16.5" customHeight="1">
      <c r="A200" s="35"/>
      <c r="B200" s="36"/>
      <c r="C200" s="248" t="s">
        <v>738</v>
      </c>
      <c r="D200" s="248" t="s">
        <v>161</v>
      </c>
      <c r="E200" s="249" t="s">
        <v>739</v>
      </c>
      <c r="F200" s="250" t="s">
        <v>740</v>
      </c>
      <c r="G200" s="251" t="s">
        <v>164</v>
      </c>
      <c r="H200" s="252">
        <v>0.28399999999999997</v>
      </c>
      <c r="I200" s="253"/>
      <c r="J200" s="252">
        <f>ROUND(I200*H200,3)</f>
        <v>0</v>
      </c>
      <c r="K200" s="254"/>
      <c r="L200" s="255"/>
      <c r="M200" s="256" t="s">
        <v>1</v>
      </c>
      <c r="N200" s="257" t="s">
        <v>41</v>
      </c>
      <c r="O200" s="94"/>
      <c r="P200" s="243">
        <f>O200*H200</f>
        <v>0</v>
      </c>
      <c r="Q200" s="243">
        <v>1</v>
      </c>
      <c r="R200" s="243">
        <f>Q200*H200</f>
        <v>0.28399999999999997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269</v>
      </c>
      <c r="AT200" s="245" t="s">
        <v>161</v>
      </c>
      <c r="AU200" s="245" t="s">
        <v>87</v>
      </c>
      <c r="AY200" s="14" t="s">
        <v>138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7">
        <f>ROUND(I200*H200,3)</f>
        <v>0</v>
      </c>
      <c r="BL200" s="14" t="s">
        <v>203</v>
      </c>
      <c r="BM200" s="245" t="s">
        <v>741</v>
      </c>
    </row>
    <row r="201" s="2" customFormat="1" ht="33" customHeight="1">
      <c r="A201" s="35"/>
      <c r="B201" s="36"/>
      <c r="C201" s="234" t="s">
        <v>742</v>
      </c>
      <c r="D201" s="234" t="s">
        <v>140</v>
      </c>
      <c r="E201" s="235" t="s">
        <v>743</v>
      </c>
      <c r="F201" s="236" t="s">
        <v>744</v>
      </c>
      <c r="G201" s="237" t="s">
        <v>201</v>
      </c>
      <c r="H201" s="238">
        <v>28</v>
      </c>
      <c r="I201" s="239"/>
      <c r="J201" s="238">
        <f>ROUND(I201*H201,3)</f>
        <v>0</v>
      </c>
      <c r="K201" s="240"/>
      <c r="L201" s="41"/>
      <c r="M201" s="241" t="s">
        <v>1</v>
      </c>
      <c r="N201" s="242" t="s">
        <v>41</v>
      </c>
      <c r="O201" s="94"/>
      <c r="P201" s="243">
        <f>O201*H201</f>
        <v>0</v>
      </c>
      <c r="Q201" s="243">
        <v>0.00084999999999999995</v>
      </c>
      <c r="R201" s="243">
        <f>Q201*H201</f>
        <v>0.023799999999999998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203</v>
      </c>
      <c r="AT201" s="245" t="s">
        <v>140</v>
      </c>
      <c r="AU201" s="245" t="s">
        <v>87</v>
      </c>
      <c r="AY201" s="14" t="s">
        <v>138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7">
        <f>ROUND(I201*H201,3)</f>
        <v>0</v>
      </c>
      <c r="BL201" s="14" t="s">
        <v>203</v>
      </c>
      <c r="BM201" s="245" t="s">
        <v>745</v>
      </c>
    </row>
    <row r="202" s="2" customFormat="1" ht="16.5" customHeight="1">
      <c r="A202" s="35"/>
      <c r="B202" s="36"/>
      <c r="C202" s="248" t="s">
        <v>746</v>
      </c>
      <c r="D202" s="248" t="s">
        <v>161</v>
      </c>
      <c r="E202" s="249" t="s">
        <v>747</v>
      </c>
      <c r="F202" s="250" t="s">
        <v>748</v>
      </c>
      <c r="G202" s="251" t="s">
        <v>201</v>
      </c>
      <c r="H202" s="252">
        <v>28</v>
      </c>
      <c r="I202" s="253"/>
      <c r="J202" s="252">
        <f>ROUND(I202*H202,3)</f>
        <v>0</v>
      </c>
      <c r="K202" s="254"/>
      <c r="L202" s="255"/>
      <c r="M202" s="256" t="s">
        <v>1</v>
      </c>
      <c r="N202" s="257" t="s">
        <v>41</v>
      </c>
      <c r="O202" s="94"/>
      <c r="P202" s="243">
        <f>O202*H202</f>
        <v>0</v>
      </c>
      <c r="Q202" s="243">
        <v>0</v>
      </c>
      <c r="R202" s="243">
        <f>Q202*H202</f>
        <v>0</v>
      </c>
      <c r="S202" s="243">
        <v>0</v>
      </c>
      <c r="T202" s="24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5" t="s">
        <v>269</v>
      </c>
      <c r="AT202" s="245" t="s">
        <v>161</v>
      </c>
      <c r="AU202" s="245" t="s">
        <v>87</v>
      </c>
      <c r="AY202" s="14" t="s">
        <v>138</v>
      </c>
      <c r="BE202" s="246">
        <f>IF(N202="základná",J202,0)</f>
        <v>0</v>
      </c>
      <c r="BF202" s="246">
        <f>IF(N202="znížená",J202,0)</f>
        <v>0</v>
      </c>
      <c r="BG202" s="246">
        <f>IF(N202="zákl. prenesená",J202,0)</f>
        <v>0</v>
      </c>
      <c r="BH202" s="246">
        <f>IF(N202="zníž. prenesená",J202,0)</f>
        <v>0</v>
      </c>
      <c r="BI202" s="246">
        <f>IF(N202="nulová",J202,0)</f>
        <v>0</v>
      </c>
      <c r="BJ202" s="14" t="s">
        <v>87</v>
      </c>
      <c r="BK202" s="247">
        <f>ROUND(I202*H202,3)</f>
        <v>0</v>
      </c>
      <c r="BL202" s="14" t="s">
        <v>203</v>
      </c>
      <c r="BM202" s="245" t="s">
        <v>749</v>
      </c>
    </row>
    <row r="203" s="2" customFormat="1" ht="33" customHeight="1">
      <c r="A203" s="35"/>
      <c r="B203" s="36"/>
      <c r="C203" s="234" t="s">
        <v>750</v>
      </c>
      <c r="D203" s="234" t="s">
        <v>140</v>
      </c>
      <c r="E203" s="235" t="s">
        <v>751</v>
      </c>
      <c r="F203" s="236" t="s">
        <v>752</v>
      </c>
      <c r="G203" s="237" t="s">
        <v>201</v>
      </c>
      <c r="H203" s="238">
        <v>14.4</v>
      </c>
      <c r="I203" s="239"/>
      <c r="J203" s="238">
        <f>ROUND(I203*H203,3)</f>
        <v>0</v>
      </c>
      <c r="K203" s="240"/>
      <c r="L203" s="41"/>
      <c r="M203" s="241" t="s">
        <v>1</v>
      </c>
      <c r="N203" s="242" t="s">
        <v>41</v>
      </c>
      <c r="O203" s="94"/>
      <c r="P203" s="243">
        <f>O203*H203</f>
        <v>0</v>
      </c>
      <c r="Q203" s="243">
        <v>0.00084999999999999995</v>
      </c>
      <c r="R203" s="243">
        <f>Q203*H203</f>
        <v>0.012239999999999999</v>
      </c>
      <c r="S203" s="243">
        <v>0</v>
      </c>
      <c r="T203" s="244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5" t="s">
        <v>203</v>
      </c>
      <c r="AT203" s="245" t="s">
        <v>140</v>
      </c>
      <c r="AU203" s="245" t="s">
        <v>87</v>
      </c>
      <c r="AY203" s="14" t="s">
        <v>138</v>
      </c>
      <c r="BE203" s="246">
        <f>IF(N203="základná",J203,0)</f>
        <v>0</v>
      </c>
      <c r="BF203" s="246">
        <f>IF(N203="znížená",J203,0)</f>
        <v>0</v>
      </c>
      <c r="BG203" s="246">
        <f>IF(N203="zákl. prenesená",J203,0)</f>
        <v>0</v>
      </c>
      <c r="BH203" s="246">
        <f>IF(N203="zníž. prenesená",J203,0)</f>
        <v>0</v>
      </c>
      <c r="BI203" s="246">
        <f>IF(N203="nulová",J203,0)</f>
        <v>0</v>
      </c>
      <c r="BJ203" s="14" t="s">
        <v>87</v>
      </c>
      <c r="BK203" s="247">
        <f>ROUND(I203*H203,3)</f>
        <v>0</v>
      </c>
      <c r="BL203" s="14" t="s">
        <v>203</v>
      </c>
      <c r="BM203" s="245" t="s">
        <v>753</v>
      </c>
    </row>
    <row r="204" s="2" customFormat="1" ht="16.5" customHeight="1">
      <c r="A204" s="35"/>
      <c r="B204" s="36"/>
      <c r="C204" s="248" t="s">
        <v>754</v>
      </c>
      <c r="D204" s="248" t="s">
        <v>161</v>
      </c>
      <c r="E204" s="249" t="s">
        <v>747</v>
      </c>
      <c r="F204" s="250" t="s">
        <v>748</v>
      </c>
      <c r="G204" s="251" t="s">
        <v>201</v>
      </c>
      <c r="H204" s="252">
        <v>8.6400000000000006</v>
      </c>
      <c r="I204" s="253"/>
      <c r="J204" s="252">
        <f>ROUND(I204*H204,3)</f>
        <v>0</v>
      </c>
      <c r="K204" s="254"/>
      <c r="L204" s="255"/>
      <c r="M204" s="256" t="s">
        <v>1</v>
      </c>
      <c r="N204" s="257" t="s">
        <v>41</v>
      </c>
      <c r="O204" s="94"/>
      <c r="P204" s="243">
        <f>O204*H204</f>
        <v>0</v>
      </c>
      <c r="Q204" s="243">
        <v>0</v>
      </c>
      <c r="R204" s="243">
        <f>Q204*H204</f>
        <v>0</v>
      </c>
      <c r="S204" s="243">
        <v>0</v>
      </c>
      <c r="T204" s="24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5" t="s">
        <v>269</v>
      </c>
      <c r="AT204" s="245" t="s">
        <v>161</v>
      </c>
      <c r="AU204" s="245" t="s">
        <v>87</v>
      </c>
      <c r="AY204" s="14" t="s">
        <v>138</v>
      </c>
      <c r="BE204" s="246">
        <f>IF(N204="základná",J204,0)</f>
        <v>0</v>
      </c>
      <c r="BF204" s="246">
        <f>IF(N204="znížená",J204,0)</f>
        <v>0</v>
      </c>
      <c r="BG204" s="246">
        <f>IF(N204="zákl. prenesená",J204,0)</f>
        <v>0</v>
      </c>
      <c r="BH204" s="246">
        <f>IF(N204="zníž. prenesená",J204,0)</f>
        <v>0</v>
      </c>
      <c r="BI204" s="246">
        <f>IF(N204="nulová",J204,0)</f>
        <v>0</v>
      </c>
      <c r="BJ204" s="14" t="s">
        <v>87</v>
      </c>
      <c r="BK204" s="247">
        <f>ROUND(I204*H204,3)</f>
        <v>0</v>
      </c>
      <c r="BL204" s="14" t="s">
        <v>203</v>
      </c>
      <c r="BM204" s="245" t="s">
        <v>755</v>
      </c>
    </row>
    <row r="205" s="2" customFormat="1" ht="37.8" customHeight="1">
      <c r="A205" s="35"/>
      <c r="B205" s="36"/>
      <c r="C205" s="234" t="s">
        <v>756</v>
      </c>
      <c r="D205" s="234" t="s">
        <v>140</v>
      </c>
      <c r="E205" s="235" t="s">
        <v>757</v>
      </c>
      <c r="F205" s="236" t="s">
        <v>758</v>
      </c>
      <c r="G205" s="237" t="s">
        <v>201</v>
      </c>
      <c r="H205" s="238">
        <v>28</v>
      </c>
      <c r="I205" s="239"/>
      <c r="J205" s="238">
        <f>ROUND(I205*H205,3)</f>
        <v>0</v>
      </c>
      <c r="K205" s="240"/>
      <c r="L205" s="41"/>
      <c r="M205" s="241" t="s">
        <v>1</v>
      </c>
      <c r="N205" s="242" t="s">
        <v>41</v>
      </c>
      <c r="O205" s="94"/>
      <c r="P205" s="243">
        <f>O205*H205</f>
        <v>0</v>
      </c>
      <c r="Q205" s="243">
        <v>0</v>
      </c>
      <c r="R205" s="243">
        <f>Q205*H205</f>
        <v>0</v>
      </c>
      <c r="S205" s="243">
        <v>0</v>
      </c>
      <c r="T205" s="24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5" t="s">
        <v>203</v>
      </c>
      <c r="AT205" s="245" t="s">
        <v>140</v>
      </c>
      <c r="AU205" s="245" t="s">
        <v>87</v>
      </c>
      <c r="AY205" s="14" t="s">
        <v>138</v>
      </c>
      <c r="BE205" s="246">
        <f>IF(N205="základná",J205,0)</f>
        <v>0</v>
      </c>
      <c r="BF205" s="246">
        <f>IF(N205="znížená",J205,0)</f>
        <v>0</v>
      </c>
      <c r="BG205" s="246">
        <f>IF(N205="zákl. prenesená",J205,0)</f>
        <v>0</v>
      </c>
      <c r="BH205" s="246">
        <f>IF(N205="zníž. prenesená",J205,0)</f>
        <v>0</v>
      </c>
      <c r="BI205" s="246">
        <f>IF(N205="nulová",J205,0)</f>
        <v>0</v>
      </c>
      <c r="BJ205" s="14" t="s">
        <v>87</v>
      </c>
      <c r="BK205" s="247">
        <f>ROUND(I205*H205,3)</f>
        <v>0</v>
      </c>
      <c r="BL205" s="14" t="s">
        <v>203</v>
      </c>
      <c r="BM205" s="245" t="s">
        <v>759</v>
      </c>
    </row>
    <row r="206" s="2" customFormat="1" ht="21.75" customHeight="1">
      <c r="A206" s="35"/>
      <c r="B206" s="36"/>
      <c r="C206" s="248" t="s">
        <v>760</v>
      </c>
      <c r="D206" s="248" t="s">
        <v>161</v>
      </c>
      <c r="E206" s="249" t="s">
        <v>761</v>
      </c>
      <c r="F206" s="250" t="s">
        <v>762</v>
      </c>
      <c r="G206" s="251" t="s">
        <v>201</v>
      </c>
      <c r="H206" s="252">
        <v>32.200000000000003</v>
      </c>
      <c r="I206" s="253"/>
      <c r="J206" s="252">
        <f>ROUND(I206*H206,3)</f>
        <v>0</v>
      </c>
      <c r="K206" s="254"/>
      <c r="L206" s="255"/>
      <c r="M206" s="256" t="s">
        <v>1</v>
      </c>
      <c r="N206" s="257" t="s">
        <v>41</v>
      </c>
      <c r="O206" s="94"/>
      <c r="P206" s="243">
        <f>O206*H206</f>
        <v>0</v>
      </c>
      <c r="Q206" s="243">
        <v>0.00040000000000000002</v>
      </c>
      <c r="R206" s="243">
        <f>Q206*H206</f>
        <v>0.012880000000000003</v>
      </c>
      <c r="S206" s="243">
        <v>0</v>
      </c>
      <c r="T206" s="24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5" t="s">
        <v>269</v>
      </c>
      <c r="AT206" s="245" t="s">
        <v>161</v>
      </c>
      <c r="AU206" s="245" t="s">
        <v>87</v>
      </c>
      <c r="AY206" s="14" t="s">
        <v>138</v>
      </c>
      <c r="BE206" s="246">
        <f>IF(N206="základná",J206,0)</f>
        <v>0</v>
      </c>
      <c r="BF206" s="246">
        <f>IF(N206="znížená",J206,0)</f>
        <v>0</v>
      </c>
      <c r="BG206" s="246">
        <f>IF(N206="zákl. prenesená",J206,0)</f>
        <v>0</v>
      </c>
      <c r="BH206" s="246">
        <f>IF(N206="zníž. prenesená",J206,0)</f>
        <v>0</v>
      </c>
      <c r="BI206" s="246">
        <f>IF(N206="nulová",J206,0)</f>
        <v>0</v>
      </c>
      <c r="BJ206" s="14" t="s">
        <v>87</v>
      </c>
      <c r="BK206" s="247">
        <f>ROUND(I206*H206,3)</f>
        <v>0</v>
      </c>
      <c r="BL206" s="14" t="s">
        <v>203</v>
      </c>
      <c r="BM206" s="245" t="s">
        <v>763</v>
      </c>
    </row>
    <row r="207" s="2" customFormat="1" ht="37.8" customHeight="1">
      <c r="A207" s="35"/>
      <c r="B207" s="36"/>
      <c r="C207" s="234" t="s">
        <v>764</v>
      </c>
      <c r="D207" s="234" t="s">
        <v>140</v>
      </c>
      <c r="E207" s="235" t="s">
        <v>765</v>
      </c>
      <c r="F207" s="236" t="s">
        <v>766</v>
      </c>
      <c r="G207" s="237" t="s">
        <v>201</v>
      </c>
      <c r="H207" s="238">
        <v>14.4</v>
      </c>
      <c r="I207" s="239"/>
      <c r="J207" s="238">
        <f>ROUND(I207*H207,3)</f>
        <v>0</v>
      </c>
      <c r="K207" s="240"/>
      <c r="L207" s="41"/>
      <c r="M207" s="241" t="s">
        <v>1</v>
      </c>
      <c r="N207" s="242" t="s">
        <v>41</v>
      </c>
      <c r="O207" s="94"/>
      <c r="P207" s="243">
        <f>O207*H207</f>
        <v>0</v>
      </c>
      <c r="Q207" s="243">
        <v>0</v>
      </c>
      <c r="R207" s="243">
        <f>Q207*H207</f>
        <v>0</v>
      </c>
      <c r="S207" s="243">
        <v>0</v>
      </c>
      <c r="T207" s="244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5" t="s">
        <v>203</v>
      </c>
      <c r="AT207" s="245" t="s">
        <v>140</v>
      </c>
      <c r="AU207" s="245" t="s">
        <v>87</v>
      </c>
      <c r="AY207" s="14" t="s">
        <v>138</v>
      </c>
      <c r="BE207" s="246">
        <f>IF(N207="základná",J207,0)</f>
        <v>0</v>
      </c>
      <c r="BF207" s="246">
        <f>IF(N207="znížená",J207,0)</f>
        <v>0</v>
      </c>
      <c r="BG207" s="246">
        <f>IF(N207="zákl. prenesená",J207,0)</f>
        <v>0</v>
      </c>
      <c r="BH207" s="246">
        <f>IF(N207="zníž. prenesená",J207,0)</f>
        <v>0</v>
      </c>
      <c r="BI207" s="246">
        <f>IF(N207="nulová",J207,0)</f>
        <v>0</v>
      </c>
      <c r="BJ207" s="14" t="s">
        <v>87</v>
      </c>
      <c r="BK207" s="247">
        <f>ROUND(I207*H207,3)</f>
        <v>0</v>
      </c>
      <c r="BL207" s="14" t="s">
        <v>203</v>
      </c>
      <c r="BM207" s="245" t="s">
        <v>767</v>
      </c>
    </row>
    <row r="208" s="2" customFormat="1" ht="21.75" customHeight="1">
      <c r="A208" s="35"/>
      <c r="B208" s="36"/>
      <c r="C208" s="248" t="s">
        <v>768</v>
      </c>
      <c r="D208" s="248" t="s">
        <v>161</v>
      </c>
      <c r="E208" s="249" t="s">
        <v>761</v>
      </c>
      <c r="F208" s="250" t="s">
        <v>762</v>
      </c>
      <c r="G208" s="251" t="s">
        <v>201</v>
      </c>
      <c r="H208" s="252">
        <v>17.280000000000001</v>
      </c>
      <c r="I208" s="253"/>
      <c r="J208" s="252">
        <f>ROUND(I208*H208,3)</f>
        <v>0</v>
      </c>
      <c r="K208" s="254"/>
      <c r="L208" s="255"/>
      <c r="M208" s="256" t="s">
        <v>1</v>
      </c>
      <c r="N208" s="257" t="s">
        <v>41</v>
      </c>
      <c r="O208" s="94"/>
      <c r="P208" s="243">
        <f>O208*H208</f>
        <v>0</v>
      </c>
      <c r="Q208" s="243">
        <v>0.00040000000000000002</v>
      </c>
      <c r="R208" s="243">
        <f>Q208*H208</f>
        <v>0.0069120000000000006</v>
      </c>
      <c r="S208" s="243">
        <v>0</v>
      </c>
      <c r="T208" s="24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5" t="s">
        <v>269</v>
      </c>
      <c r="AT208" s="245" t="s">
        <v>161</v>
      </c>
      <c r="AU208" s="245" t="s">
        <v>87</v>
      </c>
      <c r="AY208" s="14" t="s">
        <v>138</v>
      </c>
      <c r="BE208" s="246">
        <f>IF(N208="základná",J208,0)</f>
        <v>0</v>
      </c>
      <c r="BF208" s="246">
        <f>IF(N208="znížená",J208,0)</f>
        <v>0</v>
      </c>
      <c r="BG208" s="246">
        <f>IF(N208="zákl. prenesená",J208,0)</f>
        <v>0</v>
      </c>
      <c r="BH208" s="246">
        <f>IF(N208="zníž. prenesená",J208,0)</f>
        <v>0</v>
      </c>
      <c r="BI208" s="246">
        <f>IF(N208="nulová",J208,0)</f>
        <v>0</v>
      </c>
      <c r="BJ208" s="14" t="s">
        <v>87</v>
      </c>
      <c r="BK208" s="247">
        <f>ROUND(I208*H208,3)</f>
        <v>0</v>
      </c>
      <c r="BL208" s="14" t="s">
        <v>203</v>
      </c>
      <c r="BM208" s="245" t="s">
        <v>769</v>
      </c>
    </row>
    <row r="209" s="2" customFormat="1" ht="24.15" customHeight="1">
      <c r="A209" s="35"/>
      <c r="B209" s="36"/>
      <c r="C209" s="234" t="s">
        <v>770</v>
      </c>
      <c r="D209" s="234" t="s">
        <v>140</v>
      </c>
      <c r="E209" s="235" t="s">
        <v>771</v>
      </c>
      <c r="F209" s="236" t="s">
        <v>772</v>
      </c>
      <c r="G209" s="237" t="s">
        <v>773</v>
      </c>
      <c r="H209" s="239"/>
      <c r="I209" s="239"/>
      <c r="J209" s="238">
        <f>ROUND(I209*H209,3)</f>
        <v>0</v>
      </c>
      <c r="K209" s="240"/>
      <c r="L209" s="41"/>
      <c r="M209" s="241" t="s">
        <v>1</v>
      </c>
      <c r="N209" s="242" t="s">
        <v>41</v>
      </c>
      <c r="O209" s="94"/>
      <c r="P209" s="243">
        <f>O209*H209</f>
        <v>0</v>
      </c>
      <c r="Q209" s="243">
        <v>0</v>
      </c>
      <c r="R209" s="243">
        <f>Q209*H209</f>
        <v>0</v>
      </c>
      <c r="S209" s="243">
        <v>0</v>
      </c>
      <c r="T209" s="24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5" t="s">
        <v>203</v>
      </c>
      <c r="AT209" s="245" t="s">
        <v>140</v>
      </c>
      <c r="AU209" s="245" t="s">
        <v>87</v>
      </c>
      <c r="AY209" s="14" t="s">
        <v>138</v>
      </c>
      <c r="BE209" s="246">
        <f>IF(N209="základná",J209,0)</f>
        <v>0</v>
      </c>
      <c r="BF209" s="246">
        <f>IF(N209="znížená",J209,0)</f>
        <v>0</v>
      </c>
      <c r="BG209" s="246">
        <f>IF(N209="zákl. prenesená",J209,0)</f>
        <v>0</v>
      </c>
      <c r="BH209" s="246">
        <f>IF(N209="zníž. prenesená",J209,0)</f>
        <v>0</v>
      </c>
      <c r="BI209" s="246">
        <f>IF(N209="nulová",J209,0)</f>
        <v>0</v>
      </c>
      <c r="BJ209" s="14" t="s">
        <v>87</v>
      </c>
      <c r="BK209" s="247">
        <f>ROUND(I209*H209,3)</f>
        <v>0</v>
      </c>
      <c r="BL209" s="14" t="s">
        <v>203</v>
      </c>
      <c r="BM209" s="245" t="s">
        <v>774</v>
      </c>
    </row>
    <row r="210" s="12" customFormat="1" ht="22.8" customHeight="1">
      <c r="A210" s="12"/>
      <c r="B210" s="218"/>
      <c r="C210" s="219"/>
      <c r="D210" s="220" t="s">
        <v>74</v>
      </c>
      <c r="E210" s="232" t="s">
        <v>775</v>
      </c>
      <c r="F210" s="232" t="s">
        <v>776</v>
      </c>
      <c r="G210" s="219"/>
      <c r="H210" s="219"/>
      <c r="I210" s="222"/>
      <c r="J210" s="233">
        <f>BK210</f>
        <v>0</v>
      </c>
      <c r="K210" s="219"/>
      <c r="L210" s="224"/>
      <c r="M210" s="225"/>
      <c r="N210" s="226"/>
      <c r="O210" s="226"/>
      <c r="P210" s="227">
        <f>SUM(P211:P212)</f>
        <v>0</v>
      </c>
      <c r="Q210" s="226"/>
      <c r="R210" s="227">
        <f>SUM(R211:R212)</f>
        <v>0.030946500000000002</v>
      </c>
      <c r="S210" s="226"/>
      <c r="T210" s="228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9" t="s">
        <v>87</v>
      </c>
      <c r="AT210" s="230" t="s">
        <v>74</v>
      </c>
      <c r="AU210" s="230" t="s">
        <v>81</v>
      </c>
      <c r="AY210" s="229" t="s">
        <v>138</v>
      </c>
      <c r="BK210" s="231">
        <f>SUM(BK211:BK212)</f>
        <v>0</v>
      </c>
    </row>
    <row r="211" s="2" customFormat="1" ht="24.15" customHeight="1">
      <c r="A211" s="35"/>
      <c r="B211" s="36"/>
      <c r="C211" s="234" t="s">
        <v>777</v>
      </c>
      <c r="D211" s="234" t="s">
        <v>140</v>
      </c>
      <c r="E211" s="235" t="s">
        <v>778</v>
      </c>
      <c r="F211" s="236" t="s">
        <v>779</v>
      </c>
      <c r="G211" s="237" t="s">
        <v>201</v>
      </c>
      <c r="H211" s="238">
        <v>47.609999999999999</v>
      </c>
      <c r="I211" s="239"/>
      <c r="J211" s="238">
        <f>ROUND(I211*H211,3)</f>
        <v>0</v>
      </c>
      <c r="K211" s="240"/>
      <c r="L211" s="41"/>
      <c r="M211" s="241" t="s">
        <v>1</v>
      </c>
      <c r="N211" s="242" t="s">
        <v>41</v>
      </c>
      <c r="O211" s="94"/>
      <c r="P211" s="243">
        <f>O211*H211</f>
        <v>0</v>
      </c>
      <c r="Q211" s="243">
        <v>0.00012</v>
      </c>
      <c r="R211" s="243">
        <f>Q211*H211</f>
        <v>0.0057131999999999999</v>
      </c>
      <c r="S211" s="243">
        <v>0</v>
      </c>
      <c r="T211" s="24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5" t="s">
        <v>203</v>
      </c>
      <c r="AT211" s="245" t="s">
        <v>140</v>
      </c>
      <c r="AU211" s="245" t="s">
        <v>87</v>
      </c>
      <c r="AY211" s="14" t="s">
        <v>138</v>
      </c>
      <c r="BE211" s="246">
        <f>IF(N211="základná",J211,0)</f>
        <v>0</v>
      </c>
      <c r="BF211" s="246">
        <f>IF(N211="znížená",J211,0)</f>
        <v>0</v>
      </c>
      <c r="BG211" s="246">
        <f>IF(N211="zákl. prenesená",J211,0)</f>
        <v>0</v>
      </c>
      <c r="BH211" s="246">
        <f>IF(N211="zníž. prenesená",J211,0)</f>
        <v>0</v>
      </c>
      <c r="BI211" s="246">
        <f>IF(N211="nulová",J211,0)</f>
        <v>0</v>
      </c>
      <c r="BJ211" s="14" t="s">
        <v>87</v>
      </c>
      <c r="BK211" s="247">
        <f>ROUND(I211*H211,3)</f>
        <v>0</v>
      </c>
      <c r="BL211" s="14" t="s">
        <v>203</v>
      </c>
      <c r="BM211" s="245" t="s">
        <v>780</v>
      </c>
    </row>
    <row r="212" s="2" customFormat="1" ht="24.15" customHeight="1">
      <c r="A212" s="35"/>
      <c r="B212" s="36"/>
      <c r="C212" s="234" t="s">
        <v>781</v>
      </c>
      <c r="D212" s="234" t="s">
        <v>140</v>
      </c>
      <c r="E212" s="235" t="s">
        <v>782</v>
      </c>
      <c r="F212" s="236" t="s">
        <v>783</v>
      </c>
      <c r="G212" s="237" t="s">
        <v>201</v>
      </c>
      <c r="H212" s="238">
        <v>47.609999999999999</v>
      </c>
      <c r="I212" s="239"/>
      <c r="J212" s="238">
        <f>ROUND(I212*H212,3)</f>
        <v>0</v>
      </c>
      <c r="K212" s="240"/>
      <c r="L212" s="41"/>
      <c r="M212" s="241" t="s">
        <v>1</v>
      </c>
      <c r="N212" s="242" t="s">
        <v>41</v>
      </c>
      <c r="O212" s="94"/>
      <c r="P212" s="243">
        <f>O212*H212</f>
        <v>0</v>
      </c>
      <c r="Q212" s="243">
        <v>0.00052999999999999998</v>
      </c>
      <c r="R212" s="243">
        <f>Q212*H212</f>
        <v>0.0252333</v>
      </c>
      <c r="S212" s="243">
        <v>0</v>
      </c>
      <c r="T212" s="24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5" t="s">
        <v>203</v>
      </c>
      <c r="AT212" s="245" t="s">
        <v>140</v>
      </c>
      <c r="AU212" s="245" t="s">
        <v>87</v>
      </c>
      <c r="AY212" s="14" t="s">
        <v>138</v>
      </c>
      <c r="BE212" s="246">
        <f>IF(N212="základná",J212,0)</f>
        <v>0</v>
      </c>
      <c r="BF212" s="246">
        <f>IF(N212="znížená",J212,0)</f>
        <v>0</v>
      </c>
      <c r="BG212" s="246">
        <f>IF(N212="zákl. prenesená",J212,0)</f>
        <v>0</v>
      </c>
      <c r="BH212" s="246">
        <f>IF(N212="zníž. prenesená",J212,0)</f>
        <v>0</v>
      </c>
      <c r="BI212" s="246">
        <f>IF(N212="nulová",J212,0)</f>
        <v>0</v>
      </c>
      <c r="BJ212" s="14" t="s">
        <v>87</v>
      </c>
      <c r="BK212" s="247">
        <f>ROUND(I212*H212,3)</f>
        <v>0</v>
      </c>
      <c r="BL212" s="14" t="s">
        <v>203</v>
      </c>
      <c r="BM212" s="245" t="s">
        <v>784</v>
      </c>
    </row>
    <row r="213" s="12" customFormat="1" ht="25.92" customHeight="1">
      <c r="A213" s="12"/>
      <c r="B213" s="218"/>
      <c r="C213" s="219"/>
      <c r="D213" s="220" t="s">
        <v>74</v>
      </c>
      <c r="E213" s="221" t="s">
        <v>161</v>
      </c>
      <c r="F213" s="221" t="s">
        <v>785</v>
      </c>
      <c r="G213" s="219"/>
      <c r="H213" s="219"/>
      <c r="I213" s="222"/>
      <c r="J213" s="223">
        <f>BK213</f>
        <v>0</v>
      </c>
      <c r="K213" s="219"/>
      <c r="L213" s="224"/>
      <c r="M213" s="225"/>
      <c r="N213" s="226"/>
      <c r="O213" s="226"/>
      <c r="P213" s="227">
        <f>P214</f>
        <v>0</v>
      </c>
      <c r="Q213" s="226"/>
      <c r="R213" s="227">
        <f>R214</f>
        <v>0.069510599999999992</v>
      </c>
      <c r="S213" s="226"/>
      <c r="T213" s="228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9" t="s">
        <v>149</v>
      </c>
      <c r="AT213" s="230" t="s">
        <v>74</v>
      </c>
      <c r="AU213" s="230" t="s">
        <v>75</v>
      </c>
      <c r="AY213" s="229" t="s">
        <v>138</v>
      </c>
      <c r="BK213" s="231">
        <f>BK214</f>
        <v>0</v>
      </c>
    </row>
    <row r="214" s="12" customFormat="1" ht="22.8" customHeight="1">
      <c r="A214" s="12"/>
      <c r="B214" s="218"/>
      <c r="C214" s="219"/>
      <c r="D214" s="220" t="s">
        <v>74</v>
      </c>
      <c r="E214" s="232" t="s">
        <v>786</v>
      </c>
      <c r="F214" s="232" t="s">
        <v>787</v>
      </c>
      <c r="G214" s="219"/>
      <c r="H214" s="219"/>
      <c r="I214" s="222"/>
      <c r="J214" s="233">
        <f>BK214</f>
        <v>0</v>
      </c>
      <c r="K214" s="219"/>
      <c r="L214" s="224"/>
      <c r="M214" s="225"/>
      <c r="N214" s="226"/>
      <c r="O214" s="226"/>
      <c r="P214" s="227">
        <f>SUM(P215:P216)</f>
        <v>0</v>
      </c>
      <c r="Q214" s="226"/>
      <c r="R214" s="227">
        <f>SUM(R215:R216)</f>
        <v>0.069510599999999992</v>
      </c>
      <c r="S214" s="226"/>
      <c r="T214" s="228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9" t="s">
        <v>149</v>
      </c>
      <c r="AT214" s="230" t="s">
        <v>74</v>
      </c>
      <c r="AU214" s="230" t="s">
        <v>81</v>
      </c>
      <c r="AY214" s="229" t="s">
        <v>138</v>
      </c>
      <c r="BK214" s="231">
        <f>SUM(BK215:BK216)</f>
        <v>0</v>
      </c>
    </row>
    <row r="215" s="2" customFormat="1" ht="24.15" customHeight="1">
      <c r="A215" s="35"/>
      <c r="B215" s="36"/>
      <c r="C215" s="234" t="s">
        <v>788</v>
      </c>
      <c r="D215" s="234" t="s">
        <v>140</v>
      </c>
      <c r="E215" s="235" t="s">
        <v>789</v>
      </c>
      <c r="F215" s="236" t="s">
        <v>790</v>
      </c>
      <c r="G215" s="237" t="s">
        <v>201</v>
      </c>
      <c r="H215" s="238">
        <v>47.609999999999999</v>
      </c>
      <c r="I215" s="239"/>
      <c r="J215" s="238">
        <f>ROUND(I215*H215,3)</f>
        <v>0</v>
      </c>
      <c r="K215" s="240"/>
      <c r="L215" s="41"/>
      <c r="M215" s="241" t="s">
        <v>1</v>
      </c>
      <c r="N215" s="242" t="s">
        <v>41</v>
      </c>
      <c r="O215" s="94"/>
      <c r="P215" s="243">
        <f>O215*H215</f>
        <v>0</v>
      </c>
      <c r="Q215" s="243">
        <v>0.0014599999999999999</v>
      </c>
      <c r="R215" s="243">
        <f>Q215*H215</f>
        <v>0.069510599999999992</v>
      </c>
      <c r="S215" s="243">
        <v>0</v>
      </c>
      <c r="T215" s="24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5" t="s">
        <v>760</v>
      </c>
      <c r="AT215" s="245" t="s">
        <v>140</v>
      </c>
      <c r="AU215" s="245" t="s">
        <v>87</v>
      </c>
      <c r="AY215" s="14" t="s">
        <v>138</v>
      </c>
      <c r="BE215" s="246">
        <f>IF(N215="základná",J215,0)</f>
        <v>0</v>
      </c>
      <c r="BF215" s="246">
        <f>IF(N215="znížená",J215,0)</f>
        <v>0</v>
      </c>
      <c r="BG215" s="246">
        <f>IF(N215="zákl. prenesená",J215,0)</f>
        <v>0</v>
      </c>
      <c r="BH215" s="246">
        <f>IF(N215="zníž. prenesená",J215,0)</f>
        <v>0</v>
      </c>
      <c r="BI215" s="246">
        <f>IF(N215="nulová",J215,0)</f>
        <v>0</v>
      </c>
      <c r="BJ215" s="14" t="s">
        <v>87</v>
      </c>
      <c r="BK215" s="247">
        <f>ROUND(I215*H215,3)</f>
        <v>0</v>
      </c>
      <c r="BL215" s="14" t="s">
        <v>760</v>
      </c>
      <c r="BM215" s="245" t="s">
        <v>791</v>
      </c>
    </row>
    <row r="216" s="2" customFormat="1" ht="24.15" customHeight="1">
      <c r="A216" s="35"/>
      <c r="B216" s="36"/>
      <c r="C216" s="234" t="s">
        <v>792</v>
      </c>
      <c r="D216" s="234" t="s">
        <v>140</v>
      </c>
      <c r="E216" s="235" t="s">
        <v>793</v>
      </c>
      <c r="F216" s="236" t="s">
        <v>794</v>
      </c>
      <c r="G216" s="237" t="s">
        <v>201</v>
      </c>
      <c r="H216" s="238">
        <v>47.609999999999999</v>
      </c>
      <c r="I216" s="239"/>
      <c r="J216" s="238">
        <f>ROUND(I216*H216,3)</f>
        <v>0</v>
      </c>
      <c r="K216" s="240"/>
      <c r="L216" s="41"/>
      <c r="M216" s="241" t="s">
        <v>1</v>
      </c>
      <c r="N216" s="242" t="s">
        <v>41</v>
      </c>
      <c r="O216" s="94"/>
      <c r="P216" s="243">
        <f>O216*H216</f>
        <v>0</v>
      </c>
      <c r="Q216" s="243">
        <v>0</v>
      </c>
      <c r="R216" s="243">
        <f>Q216*H216</f>
        <v>0</v>
      </c>
      <c r="S216" s="243">
        <v>0</v>
      </c>
      <c r="T216" s="24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5" t="s">
        <v>760</v>
      </c>
      <c r="AT216" s="245" t="s">
        <v>140</v>
      </c>
      <c r="AU216" s="245" t="s">
        <v>87</v>
      </c>
      <c r="AY216" s="14" t="s">
        <v>138</v>
      </c>
      <c r="BE216" s="246">
        <f>IF(N216="základná",J216,0)</f>
        <v>0</v>
      </c>
      <c r="BF216" s="246">
        <f>IF(N216="znížená",J216,0)</f>
        <v>0</v>
      </c>
      <c r="BG216" s="246">
        <f>IF(N216="zákl. prenesená",J216,0)</f>
        <v>0</v>
      </c>
      <c r="BH216" s="246">
        <f>IF(N216="zníž. prenesená",J216,0)</f>
        <v>0</v>
      </c>
      <c r="BI216" s="246">
        <f>IF(N216="nulová",J216,0)</f>
        <v>0</v>
      </c>
      <c r="BJ216" s="14" t="s">
        <v>87</v>
      </c>
      <c r="BK216" s="247">
        <f>ROUND(I216*H216,3)</f>
        <v>0</v>
      </c>
      <c r="BL216" s="14" t="s">
        <v>760</v>
      </c>
      <c r="BM216" s="245" t="s">
        <v>795</v>
      </c>
    </row>
    <row r="217" s="12" customFormat="1" ht="25.92" customHeight="1">
      <c r="A217" s="12"/>
      <c r="B217" s="218"/>
      <c r="C217" s="219"/>
      <c r="D217" s="220" t="s">
        <v>74</v>
      </c>
      <c r="E217" s="221" t="s">
        <v>308</v>
      </c>
      <c r="F217" s="221" t="s">
        <v>309</v>
      </c>
      <c r="G217" s="219"/>
      <c r="H217" s="219"/>
      <c r="I217" s="222"/>
      <c r="J217" s="223">
        <f>BK217</f>
        <v>0</v>
      </c>
      <c r="K217" s="219"/>
      <c r="L217" s="224"/>
      <c r="M217" s="225"/>
      <c r="N217" s="226"/>
      <c r="O217" s="226"/>
      <c r="P217" s="227">
        <f>P218+P221</f>
        <v>0</v>
      </c>
      <c r="Q217" s="226"/>
      <c r="R217" s="227">
        <f>R218+R221</f>
        <v>0</v>
      </c>
      <c r="S217" s="226"/>
      <c r="T217" s="228">
        <f>T218+T221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9" t="s">
        <v>156</v>
      </c>
      <c r="AT217" s="230" t="s">
        <v>74</v>
      </c>
      <c r="AU217" s="230" t="s">
        <v>75</v>
      </c>
      <c r="AY217" s="229" t="s">
        <v>138</v>
      </c>
      <c r="BK217" s="231">
        <f>BK218+BK221</f>
        <v>0</v>
      </c>
    </row>
    <row r="218" s="12" customFormat="1" ht="22.8" customHeight="1">
      <c r="A218" s="12"/>
      <c r="B218" s="218"/>
      <c r="C218" s="219"/>
      <c r="D218" s="220" t="s">
        <v>74</v>
      </c>
      <c r="E218" s="232" t="s">
        <v>310</v>
      </c>
      <c r="F218" s="232" t="s">
        <v>311</v>
      </c>
      <c r="G218" s="219"/>
      <c r="H218" s="219"/>
      <c r="I218" s="222"/>
      <c r="J218" s="233">
        <f>BK218</f>
        <v>0</v>
      </c>
      <c r="K218" s="219"/>
      <c r="L218" s="224"/>
      <c r="M218" s="225"/>
      <c r="N218" s="226"/>
      <c r="O218" s="226"/>
      <c r="P218" s="227">
        <f>SUM(P219:P220)</f>
        <v>0</v>
      </c>
      <c r="Q218" s="226"/>
      <c r="R218" s="227">
        <f>SUM(R219:R220)</f>
        <v>0</v>
      </c>
      <c r="S218" s="226"/>
      <c r="T218" s="228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9" t="s">
        <v>156</v>
      </c>
      <c r="AT218" s="230" t="s">
        <v>74</v>
      </c>
      <c r="AU218" s="230" t="s">
        <v>81</v>
      </c>
      <c r="AY218" s="229" t="s">
        <v>138</v>
      </c>
      <c r="BK218" s="231">
        <f>SUM(BK219:BK220)</f>
        <v>0</v>
      </c>
    </row>
    <row r="219" s="2" customFormat="1" ht="24.15" customHeight="1">
      <c r="A219" s="35"/>
      <c r="B219" s="36"/>
      <c r="C219" s="234" t="s">
        <v>796</v>
      </c>
      <c r="D219" s="234" t="s">
        <v>140</v>
      </c>
      <c r="E219" s="235" t="s">
        <v>313</v>
      </c>
      <c r="F219" s="236" t="s">
        <v>314</v>
      </c>
      <c r="G219" s="237" t="s">
        <v>315</v>
      </c>
      <c r="H219" s="238">
        <v>1</v>
      </c>
      <c r="I219" s="239"/>
      <c r="J219" s="238">
        <f>ROUND(I219*H219,3)</f>
        <v>0</v>
      </c>
      <c r="K219" s="240"/>
      <c r="L219" s="41"/>
      <c r="M219" s="241" t="s">
        <v>1</v>
      </c>
      <c r="N219" s="242" t="s">
        <v>41</v>
      </c>
      <c r="O219" s="94"/>
      <c r="P219" s="243">
        <f>O219*H219</f>
        <v>0</v>
      </c>
      <c r="Q219" s="243">
        <v>0</v>
      </c>
      <c r="R219" s="243">
        <f>Q219*H219</f>
        <v>0</v>
      </c>
      <c r="S219" s="243">
        <v>0</v>
      </c>
      <c r="T219" s="24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5" t="s">
        <v>316</v>
      </c>
      <c r="AT219" s="245" t="s">
        <v>140</v>
      </c>
      <c r="AU219" s="245" t="s">
        <v>87</v>
      </c>
      <c r="AY219" s="14" t="s">
        <v>138</v>
      </c>
      <c r="BE219" s="246">
        <f>IF(N219="základná",J219,0)</f>
        <v>0</v>
      </c>
      <c r="BF219" s="246">
        <f>IF(N219="znížená",J219,0)</f>
        <v>0</v>
      </c>
      <c r="BG219" s="246">
        <f>IF(N219="zákl. prenesená",J219,0)</f>
        <v>0</v>
      </c>
      <c r="BH219" s="246">
        <f>IF(N219="zníž. prenesená",J219,0)</f>
        <v>0</v>
      </c>
      <c r="BI219" s="246">
        <f>IF(N219="nulová",J219,0)</f>
        <v>0</v>
      </c>
      <c r="BJ219" s="14" t="s">
        <v>87</v>
      </c>
      <c r="BK219" s="247">
        <f>ROUND(I219*H219,3)</f>
        <v>0</v>
      </c>
      <c r="BL219" s="14" t="s">
        <v>316</v>
      </c>
      <c r="BM219" s="245" t="s">
        <v>797</v>
      </c>
    </row>
    <row r="220" s="2" customFormat="1" ht="24.15" customHeight="1">
      <c r="A220" s="35"/>
      <c r="B220" s="36"/>
      <c r="C220" s="234" t="s">
        <v>798</v>
      </c>
      <c r="D220" s="234" t="s">
        <v>140</v>
      </c>
      <c r="E220" s="235" t="s">
        <v>319</v>
      </c>
      <c r="F220" s="236" t="s">
        <v>320</v>
      </c>
      <c r="G220" s="237" t="s">
        <v>315</v>
      </c>
      <c r="H220" s="238">
        <v>1</v>
      </c>
      <c r="I220" s="239"/>
      <c r="J220" s="238">
        <f>ROUND(I220*H220,3)</f>
        <v>0</v>
      </c>
      <c r="K220" s="240"/>
      <c r="L220" s="41"/>
      <c r="M220" s="241" t="s">
        <v>1</v>
      </c>
      <c r="N220" s="242" t="s">
        <v>41</v>
      </c>
      <c r="O220" s="94"/>
      <c r="P220" s="243">
        <f>O220*H220</f>
        <v>0</v>
      </c>
      <c r="Q220" s="243">
        <v>0</v>
      </c>
      <c r="R220" s="243">
        <f>Q220*H220</f>
        <v>0</v>
      </c>
      <c r="S220" s="243">
        <v>0</v>
      </c>
      <c r="T220" s="24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5" t="s">
        <v>316</v>
      </c>
      <c r="AT220" s="245" t="s">
        <v>140</v>
      </c>
      <c r="AU220" s="245" t="s">
        <v>87</v>
      </c>
      <c r="AY220" s="14" t="s">
        <v>138</v>
      </c>
      <c r="BE220" s="246">
        <f>IF(N220="základná",J220,0)</f>
        <v>0</v>
      </c>
      <c r="BF220" s="246">
        <f>IF(N220="znížená",J220,0)</f>
        <v>0</v>
      </c>
      <c r="BG220" s="246">
        <f>IF(N220="zákl. prenesená",J220,0)</f>
        <v>0</v>
      </c>
      <c r="BH220" s="246">
        <f>IF(N220="zníž. prenesená",J220,0)</f>
        <v>0</v>
      </c>
      <c r="BI220" s="246">
        <f>IF(N220="nulová",J220,0)</f>
        <v>0</v>
      </c>
      <c r="BJ220" s="14" t="s">
        <v>87</v>
      </c>
      <c r="BK220" s="247">
        <f>ROUND(I220*H220,3)</f>
        <v>0</v>
      </c>
      <c r="BL220" s="14" t="s">
        <v>316</v>
      </c>
      <c r="BM220" s="245" t="s">
        <v>799</v>
      </c>
    </row>
    <row r="221" s="12" customFormat="1" ht="22.8" customHeight="1">
      <c r="A221" s="12"/>
      <c r="B221" s="218"/>
      <c r="C221" s="219"/>
      <c r="D221" s="220" t="s">
        <v>74</v>
      </c>
      <c r="E221" s="232" t="s">
        <v>322</v>
      </c>
      <c r="F221" s="232" t="s">
        <v>323</v>
      </c>
      <c r="G221" s="219"/>
      <c r="H221" s="219"/>
      <c r="I221" s="222"/>
      <c r="J221" s="233">
        <f>BK221</f>
        <v>0</v>
      </c>
      <c r="K221" s="219"/>
      <c r="L221" s="224"/>
      <c r="M221" s="225"/>
      <c r="N221" s="226"/>
      <c r="O221" s="226"/>
      <c r="P221" s="227">
        <f>SUM(P222:P223)</f>
        <v>0</v>
      </c>
      <c r="Q221" s="226"/>
      <c r="R221" s="227">
        <f>SUM(R222:R223)</f>
        <v>0</v>
      </c>
      <c r="S221" s="226"/>
      <c r="T221" s="228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9" t="s">
        <v>156</v>
      </c>
      <c r="AT221" s="230" t="s">
        <v>74</v>
      </c>
      <c r="AU221" s="230" t="s">
        <v>81</v>
      </c>
      <c r="AY221" s="229" t="s">
        <v>138</v>
      </c>
      <c r="BK221" s="231">
        <f>SUM(BK222:BK223)</f>
        <v>0</v>
      </c>
    </row>
    <row r="222" s="2" customFormat="1" ht="37.8" customHeight="1">
      <c r="A222" s="35"/>
      <c r="B222" s="36"/>
      <c r="C222" s="234" t="s">
        <v>800</v>
      </c>
      <c r="D222" s="234" t="s">
        <v>140</v>
      </c>
      <c r="E222" s="235" t="s">
        <v>325</v>
      </c>
      <c r="F222" s="236" t="s">
        <v>326</v>
      </c>
      <c r="G222" s="237" t="s">
        <v>315</v>
      </c>
      <c r="H222" s="238">
        <v>1</v>
      </c>
      <c r="I222" s="239"/>
      <c r="J222" s="238">
        <f>ROUND(I222*H222,3)</f>
        <v>0</v>
      </c>
      <c r="K222" s="240"/>
      <c r="L222" s="41"/>
      <c r="M222" s="241" t="s">
        <v>1</v>
      </c>
      <c r="N222" s="242" t="s">
        <v>41</v>
      </c>
      <c r="O222" s="94"/>
      <c r="P222" s="243">
        <f>O222*H222</f>
        <v>0</v>
      </c>
      <c r="Q222" s="243">
        <v>0</v>
      </c>
      <c r="R222" s="243">
        <f>Q222*H222</f>
        <v>0</v>
      </c>
      <c r="S222" s="243">
        <v>0</v>
      </c>
      <c r="T222" s="24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5" t="s">
        <v>316</v>
      </c>
      <c r="AT222" s="245" t="s">
        <v>140</v>
      </c>
      <c r="AU222" s="245" t="s">
        <v>87</v>
      </c>
      <c r="AY222" s="14" t="s">
        <v>138</v>
      </c>
      <c r="BE222" s="246">
        <f>IF(N222="základná",J222,0)</f>
        <v>0</v>
      </c>
      <c r="BF222" s="246">
        <f>IF(N222="znížená",J222,0)</f>
        <v>0</v>
      </c>
      <c r="BG222" s="246">
        <f>IF(N222="zákl. prenesená",J222,0)</f>
        <v>0</v>
      </c>
      <c r="BH222" s="246">
        <f>IF(N222="zníž. prenesená",J222,0)</f>
        <v>0</v>
      </c>
      <c r="BI222" s="246">
        <f>IF(N222="nulová",J222,0)</f>
        <v>0</v>
      </c>
      <c r="BJ222" s="14" t="s">
        <v>87</v>
      </c>
      <c r="BK222" s="247">
        <f>ROUND(I222*H222,3)</f>
        <v>0</v>
      </c>
      <c r="BL222" s="14" t="s">
        <v>316</v>
      </c>
      <c r="BM222" s="245" t="s">
        <v>801</v>
      </c>
    </row>
    <row r="223" s="2" customFormat="1" ht="44.25" customHeight="1">
      <c r="A223" s="35"/>
      <c r="B223" s="36"/>
      <c r="C223" s="234" t="s">
        <v>802</v>
      </c>
      <c r="D223" s="234" t="s">
        <v>140</v>
      </c>
      <c r="E223" s="235" t="s">
        <v>329</v>
      </c>
      <c r="F223" s="236" t="s">
        <v>330</v>
      </c>
      <c r="G223" s="237" t="s">
        <v>315</v>
      </c>
      <c r="H223" s="238">
        <v>1</v>
      </c>
      <c r="I223" s="239"/>
      <c r="J223" s="238">
        <f>ROUND(I223*H223,3)</f>
        <v>0</v>
      </c>
      <c r="K223" s="240"/>
      <c r="L223" s="41"/>
      <c r="M223" s="258" t="s">
        <v>1</v>
      </c>
      <c r="N223" s="259" t="s">
        <v>41</v>
      </c>
      <c r="O223" s="260"/>
      <c r="P223" s="261">
        <f>O223*H223</f>
        <v>0</v>
      </c>
      <c r="Q223" s="261">
        <v>0</v>
      </c>
      <c r="R223" s="261">
        <f>Q223*H223</f>
        <v>0</v>
      </c>
      <c r="S223" s="261">
        <v>0</v>
      </c>
      <c r="T223" s="26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5" t="s">
        <v>316</v>
      </c>
      <c r="AT223" s="245" t="s">
        <v>140</v>
      </c>
      <c r="AU223" s="245" t="s">
        <v>87</v>
      </c>
      <c r="AY223" s="14" t="s">
        <v>138</v>
      </c>
      <c r="BE223" s="246">
        <f>IF(N223="základná",J223,0)</f>
        <v>0</v>
      </c>
      <c r="BF223" s="246">
        <f>IF(N223="znížená",J223,0)</f>
        <v>0</v>
      </c>
      <c r="BG223" s="246">
        <f>IF(N223="zákl. prenesená",J223,0)</f>
        <v>0</v>
      </c>
      <c r="BH223" s="246">
        <f>IF(N223="zníž. prenesená",J223,0)</f>
        <v>0</v>
      </c>
      <c r="BI223" s="246">
        <f>IF(N223="nulová",J223,0)</f>
        <v>0</v>
      </c>
      <c r="BJ223" s="14" t="s">
        <v>87</v>
      </c>
      <c r="BK223" s="247">
        <f>ROUND(I223*H223,3)</f>
        <v>0</v>
      </c>
      <c r="BL223" s="14" t="s">
        <v>316</v>
      </c>
      <c r="BM223" s="245" t="s">
        <v>803</v>
      </c>
    </row>
    <row r="224" s="2" customFormat="1" ht="6.96" customHeight="1">
      <c r="A224" s="35"/>
      <c r="B224" s="69"/>
      <c r="C224" s="70"/>
      <c r="D224" s="70"/>
      <c r="E224" s="70"/>
      <c r="F224" s="70"/>
      <c r="G224" s="70"/>
      <c r="H224" s="70"/>
      <c r="I224" s="70"/>
      <c r="J224" s="70"/>
      <c r="K224" s="70"/>
      <c r="L224" s="41"/>
      <c r="M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</row>
  </sheetData>
  <sheetProtection sheet="1" autoFilter="0" formatColumns="0" formatRows="0" objects="1" scenarios="1" spinCount="100000" saltValue="EOOxpAYCR7f63JQQSA71K64G+ApFLBrfb+Bi2qz6rkv8/lCTt24yldrNss8E0o2uHjYLK+2CQP+/8ig9i+pMbg==" hashValue="ttV/V90g5ijqm0B9sirVGG2mqzhxhpu8Z4F+3cZBmz5EgGfQwetia+VYcKxfA3BancGm/mI5Mz2ORK/Ci6WupA==" algorithmName="SHA-512" password="CC35"/>
  <autoFilter ref="C131:K223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104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>EUROVELO 11 V REGIÓNE ZOHT, ÚSEK ČERVENICA PRI SABINOVE - LIPANY</v>
      </c>
      <c r="F7" s="153"/>
      <c r="G7" s="153"/>
      <c r="H7" s="153"/>
      <c r="L7" s="17"/>
    </row>
    <row r="8" s="2" customFormat="1" ht="12" customHeight="1">
      <c r="A8" s="35"/>
      <c r="B8" s="41"/>
      <c r="C8" s="35"/>
      <c r="D8" s="153" t="s">
        <v>105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55" t="s">
        <v>804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53" t="s">
        <v>16</v>
      </c>
      <c r="E11" s="35"/>
      <c r="F11" s="144" t="s">
        <v>1</v>
      </c>
      <c r="G11" s="35"/>
      <c r="H11" s="35"/>
      <c r="I11" s="153" t="s">
        <v>17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3" t="s">
        <v>18</v>
      </c>
      <c r="E12" s="35"/>
      <c r="F12" s="144" t="s">
        <v>19</v>
      </c>
      <c r="G12" s="35"/>
      <c r="H12" s="35"/>
      <c r="I12" s="153" t="s">
        <v>20</v>
      </c>
      <c r="J12" s="156" t="str">
        <f>'Rekapitulácia stavby'!AN8</f>
        <v>8. 3. 2022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22</v>
      </c>
      <c r="E14" s="35"/>
      <c r="F14" s="35"/>
      <c r="G14" s="35"/>
      <c r="H14" s="35"/>
      <c r="I14" s="153" t="s">
        <v>23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4" t="s">
        <v>24</v>
      </c>
      <c r="F15" s="35"/>
      <c r="G15" s="35"/>
      <c r="H15" s="35"/>
      <c r="I15" s="153" t="s">
        <v>25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53" t="s">
        <v>26</v>
      </c>
      <c r="E17" s="35"/>
      <c r="F17" s="35"/>
      <c r="G17" s="35"/>
      <c r="H17" s="35"/>
      <c r="I17" s="15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53" t="s">
        <v>28</v>
      </c>
      <c r="E20" s="35"/>
      <c r="F20" s="35"/>
      <c r="G20" s="35"/>
      <c r="H20" s="35"/>
      <c r="I20" s="153" t="s">
        <v>23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4" t="s">
        <v>29</v>
      </c>
      <c r="F21" s="35"/>
      <c r="G21" s="35"/>
      <c r="H21" s="35"/>
      <c r="I21" s="153" t="s">
        <v>25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53" t="s">
        <v>32</v>
      </c>
      <c r="E23" s="35"/>
      <c r="F23" s="35"/>
      <c r="G23" s="35"/>
      <c r="H23" s="35"/>
      <c r="I23" s="153" t="s">
        <v>23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4" t="s">
        <v>33</v>
      </c>
      <c r="F24" s="35"/>
      <c r="G24" s="35"/>
      <c r="H24" s="35"/>
      <c r="I24" s="153" t="s">
        <v>25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ROUND(J128,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ROUND((SUM(BE128:BE180)),  2)</f>
        <v>0</v>
      </c>
      <c r="G33" s="168"/>
      <c r="H33" s="168"/>
      <c r="I33" s="169">
        <v>0.20000000000000001</v>
      </c>
      <c r="J33" s="167">
        <f>ROUND(((SUM(BE128:BE180))*I33),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66" t="s">
        <v>41</v>
      </c>
      <c r="F34" s="167">
        <f>ROUND((SUM(BF128:BF180)),  2)</f>
        <v>0</v>
      </c>
      <c r="G34" s="168"/>
      <c r="H34" s="168"/>
      <c r="I34" s="169">
        <v>0.20000000000000001</v>
      </c>
      <c r="J34" s="167">
        <f>ROUND(((SUM(BF128:BF180))*I34),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ROUND((SUM(BG128:BG180)),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ROUND((SUM(BH128:BH180)),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ROUND((SUM(BI128:BI180)),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>EUROVELO 11 V REGIÓNE ZOHT, ÚSEK ČERVENICA PRI SABINOVE - LIPANY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22 - SO 22 Lávka cez Rožkoviansky potok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>ROŽKOVANY</v>
      </c>
      <c r="G89" s="37"/>
      <c r="H89" s="37"/>
      <c r="I89" s="29" t="s">
        <v>20</v>
      </c>
      <c r="J89" s="82" t="str">
        <f>IF(J12="","",J12)</f>
        <v>8. 3. 2022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22</v>
      </c>
      <c r="D91" s="37"/>
      <c r="E91" s="37"/>
      <c r="F91" s="24" t="str">
        <f>E15</f>
        <v>ZDRUŽENIE OBCI HORNEJ TORYSY (ZOHT), LIPANY</v>
      </c>
      <c r="G91" s="37"/>
      <c r="H91" s="37"/>
      <c r="I91" s="29" t="s">
        <v>28</v>
      </c>
      <c r="J91" s="33" t="str">
        <f>E21</f>
        <v>KDS PROJEKT, S.R.O.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111</v>
      </c>
      <c r="D94" s="192"/>
      <c r="E94" s="192"/>
      <c r="F94" s="192"/>
      <c r="G94" s="192"/>
      <c r="H94" s="192"/>
      <c r="I94" s="192"/>
      <c r="J94" s="193" t="s">
        <v>112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113</v>
      </c>
      <c r="D96" s="37"/>
      <c r="E96" s="37"/>
      <c r="F96" s="37"/>
      <c r="G96" s="37"/>
      <c r="H96" s="37"/>
      <c r="I96" s="37"/>
      <c r="J96" s="113">
        <f>J128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114</v>
      </c>
    </row>
    <row r="97" s="9" customFormat="1" ht="24.96" customHeight="1">
      <c r="A97" s="9"/>
      <c r="B97" s="195"/>
      <c r="C97" s="196"/>
      <c r="D97" s="197" t="s">
        <v>115</v>
      </c>
      <c r="E97" s="198"/>
      <c r="F97" s="198"/>
      <c r="G97" s="198"/>
      <c r="H97" s="198"/>
      <c r="I97" s="198"/>
      <c r="J97" s="199">
        <f>J129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116</v>
      </c>
      <c r="E98" s="203"/>
      <c r="F98" s="203"/>
      <c r="G98" s="203"/>
      <c r="H98" s="203"/>
      <c r="I98" s="203"/>
      <c r="J98" s="204">
        <f>J130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136"/>
      <c r="D99" s="202" t="s">
        <v>117</v>
      </c>
      <c r="E99" s="203"/>
      <c r="F99" s="203"/>
      <c r="G99" s="203"/>
      <c r="H99" s="203"/>
      <c r="I99" s="203"/>
      <c r="J99" s="204">
        <f>J145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136"/>
      <c r="D100" s="202" t="s">
        <v>565</v>
      </c>
      <c r="E100" s="203"/>
      <c r="F100" s="203"/>
      <c r="G100" s="203"/>
      <c r="H100" s="203"/>
      <c r="I100" s="203"/>
      <c r="J100" s="204">
        <f>J152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566</v>
      </c>
      <c r="E101" s="203"/>
      <c r="F101" s="203"/>
      <c r="G101" s="203"/>
      <c r="H101" s="203"/>
      <c r="I101" s="203"/>
      <c r="J101" s="204">
        <f>J155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567</v>
      </c>
      <c r="E102" s="203"/>
      <c r="F102" s="203"/>
      <c r="G102" s="203"/>
      <c r="H102" s="203"/>
      <c r="I102" s="203"/>
      <c r="J102" s="204">
        <f>J163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120</v>
      </c>
      <c r="E103" s="203"/>
      <c r="F103" s="203"/>
      <c r="G103" s="203"/>
      <c r="H103" s="203"/>
      <c r="I103" s="203"/>
      <c r="J103" s="204">
        <f>J165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5"/>
      <c r="C104" s="196"/>
      <c r="D104" s="197" t="s">
        <v>453</v>
      </c>
      <c r="E104" s="198"/>
      <c r="F104" s="198"/>
      <c r="G104" s="198"/>
      <c r="H104" s="198"/>
      <c r="I104" s="198"/>
      <c r="J104" s="199">
        <f>J167</f>
        <v>0</v>
      </c>
      <c r="K104" s="196"/>
      <c r="L104" s="20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1"/>
      <c r="C105" s="136"/>
      <c r="D105" s="202" t="s">
        <v>454</v>
      </c>
      <c r="E105" s="203"/>
      <c r="F105" s="203"/>
      <c r="G105" s="203"/>
      <c r="H105" s="203"/>
      <c r="I105" s="203"/>
      <c r="J105" s="204">
        <f>J168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5"/>
      <c r="C106" s="196"/>
      <c r="D106" s="197" t="s">
        <v>121</v>
      </c>
      <c r="E106" s="198"/>
      <c r="F106" s="198"/>
      <c r="G106" s="198"/>
      <c r="H106" s="198"/>
      <c r="I106" s="198"/>
      <c r="J106" s="199">
        <f>J174</f>
        <v>0</v>
      </c>
      <c r="K106" s="196"/>
      <c r="L106" s="20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1"/>
      <c r="C107" s="136"/>
      <c r="D107" s="202" t="s">
        <v>122</v>
      </c>
      <c r="E107" s="203"/>
      <c r="F107" s="203"/>
      <c r="G107" s="203"/>
      <c r="H107" s="203"/>
      <c r="I107" s="203"/>
      <c r="J107" s="204">
        <f>J175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1"/>
      <c r="C108" s="136"/>
      <c r="D108" s="202" t="s">
        <v>123</v>
      </c>
      <c r="E108" s="203"/>
      <c r="F108" s="203"/>
      <c r="G108" s="203"/>
      <c r="H108" s="203"/>
      <c r="I108" s="203"/>
      <c r="J108" s="204">
        <f>J178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124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6.25" customHeight="1">
      <c r="A118" s="35"/>
      <c r="B118" s="36"/>
      <c r="C118" s="37"/>
      <c r="D118" s="37"/>
      <c r="E118" s="190" t="str">
        <f>E7</f>
        <v>EUROVELO 11 V REGIÓNE ZOHT, ÚSEK ČERVENICA PRI SABINOVE - LIPANY</v>
      </c>
      <c r="F118" s="29"/>
      <c r="G118" s="29"/>
      <c r="H118" s="29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105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E9</f>
        <v>22 - SO 22 Lávka cez Rožkoviansky potok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F12</f>
        <v>ROŽKOVANY</v>
      </c>
      <c r="G122" s="37"/>
      <c r="H122" s="37"/>
      <c r="I122" s="29" t="s">
        <v>20</v>
      </c>
      <c r="J122" s="82" t="str">
        <f>IF(J12="","",J12)</f>
        <v>8. 3. 2022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22</v>
      </c>
      <c r="D124" s="37"/>
      <c r="E124" s="37"/>
      <c r="F124" s="24" t="str">
        <f>E15</f>
        <v>ZDRUŽENIE OBCI HORNEJ TORYSY (ZOHT), LIPANY</v>
      </c>
      <c r="G124" s="37"/>
      <c r="H124" s="37"/>
      <c r="I124" s="29" t="s">
        <v>28</v>
      </c>
      <c r="J124" s="33" t="str">
        <f>E21</f>
        <v>KDS PROJEKT, S.R.O.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IF(E18="","",E18)</f>
        <v>Vyplň údaj</v>
      </c>
      <c r="G125" s="37"/>
      <c r="H125" s="37"/>
      <c r="I125" s="29" t="s">
        <v>32</v>
      </c>
      <c r="J125" s="33" t="str">
        <f>E24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125</v>
      </c>
      <c r="D127" s="209" t="s">
        <v>60</v>
      </c>
      <c r="E127" s="209" t="s">
        <v>56</v>
      </c>
      <c r="F127" s="209" t="s">
        <v>57</v>
      </c>
      <c r="G127" s="209" t="s">
        <v>126</v>
      </c>
      <c r="H127" s="209" t="s">
        <v>127</v>
      </c>
      <c r="I127" s="209" t="s">
        <v>128</v>
      </c>
      <c r="J127" s="210" t="s">
        <v>112</v>
      </c>
      <c r="K127" s="211" t="s">
        <v>129</v>
      </c>
      <c r="L127" s="212"/>
      <c r="M127" s="103" t="s">
        <v>1</v>
      </c>
      <c r="N127" s="104" t="s">
        <v>39</v>
      </c>
      <c r="O127" s="104" t="s">
        <v>130</v>
      </c>
      <c r="P127" s="104" t="s">
        <v>131</v>
      </c>
      <c r="Q127" s="104" t="s">
        <v>132</v>
      </c>
      <c r="R127" s="104" t="s">
        <v>133</v>
      </c>
      <c r="S127" s="104" t="s">
        <v>134</v>
      </c>
      <c r="T127" s="105" t="s">
        <v>135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113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P129+P167+P174</f>
        <v>0</v>
      </c>
      <c r="Q128" s="107"/>
      <c r="R128" s="215">
        <f>R129+R167+R174</f>
        <v>612.49899310000001</v>
      </c>
      <c r="S128" s="107"/>
      <c r="T128" s="216">
        <f>T129+T167+T174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114</v>
      </c>
      <c r="BK128" s="217">
        <f>BK129+BK167+BK174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136</v>
      </c>
      <c r="F129" s="221" t="s">
        <v>137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P130+P145+P152+P155+P163+P165</f>
        <v>0</v>
      </c>
      <c r="Q129" s="226"/>
      <c r="R129" s="227">
        <f>R130+R145+R152+R155+R163+R165</f>
        <v>611.4309131</v>
      </c>
      <c r="S129" s="226"/>
      <c r="T129" s="228">
        <f>T130+T145+T152+T155+T163+T165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81</v>
      </c>
      <c r="AT129" s="230" t="s">
        <v>74</v>
      </c>
      <c r="AU129" s="230" t="s">
        <v>75</v>
      </c>
      <c r="AY129" s="229" t="s">
        <v>138</v>
      </c>
      <c r="BK129" s="231">
        <f>BK130+BK145+BK152+BK155+BK163+BK165</f>
        <v>0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81</v>
      </c>
      <c r="F130" s="232" t="s">
        <v>139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SUM(P131:P144)</f>
        <v>0</v>
      </c>
      <c r="Q130" s="226"/>
      <c r="R130" s="227">
        <f>SUM(R131:R144)</f>
        <v>189.79426000000001</v>
      </c>
      <c r="S130" s="226"/>
      <c r="T130" s="228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81</v>
      </c>
      <c r="AT130" s="230" t="s">
        <v>74</v>
      </c>
      <c r="AU130" s="230" t="s">
        <v>81</v>
      </c>
      <c r="AY130" s="229" t="s">
        <v>138</v>
      </c>
      <c r="BK130" s="231">
        <f>SUM(BK131:BK144)</f>
        <v>0</v>
      </c>
    </row>
    <row r="131" s="2" customFormat="1" ht="24.15" customHeight="1">
      <c r="A131" s="35"/>
      <c r="B131" s="36"/>
      <c r="C131" s="234" t="s">
        <v>81</v>
      </c>
      <c r="D131" s="234" t="s">
        <v>140</v>
      </c>
      <c r="E131" s="235" t="s">
        <v>571</v>
      </c>
      <c r="F131" s="236" t="s">
        <v>572</v>
      </c>
      <c r="G131" s="237" t="s">
        <v>284</v>
      </c>
      <c r="H131" s="238">
        <v>34</v>
      </c>
      <c r="I131" s="239"/>
      <c r="J131" s="238">
        <f>ROUND(I131*H131,3)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0.019890000000000001</v>
      </c>
      <c r="R131" s="243">
        <f>Q131*H131</f>
        <v>0.67626000000000008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144</v>
      </c>
      <c r="AT131" s="245" t="s">
        <v>140</v>
      </c>
      <c r="AU131" s="245" t="s">
        <v>87</v>
      </c>
      <c r="AY131" s="14" t="s">
        <v>138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7">
        <f>ROUND(I131*H131,3)</f>
        <v>0</v>
      </c>
      <c r="BL131" s="14" t="s">
        <v>144</v>
      </c>
      <c r="BM131" s="245" t="s">
        <v>805</v>
      </c>
    </row>
    <row r="132" s="2" customFormat="1" ht="37.8" customHeight="1">
      <c r="A132" s="35"/>
      <c r="B132" s="36"/>
      <c r="C132" s="234" t="s">
        <v>87</v>
      </c>
      <c r="D132" s="234" t="s">
        <v>140</v>
      </c>
      <c r="E132" s="235" t="s">
        <v>574</v>
      </c>
      <c r="F132" s="236" t="s">
        <v>575</v>
      </c>
      <c r="G132" s="237" t="s">
        <v>576</v>
      </c>
      <c r="H132" s="238">
        <v>270</v>
      </c>
      <c r="I132" s="239"/>
      <c r="J132" s="238">
        <f>ROUND(I132*H132,3)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144</v>
      </c>
      <c r="AT132" s="245" t="s">
        <v>140</v>
      </c>
      <c r="AU132" s="245" t="s">
        <v>87</v>
      </c>
      <c r="AY132" s="14" t="s">
        <v>138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7">
        <f>ROUND(I132*H132,3)</f>
        <v>0</v>
      </c>
      <c r="BL132" s="14" t="s">
        <v>144</v>
      </c>
      <c r="BM132" s="245" t="s">
        <v>806</v>
      </c>
    </row>
    <row r="133" s="2" customFormat="1" ht="33" customHeight="1">
      <c r="A133" s="35"/>
      <c r="B133" s="36"/>
      <c r="C133" s="234" t="s">
        <v>149</v>
      </c>
      <c r="D133" s="234" t="s">
        <v>140</v>
      </c>
      <c r="E133" s="235" t="s">
        <v>578</v>
      </c>
      <c r="F133" s="236" t="s">
        <v>579</v>
      </c>
      <c r="G133" s="237" t="s">
        <v>580</v>
      </c>
      <c r="H133" s="238">
        <v>30</v>
      </c>
      <c r="I133" s="239"/>
      <c r="J133" s="238">
        <f>ROUND(I133*H133,3)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144</v>
      </c>
      <c r="AT133" s="245" t="s">
        <v>140</v>
      </c>
      <c r="AU133" s="245" t="s">
        <v>87</v>
      </c>
      <c r="AY133" s="14" t="s">
        <v>138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7">
        <f>ROUND(I133*H133,3)</f>
        <v>0</v>
      </c>
      <c r="BL133" s="14" t="s">
        <v>144</v>
      </c>
      <c r="BM133" s="245" t="s">
        <v>807</v>
      </c>
    </row>
    <row r="134" s="2" customFormat="1" ht="16.5" customHeight="1">
      <c r="A134" s="35"/>
      <c r="B134" s="36"/>
      <c r="C134" s="234" t="s">
        <v>144</v>
      </c>
      <c r="D134" s="234" t="s">
        <v>140</v>
      </c>
      <c r="E134" s="235" t="s">
        <v>582</v>
      </c>
      <c r="F134" s="236" t="s">
        <v>583</v>
      </c>
      <c r="G134" s="237" t="s">
        <v>143</v>
      </c>
      <c r="H134" s="238">
        <v>408</v>
      </c>
      <c r="I134" s="239"/>
      <c r="J134" s="238">
        <f>ROUND(I134*H134,3)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144</v>
      </c>
      <c r="AT134" s="245" t="s">
        <v>140</v>
      </c>
      <c r="AU134" s="245" t="s">
        <v>87</v>
      </c>
      <c r="AY134" s="14" t="s">
        <v>138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7">
        <f>ROUND(I134*H134,3)</f>
        <v>0</v>
      </c>
      <c r="BL134" s="14" t="s">
        <v>144</v>
      </c>
      <c r="BM134" s="245" t="s">
        <v>808</v>
      </c>
    </row>
    <row r="135" s="2" customFormat="1" ht="24.15" customHeight="1">
      <c r="A135" s="35"/>
      <c r="B135" s="36"/>
      <c r="C135" s="234" t="s">
        <v>156</v>
      </c>
      <c r="D135" s="234" t="s">
        <v>140</v>
      </c>
      <c r="E135" s="235" t="s">
        <v>585</v>
      </c>
      <c r="F135" s="236" t="s">
        <v>586</v>
      </c>
      <c r="G135" s="237" t="s">
        <v>143</v>
      </c>
      <c r="H135" s="238">
        <v>204</v>
      </c>
      <c r="I135" s="239"/>
      <c r="J135" s="238">
        <f>ROUND(I135*H135,3)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144</v>
      </c>
      <c r="AT135" s="245" t="s">
        <v>140</v>
      </c>
      <c r="AU135" s="245" t="s">
        <v>87</v>
      </c>
      <c r="AY135" s="14" t="s">
        <v>138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7">
        <f>ROUND(I135*H135,3)</f>
        <v>0</v>
      </c>
      <c r="BL135" s="14" t="s">
        <v>144</v>
      </c>
      <c r="BM135" s="245" t="s">
        <v>809</v>
      </c>
    </row>
    <row r="136" s="2" customFormat="1" ht="21.75" customHeight="1">
      <c r="A136" s="35"/>
      <c r="B136" s="36"/>
      <c r="C136" s="234" t="s">
        <v>160</v>
      </c>
      <c r="D136" s="234" t="s">
        <v>140</v>
      </c>
      <c r="E136" s="235" t="s">
        <v>810</v>
      </c>
      <c r="F136" s="236" t="s">
        <v>811</v>
      </c>
      <c r="G136" s="237" t="s">
        <v>143</v>
      </c>
      <c r="H136" s="238">
        <v>21.760000000000002</v>
      </c>
      <c r="I136" s="239"/>
      <c r="J136" s="238">
        <f>ROUND(I136*H136,3)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144</v>
      </c>
      <c r="AT136" s="245" t="s">
        <v>140</v>
      </c>
      <c r="AU136" s="245" t="s">
        <v>87</v>
      </c>
      <c r="AY136" s="14" t="s">
        <v>138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7">
        <f>ROUND(I136*H136,3)</f>
        <v>0</v>
      </c>
      <c r="BL136" s="14" t="s">
        <v>144</v>
      </c>
      <c r="BM136" s="245" t="s">
        <v>812</v>
      </c>
    </row>
    <row r="137" s="2" customFormat="1" ht="37.8" customHeight="1">
      <c r="A137" s="35"/>
      <c r="B137" s="36"/>
      <c r="C137" s="234" t="s">
        <v>167</v>
      </c>
      <c r="D137" s="234" t="s">
        <v>140</v>
      </c>
      <c r="E137" s="235" t="s">
        <v>597</v>
      </c>
      <c r="F137" s="236" t="s">
        <v>598</v>
      </c>
      <c r="G137" s="237" t="s">
        <v>143</v>
      </c>
      <c r="H137" s="238">
        <v>6.5279999999999996</v>
      </c>
      <c r="I137" s="239"/>
      <c r="J137" s="238">
        <f>ROUND(I137*H137,3)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144</v>
      </c>
      <c r="AT137" s="245" t="s">
        <v>140</v>
      </c>
      <c r="AU137" s="245" t="s">
        <v>87</v>
      </c>
      <c r="AY137" s="14" t="s">
        <v>138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7">
        <f>ROUND(I137*H137,3)</f>
        <v>0</v>
      </c>
      <c r="BL137" s="14" t="s">
        <v>144</v>
      </c>
      <c r="BM137" s="245" t="s">
        <v>813</v>
      </c>
    </row>
    <row r="138" s="2" customFormat="1" ht="37.8" customHeight="1">
      <c r="A138" s="35"/>
      <c r="B138" s="36"/>
      <c r="C138" s="234" t="s">
        <v>165</v>
      </c>
      <c r="D138" s="234" t="s">
        <v>140</v>
      </c>
      <c r="E138" s="235" t="s">
        <v>814</v>
      </c>
      <c r="F138" s="236" t="s">
        <v>815</v>
      </c>
      <c r="G138" s="237" t="s">
        <v>143</v>
      </c>
      <c r="H138" s="238">
        <v>429.75999999999999</v>
      </c>
      <c r="I138" s="239"/>
      <c r="J138" s="238">
        <f>ROUND(I138*H138,3)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144</v>
      </c>
      <c r="AT138" s="245" t="s">
        <v>140</v>
      </c>
      <c r="AU138" s="245" t="s">
        <v>87</v>
      </c>
      <c r="AY138" s="14" t="s">
        <v>138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7">
        <f>ROUND(I138*H138,3)</f>
        <v>0</v>
      </c>
      <c r="BL138" s="14" t="s">
        <v>144</v>
      </c>
      <c r="BM138" s="245" t="s">
        <v>816</v>
      </c>
    </row>
    <row r="139" s="2" customFormat="1" ht="44.25" customHeight="1">
      <c r="A139" s="35"/>
      <c r="B139" s="36"/>
      <c r="C139" s="234" t="s">
        <v>174</v>
      </c>
      <c r="D139" s="234" t="s">
        <v>140</v>
      </c>
      <c r="E139" s="235" t="s">
        <v>817</v>
      </c>
      <c r="F139" s="236" t="s">
        <v>818</v>
      </c>
      <c r="G139" s="237" t="s">
        <v>143</v>
      </c>
      <c r="H139" s="238">
        <v>859.51999999999998</v>
      </c>
      <c r="I139" s="239"/>
      <c r="J139" s="238">
        <f>ROUND(I139*H139,3)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144</v>
      </c>
      <c r="AT139" s="245" t="s">
        <v>140</v>
      </c>
      <c r="AU139" s="245" t="s">
        <v>87</v>
      </c>
      <c r="AY139" s="14" t="s">
        <v>138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7">
        <f>ROUND(I139*H139,3)</f>
        <v>0</v>
      </c>
      <c r="BL139" s="14" t="s">
        <v>144</v>
      </c>
      <c r="BM139" s="245" t="s">
        <v>819</v>
      </c>
    </row>
    <row r="140" s="2" customFormat="1" ht="21.75" customHeight="1">
      <c r="A140" s="35"/>
      <c r="B140" s="36"/>
      <c r="C140" s="234" t="s">
        <v>178</v>
      </c>
      <c r="D140" s="234" t="s">
        <v>140</v>
      </c>
      <c r="E140" s="235" t="s">
        <v>195</v>
      </c>
      <c r="F140" s="236" t="s">
        <v>196</v>
      </c>
      <c r="G140" s="237" t="s">
        <v>143</v>
      </c>
      <c r="H140" s="238">
        <v>429.75999999999999</v>
      </c>
      <c r="I140" s="239"/>
      <c r="J140" s="238">
        <f>ROUND(I140*H140,3)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144</v>
      </c>
      <c r="AT140" s="245" t="s">
        <v>140</v>
      </c>
      <c r="AU140" s="245" t="s">
        <v>87</v>
      </c>
      <c r="AY140" s="14" t="s">
        <v>138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7">
        <f>ROUND(I140*H140,3)</f>
        <v>0</v>
      </c>
      <c r="BL140" s="14" t="s">
        <v>144</v>
      </c>
      <c r="BM140" s="245" t="s">
        <v>820</v>
      </c>
    </row>
    <row r="141" s="2" customFormat="1" ht="24.15" customHeight="1">
      <c r="A141" s="35"/>
      <c r="B141" s="36"/>
      <c r="C141" s="234" t="s">
        <v>182</v>
      </c>
      <c r="D141" s="234" t="s">
        <v>140</v>
      </c>
      <c r="E141" s="235" t="s">
        <v>478</v>
      </c>
      <c r="F141" s="236" t="s">
        <v>479</v>
      </c>
      <c r="G141" s="237" t="s">
        <v>143</v>
      </c>
      <c r="H141" s="238">
        <v>86</v>
      </c>
      <c r="I141" s="239"/>
      <c r="J141" s="238">
        <f>ROUND(I141*H141,3)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144</v>
      </c>
      <c r="AT141" s="245" t="s">
        <v>140</v>
      </c>
      <c r="AU141" s="245" t="s">
        <v>87</v>
      </c>
      <c r="AY141" s="14" t="s">
        <v>138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7">
        <f>ROUND(I141*H141,3)</f>
        <v>0</v>
      </c>
      <c r="BL141" s="14" t="s">
        <v>144</v>
      </c>
      <c r="BM141" s="245" t="s">
        <v>821</v>
      </c>
    </row>
    <row r="142" s="2" customFormat="1" ht="16.5" customHeight="1">
      <c r="A142" s="35"/>
      <c r="B142" s="36"/>
      <c r="C142" s="248" t="s">
        <v>186</v>
      </c>
      <c r="D142" s="248" t="s">
        <v>161</v>
      </c>
      <c r="E142" s="249" t="s">
        <v>484</v>
      </c>
      <c r="F142" s="250" t="s">
        <v>485</v>
      </c>
      <c r="G142" s="251" t="s">
        <v>164</v>
      </c>
      <c r="H142" s="252">
        <v>146.19999999999999</v>
      </c>
      <c r="I142" s="253"/>
      <c r="J142" s="252">
        <f>ROUND(I142*H142,3)</f>
        <v>0</v>
      </c>
      <c r="K142" s="254"/>
      <c r="L142" s="255"/>
      <c r="M142" s="256" t="s">
        <v>1</v>
      </c>
      <c r="N142" s="257" t="s">
        <v>41</v>
      </c>
      <c r="O142" s="94"/>
      <c r="P142" s="243">
        <f>O142*H142</f>
        <v>0</v>
      </c>
      <c r="Q142" s="243">
        <v>1</v>
      </c>
      <c r="R142" s="243">
        <f>Q142*H142</f>
        <v>146.19999999999999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165</v>
      </c>
      <c r="AT142" s="245" t="s">
        <v>161</v>
      </c>
      <c r="AU142" s="245" t="s">
        <v>87</v>
      </c>
      <c r="AY142" s="14" t="s">
        <v>138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7">
        <f>ROUND(I142*H142,3)</f>
        <v>0</v>
      </c>
      <c r="BL142" s="14" t="s">
        <v>144</v>
      </c>
      <c r="BM142" s="245" t="s">
        <v>822</v>
      </c>
    </row>
    <row r="143" s="2" customFormat="1" ht="24.15" customHeight="1">
      <c r="A143" s="35"/>
      <c r="B143" s="36"/>
      <c r="C143" s="234" t="s">
        <v>190</v>
      </c>
      <c r="D143" s="234" t="s">
        <v>140</v>
      </c>
      <c r="E143" s="235" t="s">
        <v>481</v>
      </c>
      <c r="F143" s="236" t="s">
        <v>482</v>
      </c>
      <c r="G143" s="237" t="s">
        <v>143</v>
      </c>
      <c r="H143" s="238">
        <v>25.245999999999999</v>
      </c>
      <c r="I143" s="239"/>
      <c r="J143" s="238">
        <f>ROUND(I143*H143,3)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144</v>
      </c>
      <c r="AT143" s="245" t="s">
        <v>140</v>
      </c>
      <c r="AU143" s="245" t="s">
        <v>87</v>
      </c>
      <c r="AY143" s="14" t="s">
        <v>138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7">
        <f>ROUND(I143*H143,3)</f>
        <v>0</v>
      </c>
      <c r="BL143" s="14" t="s">
        <v>144</v>
      </c>
      <c r="BM143" s="245" t="s">
        <v>823</v>
      </c>
    </row>
    <row r="144" s="2" customFormat="1" ht="16.5" customHeight="1">
      <c r="A144" s="35"/>
      <c r="B144" s="36"/>
      <c r="C144" s="248" t="s">
        <v>194</v>
      </c>
      <c r="D144" s="248" t="s">
        <v>161</v>
      </c>
      <c r="E144" s="249" t="s">
        <v>824</v>
      </c>
      <c r="F144" s="250" t="s">
        <v>825</v>
      </c>
      <c r="G144" s="251" t="s">
        <v>164</v>
      </c>
      <c r="H144" s="252">
        <v>42.917999999999999</v>
      </c>
      <c r="I144" s="253"/>
      <c r="J144" s="252">
        <f>ROUND(I144*H144,3)</f>
        <v>0</v>
      </c>
      <c r="K144" s="254"/>
      <c r="L144" s="255"/>
      <c r="M144" s="256" t="s">
        <v>1</v>
      </c>
      <c r="N144" s="257" t="s">
        <v>41</v>
      </c>
      <c r="O144" s="94"/>
      <c r="P144" s="243">
        <f>O144*H144</f>
        <v>0</v>
      </c>
      <c r="Q144" s="243">
        <v>1</v>
      </c>
      <c r="R144" s="243">
        <f>Q144*H144</f>
        <v>42.917999999999999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165</v>
      </c>
      <c r="AT144" s="245" t="s">
        <v>161</v>
      </c>
      <c r="AU144" s="245" t="s">
        <v>87</v>
      </c>
      <c r="AY144" s="14" t="s">
        <v>138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7">
        <f>ROUND(I144*H144,3)</f>
        <v>0</v>
      </c>
      <c r="BL144" s="14" t="s">
        <v>144</v>
      </c>
      <c r="BM144" s="245" t="s">
        <v>826</v>
      </c>
    </row>
    <row r="145" s="12" customFormat="1" ht="22.8" customHeight="1">
      <c r="A145" s="12"/>
      <c r="B145" s="218"/>
      <c r="C145" s="219"/>
      <c r="D145" s="220" t="s">
        <v>74</v>
      </c>
      <c r="E145" s="232" t="s">
        <v>87</v>
      </c>
      <c r="F145" s="232" t="s">
        <v>220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SUM(P146:P151)</f>
        <v>0</v>
      </c>
      <c r="Q145" s="226"/>
      <c r="R145" s="227">
        <f>SUM(R146:R151)</f>
        <v>54.873105499999994</v>
      </c>
      <c r="S145" s="226"/>
      <c r="T145" s="228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81</v>
      </c>
      <c r="AT145" s="230" t="s">
        <v>74</v>
      </c>
      <c r="AU145" s="230" t="s">
        <v>81</v>
      </c>
      <c r="AY145" s="229" t="s">
        <v>138</v>
      </c>
      <c r="BK145" s="231">
        <f>SUM(BK146:BK151)</f>
        <v>0</v>
      </c>
    </row>
    <row r="146" s="2" customFormat="1" ht="33" customHeight="1">
      <c r="A146" s="35"/>
      <c r="B146" s="36"/>
      <c r="C146" s="234" t="s">
        <v>198</v>
      </c>
      <c r="D146" s="234" t="s">
        <v>140</v>
      </c>
      <c r="E146" s="235" t="s">
        <v>607</v>
      </c>
      <c r="F146" s="236" t="s">
        <v>608</v>
      </c>
      <c r="G146" s="237" t="s">
        <v>201</v>
      </c>
      <c r="H146" s="238">
        <v>15</v>
      </c>
      <c r="I146" s="239"/>
      <c r="J146" s="238">
        <f>ROUND(I146*H146,3)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0.00035</v>
      </c>
      <c r="R146" s="243">
        <f>Q146*H146</f>
        <v>0.0052500000000000003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144</v>
      </c>
      <c r="AT146" s="245" t="s">
        <v>140</v>
      </c>
      <c r="AU146" s="245" t="s">
        <v>87</v>
      </c>
      <c r="AY146" s="14" t="s">
        <v>138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7">
        <f>ROUND(I146*H146,3)</f>
        <v>0</v>
      </c>
      <c r="BL146" s="14" t="s">
        <v>144</v>
      </c>
      <c r="BM146" s="245" t="s">
        <v>827</v>
      </c>
    </row>
    <row r="147" s="2" customFormat="1" ht="24.15" customHeight="1">
      <c r="A147" s="35"/>
      <c r="B147" s="36"/>
      <c r="C147" s="248" t="s">
        <v>203</v>
      </c>
      <c r="D147" s="248" t="s">
        <v>161</v>
      </c>
      <c r="E147" s="249" t="s">
        <v>828</v>
      </c>
      <c r="F147" s="250" t="s">
        <v>829</v>
      </c>
      <c r="G147" s="251" t="s">
        <v>201</v>
      </c>
      <c r="H147" s="252">
        <v>15.300000000000001</v>
      </c>
      <c r="I147" s="253"/>
      <c r="J147" s="252">
        <f>ROUND(I147*H147,3)</f>
        <v>0</v>
      </c>
      <c r="K147" s="254"/>
      <c r="L147" s="255"/>
      <c r="M147" s="256" t="s">
        <v>1</v>
      </c>
      <c r="N147" s="257" t="s">
        <v>41</v>
      </c>
      <c r="O147" s="94"/>
      <c r="P147" s="243">
        <f>O147*H147</f>
        <v>0</v>
      </c>
      <c r="Q147" s="243">
        <v>0.00029999999999999997</v>
      </c>
      <c r="R147" s="243">
        <f>Q147*H147</f>
        <v>0.0045899999999999995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165</v>
      </c>
      <c r="AT147" s="245" t="s">
        <v>161</v>
      </c>
      <c r="AU147" s="245" t="s">
        <v>87</v>
      </c>
      <c r="AY147" s="14" t="s">
        <v>138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7">
        <f>ROUND(I147*H147,3)</f>
        <v>0</v>
      </c>
      <c r="BL147" s="14" t="s">
        <v>144</v>
      </c>
      <c r="BM147" s="245" t="s">
        <v>830</v>
      </c>
    </row>
    <row r="148" s="2" customFormat="1" ht="16.5" customHeight="1">
      <c r="A148" s="35"/>
      <c r="B148" s="36"/>
      <c r="C148" s="234" t="s">
        <v>208</v>
      </c>
      <c r="D148" s="234" t="s">
        <v>140</v>
      </c>
      <c r="E148" s="235" t="s">
        <v>831</v>
      </c>
      <c r="F148" s="236" t="s">
        <v>832</v>
      </c>
      <c r="G148" s="237" t="s">
        <v>284</v>
      </c>
      <c r="H148" s="238">
        <v>30</v>
      </c>
      <c r="I148" s="239"/>
      <c r="J148" s="238">
        <f>ROUND(I148*H148,3)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0.25212000000000001</v>
      </c>
      <c r="R148" s="243">
        <f>Q148*H148</f>
        <v>7.5636000000000001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144</v>
      </c>
      <c r="AT148" s="245" t="s">
        <v>140</v>
      </c>
      <c r="AU148" s="245" t="s">
        <v>87</v>
      </c>
      <c r="AY148" s="14" t="s">
        <v>138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7">
        <f>ROUND(I148*H148,3)</f>
        <v>0</v>
      </c>
      <c r="BL148" s="14" t="s">
        <v>144</v>
      </c>
      <c r="BM148" s="245" t="s">
        <v>833</v>
      </c>
    </row>
    <row r="149" s="2" customFormat="1" ht="24.15" customHeight="1">
      <c r="A149" s="35"/>
      <c r="B149" s="36"/>
      <c r="C149" s="234" t="s">
        <v>212</v>
      </c>
      <c r="D149" s="234" t="s">
        <v>140</v>
      </c>
      <c r="E149" s="235" t="s">
        <v>834</v>
      </c>
      <c r="F149" s="236" t="s">
        <v>835</v>
      </c>
      <c r="G149" s="237" t="s">
        <v>143</v>
      </c>
      <c r="H149" s="238">
        <v>19.550000000000001</v>
      </c>
      <c r="I149" s="239"/>
      <c r="J149" s="238">
        <f>ROUND(I149*H149,3)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2.4006099999999999</v>
      </c>
      <c r="R149" s="243">
        <f>Q149*H149</f>
        <v>46.931925499999998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144</v>
      </c>
      <c r="AT149" s="245" t="s">
        <v>140</v>
      </c>
      <c r="AU149" s="245" t="s">
        <v>87</v>
      </c>
      <c r="AY149" s="14" t="s">
        <v>138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7">
        <f>ROUND(I149*H149,3)</f>
        <v>0</v>
      </c>
      <c r="BL149" s="14" t="s">
        <v>144</v>
      </c>
      <c r="BM149" s="245" t="s">
        <v>836</v>
      </c>
    </row>
    <row r="150" s="2" customFormat="1" ht="24.15" customHeight="1">
      <c r="A150" s="35"/>
      <c r="B150" s="36"/>
      <c r="C150" s="234" t="s">
        <v>216</v>
      </c>
      <c r="D150" s="234" t="s">
        <v>140</v>
      </c>
      <c r="E150" s="235" t="s">
        <v>634</v>
      </c>
      <c r="F150" s="236" t="s">
        <v>635</v>
      </c>
      <c r="G150" s="237" t="s">
        <v>201</v>
      </c>
      <c r="H150" s="238">
        <v>54</v>
      </c>
      <c r="I150" s="239"/>
      <c r="J150" s="238">
        <f>ROUND(I150*H150,3)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0.0068100000000000001</v>
      </c>
      <c r="R150" s="243">
        <f>Q150*H150</f>
        <v>0.36774000000000001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144</v>
      </c>
      <c r="AT150" s="245" t="s">
        <v>140</v>
      </c>
      <c r="AU150" s="245" t="s">
        <v>87</v>
      </c>
      <c r="AY150" s="14" t="s">
        <v>138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7">
        <f>ROUND(I150*H150,3)</f>
        <v>0</v>
      </c>
      <c r="BL150" s="14" t="s">
        <v>144</v>
      </c>
      <c r="BM150" s="245" t="s">
        <v>837</v>
      </c>
    </row>
    <row r="151" s="2" customFormat="1" ht="24.15" customHeight="1">
      <c r="A151" s="35"/>
      <c r="B151" s="36"/>
      <c r="C151" s="234" t="s">
        <v>7</v>
      </c>
      <c r="D151" s="234" t="s">
        <v>140</v>
      </c>
      <c r="E151" s="235" t="s">
        <v>637</v>
      </c>
      <c r="F151" s="236" t="s">
        <v>638</v>
      </c>
      <c r="G151" s="237" t="s">
        <v>201</v>
      </c>
      <c r="H151" s="238">
        <v>54</v>
      </c>
      <c r="I151" s="239"/>
      <c r="J151" s="238">
        <f>ROUND(I151*H151,3)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144</v>
      </c>
      <c r="AT151" s="245" t="s">
        <v>140</v>
      </c>
      <c r="AU151" s="245" t="s">
        <v>87</v>
      </c>
      <c r="AY151" s="14" t="s">
        <v>138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7">
        <f>ROUND(I151*H151,3)</f>
        <v>0</v>
      </c>
      <c r="BL151" s="14" t="s">
        <v>144</v>
      </c>
      <c r="BM151" s="245" t="s">
        <v>838</v>
      </c>
    </row>
    <row r="152" s="12" customFormat="1" ht="22.8" customHeight="1">
      <c r="A152" s="12"/>
      <c r="B152" s="218"/>
      <c r="C152" s="219"/>
      <c r="D152" s="220" t="s">
        <v>74</v>
      </c>
      <c r="E152" s="232" t="s">
        <v>149</v>
      </c>
      <c r="F152" s="232" t="s">
        <v>640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SUM(P153:P154)</f>
        <v>0</v>
      </c>
      <c r="Q152" s="226"/>
      <c r="R152" s="227">
        <f>SUM(R153:R154)</f>
        <v>0.62429999999999997</v>
      </c>
      <c r="S152" s="226"/>
      <c r="T152" s="228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81</v>
      </c>
      <c r="AT152" s="230" t="s">
        <v>74</v>
      </c>
      <c r="AU152" s="230" t="s">
        <v>81</v>
      </c>
      <c r="AY152" s="229" t="s">
        <v>138</v>
      </c>
      <c r="BK152" s="231">
        <f>SUM(BK153:BK154)</f>
        <v>0</v>
      </c>
    </row>
    <row r="153" s="2" customFormat="1" ht="24.15" customHeight="1">
      <c r="A153" s="35"/>
      <c r="B153" s="36"/>
      <c r="C153" s="234" t="s">
        <v>98</v>
      </c>
      <c r="D153" s="234" t="s">
        <v>140</v>
      </c>
      <c r="E153" s="235" t="s">
        <v>839</v>
      </c>
      <c r="F153" s="236" t="s">
        <v>840</v>
      </c>
      <c r="G153" s="237" t="s">
        <v>284</v>
      </c>
      <c r="H153" s="238">
        <v>30</v>
      </c>
      <c r="I153" s="239"/>
      <c r="J153" s="238">
        <f>ROUND(I153*H153,3)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0.00381</v>
      </c>
      <c r="R153" s="243">
        <f>Q153*H153</f>
        <v>0.1143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144</v>
      </c>
      <c r="AT153" s="245" t="s">
        <v>140</v>
      </c>
      <c r="AU153" s="245" t="s">
        <v>87</v>
      </c>
      <c r="AY153" s="14" t="s">
        <v>138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7">
        <f>ROUND(I153*H153,3)</f>
        <v>0</v>
      </c>
      <c r="BL153" s="14" t="s">
        <v>144</v>
      </c>
      <c r="BM153" s="245" t="s">
        <v>841</v>
      </c>
    </row>
    <row r="154" s="2" customFormat="1" ht="16.5" customHeight="1">
      <c r="A154" s="35"/>
      <c r="B154" s="36"/>
      <c r="C154" s="248" t="s">
        <v>101</v>
      </c>
      <c r="D154" s="248" t="s">
        <v>161</v>
      </c>
      <c r="E154" s="249" t="s">
        <v>842</v>
      </c>
      <c r="F154" s="250" t="s">
        <v>843</v>
      </c>
      <c r="G154" s="251" t="s">
        <v>284</v>
      </c>
      <c r="H154" s="252">
        <v>30</v>
      </c>
      <c r="I154" s="253"/>
      <c r="J154" s="252">
        <f>ROUND(I154*H154,3)</f>
        <v>0</v>
      </c>
      <c r="K154" s="254"/>
      <c r="L154" s="255"/>
      <c r="M154" s="256" t="s">
        <v>1</v>
      </c>
      <c r="N154" s="257" t="s">
        <v>41</v>
      </c>
      <c r="O154" s="94"/>
      <c r="P154" s="243">
        <f>O154*H154</f>
        <v>0</v>
      </c>
      <c r="Q154" s="243">
        <v>0.017000000000000001</v>
      </c>
      <c r="R154" s="243">
        <f>Q154*H154</f>
        <v>0.51000000000000001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165</v>
      </c>
      <c r="AT154" s="245" t="s">
        <v>161</v>
      </c>
      <c r="AU154" s="245" t="s">
        <v>87</v>
      </c>
      <c r="AY154" s="14" t="s">
        <v>138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7">
        <f>ROUND(I154*H154,3)</f>
        <v>0</v>
      </c>
      <c r="BL154" s="14" t="s">
        <v>144</v>
      </c>
      <c r="BM154" s="245" t="s">
        <v>844</v>
      </c>
    </row>
    <row r="155" s="12" customFormat="1" ht="22.8" customHeight="1">
      <c r="A155" s="12"/>
      <c r="B155" s="218"/>
      <c r="C155" s="219"/>
      <c r="D155" s="220" t="s">
        <v>74</v>
      </c>
      <c r="E155" s="232" t="s">
        <v>144</v>
      </c>
      <c r="F155" s="232" t="s">
        <v>683</v>
      </c>
      <c r="G155" s="219"/>
      <c r="H155" s="219"/>
      <c r="I155" s="222"/>
      <c r="J155" s="233">
        <f>BK155</f>
        <v>0</v>
      </c>
      <c r="K155" s="219"/>
      <c r="L155" s="224"/>
      <c r="M155" s="225"/>
      <c r="N155" s="226"/>
      <c r="O155" s="226"/>
      <c r="P155" s="227">
        <f>SUM(P156:P162)</f>
        <v>0</v>
      </c>
      <c r="Q155" s="226"/>
      <c r="R155" s="227">
        <f>SUM(R156:R162)</f>
        <v>364.98694760000001</v>
      </c>
      <c r="S155" s="226"/>
      <c r="T155" s="228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9" t="s">
        <v>81</v>
      </c>
      <c r="AT155" s="230" t="s">
        <v>74</v>
      </c>
      <c r="AU155" s="230" t="s">
        <v>81</v>
      </c>
      <c r="AY155" s="229" t="s">
        <v>138</v>
      </c>
      <c r="BK155" s="231">
        <f>SUM(BK156:BK162)</f>
        <v>0</v>
      </c>
    </row>
    <row r="156" s="2" customFormat="1" ht="37.8" customHeight="1">
      <c r="A156" s="35"/>
      <c r="B156" s="36"/>
      <c r="C156" s="234" t="s">
        <v>231</v>
      </c>
      <c r="D156" s="234" t="s">
        <v>140</v>
      </c>
      <c r="E156" s="235" t="s">
        <v>845</v>
      </c>
      <c r="F156" s="236" t="s">
        <v>846</v>
      </c>
      <c r="G156" s="237" t="s">
        <v>284</v>
      </c>
      <c r="H156" s="238">
        <v>8.6999999999999993</v>
      </c>
      <c r="I156" s="239"/>
      <c r="J156" s="238">
        <f>ROUND(I156*H156,3)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144</v>
      </c>
      <c r="AT156" s="245" t="s">
        <v>140</v>
      </c>
      <c r="AU156" s="245" t="s">
        <v>87</v>
      </c>
      <c r="AY156" s="14" t="s">
        <v>138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7">
        <f>ROUND(I156*H156,3)</f>
        <v>0</v>
      </c>
      <c r="BL156" s="14" t="s">
        <v>144</v>
      </c>
      <c r="BM156" s="245" t="s">
        <v>847</v>
      </c>
    </row>
    <row r="157" s="2" customFormat="1" ht="16.5" customHeight="1">
      <c r="A157" s="35"/>
      <c r="B157" s="36"/>
      <c r="C157" s="248" t="s">
        <v>235</v>
      </c>
      <c r="D157" s="248" t="s">
        <v>161</v>
      </c>
      <c r="E157" s="249" t="s">
        <v>848</v>
      </c>
      <c r="F157" s="250" t="s">
        <v>849</v>
      </c>
      <c r="G157" s="251" t="s">
        <v>251</v>
      </c>
      <c r="H157" s="252">
        <v>1</v>
      </c>
      <c r="I157" s="253"/>
      <c r="J157" s="252">
        <f>ROUND(I157*H157,3)</f>
        <v>0</v>
      </c>
      <c r="K157" s="254"/>
      <c r="L157" s="255"/>
      <c r="M157" s="256" t="s">
        <v>1</v>
      </c>
      <c r="N157" s="257" t="s">
        <v>41</v>
      </c>
      <c r="O157" s="94"/>
      <c r="P157" s="243">
        <f>O157*H157</f>
        <v>0</v>
      </c>
      <c r="Q157" s="243">
        <v>0.01</v>
      </c>
      <c r="R157" s="243">
        <f>Q157*H157</f>
        <v>0.01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165</v>
      </c>
      <c r="AT157" s="245" t="s">
        <v>161</v>
      </c>
      <c r="AU157" s="245" t="s">
        <v>87</v>
      </c>
      <c r="AY157" s="14" t="s">
        <v>138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7">
        <f>ROUND(I157*H157,3)</f>
        <v>0</v>
      </c>
      <c r="BL157" s="14" t="s">
        <v>144</v>
      </c>
      <c r="BM157" s="245" t="s">
        <v>850</v>
      </c>
    </row>
    <row r="158" s="2" customFormat="1" ht="24.15" customHeight="1">
      <c r="A158" s="35"/>
      <c r="B158" s="36"/>
      <c r="C158" s="234" t="s">
        <v>239</v>
      </c>
      <c r="D158" s="234" t="s">
        <v>140</v>
      </c>
      <c r="E158" s="235" t="s">
        <v>684</v>
      </c>
      <c r="F158" s="236" t="s">
        <v>685</v>
      </c>
      <c r="G158" s="237" t="s">
        <v>201</v>
      </c>
      <c r="H158" s="238">
        <v>472.60000000000002</v>
      </c>
      <c r="I158" s="239"/>
      <c r="J158" s="238">
        <f>ROUND(I158*H158,3)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0.33049000000000001</v>
      </c>
      <c r="R158" s="243">
        <f>Q158*H158</f>
        <v>156.18957400000002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144</v>
      </c>
      <c r="AT158" s="245" t="s">
        <v>140</v>
      </c>
      <c r="AU158" s="245" t="s">
        <v>87</v>
      </c>
      <c r="AY158" s="14" t="s">
        <v>138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7">
        <f>ROUND(I158*H158,3)</f>
        <v>0</v>
      </c>
      <c r="BL158" s="14" t="s">
        <v>144</v>
      </c>
      <c r="BM158" s="245" t="s">
        <v>851</v>
      </c>
    </row>
    <row r="159" s="2" customFormat="1" ht="33" customHeight="1">
      <c r="A159" s="35"/>
      <c r="B159" s="36"/>
      <c r="C159" s="234" t="s">
        <v>243</v>
      </c>
      <c r="D159" s="234" t="s">
        <v>140</v>
      </c>
      <c r="E159" s="235" t="s">
        <v>852</v>
      </c>
      <c r="F159" s="236" t="s">
        <v>853</v>
      </c>
      <c r="G159" s="237" t="s">
        <v>201</v>
      </c>
      <c r="H159" s="238">
        <v>92</v>
      </c>
      <c r="I159" s="239"/>
      <c r="J159" s="238">
        <f>ROUND(I159*H159,3)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0.33394000000000001</v>
      </c>
      <c r="R159" s="243">
        <f>Q159*H159</f>
        <v>30.722480000000001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144</v>
      </c>
      <c r="AT159" s="245" t="s">
        <v>140</v>
      </c>
      <c r="AU159" s="245" t="s">
        <v>87</v>
      </c>
      <c r="AY159" s="14" t="s">
        <v>138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7">
        <f>ROUND(I159*H159,3)</f>
        <v>0</v>
      </c>
      <c r="BL159" s="14" t="s">
        <v>144</v>
      </c>
      <c r="BM159" s="245" t="s">
        <v>854</v>
      </c>
    </row>
    <row r="160" s="2" customFormat="1" ht="24.15" customHeight="1">
      <c r="A160" s="35"/>
      <c r="B160" s="36"/>
      <c r="C160" s="234" t="s">
        <v>248</v>
      </c>
      <c r="D160" s="234" t="s">
        <v>140</v>
      </c>
      <c r="E160" s="235" t="s">
        <v>855</v>
      </c>
      <c r="F160" s="236" t="s">
        <v>856</v>
      </c>
      <c r="G160" s="237" t="s">
        <v>143</v>
      </c>
      <c r="H160" s="238">
        <v>22.100000000000001</v>
      </c>
      <c r="I160" s="239"/>
      <c r="J160" s="238">
        <f>ROUND(I160*H160,3)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1.7034</v>
      </c>
      <c r="R160" s="243">
        <f>Q160*H160</f>
        <v>37.645140000000005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144</v>
      </c>
      <c r="AT160" s="245" t="s">
        <v>140</v>
      </c>
      <c r="AU160" s="245" t="s">
        <v>87</v>
      </c>
      <c r="AY160" s="14" t="s">
        <v>138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7">
        <f>ROUND(I160*H160,3)</f>
        <v>0</v>
      </c>
      <c r="BL160" s="14" t="s">
        <v>144</v>
      </c>
      <c r="BM160" s="245" t="s">
        <v>857</v>
      </c>
    </row>
    <row r="161" s="2" customFormat="1" ht="33" customHeight="1">
      <c r="A161" s="35"/>
      <c r="B161" s="36"/>
      <c r="C161" s="234" t="s">
        <v>253</v>
      </c>
      <c r="D161" s="234" t="s">
        <v>140</v>
      </c>
      <c r="E161" s="235" t="s">
        <v>858</v>
      </c>
      <c r="F161" s="236" t="s">
        <v>859</v>
      </c>
      <c r="G161" s="237" t="s">
        <v>143</v>
      </c>
      <c r="H161" s="238">
        <v>21.760000000000002</v>
      </c>
      <c r="I161" s="239"/>
      <c r="J161" s="238">
        <f>ROUND(I161*H161,3)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2.64636</v>
      </c>
      <c r="R161" s="243">
        <f>Q161*H161</f>
        <v>57.584793600000005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144</v>
      </c>
      <c r="AT161" s="245" t="s">
        <v>140</v>
      </c>
      <c r="AU161" s="245" t="s">
        <v>87</v>
      </c>
      <c r="AY161" s="14" t="s">
        <v>138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7">
        <f>ROUND(I161*H161,3)</f>
        <v>0</v>
      </c>
      <c r="BL161" s="14" t="s">
        <v>144</v>
      </c>
      <c r="BM161" s="245" t="s">
        <v>860</v>
      </c>
    </row>
    <row r="162" s="2" customFormat="1" ht="37.8" customHeight="1">
      <c r="A162" s="35"/>
      <c r="B162" s="36"/>
      <c r="C162" s="234" t="s">
        <v>257</v>
      </c>
      <c r="D162" s="234" t="s">
        <v>140</v>
      </c>
      <c r="E162" s="235" t="s">
        <v>702</v>
      </c>
      <c r="F162" s="236" t="s">
        <v>703</v>
      </c>
      <c r="G162" s="237" t="s">
        <v>201</v>
      </c>
      <c r="H162" s="238">
        <v>92</v>
      </c>
      <c r="I162" s="239"/>
      <c r="J162" s="238">
        <f>ROUND(I162*H162,3)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0.90037999999999996</v>
      </c>
      <c r="R162" s="243">
        <f>Q162*H162</f>
        <v>82.834959999999995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144</v>
      </c>
      <c r="AT162" s="245" t="s">
        <v>140</v>
      </c>
      <c r="AU162" s="245" t="s">
        <v>87</v>
      </c>
      <c r="AY162" s="14" t="s">
        <v>138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7">
        <f>ROUND(I162*H162,3)</f>
        <v>0</v>
      </c>
      <c r="BL162" s="14" t="s">
        <v>144</v>
      </c>
      <c r="BM162" s="245" t="s">
        <v>861</v>
      </c>
    </row>
    <row r="163" s="12" customFormat="1" ht="22.8" customHeight="1">
      <c r="A163" s="12"/>
      <c r="B163" s="218"/>
      <c r="C163" s="219"/>
      <c r="D163" s="220" t="s">
        <v>74</v>
      </c>
      <c r="E163" s="232" t="s">
        <v>165</v>
      </c>
      <c r="F163" s="232" t="s">
        <v>705</v>
      </c>
      <c r="G163" s="219"/>
      <c r="H163" s="219"/>
      <c r="I163" s="222"/>
      <c r="J163" s="233">
        <f>BK163</f>
        <v>0</v>
      </c>
      <c r="K163" s="219"/>
      <c r="L163" s="224"/>
      <c r="M163" s="225"/>
      <c r="N163" s="226"/>
      <c r="O163" s="226"/>
      <c r="P163" s="227">
        <f>P164</f>
        <v>0</v>
      </c>
      <c r="Q163" s="226"/>
      <c r="R163" s="227">
        <f>R164</f>
        <v>1.1523000000000001</v>
      </c>
      <c r="S163" s="226"/>
      <c r="T163" s="228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9" t="s">
        <v>81</v>
      </c>
      <c r="AT163" s="230" t="s">
        <v>74</v>
      </c>
      <c r="AU163" s="230" t="s">
        <v>81</v>
      </c>
      <c r="AY163" s="229" t="s">
        <v>138</v>
      </c>
      <c r="BK163" s="231">
        <f>BK164</f>
        <v>0</v>
      </c>
    </row>
    <row r="164" s="2" customFormat="1" ht="16.5" customHeight="1">
      <c r="A164" s="35"/>
      <c r="B164" s="36"/>
      <c r="C164" s="234" t="s">
        <v>261</v>
      </c>
      <c r="D164" s="234" t="s">
        <v>140</v>
      </c>
      <c r="E164" s="235" t="s">
        <v>862</v>
      </c>
      <c r="F164" s="236" t="s">
        <v>863</v>
      </c>
      <c r="G164" s="237" t="s">
        <v>251</v>
      </c>
      <c r="H164" s="238">
        <v>2</v>
      </c>
      <c r="I164" s="239"/>
      <c r="J164" s="238">
        <f>ROUND(I164*H164,3)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0.57615000000000005</v>
      </c>
      <c r="R164" s="243">
        <f>Q164*H164</f>
        <v>1.1523000000000001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144</v>
      </c>
      <c r="AT164" s="245" t="s">
        <v>140</v>
      </c>
      <c r="AU164" s="245" t="s">
        <v>87</v>
      </c>
      <c r="AY164" s="14" t="s">
        <v>138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7">
        <f>ROUND(I164*H164,3)</f>
        <v>0</v>
      </c>
      <c r="BL164" s="14" t="s">
        <v>144</v>
      </c>
      <c r="BM164" s="245" t="s">
        <v>864</v>
      </c>
    </row>
    <row r="165" s="12" customFormat="1" ht="22.8" customHeight="1">
      <c r="A165" s="12"/>
      <c r="B165" s="218"/>
      <c r="C165" s="219"/>
      <c r="D165" s="220" t="s">
        <v>74</v>
      </c>
      <c r="E165" s="232" t="s">
        <v>302</v>
      </c>
      <c r="F165" s="232" t="s">
        <v>303</v>
      </c>
      <c r="G165" s="219"/>
      <c r="H165" s="219"/>
      <c r="I165" s="222"/>
      <c r="J165" s="233">
        <f>BK165</f>
        <v>0</v>
      </c>
      <c r="K165" s="219"/>
      <c r="L165" s="224"/>
      <c r="M165" s="225"/>
      <c r="N165" s="226"/>
      <c r="O165" s="226"/>
      <c r="P165" s="227">
        <f>P166</f>
        <v>0</v>
      </c>
      <c r="Q165" s="226"/>
      <c r="R165" s="227">
        <f>R166</f>
        <v>0</v>
      </c>
      <c r="S165" s="226"/>
      <c r="T165" s="228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9" t="s">
        <v>81</v>
      </c>
      <c r="AT165" s="230" t="s">
        <v>74</v>
      </c>
      <c r="AU165" s="230" t="s">
        <v>81</v>
      </c>
      <c r="AY165" s="229" t="s">
        <v>138</v>
      </c>
      <c r="BK165" s="231">
        <f>BK166</f>
        <v>0</v>
      </c>
    </row>
    <row r="166" s="2" customFormat="1" ht="24.15" customHeight="1">
      <c r="A166" s="35"/>
      <c r="B166" s="36"/>
      <c r="C166" s="234" t="s">
        <v>265</v>
      </c>
      <c r="D166" s="234" t="s">
        <v>140</v>
      </c>
      <c r="E166" s="235" t="s">
        <v>730</v>
      </c>
      <c r="F166" s="236" t="s">
        <v>731</v>
      </c>
      <c r="G166" s="237" t="s">
        <v>164</v>
      </c>
      <c r="H166" s="238">
        <v>611.42600000000004</v>
      </c>
      <c r="I166" s="239"/>
      <c r="J166" s="238">
        <f>ROUND(I166*H166,3)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144</v>
      </c>
      <c r="AT166" s="245" t="s">
        <v>140</v>
      </c>
      <c r="AU166" s="245" t="s">
        <v>87</v>
      </c>
      <c r="AY166" s="14" t="s">
        <v>138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7">
        <f>ROUND(I166*H166,3)</f>
        <v>0</v>
      </c>
      <c r="BL166" s="14" t="s">
        <v>144</v>
      </c>
      <c r="BM166" s="245" t="s">
        <v>865</v>
      </c>
    </row>
    <row r="167" s="12" customFormat="1" ht="25.92" customHeight="1">
      <c r="A167" s="12"/>
      <c r="B167" s="218"/>
      <c r="C167" s="219"/>
      <c r="D167" s="220" t="s">
        <v>74</v>
      </c>
      <c r="E167" s="221" t="s">
        <v>536</v>
      </c>
      <c r="F167" s="221" t="s">
        <v>537</v>
      </c>
      <c r="G167" s="219"/>
      <c r="H167" s="219"/>
      <c r="I167" s="222"/>
      <c r="J167" s="223">
        <f>BK167</f>
        <v>0</v>
      </c>
      <c r="K167" s="219"/>
      <c r="L167" s="224"/>
      <c r="M167" s="225"/>
      <c r="N167" s="226"/>
      <c r="O167" s="226"/>
      <c r="P167" s="227">
        <f>P168</f>
        <v>0</v>
      </c>
      <c r="Q167" s="226"/>
      <c r="R167" s="227">
        <f>R168</f>
        <v>1.0680800000000001</v>
      </c>
      <c r="S167" s="226"/>
      <c r="T167" s="228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9" t="s">
        <v>87</v>
      </c>
      <c r="AT167" s="230" t="s">
        <v>74</v>
      </c>
      <c r="AU167" s="230" t="s">
        <v>75</v>
      </c>
      <c r="AY167" s="229" t="s">
        <v>138</v>
      </c>
      <c r="BK167" s="231">
        <f>BK168</f>
        <v>0</v>
      </c>
    </row>
    <row r="168" s="12" customFormat="1" ht="22.8" customHeight="1">
      <c r="A168" s="12"/>
      <c r="B168" s="218"/>
      <c r="C168" s="219"/>
      <c r="D168" s="220" t="s">
        <v>74</v>
      </c>
      <c r="E168" s="232" t="s">
        <v>538</v>
      </c>
      <c r="F168" s="232" t="s">
        <v>539</v>
      </c>
      <c r="G168" s="219"/>
      <c r="H168" s="219"/>
      <c r="I168" s="222"/>
      <c r="J168" s="233">
        <f>BK168</f>
        <v>0</v>
      </c>
      <c r="K168" s="219"/>
      <c r="L168" s="224"/>
      <c r="M168" s="225"/>
      <c r="N168" s="226"/>
      <c r="O168" s="226"/>
      <c r="P168" s="227">
        <f>SUM(P169:P173)</f>
        <v>0</v>
      </c>
      <c r="Q168" s="226"/>
      <c r="R168" s="227">
        <f>SUM(R169:R173)</f>
        <v>1.0680800000000001</v>
      </c>
      <c r="S168" s="226"/>
      <c r="T168" s="228">
        <f>SUM(T169:T173)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9" t="s">
        <v>87</v>
      </c>
      <c r="AT168" s="230" t="s">
        <v>74</v>
      </c>
      <c r="AU168" s="230" t="s">
        <v>81</v>
      </c>
      <c r="AY168" s="229" t="s">
        <v>138</v>
      </c>
      <c r="BK168" s="231">
        <f>SUM(BK169:BK173)</f>
        <v>0</v>
      </c>
    </row>
    <row r="169" s="2" customFormat="1" ht="24.15" customHeight="1">
      <c r="A169" s="35"/>
      <c r="B169" s="36"/>
      <c r="C169" s="234" t="s">
        <v>269</v>
      </c>
      <c r="D169" s="234" t="s">
        <v>140</v>
      </c>
      <c r="E169" s="235" t="s">
        <v>541</v>
      </c>
      <c r="F169" s="236" t="s">
        <v>542</v>
      </c>
      <c r="G169" s="237" t="s">
        <v>201</v>
      </c>
      <c r="H169" s="238">
        <v>104</v>
      </c>
      <c r="I169" s="239"/>
      <c r="J169" s="238">
        <f>ROUND(I169*H169,3)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203</v>
      </c>
      <c r="AT169" s="245" t="s">
        <v>140</v>
      </c>
      <c r="AU169" s="245" t="s">
        <v>87</v>
      </c>
      <c r="AY169" s="14" t="s">
        <v>138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7">
        <f>ROUND(I169*H169,3)</f>
        <v>0</v>
      </c>
      <c r="BL169" s="14" t="s">
        <v>203</v>
      </c>
      <c r="BM169" s="245" t="s">
        <v>866</v>
      </c>
    </row>
    <row r="170" s="2" customFormat="1" ht="16.5" customHeight="1">
      <c r="A170" s="35"/>
      <c r="B170" s="36"/>
      <c r="C170" s="248" t="s">
        <v>273</v>
      </c>
      <c r="D170" s="248" t="s">
        <v>161</v>
      </c>
      <c r="E170" s="249" t="s">
        <v>867</v>
      </c>
      <c r="F170" s="250" t="s">
        <v>868</v>
      </c>
      <c r="G170" s="251" t="s">
        <v>164</v>
      </c>
      <c r="H170" s="252">
        <v>0.024</v>
      </c>
      <c r="I170" s="253"/>
      <c r="J170" s="252">
        <f>ROUND(I170*H170,3)</f>
        <v>0</v>
      </c>
      <c r="K170" s="254"/>
      <c r="L170" s="255"/>
      <c r="M170" s="256" t="s">
        <v>1</v>
      </c>
      <c r="N170" s="257" t="s">
        <v>41</v>
      </c>
      <c r="O170" s="94"/>
      <c r="P170" s="243">
        <f>O170*H170</f>
        <v>0</v>
      </c>
      <c r="Q170" s="243">
        <v>1</v>
      </c>
      <c r="R170" s="243">
        <f>Q170*H170</f>
        <v>0.024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269</v>
      </c>
      <c r="AT170" s="245" t="s">
        <v>161</v>
      </c>
      <c r="AU170" s="245" t="s">
        <v>87</v>
      </c>
      <c r="AY170" s="14" t="s">
        <v>138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7">
        <f>ROUND(I170*H170,3)</f>
        <v>0</v>
      </c>
      <c r="BL170" s="14" t="s">
        <v>203</v>
      </c>
      <c r="BM170" s="245" t="s">
        <v>869</v>
      </c>
    </row>
    <row r="171" s="2" customFormat="1" ht="16.5" customHeight="1">
      <c r="A171" s="35"/>
      <c r="B171" s="36"/>
      <c r="C171" s="234" t="s">
        <v>277</v>
      </c>
      <c r="D171" s="234" t="s">
        <v>140</v>
      </c>
      <c r="E171" s="235" t="s">
        <v>870</v>
      </c>
      <c r="F171" s="236" t="s">
        <v>871</v>
      </c>
      <c r="G171" s="237" t="s">
        <v>201</v>
      </c>
      <c r="H171" s="238">
        <v>120</v>
      </c>
      <c r="I171" s="239"/>
      <c r="J171" s="238">
        <f>ROUND(I171*H171,3)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0.0053</v>
      </c>
      <c r="R171" s="243">
        <f>Q171*H171</f>
        <v>0.63600000000000001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203</v>
      </c>
      <c r="AT171" s="245" t="s">
        <v>140</v>
      </c>
      <c r="AU171" s="245" t="s">
        <v>87</v>
      </c>
      <c r="AY171" s="14" t="s">
        <v>138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7">
        <f>ROUND(I171*H171,3)</f>
        <v>0</v>
      </c>
      <c r="BL171" s="14" t="s">
        <v>203</v>
      </c>
      <c r="BM171" s="245" t="s">
        <v>872</v>
      </c>
    </row>
    <row r="172" s="2" customFormat="1" ht="24.15" customHeight="1">
      <c r="A172" s="35"/>
      <c r="B172" s="36"/>
      <c r="C172" s="234" t="s">
        <v>281</v>
      </c>
      <c r="D172" s="234" t="s">
        <v>140</v>
      </c>
      <c r="E172" s="235" t="s">
        <v>735</v>
      </c>
      <c r="F172" s="236" t="s">
        <v>736</v>
      </c>
      <c r="G172" s="237" t="s">
        <v>201</v>
      </c>
      <c r="H172" s="238">
        <v>208</v>
      </c>
      <c r="I172" s="239"/>
      <c r="J172" s="238">
        <f>ROUND(I172*H172,3)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0.00025999999999999998</v>
      </c>
      <c r="R172" s="243">
        <f>Q172*H172</f>
        <v>0.054079999999999996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203</v>
      </c>
      <c r="AT172" s="245" t="s">
        <v>140</v>
      </c>
      <c r="AU172" s="245" t="s">
        <v>87</v>
      </c>
      <c r="AY172" s="14" t="s">
        <v>138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7">
        <f>ROUND(I172*H172,3)</f>
        <v>0</v>
      </c>
      <c r="BL172" s="14" t="s">
        <v>203</v>
      </c>
      <c r="BM172" s="245" t="s">
        <v>873</v>
      </c>
    </row>
    <row r="173" s="2" customFormat="1" ht="16.5" customHeight="1">
      <c r="A173" s="35"/>
      <c r="B173" s="36"/>
      <c r="C173" s="248" t="s">
        <v>286</v>
      </c>
      <c r="D173" s="248" t="s">
        <v>161</v>
      </c>
      <c r="E173" s="249" t="s">
        <v>739</v>
      </c>
      <c r="F173" s="250" t="s">
        <v>740</v>
      </c>
      <c r="G173" s="251" t="s">
        <v>164</v>
      </c>
      <c r="H173" s="252">
        <v>0.35399999999999998</v>
      </c>
      <c r="I173" s="253"/>
      <c r="J173" s="252">
        <f>ROUND(I173*H173,3)</f>
        <v>0</v>
      </c>
      <c r="K173" s="254"/>
      <c r="L173" s="255"/>
      <c r="M173" s="256" t="s">
        <v>1</v>
      </c>
      <c r="N173" s="257" t="s">
        <v>41</v>
      </c>
      <c r="O173" s="94"/>
      <c r="P173" s="243">
        <f>O173*H173</f>
        <v>0</v>
      </c>
      <c r="Q173" s="243">
        <v>1</v>
      </c>
      <c r="R173" s="243">
        <f>Q173*H173</f>
        <v>0.35399999999999998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269</v>
      </c>
      <c r="AT173" s="245" t="s">
        <v>161</v>
      </c>
      <c r="AU173" s="245" t="s">
        <v>87</v>
      </c>
      <c r="AY173" s="14" t="s">
        <v>138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7">
        <f>ROUND(I173*H173,3)</f>
        <v>0</v>
      </c>
      <c r="BL173" s="14" t="s">
        <v>203</v>
      </c>
      <c r="BM173" s="245" t="s">
        <v>874</v>
      </c>
    </row>
    <row r="174" s="12" customFormat="1" ht="25.92" customHeight="1">
      <c r="A174" s="12"/>
      <c r="B174" s="218"/>
      <c r="C174" s="219"/>
      <c r="D174" s="220" t="s">
        <v>74</v>
      </c>
      <c r="E174" s="221" t="s">
        <v>308</v>
      </c>
      <c r="F174" s="221" t="s">
        <v>309</v>
      </c>
      <c r="G174" s="219"/>
      <c r="H174" s="219"/>
      <c r="I174" s="222"/>
      <c r="J174" s="223">
        <f>BK174</f>
        <v>0</v>
      </c>
      <c r="K174" s="219"/>
      <c r="L174" s="224"/>
      <c r="M174" s="225"/>
      <c r="N174" s="226"/>
      <c r="O174" s="226"/>
      <c r="P174" s="227">
        <f>P175+P178</f>
        <v>0</v>
      </c>
      <c r="Q174" s="226"/>
      <c r="R174" s="227">
        <f>R175+R178</f>
        <v>0</v>
      </c>
      <c r="S174" s="226"/>
      <c r="T174" s="228">
        <f>T175+T178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9" t="s">
        <v>156</v>
      </c>
      <c r="AT174" s="230" t="s">
        <v>74</v>
      </c>
      <c r="AU174" s="230" t="s">
        <v>75</v>
      </c>
      <c r="AY174" s="229" t="s">
        <v>138</v>
      </c>
      <c r="BK174" s="231">
        <f>BK175+BK178</f>
        <v>0</v>
      </c>
    </row>
    <row r="175" s="12" customFormat="1" ht="22.8" customHeight="1">
      <c r="A175" s="12"/>
      <c r="B175" s="218"/>
      <c r="C175" s="219"/>
      <c r="D175" s="220" t="s">
        <v>74</v>
      </c>
      <c r="E175" s="232" t="s">
        <v>310</v>
      </c>
      <c r="F175" s="232" t="s">
        <v>311</v>
      </c>
      <c r="G175" s="219"/>
      <c r="H175" s="219"/>
      <c r="I175" s="222"/>
      <c r="J175" s="233">
        <f>BK175</f>
        <v>0</v>
      </c>
      <c r="K175" s="219"/>
      <c r="L175" s="224"/>
      <c r="M175" s="225"/>
      <c r="N175" s="226"/>
      <c r="O175" s="226"/>
      <c r="P175" s="227">
        <f>SUM(P176:P177)</f>
        <v>0</v>
      </c>
      <c r="Q175" s="226"/>
      <c r="R175" s="227">
        <f>SUM(R176:R177)</f>
        <v>0</v>
      </c>
      <c r="S175" s="226"/>
      <c r="T175" s="228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9" t="s">
        <v>156</v>
      </c>
      <c r="AT175" s="230" t="s">
        <v>74</v>
      </c>
      <c r="AU175" s="230" t="s">
        <v>81</v>
      </c>
      <c r="AY175" s="229" t="s">
        <v>138</v>
      </c>
      <c r="BK175" s="231">
        <f>SUM(BK176:BK177)</f>
        <v>0</v>
      </c>
    </row>
    <row r="176" s="2" customFormat="1" ht="24.15" customHeight="1">
      <c r="A176" s="35"/>
      <c r="B176" s="36"/>
      <c r="C176" s="234" t="s">
        <v>290</v>
      </c>
      <c r="D176" s="234" t="s">
        <v>140</v>
      </c>
      <c r="E176" s="235" t="s">
        <v>313</v>
      </c>
      <c r="F176" s="236" t="s">
        <v>314</v>
      </c>
      <c r="G176" s="237" t="s">
        <v>315</v>
      </c>
      <c r="H176" s="238">
        <v>1</v>
      </c>
      <c r="I176" s="239"/>
      <c r="J176" s="238">
        <f>ROUND(I176*H176,3)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316</v>
      </c>
      <c r="AT176" s="245" t="s">
        <v>140</v>
      </c>
      <c r="AU176" s="245" t="s">
        <v>87</v>
      </c>
      <c r="AY176" s="14" t="s">
        <v>138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7">
        <f>ROUND(I176*H176,3)</f>
        <v>0</v>
      </c>
      <c r="BL176" s="14" t="s">
        <v>316</v>
      </c>
      <c r="BM176" s="245" t="s">
        <v>875</v>
      </c>
    </row>
    <row r="177" s="2" customFormat="1" ht="24.15" customHeight="1">
      <c r="A177" s="35"/>
      <c r="B177" s="36"/>
      <c r="C177" s="234" t="s">
        <v>294</v>
      </c>
      <c r="D177" s="234" t="s">
        <v>140</v>
      </c>
      <c r="E177" s="235" t="s">
        <v>319</v>
      </c>
      <c r="F177" s="236" t="s">
        <v>320</v>
      </c>
      <c r="G177" s="237" t="s">
        <v>315</v>
      </c>
      <c r="H177" s="238">
        <v>1</v>
      </c>
      <c r="I177" s="239"/>
      <c r="J177" s="238">
        <f>ROUND(I177*H177,3)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316</v>
      </c>
      <c r="AT177" s="245" t="s">
        <v>140</v>
      </c>
      <c r="AU177" s="245" t="s">
        <v>87</v>
      </c>
      <c r="AY177" s="14" t="s">
        <v>138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7">
        <f>ROUND(I177*H177,3)</f>
        <v>0</v>
      </c>
      <c r="BL177" s="14" t="s">
        <v>316</v>
      </c>
      <c r="BM177" s="245" t="s">
        <v>876</v>
      </c>
    </row>
    <row r="178" s="12" customFormat="1" ht="22.8" customHeight="1">
      <c r="A178" s="12"/>
      <c r="B178" s="218"/>
      <c r="C178" s="219"/>
      <c r="D178" s="220" t="s">
        <v>74</v>
      </c>
      <c r="E178" s="232" t="s">
        <v>322</v>
      </c>
      <c r="F178" s="232" t="s">
        <v>323</v>
      </c>
      <c r="G178" s="219"/>
      <c r="H178" s="219"/>
      <c r="I178" s="222"/>
      <c r="J178" s="233">
        <f>BK178</f>
        <v>0</v>
      </c>
      <c r="K178" s="219"/>
      <c r="L178" s="224"/>
      <c r="M178" s="225"/>
      <c r="N178" s="226"/>
      <c r="O178" s="226"/>
      <c r="P178" s="227">
        <f>SUM(P179:P180)</f>
        <v>0</v>
      </c>
      <c r="Q178" s="226"/>
      <c r="R178" s="227">
        <f>SUM(R179:R180)</f>
        <v>0</v>
      </c>
      <c r="S178" s="226"/>
      <c r="T178" s="228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9" t="s">
        <v>156</v>
      </c>
      <c r="AT178" s="230" t="s">
        <v>74</v>
      </c>
      <c r="AU178" s="230" t="s">
        <v>81</v>
      </c>
      <c r="AY178" s="229" t="s">
        <v>138</v>
      </c>
      <c r="BK178" s="231">
        <f>SUM(BK179:BK180)</f>
        <v>0</v>
      </c>
    </row>
    <row r="179" s="2" customFormat="1" ht="37.8" customHeight="1">
      <c r="A179" s="35"/>
      <c r="B179" s="36"/>
      <c r="C179" s="234" t="s">
        <v>298</v>
      </c>
      <c r="D179" s="234" t="s">
        <v>140</v>
      </c>
      <c r="E179" s="235" t="s">
        <v>325</v>
      </c>
      <c r="F179" s="236" t="s">
        <v>326</v>
      </c>
      <c r="G179" s="237" t="s">
        <v>315</v>
      </c>
      <c r="H179" s="238">
        <v>1</v>
      </c>
      <c r="I179" s="239"/>
      <c r="J179" s="238">
        <f>ROUND(I179*H179,3)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316</v>
      </c>
      <c r="AT179" s="245" t="s">
        <v>140</v>
      </c>
      <c r="AU179" s="245" t="s">
        <v>87</v>
      </c>
      <c r="AY179" s="14" t="s">
        <v>138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7">
        <f>ROUND(I179*H179,3)</f>
        <v>0</v>
      </c>
      <c r="BL179" s="14" t="s">
        <v>316</v>
      </c>
      <c r="BM179" s="245" t="s">
        <v>877</v>
      </c>
    </row>
    <row r="180" s="2" customFormat="1" ht="44.25" customHeight="1">
      <c r="A180" s="35"/>
      <c r="B180" s="36"/>
      <c r="C180" s="234" t="s">
        <v>304</v>
      </c>
      <c r="D180" s="234" t="s">
        <v>140</v>
      </c>
      <c r="E180" s="235" t="s">
        <v>329</v>
      </c>
      <c r="F180" s="236" t="s">
        <v>330</v>
      </c>
      <c r="G180" s="237" t="s">
        <v>315</v>
      </c>
      <c r="H180" s="238">
        <v>1</v>
      </c>
      <c r="I180" s="239"/>
      <c r="J180" s="238">
        <f>ROUND(I180*H180,3)</f>
        <v>0</v>
      </c>
      <c r="K180" s="240"/>
      <c r="L180" s="41"/>
      <c r="M180" s="258" t="s">
        <v>1</v>
      </c>
      <c r="N180" s="259" t="s">
        <v>41</v>
      </c>
      <c r="O180" s="260"/>
      <c r="P180" s="261">
        <f>O180*H180</f>
        <v>0</v>
      </c>
      <c r="Q180" s="261">
        <v>0</v>
      </c>
      <c r="R180" s="261">
        <f>Q180*H180</f>
        <v>0</v>
      </c>
      <c r="S180" s="261">
        <v>0</v>
      </c>
      <c r="T180" s="26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316</v>
      </c>
      <c r="AT180" s="245" t="s">
        <v>140</v>
      </c>
      <c r="AU180" s="245" t="s">
        <v>87</v>
      </c>
      <c r="AY180" s="14" t="s">
        <v>138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7">
        <f>ROUND(I180*H180,3)</f>
        <v>0</v>
      </c>
      <c r="BL180" s="14" t="s">
        <v>316</v>
      </c>
      <c r="BM180" s="245" t="s">
        <v>878</v>
      </c>
    </row>
    <row r="181" s="2" customFormat="1" ht="6.96" customHeight="1">
      <c r="A181" s="35"/>
      <c r="B181" s="69"/>
      <c r="C181" s="70"/>
      <c r="D181" s="70"/>
      <c r="E181" s="70"/>
      <c r="F181" s="70"/>
      <c r="G181" s="70"/>
      <c r="H181" s="70"/>
      <c r="I181" s="70"/>
      <c r="J181" s="70"/>
      <c r="K181" s="70"/>
      <c r="L181" s="41"/>
      <c r="M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</sheetData>
  <sheetProtection sheet="1" autoFilter="0" formatColumns="0" formatRows="0" objects="1" scenarios="1" spinCount="100000" saltValue="ZXWFM1vpaPphf28zphIU7erkOS+BP3aENc9ZfFWftpJ4aO1MBfBnMAomOs6ig2t0IVKDx54b7/ob4aZTU9Cuxg==" hashValue="YKLPGGJIO65eoRtprsT9aN8YFDt1AiOha6eG7N/jBgCiIeaz98WWRycQI8kcRFgLtNhuH8wy609sHVjaZEHGRw==" algorithmName="SHA-512" password="CC35"/>
  <autoFilter ref="C127:K18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DESKTOP-2OLC6KV\Michal Macura</dc:creator>
  <cp:lastModifiedBy>DESKTOP-2OLC6KV\Michal Macura</cp:lastModifiedBy>
  <dcterms:created xsi:type="dcterms:W3CDTF">2022-03-30T14:13:53Z</dcterms:created>
  <dcterms:modified xsi:type="dcterms:W3CDTF">2022-03-30T14:14:12Z</dcterms:modified>
</cp:coreProperties>
</file>