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pe_DOMA\ZŠ Václavské náměstí,zadní trakt - okna\"/>
    </mc:Choice>
  </mc:AlternateContent>
  <xr:revisionPtr revIDLastSave="0" documentId="8_{26607385-6A42-49B4-BC20-AFC473314E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202_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2202_01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2202_01 Pol'!$A$1:$X$182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9" i="1" l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G41" i="1"/>
  <c r="F41" i="1"/>
  <c r="H41" i="1" s="1"/>
  <c r="I41" i="1" s="1"/>
  <c r="G40" i="1"/>
  <c r="F40" i="1"/>
  <c r="H40" i="1" s="1"/>
  <c r="I40" i="1" s="1"/>
  <c r="G39" i="1"/>
  <c r="F39" i="1"/>
  <c r="G172" i="12"/>
  <c r="BA133" i="12"/>
  <c r="BA132" i="12"/>
  <c r="BA131" i="12"/>
  <c r="BA127" i="12"/>
  <c r="BA126" i="12"/>
  <c r="BA125" i="12"/>
  <c r="BA124" i="12"/>
  <c r="G9" i="12"/>
  <c r="G8" i="12" s="1"/>
  <c r="I9" i="12"/>
  <c r="I8" i="12" s="1"/>
  <c r="K9" i="12"/>
  <c r="O9" i="12"/>
  <c r="O8" i="12" s="1"/>
  <c r="Q9" i="12"/>
  <c r="V9" i="12"/>
  <c r="V8" i="12" s="1"/>
  <c r="G16" i="12"/>
  <c r="M16" i="12" s="1"/>
  <c r="I16" i="12"/>
  <c r="K16" i="12"/>
  <c r="O16" i="12"/>
  <c r="Q16" i="12"/>
  <c r="Q8" i="12" s="1"/>
  <c r="V16" i="12"/>
  <c r="G18" i="12"/>
  <c r="I18" i="12"/>
  <c r="K18" i="12"/>
  <c r="M18" i="12"/>
  <c r="O18" i="12"/>
  <c r="Q18" i="12"/>
  <c r="V18" i="12"/>
  <c r="G20" i="12"/>
  <c r="I20" i="12"/>
  <c r="K20" i="12"/>
  <c r="M20" i="12"/>
  <c r="O20" i="12"/>
  <c r="Q20" i="12"/>
  <c r="V20" i="12"/>
  <c r="G22" i="12"/>
  <c r="I22" i="12"/>
  <c r="K22" i="12"/>
  <c r="K8" i="12" s="1"/>
  <c r="M22" i="12"/>
  <c r="O22" i="12"/>
  <c r="Q22" i="12"/>
  <c r="V22" i="12"/>
  <c r="K28" i="12"/>
  <c r="Q28" i="12"/>
  <c r="G29" i="12"/>
  <c r="G28" i="12" s="1"/>
  <c r="I29" i="12"/>
  <c r="I28" i="12" s="1"/>
  <c r="K29" i="12"/>
  <c r="O29" i="12"/>
  <c r="O28" i="12" s="1"/>
  <c r="Q29" i="12"/>
  <c r="V29" i="12"/>
  <c r="V28" i="12" s="1"/>
  <c r="G31" i="12"/>
  <c r="V31" i="12"/>
  <c r="G32" i="12"/>
  <c r="I32" i="12"/>
  <c r="I31" i="12" s="1"/>
  <c r="K32" i="12"/>
  <c r="K31" i="12" s="1"/>
  <c r="M32" i="12"/>
  <c r="O32" i="12"/>
  <c r="O31" i="12" s="1"/>
  <c r="Q32" i="12"/>
  <c r="Q31" i="12" s="1"/>
  <c r="V32" i="12"/>
  <c r="G34" i="12"/>
  <c r="I34" i="12"/>
  <c r="K34" i="12"/>
  <c r="M34" i="12"/>
  <c r="M31" i="12" s="1"/>
  <c r="O34" i="12"/>
  <c r="Q34" i="12"/>
  <c r="V34" i="12"/>
  <c r="G36" i="12"/>
  <c r="I36" i="12"/>
  <c r="K36" i="12"/>
  <c r="M36" i="12"/>
  <c r="O36" i="12"/>
  <c r="Q36" i="12"/>
  <c r="V36" i="12"/>
  <c r="K38" i="12"/>
  <c r="G39" i="12"/>
  <c r="G38" i="12" s="1"/>
  <c r="I39" i="12"/>
  <c r="I38" i="12" s="1"/>
  <c r="K39" i="12"/>
  <c r="O39" i="12"/>
  <c r="O38" i="12" s="1"/>
  <c r="Q39" i="12"/>
  <c r="V39" i="12"/>
  <c r="V38" i="12" s="1"/>
  <c r="G43" i="12"/>
  <c r="M43" i="12" s="1"/>
  <c r="I43" i="12"/>
  <c r="K43" i="12"/>
  <c r="O43" i="12"/>
  <c r="Q43" i="12"/>
  <c r="Q38" i="12" s="1"/>
  <c r="V43" i="12"/>
  <c r="G46" i="12"/>
  <c r="I46" i="12"/>
  <c r="K46" i="12"/>
  <c r="M46" i="12"/>
  <c r="O46" i="12"/>
  <c r="Q46" i="12"/>
  <c r="V46" i="12"/>
  <c r="I48" i="12"/>
  <c r="O48" i="12"/>
  <c r="G49" i="12"/>
  <c r="G48" i="12" s="1"/>
  <c r="I49" i="12"/>
  <c r="K49" i="12"/>
  <c r="K48" i="12" s="1"/>
  <c r="M49" i="12"/>
  <c r="M48" i="12" s="1"/>
  <c r="O49" i="12"/>
  <c r="Q49" i="12"/>
  <c r="Q48" i="12" s="1"/>
  <c r="V49" i="12"/>
  <c r="V48" i="12" s="1"/>
  <c r="K52" i="12"/>
  <c r="G53" i="12"/>
  <c r="G52" i="12" s="1"/>
  <c r="I53" i="12"/>
  <c r="I52" i="12" s="1"/>
  <c r="K53" i="12"/>
  <c r="O53" i="12"/>
  <c r="O52" i="12" s="1"/>
  <c r="Q53" i="12"/>
  <c r="V53" i="12"/>
  <c r="V52" i="12" s="1"/>
  <c r="G55" i="12"/>
  <c r="M55" i="12" s="1"/>
  <c r="I55" i="12"/>
  <c r="K55" i="12"/>
  <c r="O55" i="12"/>
  <c r="Q55" i="12"/>
  <c r="Q52" i="12" s="1"/>
  <c r="V55" i="12"/>
  <c r="Q58" i="12"/>
  <c r="G59" i="12"/>
  <c r="I59" i="12"/>
  <c r="I58" i="12" s="1"/>
  <c r="K59" i="12"/>
  <c r="M59" i="12"/>
  <c r="M58" i="12" s="1"/>
  <c r="O59" i="12"/>
  <c r="O58" i="12" s="1"/>
  <c r="Q59" i="12"/>
  <c r="V59" i="12"/>
  <c r="G60" i="12"/>
  <c r="G58" i="12" s="1"/>
  <c r="I60" i="12"/>
  <c r="K60" i="12"/>
  <c r="K58" i="12" s="1"/>
  <c r="M60" i="12"/>
  <c r="O60" i="12"/>
  <c r="Q60" i="12"/>
  <c r="V60" i="12"/>
  <c r="V58" i="12" s="1"/>
  <c r="G61" i="12"/>
  <c r="M61" i="12" s="1"/>
  <c r="I61" i="12"/>
  <c r="K61" i="12"/>
  <c r="O61" i="12"/>
  <c r="Q61" i="12"/>
  <c r="V61" i="12"/>
  <c r="I62" i="12"/>
  <c r="G63" i="12"/>
  <c r="M63" i="12" s="1"/>
  <c r="M62" i="12" s="1"/>
  <c r="I63" i="12"/>
  <c r="K63" i="12"/>
  <c r="O63" i="12"/>
  <c r="Q63" i="12"/>
  <c r="Q62" i="12" s="1"/>
  <c r="V63" i="12"/>
  <c r="V62" i="12" s="1"/>
  <c r="G65" i="12"/>
  <c r="I65" i="12"/>
  <c r="K65" i="12"/>
  <c r="K62" i="12" s="1"/>
  <c r="M65" i="12"/>
  <c r="O65" i="12"/>
  <c r="O62" i="12" s="1"/>
  <c r="Q65" i="12"/>
  <c r="V65" i="12"/>
  <c r="G67" i="12"/>
  <c r="I67" i="12"/>
  <c r="K67" i="12"/>
  <c r="M67" i="12"/>
  <c r="O67" i="12"/>
  <c r="Q67" i="12"/>
  <c r="V67" i="12"/>
  <c r="G69" i="12"/>
  <c r="I69" i="12"/>
  <c r="K69" i="12"/>
  <c r="M69" i="12"/>
  <c r="O69" i="12"/>
  <c r="Q69" i="12"/>
  <c r="V69" i="12"/>
  <c r="G72" i="12"/>
  <c r="G71" i="12" s="1"/>
  <c r="I72" i="12"/>
  <c r="I71" i="12" s="1"/>
  <c r="K72" i="12"/>
  <c r="O72" i="12"/>
  <c r="O71" i="12" s="1"/>
  <c r="Q72" i="12"/>
  <c r="V72" i="12"/>
  <c r="V71" i="12" s="1"/>
  <c r="G75" i="12"/>
  <c r="M75" i="12" s="1"/>
  <c r="I75" i="12"/>
  <c r="K75" i="12"/>
  <c r="O75" i="12"/>
  <c r="Q75" i="12"/>
  <c r="Q71" i="12" s="1"/>
  <c r="V75" i="12"/>
  <c r="G77" i="12"/>
  <c r="I77" i="12"/>
  <c r="K77" i="12"/>
  <c r="M77" i="12"/>
  <c r="O77" i="12"/>
  <c r="Q77" i="12"/>
  <c r="V77" i="12"/>
  <c r="G79" i="12"/>
  <c r="I79" i="12"/>
  <c r="K79" i="12"/>
  <c r="M79" i="12"/>
  <c r="O79" i="12"/>
  <c r="Q79" i="12"/>
  <c r="V79" i="12"/>
  <c r="G81" i="12"/>
  <c r="I81" i="12"/>
  <c r="K81" i="12"/>
  <c r="M81" i="12"/>
  <c r="O81" i="12"/>
  <c r="Q81" i="12"/>
  <c r="V81" i="12"/>
  <c r="G83" i="12"/>
  <c r="M83" i="12" s="1"/>
  <c r="I83" i="12"/>
  <c r="K83" i="12"/>
  <c r="K71" i="12" s="1"/>
  <c r="O83" i="12"/>
  <c r="Q83" i="12"/>
  <c r="V83" i="12"/>
  <c r="G85" i="12"/>
  <c r="M85" i="12" s="1"/>
  <c r="I85" i="12"/>
  <c r="K85" i="12"/>
  <c r="O85" i="12"/>
  <c r="Q85" i="12"/>
  <c r="V85" i="12"/>
  <c r="G87" i="12"/>
  <c r="M87" i="12" s="1"/>
  <c r="I87" i="12"/>
  <c r="K87" i="12"/>
  <c r="O87" i="12"/>
  <c r="Q87" i="12"/>
  <c r="V87" i="12"/>
  <c r="G89" i="12"/>
  <c r="I89" i="12"/>
  <c r="K89" i="12"/>
  <c r="M89" i="12"/>
  <c r="O89" i="12"/>
  <c r="Q89" i="12"/>
  <c r="V89" i="12"/>
  <c r="G91" i="12"/>
  <c r="I91" i="12"/>
  <c r="K91" i="12"/>
  <c r="M91" i="12"/>
  <c r="O91" i="12"/>
  <c r="Q91" i="12"/>
  <c r="V91" i="12"/>
  <c r="G93" i="12"/>
  <c r="I93" i="12"/>
  <c r="K93" i="12"/>
  <c r="M93" i="12"/>
  <c r="O93" i="12"/>
  <c r="Q93" i="12"/>
  <c r="V93" i="12"/>
  <c r="G95" i="12"/>
  <c r="M95" i="12" s="1"/>
  <c r="I95" i="12"/>
  <c r="K95" i="12"/>
  <c r="O95" i="12"/>
  <c r="Q95" i="12"/>
  <c r="V95" i="12"/>
  <c r="G97" i="12"/>
  <c r="M97" i="12" s="1"/>
  <c r="I97" i="12"/>
  <c r="K97" i="12"/>
  <c r="O97" i="12"/>
  <c r="Q97" i="12"/>
  <c r="V97" i="12"/>
  <c r="G101" i="12"/>
  <c r="I101" i="12"/>
  <c r="M101" i="12"/>
  <c r="V101" i="12"/>
  <c r="G102" i="12"/>
  <c r="I102" i="12"/>
  <c r="K102" i="12"/>
  <c r="K101" i="12" s="1"/>
  <c r="M102" i="12"/>
  <c r="O102" i="12"/>
  <c r="O101" i="12" s="1"/>
  <c r="Q102" i="12"/>
  <c r="Q101" i="12" s="1"/>
  <c r="V102" i="12"/>
  <c r="O103" i="12"/>
  <c r="G104" i="12"/>
  <c r="G103" i="12" s="1"/>
  <c r="I104" i="12"/>
  <c r="K104" i="12"/>
  <c r="K103" i="12" s="1"/>
  <c r="M104" i="12"/>
  <c r="M103" i="12" s="1"/>
  <c r="O104" i="12"/>
  <c r="Q104" i="12"/>
  <c r="Q103" i="12" s="1"/>
  <c r="V104" i="12"/>
  <c r="V103" i="12" s="1"/>
  <c r="G107" i="12"/>
  <c r="M107" i="12" s="1"/>
  <c r="I107" i="12"/>
  <c r="I103" i="12" s="1"/>
  <c r="K107" i="12"/>
  <c r="O107" i="12"/>
  <c r="Q107" i="12"/>
  <c r="V107" i="12"/>
  <c r="G110" i="12"/>
  <c r="M110" i="12" s="1"/>
  <c r="I110" i="12"/>
  <c r="K110" i="12"/>
  <c r="O110" i="12"/>
  <c r="Q110" i="12"/>
  <c r="V110" i="12"/>
  <c r="G113" i="12"/>
  <c r="M113" i="12" s="1"/>
  <c r="I113" i="12"/>
  <c r="K113" i="12"/>
  <c r="O113" i="12"/>
  <c r="Q113" i="12"/>
  <c r="V113" i="12"/>
  <c r="G115" i="12"/>
  <c r="I115" i="12"/>
  <c r="I114" i="12" s="1"/>
  <c r="K115" i="12"/>
  <c r="M115" i="12"/>
  <c r="O115" i="12"/>
  <c r="O114" i="12" s="1"/>
  <c r="Q115" i="12"/>
  <c r="V115" i="12"/>
  <c r="G119" i="12"/>
  <c r="G114" i="12" s="1"/>
  <c r="I119" i="12"/>
  <c r="K119" i="12"/>
  <c r="K114" i="12" s="1"/>
  <c r="M119" i="12"/>
  <c r="O119" i="12"/>
  <c r="Q119" i="12"/>
  <c r="V119" i="12"/>
  <c r="V114" i="12" s="1"/>
  <c r="G121" i="12"/>
  <c r="I121" i="12"/>
  <c r="K121" i="12"/>
  <c r="M121" i="12"/>
  <c r="O121" i="12"/>
  <c r="Q121" i="12"/>
  <c r="V121" i="12"/>
  <c r="G123" i="12"/>
  <c r="M123" i="12" s="1"/>
  <c r="I123" i="12"/>
  <c r="K123" i="12"/>
  <c r="O123" i="12"/>
  <c r="Q123" i="12"/>
  <c r="V123" i="12"/>
  <c r="G130" i="12"/>
  <c r="M130" i="12" s="1"/>
  <c r="I130" i="12"/>
  <c r="K130" i="12"/>
  <c r="O130" i="12"/>
  <c r="Q130" i="12"/>
  <c r="V130" i="12"/>
  <c r="G136" i="12"/>
  <c r="M136" i="12" s="1"/>
  <c r="I136" i="12"/>
  <c r="K136" i="12"/>
  <c r="O136" i="12"/>
  <c r="Q136" i="12"/>
  <c r="Q114" i="12" s="1"/>
  <c r="V136" i="12"/>
  <c r="O137" i="12"/>
  <c r="G138" i="12"/>
  <c r="G137" i="12" s="1"/>
  <c r="I138" i="12"/>
  <c r="K138" i="12"/>
  <c r="K137" i="12" s="1"/>
  <c r="M138" i="12"/>
  <c r="M137" i="12" s="1"/>
  <c r="O138" i="12"/>
  <c r="Q138" i="12"/>
  <c r="V138" i="12"/>
  <c r="V137" i="12" s="1"/>
  <c r="G139" i="12"/>
  <c r="I139" i="12"/>
  <c r="I137" i="12" s="1"/>
  <c r="K139" i="12"/>
  <c r="M139" i="12"/>
  <c r="O139" i="12"/>
  <c r="Q139" i="12"/>
  <c r="Q137" i="12" s="1"/>
  <c r="V139" i="12"/>
  <c r="G140" i="12"/>
  <c r="M140" i="12" s="1"/>
  <c r="I140" i="12"/>
  <c r="K140" i="12"/>
  <c r="O140" i="12"/>
  <c r="Q140" i="12"/>
  <c r="V140" i="12"/>
  <c r="G141" i="12"/>
  <c r="V141" i="12"/>
  <c r="G142" i="12"/>
  <c r="M142" i="12" s="1"/>
  <c r="M141" i="12" s="1"/>
  <c r="I142" i="12"/>
  <c r="K142" i="12"/>
  <c r="K141" i="12" s="1"/>
  <c r="O142" i="12"/>
  <c r="O141" i="12" s="1"/>
  <c r="Q142" i="12"/>
  <c r="Q141" i="12" s="1"/>
  <c r="V142" i="12"/>
  <c r="G144" i="12"/>
  <c r="I144" i="12"/>
  <c r="I141" i="12" s="1"/>
  <c r="K144" i="12"/>
  <c r="M144" i="12"/>
  <c r="O144" i="12"/>
  <c r="Q144" i="12"/>
  <c r="V144" i="12"/>
  <c r="G147" i="12"/>
  <c r="I147" i="12"/>
  <c r="I146" i="12" s="1"/>
  <c r="K147" i="12"/>
  <c r="K146" i="12" s="1"/>
  <c r="M147" i="12"/>
  <c r="O147" i="12"/>
  <c r="Q147" i="12"/>
  <c r="Q146" i="12" s="1"/>
  <c r="V147" i="12"/>
  <c r="G149" i="12"/>
  <c r="M149" i="12" s="1"/>
  <c r="I149" i="12"/>
  <c r="K149" i="12"/>
  <c r="O149" i="12"/>
  <c r="O146" i="12" s="1"/>
  <c r="Q149" i="12"/>
  <c r="V149" i="12"/>
  <c r="V146" i="12" s="1"/>
  <c r="G151" i="12"/>
  <c r="M151" i="12" s="1"/>
  <c r="I151" i="12"/>
  <c r="K151" i="12"/>
  <c r="O151" i="12"/>
  <c r="Q151" i="12"/>
  <c r="V151" i="12"/>
  <c r="Q153" i="12"/>
  <c r="G154" i="12"/>
  <c r="I154" i="12"/>
  <c r="I153" i="12" s="1"/>
  <c r="K154" i="12"/>
  <c r="M154" i="12"/>
  <c r="M153" i="12" s="1"/>
  <c r="O154" i="12"/>
  <c r="O153" i="12" s="1"/>
  <c r="Q154" i="12"/>
  <c r="V154" i="12"/>
  <c r="G156" i="12"/>
  <c r="G153" i="12" s="1"/>
  <c r="I156" i="12"/>
  <c r="K156" i="12"/>
  <c r="K153" i="12" s="1"/>
  <c r="M156" i="12"/>
  <c r="O156" i="12"/>
  <c r="Q156" i="12"/>
  <c r="V156" i="12"/>
  <c r="V153" i="12" s="1"/>
  <c r="G158" i="12"/>
  <c r="I158" i="12"/>
  <c r="K158" i="12"/>
  <c r="M158" i="12"/>
  <c r="O158" i="12"/>
  <c r="Q158" i="12"/>
  <c r="V158" i="12"/>
  <c r="G160" i="12"/>
  <c r="M160" i="12" s="1"/>
  <c r="M159" i="12" s="1"/>
  <c r="I160" i="12"/>
  <c r="K160" i="12"/>
  <c r="O160" i="12"/>
  <c r="Q160" i="12"/>
  <c r="Q159" i="12" s="1"/>
  <c r="V160" i="12"/>
  <c r="V159" i="12" s="1"/>
  <c r="G161" i="12"/>
  <c r="M161" i="12" s="1"/>
  <c r="I161" i="12"/>
  <c r="K161" i="12"/>
  <c r="K159" i="12" s="1"/>
  <c r="O161" i="12"/>
  <c r="O159" i="12" s="1"/>
  <c r="Q161" i="12"/>
  <c r="V161" i="12"/>
  <c r="G162" i="12"/>
  <c r="I162" i="12"/>
  <c r="K162" i="12"/>
  <c r="M162" i="12"/>
  <c r="O162" i="12"/>
  <c r="Q162" i="12"/>
  <c r="V162" i="12"/>
  <c r="G163" i="12"/>
  <c r="I163" i="12"/>
  <c r="K163" i="12"/>
  <c r="M163" i="12"/>
  <c r="O163" i="12"/>
  <c r="Q163" i="12"/>
  <c r="V163" i="12"/>
  <c r="G164" i="12"/>
  <c r="I164" i="12"/>
  <c r="K164" i="12"/>
  <c r="M164" i="12"/>
  <c r="O164" i="12"/>
  <c r="Q164" i="12"/>
  <c r="V164" i="12"/>
  <c r="G165" i="12"/>
  <c r="M165" i="12" s="1"/>
  <c r="I165" i="12"/>
  <c r="I159" i="12" s="1"/>
  <c r="K165" i="12"/>
  <c r="O165" i="12"/>
  <c r="Q165" i="12"/>
  <c r="V165" i="12"/>
  <c r="G166" i="12"/>
  <c r="M166" i="12" s="1"/>
  <c r="I166" i="12"/>
  <c r="K166" i="12"/>
  <c r="O166" i="12"/>
  <c r="Q166" i="12"/>
  <c r="V166" i="12"/>
  <c r="G167" i="12"/>
  <c r="M167" i="12" s="1"/>
  <c r="I167" i="12"/>
  <c r="K167" i="12"/>
  <c r="O167" i="12"/>
  <c r="Q167" i="12"/>
  <c r="V167" i="12"/>
  <c r="G168" i="12"/>
  <c r="I168" i="12"/>
  <c r="K168" i="12"/>
  <c r="M168" i="12"/>
  <c r="O168" i="12"/>
  <c r="Q168" i="12"/>
  <c r="V168" i="12"/>
  <c r="G169" i="12"/>
  <c r="M169" i="12"/>
  <c r="O169" i="12"/>
  <c r="V169" i="12"/>
  <c r="G170" i="12"/>
  <c r="I170" i="12"/>
  <c r="I169" i="12" s="1"/>
  <c r="K170" i="12"/>
  <c r="K169" i="12" s="1"/>
  <c r="M170" i="12"/>
  <c r="O170" i="12"/>
  <c r="Q170" i="12"/>
  <c r="Q169" i="12" s="1"/>
  <c r="V170" i="12"/>
  <c r="AE172" i="12"/>
  <c r="AF172" i="12"/>
  <c r="I20" i="1"/>
  <c r="I19" i="1"/>
  <c r="I18" i="1"/>
  <c r="I17" i="1"/>
  <c r="F42" i="1"/>
  <c r="G42" i="1"/>
  <c r="G25" i="1" s="1"/>
  <c r="H39" i="1"/>
  <c r="H42" i="1" s="1"/>
  <c r="J28" i="1"/>
  <c r="J26" i="1"/>
  <c r="G38" i="1"/>
  <c r="F38" i="1"/>
  <c r="J23" i="1"/>
  <c r="J24" i="1"/>
  <c r="J25" i="1"/>
  <c r="J27" i="1"/>
  <c r="E24" i="1"/>
  <c r="E26" i="1"/>
  <c r="I70" i="1" l="1"/>
  <c r="J61" i="1" s="1"/>
  <c r="I16" i="1"/>
  <c r="I21" i="1" s="1"/>
  <c r="G28" i="1"/>
  <c r="G23" i="1"/>
  <c r="M146" i="12"/>
  <c r="M114" i="12"/>
  <c r="G146" i="12"/>
  <c r="M72" i="12"/>
  <c r="M71" i="12" s="1"/>
  <c r="M53" i="12"/>
  <c r="M52" i="12" s="1"/>
  <c r="M39" i="12"/>
  <c r="M38" i="12" s="1"/>
  <c r="M29" i="12"/>
  <c r="M28" i="12" s="1"/>
  <c r="M9" i="12"/>
  <c r="M8" i="12" s="1"/>
  <c r="G159" i="12"/>
  <c r="G62" i="12"/>
  <c r="A25" i="1"/>
  <c r="I39" i="1"/>
  <c r="I42" i="1" s="1"/>
  <c r="J69" i="1" l="1"/>
  <c r="J65" i="1"/>
  <c r="J52" i="1"/>
  <c r="J62" i="1"/>
  <c r="J67" i="1"/>
  <c r="J53" i="1"/>
  <c r="J54" i="1"/>
  <c r="J64" i="1"/>
  <c r="J58" i="1"/>
  <c r="J68" i="1"/>
  <c r="J59" i="1"/>
  <c r="J55" i="1"/>
  <c r="J63" i="1"/>
  <c r="J56" i="1"/>
  <c r="J66" i="1"/>
  <c r="J57" i="1"/>
  <c r="J60" i="1"/>
  <c r="G26" i="1"/>
  <c r="A26" i="1"/>
  <c r="A23" i="1"/>
  <c r="J40" i="1"/>
  <c r="J41" i="1"/>
  <c r="J39" i="1"/>
  <c r="J42" i="1" s="1"/>
  <c r="J70" i="1" l="1"/>
  <c r="A24" i="1"/>
  <c r="G24" i="1"/>
  <c r="A27" i="1" s="1"/>
  <c r="A29" i="1" s="1"/>
  <c r="G29" i="1" s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D771CDDA-984D-4982-B071-E49F03BCDAB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4F945E7-F261-4DC6-950F-BE60A3D41C6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<sst xmlns="http://schemas.openxmlformats.org/spreadsheetml/2006/main" count="887" uniqueCount="365">
  <si>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</si>
  <si>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</si>
  <si>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</si>
  <si>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</si>
  <si>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</si>
  <si>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</si>
  <si>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</si>
  <si>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</si>
  <si>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</si>
  <si>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</si>
  <si>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</si>
  <si>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</si>
  <si>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</si>
  <si>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</si>
  <si>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</si>
  <si>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</si>
  <si>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</si>
  <si>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</si>
  <si>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</si>
  <si>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</si>
  <si>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</si>
  <si>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</si>
  <si>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</si>
  <si>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</si>
  <si>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</si>
  <si>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</si>
  <si>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</si>
  <si>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</si>
  <si>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</si>
  <si>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</si>
  <si>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</si>
  <si>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</si>
  <si>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</si>
  <si>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</si>
  <si>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</si>
  <si>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</si>
  <si>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</si>
  <si>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</si>
  <si>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</si>
  <si>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</si>
  <si>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</si>
  <si>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</si>
  <si>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</si>
  <si>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2202_01</t>
  </si>
  <si>
    <t>Stavební část - ETAPA I (2022)</t>
  </si>
  <si>
    <t>01</t>
  </si>
  <si>
    <t>Stavební část</t>
  </si>
  <si>
    <t>Objekt:</t>
  </si>
  <si>
    <t>Rozpočet:</t>
  </si>
  <si>
    <t>2022/02</t>
  </si>
  <si>
    <t>ZŠ Václavké náměstí Znojmo-výměna výplní otvorů</t>
  </si>
  <si>
    <t>Město Znojmo</t>
  </si>
  <si>
    <t>Obroková 1/12</t>
  </si>
  <si>
    <t>Znojmo</t>
  </si>
  <si>
    <t>66902</t>
  </si>
  <si>
    <t>00293881</t>
  </si>
  <si>
    <t>CZ00293881</t>
  </si>
  <si>
    <t>Stavba</t>
  </si>
  <si>
    <t>Celkem za stavbu</t>
  </si>
  <si>
    <t>CZK</t>
  </si>
  <si>
    <t>#POPS</t>
  </si>
  <si>
    <t>Popis stavby: 2022/02 - ZŠ Václavké náměstí Znojmo-výměna výplní otvorů</t>
  </si>
  <si>
    <t>#POPO</t>
  </si>
  <si>
    <t>Popis objektu: 01 - Stavební část</t>
  </si>
  <si>
    <t>#POPR</t>
  </si>
  <si>
    <t>Popis rozpočtu: 2202_01 - Stavební část - ETAPA I (2022)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</si>
  <si>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</si>
  <si>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</si>
  <si>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</si>
  <si>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</si>
  <si>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</si>
  <si>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</si>
  <si>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</si>
  <si>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</si>
  <si>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</si>
  <si>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</si>
  <si>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</si>
  <si>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</si>
  <si>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</si>
  <si>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</si>
  <si>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</si>
  <si>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</si>
  <si>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</si>
  <si>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</si>
  <si>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</si>
  <si>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</si>
  <si>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</si>
  <si>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</si>
  <si>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764</t>
  </si>
  <si>
    <t>Konstrukce klempířské</t>
  </si>
  <si>
    <t>766</t>
  </si>
  <si>
    <t>Konstrukce truhlářské</t>
  </si>
  <si>
    <t>767</t>
  </si>
  <si>
    <t>Konstrukce zámečnické</t>
  </si>
  <si>
    <t>783</t>
  </si>
  <si>
    <t>Nátěry</t>
  </si>
  <si>
    <t>784</t>
  </si>
  <si>
    <t>Malby</t>
  </si>
  <si>
    <t>786</t>
  </si>
  <si>
    <t>Zastiňující technika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</si>
  <si>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</si>
  <si>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</si>
  <si>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</si>
  <si>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</si>
  <si>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</si>
  <si>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</si>
  <si>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</si>
  <si>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</si>
  <si>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</si>
  <si>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</si>
  <si>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</si>
  <si>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</si>
  <si>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</si>
  <si>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</si>
  <si>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</si>
  <si>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</si>
  <si>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</si>
  <si>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</si>
  <si>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</si>
  <si>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</si>
  <si>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</si>
  <si>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</si>
  <si>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</si>
  <si>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</si>
  <si>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</si>
  <si>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</si>
  <si>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</si>
  <si>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</si>
  <si>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</si>
  <si>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</si>
  <si>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</si>
  <si>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</si>
  <si>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317231614RT2</t>
  </si>
  <si>
    <t>Zdivo klenbových pásů z CP 29 P15 na MVC s použitím suché maltové směsi, kotvené k nedpraží</t>
  </si>
  <si>
    <t>m3</t>
  </si>
  <si>
    <t>RTS 22/ I</t>
  </si>
  <si>
    <t>Práce</t>
  </si>
  <si>
    <t>POL1_</t>
  </si>
  <si>
    <t xml:space="preserve">dozdívky nadpraží oken : </t>
  </si>
  <si>
    <t>VV</t>
  </si>
  <si>
    <t>Začátek provozního součtu</t>
  </si>
  <si>
    <t xml:space="preserve">  2,09*4+1,6</t>
  </si>
  <si>
    <t xml:space="preserve">  </t>
  </si>
  <si>
    <t>Konec provozního součtu</t>
  </si>
  <si>
    <t>9,96*0,15*0,2</t>
  </si>
  <si>
    <t>317234410RT2</t>
  </si>
  <si>
    <t>Vyzdívka mezi nosníky cihlami pálenými na MC s použitím suché maltové směsi</t>
  </si>
  <si>
    <t>0,3*0,18*2</t>
  </si>
  <si>
    <t>317944313RT4</t>
  </si>
  <si>
    <t>Válcované nosníky č.14-22 do připravených otvorů včetně dodávky profilu  I č.18</t>
  </si>
  <si>
    <t>t</t>
  </si>
  <si>
    <t>nad dveře : 18,8*2*3/1000*1,08</t>
  </si>
  <si>
    <t>346244381RT2</t>
  </si>
  <si>
    <t>Plentování ocelových nosníků výšky do 20 cm s použitím suché maltové směsi</t>
  </si>
  <si>
    <t>m2</t>
  </si>
  <si>
    <t>0,18*2*2</t>
  </si>
  <si>
    <t>349231811RT2</t>
  </si>
  <si>
    <t>Přizdívka ostění s ozubem z cihel, kapsy do 15 cm s použitím suché maltové směsi</t>
  </si>
  <si>
    <t xml:space="preserve">  (2,06*2)*3</t>
  </si>
  <si>
    <t xml:space="preserve">  Mezisoučet</t>
  </si>
  <si>
    <t>dozdívka po vybouraných kastlových oknech - předpoklad : 0,2*12,36</t>
  </si>
  <si>
    <t>413232221R00</t>
  </si>
  <si>
    <t>Zazdívka zhlaví válcovaných nosníků výšky do 30cm</t>
  </si>
  <si>
    <t>kus</t>
  </si>
  <si>
    <t>3*2</t>
  </si>
  <si>
    <t>610991111R00</t>
  </si>
  <si>
    <t>Zakrývání výplní vnitřních otvorů</t>
  </si>
  <si>
    <t>2,09*2,06*4+1,6*2,81</t>
  </si>
  <si>
    <t>612425931RT2</t>
  </si>
  <si>
    <t>Omítka vápenná vnitřního ostění - štuková s použitím suché maltové směsi</t>
  </si>
  <si>
    <t>Odkaz na mn. položky pořadí 35 : 27,76690</t>
  </si>
  <si>
    <t>615481111R00</t>
  </si>
  <si>
    <t>Potažení válc.nosníků rabic.pletivem a postřik MC</t>
  </si>
  <si>
    <t>(0,18*2+0,3)*2</t>
  </si>
  <si>
    <t>612409991RT2</t>
  </si>
  <si>
    <t>Začištění omítek kolem oken,dveří apod. s použitím suché maltové směsi</t>
  </si>
  <si>
    <t>m</t>
  </si>
  <si>
    <t xml:space="preserve">ostění+nadpraží : </t>
  </si>
  <si>
    <t>(2,09+2,06*2)*4</t>
  </si>
  <si>
    <t>dveře : (1,6+2,81*2)</t>
  </si>
  <si>
    <t>622471317RS8</t>
  </si>
  <si>
    <t>Nátěr nebo nástřik stěn vnějších, složitost 1 - 2 hmota silikátová barevná skupina II</t>
  </si>
  <si>
    <t>Odkaz na mn. položky pořadí 12 : 2,16600</t>
  </si>
  <si>
    <t>Odkaz na mn. položky pořadí 10 : 32,06000*0,15</t>
  </si>
  <si>
    <t>622474412RT1</t>
  </si>
  <si>
    <t>Omítka vnější vápenná štuková ze SMS,Cemix,slož1-2 postřik, jádrová omítka, vnější štuk</t>
  </si>
  <si>
    <t>ostění dveří : 0,3*(1,6+2,81*2)</t>
  </si>
  <si>
    <t>632451022R00</t>
  </si>
  <si>
    <t>Vyrovnávací potěr MC 15, v pásu, tl. 30 mm</t>
  </si>
  <si>
    <t xml:space="preserve">pod vnitřní parapety : </t>
  </si>
  <si>
    <t>2,09*0,3*4</t>
  </si>
  <si>
    <t>648991113R00</t>
  </si>
  <si>
    <t>Osazení parapet.desek plast. a lamin. š.nad 20cm</t>
  </si>
  <si>
    <t>2,1*4</t>
  </si>
  <si>
    <t>60775432VC</t>
  </si>
  <si>
    <t>Parapet interiér DTD, tl. 22mm, barva bílá</t>
  </si>
  <si>
    <t>Vlastní</t>
  </si>
  <si>
    <t>Indiv</t>
  </si>
  <si>
    <t>Specifikace</t>
  </si>
  <si>
    <t>POL3_</t>
  </si>
  <si>
    <t>2,1*0,34*3</t>
  </si>
  <si>
    <t>2,1*0,26</t>
  </si>
  <si>
    <t>946941102RT3</t>
  </si>
  <si>
    <t>Montáž pojízdných Alu věží BOSS, 2,5 x 1,45 m pracovní výška 8,2 m</t>
  </si>
  <si>
    <t>sada</t>
  </si>
  <si>
    <t>946941192RT3</t>
  </si>
  <si>
    <t>Nájemné pojízdných Alu věží BOSS, 2,5 x 1,45 m pracovní výška 8,2 m</t>
  </si>
  <si>
    <t>den</t>
  </si>
  <si>
    <t>946941802RT3</t>
  </si>
  <si>
    <t>Demontáž pojízdných Alu věží BOSS, 2,5 x 1,45 m pracovní výška 8,3 m</t>
  </si>
  <si>
    <t>952901111R00</t>
  </si>
  <si>
    <t>Vyčištění budov o výšce podlaží do 4 m</t>
  </si>
  <si>
    <t>prostor před okny : 2,1*4+1,6</t>
  </si>
  <si>
    <t>953943112R00</t>
  </si>
  <si>
    <t>Osazení kovových předmětů do zdiva, 5 kg / kus</t>
  </si>
  <si>
    <t>madla před okny : 3</t>
  </si>
  <si>
    <t>953981106R00</t>
  </si>
  <si>
    <t>Chemické kotvy do betonu, hl. 210 mm, M 24, ampule</t>
  </si>
  <si>
    <t>kotvení okenních zábran : 2*3</t>
  </si>
  <si>
    <t>95-100</t>
  </si>
  <si>
    <t xml:space="preserve">Kovaný hranol 20x20mm </t>
  </si>
  <si>
    <t>madlo před okno : 2,19*3</t>
  </si>
  <si>
    <t>962032231R00</t>
  </si>
  <si>
    <t>Bourání zdiva z cihel pálených na MVC</t>
  </si>
  <si>
    <t xml:space="preserve">uvolněné nadpraží oken - předpoklad : </t>
  </si>
  <si>
    <t>Odkaz na mn. položky pořadí 1 : 0,29880</t>
  </si>
  <si>
    <t>964011231R00</t>
  </si>
  <si>
    <t>Vybourání ŽB překladů prefa dl. 3 m, 150 kg/m</t>
  </si>
  <si>
    <t>nad vstup. dveřmi : 0,3*0,25*2</t>
  </si>
  <si>
    <t>968061112R00</t>
  </si>
  <si>
    <t>Vyvěšení dřevěných okenních křídel pl. do 1,5 m2</t>
  </si>
  <si>
    <t>6*4</t>
  </si>
  <si>
    <t>968062245R00</t>
  </si>
  <si>
    <t>Vybourání dřevěných rámů oken jednoduch. pl. 2 m2</t>
  </si>
  <si>
    <t>2,09*2,06*4</t>
  </si>
  <si>
    <t>968071126R00</t>
  </si>
  <si>
    <t>Vyvěšení, zavěšení kovových křídel dveří nad 2 m2</t>
  </si>
  <si>
    <t>2</t>
  </si>
  <si>
    <t>968072456R00</t>
  </si>
  <si>
    <t>Vybourání kovových dveřních zárubní pl. nad 2 m2</t>
  </si>
  <si>
    <t>1,4*2,81</t>
  </si>
  <si>
    <t>968095002R00</t>
  </si>
  <si>
    <t>Bourání parapetů dřevěných š. do 50 cm</t>
  </si>
  <si>
    <t>2,09*3</t>
  </si>
  <si>
    <t>970031025R00</t>
  </si>
  <si>
    <t>Vrtání jádrové do zdiva cihelného d 25 mm</t>
  </si>
  <si>
    <t>kotvení okenních zábran : 0,1*2*3</t>
  </si>
  <si>
    <t>970231300R00</t>
  </si>
  <si>
    <t>Řezání cihelného zdiva hl. řezu 300 mm</t>
  </si>
  <si>
    <t>zvětšení otvoru dveří : 2,81*2</t>
  </si>
  <si>
    <t>973031324R00</t>
  </si>
  <si>
    <t>Vysekání kapes zeď cihel. MVC, pl. 0,1m2, hl. 15cm</t>
  </si>
  <si>
    <t>nad vchod. dveřmi : 2</t>
  </si>
  <si>
    <t>975021411R00</t>
  </si>
  <si>
    <t>Podchycení zdiva pod stropem při tl.zdi do 90 cm</t>
  </si>
  <si>
    <t>975043121R00</t>
  </si>
  <si>
    <t>Jednořad.podchycení stropů do 3,5 m,do 1000 kg/m</t>
  </si>
  <si>
    <t>2,5</t>
  </si>
  <si>
    <t>978013191R00</t>
  </si>
  <si>
    <t>Otlučení omítek vnitřních stěn v rozsahu do 100 %</t>
  </si>
  <si>
    <t>0,62*(2,09+2,06*2)*5+0,79*(2,09+2,06*2)</t>
  </si>
  <si>
    <t>dveře : 0,5*(1,6+2,81*2)</t>
  </si>
  <si>
    <t>998011002R00</t>
  </si>
  <si>
    <t>Přesun hmot pro budovy zděné výšky do 12 m</t>
  </si>
  <si>
    <t>Přesun hmot</t>
  </si>
  <si>
    <t>POL7_</t>
  </si>
  <si>
    <t>764410910R00</t>
  </si>
  <si>
    <t>Oprava oplechování parapetů z Pz plechu,rš 100 mm</t>
  </si>
  <si>
    <t xml:space="preserve">provizorní oplechování v rámci I.etapy stavby - součást výměny oken. Finální oplechování bude provedeno v rámci II.etapy s opravou omítek fasád. : </t>
  </si>
  <si>
    <t>Odkaz na mn. položky pořadí 38 : 8,36000</t>
  </si>
  <si>
    <t>767991921R00</t>
  </si>
  <si>
    <t>Řezání plechu tl. do 2 mm kotoučem</t>
  </si>
  <si>
    <t xml:space="preserve">odříznutí stáv. oplech parapetů u okenního rámu : </t>
  </si>
  <si>
    <t>2,09*4</t>
  </si>
  <si>
    <t>23153013R</t>
  </si>
  <si>
    <t>Hmota těsnicí a lepicí bal. kartuše 310 ml plastické bitumenové lepidlo</t>
  </si>
  <si>
    <t>SPCM</t>
  </si>
  <si>
    <t>998764202R00</t>
  </si>
  <si>
    <t>Přesun hmot pro klempířské konstr., výšky do 12 m</t>
  </si>
  <si>
    <t>766601211RT2</t>
  </si>
  <si>
    <t>Těsnění okenní spáry, ostění, PT fólie+ PP páska folie š.100 mm, páska tl. 6 mm, š. 15 mm</t>
  </si>
  <si>
    <t>Instalace a dodávka parotěsné okenní fólie a paropropustné expanzní pásky.</t>
  </si>
  <si>
    <t>POP</t>
  </si>
  <si>
    <t>Odkaz na mn. položky pořadí 42 : 33,20000</t>
  </si>
  <si>
    <t>Odkaz na mn. položky pořadí 43 : 8,82000</t>
  </si>
  <si>
    <t>766711001R00</t>
  </si>
  <si>
    <t>Montáž oken a balkonových dveří s vypěněním</t>
  </si>
  <si>
    <t>ostění+nadpraží : (2,09*2+2,06*2)*4</t>
  </si>
  <si>
    <t>766711021R00</t>
  </si>
  <si>
    <t>Montáž vstupních dveří s vypěněním</t>
  </si>
  <si>
    <t>dveře : (1,6*2+2,81*2)</t>
  </si>
  <si>
    <t>766-112</t>
  </si>
  <si>
    <t xml:space="preserve">Okno dřevěné 209x206cm, poz 12 - vč. vnitřních parapetů specifikace viz PD, vč. povrch úpravy,kování,zámků </t>
  </si>
  <si>
    <t>soubor</t>
  </si>
  <si>
    <t>- cena zahrnuje dodávku výplně otvoru podle specifikace v PD a to včetně kování, finální povrchové úpravy, součástí ceny je i dodávka vnitřních parapetů</t>
  </si>
  <si>
    <t xml:space="preserve">  v ceně je zohledněn rovněž i požadavek NPÚ na profilaci rámů, křídel a klapaček oken a výroba referenčního vzorku a jeho odsouhlasení s pracovníky NPÚ Brno</t>
  </si>
  <si>
    <t>- součástí ceny je rovněž doplňkové příslušenství dle specifikace v PD (sítě proti hmyzu, větrací mřížky apod.) a to včetně jejich montáže</t>
  </si>
  <si>
    <t>- práce nezahrnují demontáž původních oken, montáž nových výplní s vnitřními parapety a zednické zapravení, tyto jsou řešeny v rámci samostatných položek rozpočtu</t>
  </si>
  <si>
    <t xml:space="preserve">cena výplní byla stnovena na základě průzkumu trhu-viz příloha č.1 CN fi. Viko : </t>
  </si>
  <si>
    <t>766-122</t>
  </si>
  <si>
    <t xml:space="preserve">Dveře vchodové dřevěné 160x281cm,vč. nadsvětlíku, poz. 22  specifikace viz PD, vč. povrch úpravy,kování,zámků </t>
  </si>
  <si>
    <t>- cena zahrnuje dodávku výplně otvoru podle specifikace v PD a to včetně kování, finální povrchové úpravy v ceně je zohledněn rovněž i požadavek NPÚ na výroba referenčního vzorku a jeho odsouhlasení s pracovníky NPÚ Brno</t>
  </si>
  <si>
    <t>- součástí ceny je rovněž doplňkové příslušenství dle specifikace v PD (samozavírače, sítě proti hmyzu, větrací mřížky apod.) a to včetně jejich montáže</t>
  </si>
  <si>
    <t>- práce nezahrnují demontáž původních dveří, montáž nových výplní zednické zapravení, tyto jsou řešeny v rámci samostatných položek rozpočtu</t>
  </si>
  <si>
    <t>1</t>
  </si>
  <si>
    <t>998766202R00</t>
  </si>
  <si>
    <t>Přesun hmot pro truhlářské konstr., výšky do 12 m</t>
  </si>
  <si>
    <t>767649191R00</t>
  </si>
  <si>
    <t>Montáž doplňků dveří, samozavírače hydraulického</t>
  </si>
  <si>
    <t>54917045R</t>
  </si>
  <si>
    <t>Zavírač dveří hydraulický K 204  č.14  stříbrná</t>
  </si>
  <si>
    <t>998767202R00</t>
  </si>
  <si>
    <t>Přesun hmot pro zámečnické konstr., výšky do 12 m</t>
  </si>
  <si>
    <t>783222130RT2</t>
  </si>
  <si>
    <t>Nátěr syntetický kov.konstrukcí Hostagrund 2x kovářská barva S 2160</t>
  </si>
  <si>
    <t>madlo před okno : 0,02*4*(2,19*3)</t>
  </si>
  <si>
    <t>783226100R00</t>
  </si>
  <si>
    <t>Nátěr syntetický kovových konstrukcí základní</t>
  </si>
  <si>
    <t>ocel. překlad nad dveře : (0,18*2+0,091*4)*2*3</t>
  </si>
  <si>
    <t>784161101R00</t>
  </si>
  <si>
    <t>Penetrace podkladu nátěrem  1x</t>
  </si>
  <si>
    <t>Odkaz na mn. položky pořadí 8 : 27,76690</t>
  </si>
  <si>
    <t>784165512R00</t>
  </si>
  <si>
    <t>Malba , bílá, bez penetrace, 2 x</t>
  </si>
  <si>
    <t>Odkaz na mn. položky pořadí 52 : 27,76690</t>
  </si>
  <si>
    <t>784011222RT2</t>
  </si>
  <si>
    <t>Zakrytí podlah včetně papírové lepenky</t>
  </si>
  <si>
    <t>před okny : 2,5*1,5*4+1,6*1,5</t>
  </si>
  <si>
    <t>786612200R00</t>
  </si>
  <si>
    <t>Montáž rolet textilních</t>
  </si>
  <si>
    <t>2,13*2,1*4</t>
  </si>
  <si>
    <t>786-100</t>
  </si>
  <si>
    <t>Roleta interiérová látková,osazení na stěnu, řetízkové ovládání, specifikace viz PD typ vzor Roleta den a noc PLATINUM NATURE FINE-Blackout béžová, A02902 v maxi kazetě</t>
  </si>
  <si>
    <t>998786202R00</t>
  </si>
  <si>
    <t>Přesun hmot pro zastiň. techniku, výšky do 12 m</t>
  </si>
  <si>
    <t>979086112R00</t>
  </si>
  <si>
    <t>Nakládání nebo překládání suti a vybouraných hmot</t>
  </si>
  <si>
    <t>Přesun suti</t>
  </si>
  <si>
    <t>POL8_</t>
  </si>
  <si>
    <t>979011111R00</t>
  </si>
  <si>
    <t>Svislá doprava suti a vybour. hmot za 2.NP a 1.PP</t>
  </si>
  <si>
    <t>979011121R00</t>
  </si>
  <si>
    <t>Příplatek za každé další podlaží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</si>
  <si>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</si>
  <si>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</si>
  <si>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</si>
  <si>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</si>
  <si>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</si>
  <si>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</si>
  <si>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</si>
  <si>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</si>
  <si>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</si>
  <si>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</si>
  <si>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RTS 20/ I</t>
  </si>
  <si>
    <t>979093111R00</t>
  </si>
  <si>
    <t>Uložení suti na skládku bez zhutnění</t>
  </si>
  <si>
    <t>005121 R</t>
  </si>
  <si>
    <t>Zařízení staveniště</t>
  </si>
  <si>
    <t>Soubor</t>
  </si>
  <si>
    <t>VRN</t>
  </si>
  <si>
    <t>POL99_2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</si>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</sst>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  <font>
      <sz val="8"/>
      <color rgb="FFDE3801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164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0" fontId="20" fillId="0" borderId="18" xfId="0" applyNumberFormat="1" applyFont="1" applyBorder="1" applyAlignment="1">
      <alignment vertical="top" wrapText="1"/>
    </xf>
    <xf numFmtId="0" fontId="21" fillId="0" borderId="0" xfId="0" applyNumberFormat="1" applyFont="1" applyAlignment="1">
      <alignment wrapText="1"/>
    </xf>
    <xf numFmtId="0" fontId="20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164" fontId="19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20" fillId="0" borderId="18" xfId="0" applyNumberFormat="1" applyFont="1" applyBorder="1" applyAlignment="1">
      <alignment horizontal="left" vertical="top" wrapText="1"/>
    </xf>
    <xf numFmtId="0" fontId="20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3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1639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23</v>
      </c>
      <c r="D5" s="128" t="s">
        <v>51</v>
      </c>
      <c r="E5" s="91"/>
      <c r="F5" s="91"/>
      <c r="G5" s="91"/>
      <c r="H5" s="18" t="s">
        <v>42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36</v>
      </c>
      <c r="I6" s="130" t="s">
        <v>56</v>
      </c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31"/>
      <c r="E11" s="131"/>
      <c r="F11" s="131"/>
      <c r="G11" s="131"/>
      <c r="H11" s="18" t="s">
        <v>42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SUMIF(F52:F69,A16,I52:I69)+SUMIF(F52:F69,"PSU",I52:I69)</f>
        <v>0</v>
      </c>
      <c r="J16" s="85"/>
    </row>
    <row r="17" spans="1:10" ht="23.25" customHeight="1" x14ac:dyDescent="0.2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SUMIF(F52:F69,A17,I52:I69)</f>
        <v>0</v>
      </c>
      <c r="J17" s="85"/>
    </row>
    <row r="18" spans="1:10" ht="23.25" customHeight="1" x14ac:dyDescent="0.2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SUMIF(F52:F69,A18,I52:I69)</f>
        <v>0</v>
      </c>
      <c r="J18" s="85"/>
    </row>
    <row r="19" spans="1:10" ht="23.25" customHeight="1" x14ac:dyDescent="0.2">
      <c r="A19" s="198" t="s">
        <v>104</v>
      </c>
      <c r="B19" s="38" t="s">
        <v>29</v>
      </c>
      <c r="C19" s="62"/>
      <c r="D19" s="63"/>
      <c r="E19" s="83"/>
      <c r="F19" s="84"/>
      <c r="G19" s="83"/>
      <c r="H19" s="84"/>
      <c r="I19" s="83">
        <f>SUMIF(F52:F69,A19,I52:I69)</f>
        <v>0</v>
      </c>
      <c r="J19" s="85"/>
    </row>
    <row r="20" spans="1:10" ht="23.25" customHeight="1" x14ac:dyDescent="0.2">
      <c r="A20" s="198" t="s">
        <v>103</v>
      </c>
      <c r="B20" s="38" t="s">
        <v>30</v>
      </c>
      <c r="C20" s="62"/>
      <c r="D20" s="63"/>
      <c r="E20" s="83"/>
      <c r="F20" s="84"/>
      <c r="G20" s="83"/>
      <c r="H20" s="84"/>
      <c r="I20" s="83">
        <f>SUMIF(F52:F69,A20,I52:I69)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8" t="s">
        <v>25</v>
      </c>
      <c r="C28" s="169"/>
      <c r="D28" s="169"/>
      <c r="E28" s="170"/>
      <c r="F28" s="171"/>
      <c r="G28" s="172">
        <f>ZakladDPHSniVypocet+ZakladDPHZaklVypocet</f>
        <v>0</v>
      </c>
      <c r="H28" s="172"/>
      <c r="I28" s="172"/>
      <c r="J28" s="173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8" t="s">
        <v>37</v>
      </c>
      <c r="C29" s="174"/>
      <c r="D29" s="174"/>
      <c r="E29" s="174"/>
      <c r="F29" s="175"/>
      <c r="G29" s="176">
        <f>IF(A29&gt;50, ROUNDUP(A27, 0), ROUNDDOWN(A27, 0))</f>
        <v>0</v>
      </c>
      <c r="H29" s="176"/>
      <c r="I29" s="176"/>
      <c r="J29" s="177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40" t="s">
        <v>17</v>
      </c>
      <c r="C37" s="141"/>
      <c r="D37" s="141"/>
      <c r="E37" s="141"/>
      <c r="F37" s="142"/>
      <c r="G37" s="142"/>
      <c r="H37" s="142"/>
      <c r="I37" s="142"/>
      <c r="J37" s="143"/>
    </row>
    <row r="38" spans="1:10" ht="25.5" hidden="1" customHeight="1" x14ac:dyDescent="0.2">
      <c r="A38" s="139" t="s">
        <v>39</v>
      </c>
      <c r="B38" s="144" t="s">
        <v>18</v>
      </c>
      <c r="C38" s="145" t="s">
        <v>6</v>
      </c>
      <c r="D38" s="145"/>
      <c r="E38" s="145"/>
      <c r="F38" s="146" t="str">
        <f>B23</f>
        <v>Základ pro sníženou DPH</v>
      </c>
      <c r="G38" s="146" t="str">
        <f>B25</f>
        <v>Základ pro základní DPH</v>
      </c>
      <c r="H38" s="147" t="s">
        <v>19</v>
      </c>
      <c r="I38" s="147" t="s">
        <v>1</v>
      </c>
      <c r="J38" s="148" t="s">
        <v>0</v>
      </c>
    </row>
    <row r="39" spans="1:10" ht="25.5" hidden="1" customHeight="1" x14ac:dyDescent="0.2">
      <c r="A39" s="139">
        <v>1</v>
      </c>
      <c r="B39" s="149" t="s">
        <v>57</v>
      </c>
      <c r="C39" s="150"/>
      <c r="D39" s="150"/>
      <c r="E39" s="150"/>
      <c r="F39" s="151">
        <f>'01 2202_01 Pol'!AE172</f>
        <v>0</v>
      </c>
      <c r="G39" s="152">
        <f>'01 2202_01 Pol'!AF172</f>
        <v>0</v>
      </c>
      <c r="H39" s="153">
        <f>(F39*SazbaDPH1/100)+(G39*SazbaDPH2/100)</f>
        <v>0</v>
      </c>
      <c r="I39" s="153">
        <f>F39+G39+H39</f>
        <v>0</v>
      </c>
      <c r="J39" s="154" t="str">
        <f>IF(CenaCelkemVypocet=0,"",I39/CenaCelkemVypocet*100)</f>
        <v/>
      </c>
    </row>
    <row r="40" spans="1:10" ht="25.5" hidden="1" customHeight="1" x14ac:dyDescent="0.2">
      <c r="A40" s="139">
        <v>2</v>
      </c>
      <c r="B40" s="155" t="s">
        <v>45</v>
      </c>
      <c r="C40" s="156" t="s">
        <v>46</v>
      </c>
      <c r="D40" s="156"/>
      <c r="E40" s="156"/>
      <c r="F40" s="157">
        <f>'01 2202_01 Pol'!AE172</f>
        <v>0</v>
      </c>
      <c r="G40" s="158">
        <f>'01 2202_01 Pol'!AF172</f>
        <v>0</v>
      </c>
      <c r="H40" s="158">
        <f>(F40*SazbaDPH1/100)+(G40*SazbaDPH2/100)</f>
        <v>0</v>
      </c>
      <c r="I40" s="158">
        <f>F40+G40+H40</f>
        <v>0</v>
      </c>
      <c r="J40" s="159" t="str">
        <f>IF(CenaCelkemVypocet=0,"",I40/CenaCelkemVypocet*100)</f>
        <v/>
      </c>
    </row>
    <row r="41" spans="1:10" ht="25.5" hidden="1" customHeight="1" x14ac:dyDescent="0.2">
      <c r="A41" s="139">
        <v>3</v>
      </c>
      <c r="B41" s="160" t="s">
        <v>43</v>
      </c>
      <c r="C41" s="150" t="s">
        <v>44</v>
      </c>
      <c r="D41" s="150"/>
      <c r="E41" s="150"/>
      <c r="F41" s="161">
        <f>'01 2202_01 Pol'!AE172</f>
        <v>0</v>
      </c>
      <c r="G41" s="153">
        <f>'01 2202_01 Pol'!AF172</f>
        <v>0</v>
      </c>
      <c r="H41" s="153">
        <f>(F41*SazbaDPH1/100)+(G41*SazbaDPH2/100)</f>
        <v>0</v>
      </c>
      <c r="I41" s="153">
        <f>F41+G41+H41</f>
        <v>0</v>
      </c>
      <c r="J41" s="154" t="str">
        <f>IF(CenaCelkemVypocet=0,"",I41/CenaCelkemVypocet*100)</f>
        <v/>
      </c>
    </row>
    <row r="42" spans="1:10" ht="25.5" hidden="1" customHeight="1" x14ac:dyDescent="0.2">
      <c r="A42" s="139"/>
      <c r="B42" s="162" t="s">
        <v>58</v>
      </c>
      <c r="C42" s="163"/>
      <c r="D42" s="163"/>
      <c r="E42" s="164"/>
      <c r="F42" s="165">
        <f>SUMIF(A39:A41,"=1",F39:F41)</f>
        <v>0</v>
      </c>
      <c r="G42" s="166">
        <f>SUMIF(A39:A41,"=1",G39:G41)</f>
        <v>0</v>
      </c>
      <c r="H42" s="166">
        <f>SUMIF(A39:A41,"=1",H39:H41)</f>
        <v>0</v>
      </c>
      <c r="I42" s="166">
        <f>SUMIF(A39:A41,"=1",I39:I41)</f>
        <v>0</v>
      </c>
      <c r="J42" s="167">
        <f>SUMIF(A39:A41,"=1",J39:J41)</f>
        <v>0</v>
      </c>
    </row>
    <row r="44" spans="1:10" x14ac:dyDescent="0.2">
      <c r="A44" t="s">
        <v>60</v>
      </c>
      <c r="B44" t="s">
        <v>61</v>
      </c>
    </row>
    <row r="45" spans="1:10" x14ac:dyDescent="0.2">
      <c r="A45" t="s">
        <v>62</v>
      </c>
      <c r="B45" t="s">
        <v>63</v>
      </c>
    </row>
    <row r="46" spans="1:10" x14ac:dyDescent="0.2">
      <c r="A46" t="s">
        <v>64</v>
      </c>
      <c r="B46" t="s">
        <v>65</v>
      </c>
    </row>
    <row r="49" spans="1:10" ht="15.75" x14ac:dyDescent="0.25">
      <c r="B49" s="178" t="s">
        <v>66</v>
      </c>
    </row>
    <row r="51" spans="1:10" ht="25.5" customHeight="1" x14ac:dyDescent="0.2">
      <c r="A51" s="180"/>
      <c r="B51" s="183" t="s">
        <v>18</v>
      </c>
      <c r="C51" s="183" t="s">
        <v>6</v>
      </c>
      <c r="D51" s="184"/>
      <c r="E51" s="184"/>
      <c r="F51" s="185" t="s">
        <v>67</v>
      </c>
      <c r="G51" s="185"/>
      <c r="H51" s="185"/>
      <c r="I51" s="185" t="s">
        <v>31</v>
      </c>
      <c r="J51" s="185" t="s">
        <v>0</v>
      </c>
    </row>
    <row r="52" spans="1:10" ht="36.75" customHeight="1" x14ac:dyDescent="0.2">
      <c r="A52" s="181"/>
      <c r="B52" s="186" t="s">
        <v>68</v>
      </c>
      <c r="C52" s="187" t="s">
        <v>69</v>
      </c>
      <c r="D52" s="188"/>
      <c r="E52" s="188"/>
      <c r="F52" s="194" t="s">
        <v>26</v>
      </c>
      <c r="G52" s="195"/>
      <c r="H52" s="195"/>
      <c r="I52" s="195">
        <f>'01 2202_01 Pol'!G8</f>
        <v>0</v>
      </c>
      <c r="J52" s="192" t="str">
        <f>IF(I70=0,"",I52/I70*100)</f>
        <v/>
      </c>
    </row>
    <row r="53" spans="1:10" ht="36.75" customHeight="1" x14ac:dyDescent="0.2">
      <c r="A53" s="181"/>
      <c r="B53" s="186" t="s">
        <v>70</v>
      </c>
      <c r="C53" s="187" t="s">
        <v>71</v>
      </c>
      <c r="D53" s="188"/>
      <c r="E53" s="188"/>
      <c r="F53" s="194" t="s">
        <v>26</v>
      </c>
      <c r="G53" s="195"/>
      <c r="H53" s="195"/>
      <c r="I53" s="195">
        <f>'01 2202_01 Pol'!G28</f>
        <v>0</v>
      </c>
      <c r="J53" s="192" t="str">
        <f>IF(I70=0,"",I53/I70*100)</f>
        <v/>
      </c>
    </row>
    <row r="54" spans="1:10" ht="36.75" customHeight="1" x14ac:dyDescent="0.2">
      <c r="A54" s="181"/>
      <c r="B54" s="186" t="s">
        <v>72</v>
      </c>
      <c r="C54" s="187" t="s">
        <v>73</v>
      </c>
      <c r="D54" s="188"/>
      <c r="E54" s="188"/>
      <c r="F54" s="194" t="s">
        <v>26</v>
      </c>
      <c r="G54" s="195"/>
      <c r="H54" s="195"/>
      <c r="I54" s="195">
        <f>'01 2202_01 Pol'!G31</f>
        <v>0</v>
      </c>
      <c r="J54" s="192" t="str">
        <f>IF(I70=0,"",I54/I70*100)</f>
        <v/>
      </c>
    </row>
    <row r="55" spans="1:10" ht="36.75" customHeight="1" x14ac:dyDescent="0.2">
      <c r="A55" s="181"/>
      <c r="B55" s="186" t="s">
        <v>74</v>
      </c>
      <c r="C55" s="187" t="s">
        <v>75</v>
      </c>
      <c r="D55" s="188"/>
      <c r="E55" s="188"/>
      <c r="F55" s="194" t="s">
        <v>26</v>
      </c>
      <c r="G55" s="195"/>
      <c r="H55" s="195"/>
      <c r="I55" s="195">
        <f>'01 2202_01 Pol'!G38</f>
        <v>0</v>
      </c>
      <c r="J55" s="192" t="str">
        <f>IF(I70=0,"",I55/I70*100)</f>
        <v/>
      </c>
    </row>
    <row r="56" spans="1:10" ht="36.75" customHeight="1" x14ac:dyDescent="0.2">
      <c r="A56" s="181"/>
      <c r="B56" s="186" t="s">
        <v>76</v>
      </c>
      <c r="C56" s="187" t="s">
        <v>77</v>
      </c>
      <c r="D56" s="188"/>
      <c r="E56" s="188"/>
      <c r="F56" s="194" t="s">
        <v>26</v>
      </c>
      <c r="G56" s="195"/>
      <c r="H56" s="195"/>
      <c r="I56" s="195">
        <f>'01 2202_01 Pol'!G48</f>
        <v>0</v>
      </c>
      <c r="J56" s="192" t="str">
        <f>IF(I70=0,"",I56/I70*100)</f>
        <v/>
      </c>
    </row>
    <row r="57" spans="1:10" ht="36.75" customHeight="1" x14ac:dyDescent="0.2">
      <c r="A57" s="181"/>
      <c r="B57" s="186" t="s">
        <v>78</v>
      </c>
      <c r="C57" s="187" t="s">
        <v>79</v>
      </c>
      <c r="D57" s="188"/>
      <c r="E57" s="188"/>
      <c r="F57" s="194" t="s">
        <v>26</v>
      </c>
      <c r="G57" s="195"/>
      <c r="H57" s="195"/>
      <c r="I57" s="195">
        <f>'01 2202_01 Pol'!G52</f>
        <v>0</v>
      </c>
      <c r="J57" s="192" t="str">
        <f>IF(I70=0,"",I57/I70*100)</f>
        <v/>
      </c>
    </row>
    <row r="58" spans="1:10" ht="36.75" customHeight="1" x14ac:dyDescent="0.2">
      <c r="A58" s="181"/>
      <c r="B58" s="186" t="s">
        <v>80</v>
      </c>
      <c r="C58" s="187" t="s">
        <v>81</v>
      </c>
      <c r="D58" s="188"/>
      <c r="E58" s="188"/>
      <c r="F58" s="194" t="s">
        <v>26</v>
      </c>
      <c r="G58" s="195"/>
      <c r="H58" s="195"/>
      <c r="I58" s="195">
        <f>'01 2202_01 Pol'!G58</f>
        <v>0</v>
      </c>
      <c r="J58" s="192" t="str">
        <f>IF(I70=0,"",I58/I70*100)</f>
        <v/>
      </c>
    </row>
    <row r="59" spans="1:10" ht="36.75" customHeight="1" x14ac:dyDescent="0.2">
      <c r="A59" s="181"/>
      <c r="B59" s="186" t="s">
        <v>82</v>
      </c>
      <c r="C59" s="187" t="s">
        <v>83</v>
      </c>
      <c r="D59" s="188"/>
      <c r="E59" s="188"/>
      <c r="F59" s="194" t="s">
        <v>26</v>
      </c>
      <c r="G59" s="195"/>
      <c r="H59" s="195"/>
      <c r="I59" s="195">
        <f>'01 2202_01 Pol'!G62</f>
        <v>0</v>
      </c>
      <c r="J59" s="192" t="str">
        <f>IF(I70=0,"",I59/I70*100)</f>
        <v/>
      </c>
    </row>
    <row r="60" spans="1:10" ht="36.75" customHeight="1" x14ac:dyDescent="0.2">
      <c r="A60" s="181"/>
      <c r="B60" s="186" t="s">
        <v>84</v>
      </c>
      <c r="C60" s="187" t="s">
        <v>85</v>
      </c>
      <c r="D60" s="188"/>
      <c r="E60" s="188"/>
      <c r="F60" s="194" t="s">
        <v>26</v>
      </c>
      <c r="G60" s="195"/>
      <c r="H60" s="195"/>
      <c r="I60" s="195">
        <f>'01 2202_01 Pol'!G71</f>
        <v>0</v>
      </c>
      <c r="J60" s="192" t="str">
        <f>IF(I70=0,"",I60/I70*100)</f>
        <v/>
      </c>
    </row>
    <row r="61" spans="1:10" ht="36.75" customHeight="1" x14ac:dyDescent="0.2">
      <c r="A61" s="181"/>
      <c r="B61" s="186" t="s">
        <v>86</v>
      </c>
      <c r="C61" s="187" t="s">
        <v>87</v>
      </c>
      <c r="D61" s="188"/>
      <c r="E61" s="188"/>
      <c r="F61" s="194" t="s">
        <v>26</v>
      </c>
      <c r="G61" s="195"/>
      <c r="H61" s="195"/>
      <c r="I61" s="195">
        <f>'01 2202_01 Pol'!G101</f>
        <v>0</v>
      </c>
      <c r="J61" s="192" t="str">
        <f>IF(I70=0,"",I61/I70*100)</f>
        <v/>
      </c>
    </row>
    <row r="62" spans="1:10" ht="36.75" customHeight="1" x14ac:dyDescent="0.2">
      <c r="A62" s="181"/>
      <c r="B62" s="186" t="s">
        <v>88</v>
      </c>
      <c r="C62" s="187" t="s">
        <v>89</v>
      </c>
      <c r="D62" s="188"/>
      <c r="E62" s="188"/>
      <c r="F62" s="194" t="s">
        <v>27</v>
      </c>
      <c r="G62" s="195"/>
      <c r="H62" s="195"/>
      <c r="I62" s="195">
        <f>'01 2202_01 Pol'!G103</f>
        <v>0</v>
      </c>
      <c r="J62" s="192" t="str">
        <f>IF(I70=0,"",I62/I70*100)</f>
        <v/>
      </c>
    </row>
    <row r="63" spans="1:10" ht="36.75" customHeight="1" x14ac:dyDescent="0.2">
      <c r="A63" s="181"/>
      <c r="B63" s="186" t="s">
        <v>90</v>
      </c>
      <c r="C63" s="187" t="s">
        <v>91</v>
      </c>
      <c r="D63" s="188"/>
      <c r="E63" s="188"/>
      <c r="F63" s="194" t="s">
        <v>27</v>
      </c>
      <c r="G63" s="195"/>
      <c r="H63" s="195"/>
      <c r="I63" s="195">
        <f>'01 2202_01 Pol'!G114</f>
        <v>0</v>
      </c>
      <c r="J63" s="192" t="str">
        <f>IF(I70=0,"",I63/I70*100)</f>
        <v/>
      </c>
    </row>
    <row r="64" spans="1:10" ht="36.75" customHeight="1" x14ac:dyDescent="0.2">
      <c r="A64" s="181"/>
      <c r="B64" s="186" t="s">
        <v>92</v>
      </c>
      <c r="C64" s="187" t="s">
        <v>93</v>
      </c>
      <c r="D64" s="188"/>
      <c r="E64" s="188"/>
      <c r="F64" s="194" t="s">
        <v>27</v>
      </c>
      <c r="G64" s="195"/>
      <c r="H64" s="195"/>
      <c r="I64" s="195">
        <f>'01 2202_01 Pol'!G137</f>
        <v>0</v>
      </c>
      <c r="J64" s="192" t="str">
        <f>IF(I70=0,"",I64/I70*100)</f>
        <v/>
      </c>
    </row>
    <row r="65" spans="1:10" ht="36.75" customHeight="1" x14ac:dyDescent="0.2">
      <c r="A65" s="181"/>
      <c r="B65" s="186" t="s">
        <v>94</v>
      </c>
      <c r="C65" s="187" t="s">
        <v>95</v>
      </c>
      <c r="D65" s="188"/>
      <c r="E65" s="188"/>
      <c r="F65" s="194" t="s">
        <v>27</v>
      </c>
      <c r="G65" s="195"/>
      <c r="H65" s="195"/>
      <c r="I65" s="195">
        <f>'01 2202_01 Pol'!G141</f>
        <v>0</v>
      </c>
      <c r="J65" s="192" t="str">
        <f>IF(I70=0,"",I65/I70*100)</f>
        <v/>
      </c>
    </row>
    <row r="66" spans="1:10" ht="36.75" customHeight="1" x14ac:dyDescent="0.2">
      <c r="A66" s="181"/>
      <c r="B66" s="186" t="s">
        <v>96</v>
      </c>
      <c r="C66" s="187" t="s">
        <v>97</v>
      </c>
      <c r="D66" s="188"/>
      <c r="E66" s="188"/>
      <c r="F66" s="194" t="s">
        <v>27</v>
      </c>
      <c r="G66" s="195"/>
      <c r="H66" s="195"/>
      <c r="I66" s="195">
        <f>'01 2202_01 Pol'!G146</f>
        <v>0</v>
      </c>
      <c r="J66" s="192" t="str">
        <f>IF(I70=0,"",I66/I70*100)</f>
        <v/>
      </c>
    </row>
    <row r="67" spans="1:10" ht="36.75" customHeight="1" x14ac:dyDescent="0.2">
      <c r="A67" s="181"/>
      <c r="B67" s="186" t="s">
        <v>98</v>
      </c>
      <c r="C67" s="187" t="s">
        <v>99</v>
      </c>
      <c r="D67" s="188"/>
      <c r="E67" s="188"/>
      <c r="F67" s="194" t="s">
        <v>27</v>
      </c>
      <c r="G67" s="195"/>
      <c r="H67" s="195"/>
      <c r="I67" s="195">
        <f>'01 2202_01 Pol'!G153</f>
        <v>0</v>
      </c>
      <c r="J67" s="192" t="str">
        <f>IF(I70=0,"",I67/I70*100)</f>
        <v/>
      </c>
    </row>
    <row r="68" spans="1:10" ht="36.75" customHeight="1" x14ac:dyDescent="0.2">
      <c r="A68" s="181"/>
      <c r="B68" s="186" t="s">
        <v>100</v>
      </c>
      <c r="C68" s="187" t="s">
        <v>101</v>
      </c>
      <c r="D68" s="188"/>
      <c r="E68" s="188"/>
      <c r="F68" s="194" t="s">
        <v>102</v>
      </c>
      <c r="G68" s="195"/>
      <c r="H68" s="195"/>
      <c r="I68" s="195">
        <f>'01 2202_01 Pol'!G159</f>
        <v>0</v>
      </c>
      <c r="J68" s="192" t="str">
        <f>IF(I70=0,"",I68/I70*100)</f>
        <v/>
      </c>
    </row>
    <row r="69" spans="1:10" ht="36.75" customHeight="1" x14ac:dyDescent="0.2">
      <c r="A69" s="181"/>
      <c r="B69" s="186" t="s">
        <v>103</v>
      </c>
      <c r="C69" s="187" t="s">
        <v>30</v>
      </c>
      <c r="D69" s="188"/>
      <c r="E69" s="188"/>
      <c r="F69" s="194" t="s">
        <v>103</v>
      </c>
      <c r="G69" s="195"/>
      <c r="H69" s="195"/>
      <c r="I69" s="195">
        <f>'01 2202_01 Pol'!G169</f>
        <v>0</v>
      </c>
      <c r="J69" s="192" t="str">
        <f>IF(I70=0,"",I69/I70*100)</f>
        <v/>
      </c>
    </row>
    <row r="70" spans="1:10" ht="25.5" customHeight="1" x14ac:dyDescent="0.2">
      <c r="A70" s="182"/>
      <c r="B70" s="189" t="s">
        <v>1</v>
      </c>
      <c r="C70" s="190"/>
      <c r="D70" s="191"/>
      <c r="E70" s="191"/>
      <c r="F70" s="196"/>
      <c r="G70" s="197"/>
      <c r="H70" s="197"/>
      <c r="I70" s="197">
        <f>SUM(I52:I69)</f>
        <v>0</v>
      </c>
      <c r="J70" s="193">
        <f>SUM(J52:J69)</f>
        <v>0</v>
      </c>
    </row>
    <row r="71" spans="1:10" x14ac:dyDescent="0.2">
      <c r="F71" s="137"/>
      <c r="G71" s="137"/>
      <c r="H71" s="137"/>
      <c r="I71" s="137"/>
      <c r="J71" s="138"/>
    </row>
    <row r="72" spans="1:10" x14ac:dyDescent="0.2">
      <c r="F72" s="137"/>
      <c r="G72" s="137"/>
      <c r="H72" s="137"/>
      <c r="I72" s="137"/>
      <c r="J72" s="138"/>
    </row>
    <row r="73" spans="1:10" x14ac:dyDescent="0.2">
      <c r="F73" s="137"/>
      <c r="G73" s="137"/>
      <c r="H73" s="137"/>
      <c r="I73" s="137"/>
      <c r="J73" s="13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C68:E68"/>
    <mergeCell ref="C69:E69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10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BA61A-9938-4013-8ABD-F50186A4DC86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9" customWidth="1"/>
    <col min="3" max="3" width="38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9" t="s">
        <v>7</v>
      </c>
      <c r="B1" s="199"/>
      <c r="C1" s="199"/>
      <c r="D1" s="199"/>
      <c r="E1" s="199"/>
      <c r="F1" s="199"/>
      <c r="G1" s="199"/>
      <c r="AG1" t="s">
        <v>105</v>
      </c>
    </row>
    <row r="2" spans="1:60" ht="24.95" customHeight="1" x14ac:dyDescent="0.2">
      <c r="A2" s="200" t="s">
        <v>8</v>
      </c>
      <c r="B2" s="49" t="s">
        <v>49</v>
      </c>
      <c r="C2" s="203" t="s">
        <v>50</v>
      </c>
      <c r="D2" s="201"/>
      <c r="E2" s="201"/>
      <c r="F2" s="201"/>
      <c r="G2" s="202"/>
      <c r="AG2" t="s">
        <v>106</v>
      </c>
    </row>
    <row r="3" spans="1:60" ht="24.95" customHeight="1" x14ac:dyDescent="0.2">
      <c r="A3" s="200" t="s">
        <v>9</v>
      </c>
      <c r="B3" s="49" t="s">
        <v>45</v>
      </c>
      <c r="C3" s="203" t="s">
        <v>46</v>
      </c>
      <c r="D3" s="201"/>
      <c r="E3" s="201"/>
      <c r="F3" s="201"/>
      <c r="G3" s="202"/>
      <c r="AC3" s="179" t="s">
        <v>106</v>
      </c>
      <c r="AG3" t="s">
        <v>107</v>
      </c>
    </row>
    <row r="4" spans="1:60" ht="24.95" customHeight="1" x14ac:dyDescent="0.2">
      <c r="A4" s="204" t="s">
        <v>10</v>
      </c>
      <c r="B4" s="205" t="s">
        <v>43</v>
      </c>
      <c r="C4" s="206" t="s">
        <v>44</v>
      </c>
      <c r="D4" s="207"/>
      <c r="E4" s="207"/>
      <c r="F4" s="207"/>
      <c r="G4" s="208"/>
      <c r="AG4" t="s">
        <v>108</v>
      </c>
    </row>
    <row r="5" spans="1:60" x14ac:dyDescent="0.2">
      <c r="D5" s="10"/>
    </row>
    <row r="6" spans="1:60" ht="38.25" x14ac:dyDescent="0.2">
      <c r="A6" s="210" t="s">
        <v>109</v>
      </c>
      <c r="B6" s="212" t="s">
        <v>110</v>
      </c>
      <c r="C6" s="212" t="s">
        <v>111</v>
      </c>
      <c r="D6" s="211" t="s">
        <v>112</v>
      </c>
      <c r="E6" s="210" t="s">
        <v>113</v>
      </c>
      <c r="F6" s="209" t="s">
        <v>114</v>
      </c>
      <c r="G6" s="210" t="s">
        <v>31</v>
      </c>
      <c r="H6" s="213" t="s">
        <v>32</v>
      </c>
      <c r="I6" s="213" t="s">
        <v>115</v>
      </c>
      <c r="J6" s="213" t="s">
        <v>33</v>
      </c>
      <c r="K6" s="213" t="s">
        <v>116</v>
      </c>
      <c r="L6" s="213" t="s">
        <v>117</v>
      </c>
      <c r="M6" s="213" t="s">
        <v>118</v>
      </c>
      <c r="N6" s="213" t="s">
        <v>119</v>
      </c>
      <c r="O6" s="213" t="s">
        <v>120</v>
      </c>
      <c r="P6" s="213" t="s">
        <v>121</v>
      </c>
      <c r="Q6" s="213" t="s">
        <v>122</v>
      </c>
      <c r="R6" s="213" t="s">
        <v>123</v>
      </c>
      <c r="S6" s="213" t="s">
        <v>124</v>
      </c>
      <c r="T6" s="213" t="s">
        <v>125</v>
      </c>
      <c r="U6" s="213" t="s">
        <v>126</v>
      </c>
      <c r="V6" s="213" t="s">
        <v>127</v>
      </c>
      <c r="W6" s="213" t="s">
        <v>128</v>
      </c>
      <c r="X6" s="213" t="s">
        <v>129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</row>
    <row r="8" spans="1:60" x14ac:dyDescent="0.2">
      <c r="A8" s="245" t="s">
        <v>130</v>
      </c>
      <c r="B8" s="246" t="s">
        <v>68</v>
      </c>
      <c r="C8" s="268" t="s">
        <v>69</v>
      </c>
      <c r="D8" s="247"/>
      <c r="E8" s="248"/>
      <c r="F8" s="249"/>
      <c r="G8" s="250">
        <f>SUMIF(AG9:AG27,"&lt;&gt;NOR",G9:G27)</f>
        <v>0</v>
      </c>
      <c r="H8" s="244"/>
      <c r="I8" s="244">
        <f>SUM(I9:I27)</f>
        <v>0</v>
      </c>
      <c r="J8" s="244"/>
      <c r="K8" s="244">
        <f>SUM(K9:K27)</f>
        <v>0</v>
      </c>
      <c r="L8" s="244"/>
      <c r="M8" s="244">
        <f>SUM(M9:M27)</f>
        <v>0</v>
      </c>
      <c r="N8" s="243"/>
      <c r="O8" s="243">
        <f>SUM(O9:O27)</f>
        <v>1.54</v>
      </c>
      <c r="P8" s="243"/>
      <c r="Q8" s="243">
        <f>SUM(Q9:Q27)</f>
        <v>0</v>
      </c>
      <c r="R8" s="244"/>
      <c r="S8" s="244"/>
      <c r="T8" s="244"/>
      <c r="U8" s="244"/>
      <c r="V8" s="244">
        <f>SUM(V9:V27)</f>
        <v>10.43</v>
      </c>
      <c r="W8" s="244"/>
      <c r="X8" s="244"/>
      <c r="AG8" t="s">
        <v>131</v>
      </c>
    </row>
    <row r="9" spans="1:60" ht="22.5" outlineLevel="1" x14ac:dyDescent="0.2">
      <c r="A9" s="252">
        <v>1</v>
      </c>
      <c r="B9" s="253" t="s">
        <v>132</v>
      </c>
      <c r="C9" s="269" t="s">
        <v>133</v>
      </c>
      <c r="D9" s="254" t="s">
        <v>134</v>
      </c>
      <c r="E9" s="255">
        <v>0.29880000000000001</v>
      </c>
      <c r="F9" s="256"/>
      <c r="G9" s="257">
        <f>ROUND(E9*F9,2)</f>
        <v>0</v>
      </c>
      <c r="H9" s="236"/>
      <c r="I9" s="235">
        <f>ROUND(E9*H9,2)</f>
        <v>0</v>
      </c>
      <c r="J9" s="236"/>
      <c r="K9" s="235">
        <f>ROUND(E9*J9,2)</f>
        <v>0</v>
      </c>
      <c r="L9" s="235">
        <v>21</v>
      </c>
      <c r="M9" s="235">
        <f>G9*(1+L9/100)</f>
        <v>0</v>
      </c>
      <c r="N9" s="234">
        <v>1.67076</v>
      </c>
      <c r="O9" s="234">
        <f>ROUND(E9*N9,2)</f>
        <v>0.5</v>
      </c>
      <c r="P9" s="234">
        <v>0</v>
      </c>
      <c r="Q9" s="234">
        <f>ROUND(E9*P9,2)</f>
        <v>0</v>
      </c>
      <c r="R9" s="235"/>
      <c r="S9" s="235" t="s">
        <v>135</v>
      </c>
      <c r="T9" s="235" t="s">
        <v>135</v>
      </c>
      <c r="U9" s="235">
        <v>8.4161999999999999</v>
      </c>
      <c r="V9" s="235">
        <f>ROUND(E9*U9,2)</f>
        <v>2.5099999999999998</v>
      </c>
      <c r="W9" s="235"/>
      <c r="X9" s="235" t="s">
        <v>136</v>
      </c>
      <c r="Y9" s="214"/>
      <c r="Z9" s="214"/>
      <c r="AA9" s="214"/>
      <c r="AB9" s="214"/>
      <c r="AC9" s="214"/>
      <c r="AD9" s="214"/>
      <c r="AE9" s="214"/>
      <c r="AF9" s="214"/>
      <c r="AG9" s="214" t="s">
        <v>137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1" x14ac:dyDescent="0.2">
      <c r="A10" s="231"/>
      <c r="B10" s="232"/>
      <c r="C10" s="270" t="s">
        <v>138</v>
      </c>
      <c r="D10" s="237"/>
      <c r="E10" s="238"/>
      <c r="F10" s="235"/>
      <c r="G10" s="235"/>
      <c r="H10" s="235"/>
      <c r="I10" s="235"/>
      <c r="J10" s="235"/>
      <c r="K10" s="235"/>
      <c r="L10" s="235"/>
      <c r="M10" s="235"/>
      <c r="N10" s="234"/>
      <c r="O10" s="234"/>
      <c r="P10" s="234"/>
      <c r="Q10" s="234"/>
      <c r="R10" s="235"/>
      <c r="S10" s="235"/>
      <c r="T10" s="235"/>
      <c r="U10" s="235"/>
      <c r="V10" s="235"/>
      <c r="W10" s="235"/>
      <c r="X10" s="235"/>
      <c r="Y10" s="214"/>
      <c r="Z10" s="214"/>
      <c r="AA10" s="214"/>
      <c r="AB10" s="214"/>
      <c r="AC10" s="214"/>
      <c r="AD10" s="214"/>
      <c r="AE10" s="214"/>
      <c r="AF10" s="214"/>
      <c r="AG10" s="214" t="s">
        <v>139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1" x14ac:dyDescent="0.2">
      <c r="A11" s="231"/>
      <c r="B11" s="232"/>
      <c r="C11" s="271" t="s">
        <v>140</v>
      </c>
      <c r="D11" s="239"/>
      <c r="E11" s="240"/>
      <c r="F11" s="235"/>
      <c r="G11" s="235"/>
      <c r="H11" s="235"/>
      <c r="I11" s="235"/>
      <c r="J11" s="235"/>
      <c r="K11" s="235"/>
      <c r="L11" s="235"/>
      <c r="M11" s="235"/>
      <c r="N11" s="234"/>
      <c r="O11" s="234"/>
      <c r="P11" s="234"/>
      <c r="Q11" s="234"/>
      <c r="R11" s="235"/>
      <c r="S11" s="235"/>
      <c r="T11" s="235"/>
      <c r="U11" s="235"/>
      <c r="V11" s="235"/>
      <c r="W11" s="235"/>
      <c r="X11" s="235"/>
      <c r="Y11" s="214"/>
      <c r="Z11" s="214"/>
      <c r="AA11" s="214"/>
      <c r="AB11" s="214"/>
      <c r="AC11" s="214"/>
      <c r="AD11" s="214"/>
      <c r="AE11" s="214"/>
      <c r="AF11" s="214"/>
      <c r="AG11" s="214" t="s">
        <v>139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1" x14ac:dyDescent="0.2">
      <c r="A12" s="231"/>
      <c r="B12" s="232"/>
      <c r="C12" s="272" t="s">
        <v>141</v>
      </c>
      <c r="D12" s="239"/>
      <c r="E12" s="240">
        <v>9.9600000000000009</v>
      </c>
      <c r="F12" s="235"/>
      <c r="G12" s="235"/>
      <c r="H12" s="235"/>
      <c r="I12" s="235"/>
      <c r="J12" s="235"/>
      <c r="K12" s="235"/>
      <c r="L12" s="235"/>
      <c r="M12" s="235"/>
      <c r="N12" s="234"/>
      <c r="O12" s="234"/>
      <c r="P12" s="234"/>
      <c r="Q12" s="234"/>
      <c r="R12" s="235"/>
      <c r="S12" s="235"/>
      <c r="T12" s="235"/>
      <c r="U12" s="235"/>
      <c r="V12" s="235"/>
      <c r="W12" s="235"/>
      <c r="X12" s="235"/>
      <c r="Y12" s="214"/>
      <c r="Z12" s="214"/>
      <c r="AA12" s="214"/>
      <c r="AB12" s="214"/>
      <c r="AC12" s="214"/>
      <c r="AD12" s="214"/>
      <c r="AE12" s="214"/>
      <c r="AF12" s="214"/>
      <c r="AG12" s="214" t="s">
        <v>139</v>
      </c>
      <c r="AH12" s="214">
        <v>2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31"/>
      <c r="B13" s="232"/>
      <c r="C13" s="272" t="s">
        <v>142</v>
      </c>
      <c r="D13" s="239"/>
      <c r="E13" s="240"/>
      <c r="F13" s="235"/>
      <c r="G13" s="235"/>
      <c r="H13" s="235"/>
      <c r="I13" s="235"/>
      <c r="J13" s="235"/>
      <c r="K13" s="235"/>
      <c r="L13" s="235"/>
      <c r="M13" s="235"/>
      <c r="N13" s="234"/>
      <c r="O13" s="234"/>
      <c r="P13" s="234"/>
      <c r="Q13" s="234"/>
      <c r="R13" s="235"/>
      <c r="S13" s="235"/>
      <c r="T13" s="235"/>
      <c r="U13" s="235"/>
      <c r="V13" s="235"/>
      <c r="W13" s="235"/>
      <c r="X13" s="235"/>
      <c r="Y13" s="214"/>
      <c r="Z13" s="214"/>
      <c r="AA13" s="214"/>
      <c r="AB13" s="214"/>
      <c r="AC13" s="214"/>
      <c r="AD13" s="214"/>
      <c r="AE13" s="214"/>
      <c r="AF13" s="214"/>
      <c r="AG13" s="214" t="s">
        <v>139</v>
      </c>
      <c r="AH13" s="214">
        <v>2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1" x14ac:dyDescent="0.2">
      <c r="A14" s="231"/>
      <c r="B14" s="232"/>
      <c r="C14" s="271" t="s">
        <v>143</v>
      </c>
      <c r="D14" s="239"/>
      <c r="E14" s="240"/>
      <c r="F14" s="235"/>
      <c r="G14" s="235"/>
      <c r="H14" s="235"/>
      <c r="I14" s="235"/>
      <c r="J14" s="235"/>
      <c r="K14" s="235"/>
      <c r="L14" s="235"/>
      <c r="M14" s="235"/>
      <c r="N14" s="234"/>
      <c r="O14" s="234"/>
      <c r="P14" s="234"/>
      <c r="Q14" s="234"/>
      <c r="R14" s="235"/>
      <c r="S14" s="235"/>
      <c r="T14" s="235"/>
      <c r="U14" s="235"/>
      <c r="V14" s="235"/>
      <c r="W14" s="235"/>
      <c r="X14" s="235"/>
      <c r="Y14" s="214"/>
      <c r="Z14" s="214"/>
      <c r="AA14" s="214"/>
      <c r="AB14" s="214"/>
      <c r="AC14" s="214"/>
      <c r="AD14" s="214"/>
      <c r="AE14" s="214"/>
      <c r="AF14" s="214"/>
      <c r="AG14" s="214" t="s">
        <v>139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 x14ac:dyDescent="0.2">
      <c r="A15" s="231"/>
      <c r="B15" s="232"/>
      <c r="C15" s="270" t="s">
        <v>144</v>
      </c>
      <c r="D15" s="237"/>
      <c r="E15" s="238">
        <v>0.29880000000000001</v>
      </c>
      <c r="F15" s="235"/>
      <c r="G15" s="235"/>
      <c r="H15" s="235"/>
      <c r="I15" s="235"/>
      <c r="J15" s="235"/>
      <c r="K15" s="235"/>
      <c r="L15" s="235"/>
      <c r="M15" s="235"/>
      <c r="N15" s="234"/>
      <c r="O15" s="234"/>
      <c r="P15" s="234"/>
      <c r="Q15" s="234"/>
      <c r="R15" s="235"/>
      <c r="S15" s="235"/>
      <c r="T15" s="235"/>
      <c r="U15" s="235"/>
      <c r="V15" s="235"/>
      <c r="W15" s="235"/>
      <c r="X15" s="235"/>
      <c r="Y15" s="214"/>
      <c r="Z15" s="214"/>
      <c r="AA15" s="214"/>
      <c r="AB15" s="214"/>
      <c r="AC15" s="214"/>
      <c r="AD15" s="214"/>
      <c r="AE15" s="214"/>
      <c r="AF15" s="214"/>
      <c r="AG15" s="214" t="s">
        <v>139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ht="22.5" outlineLevel="1" x14ac:dyDescent="0.2">
      <c r="A16" s="252">
        <v>2</v>
      </c>
      <c r="B16" s="253" t="s">
        <v>145</v>
      </c>
      <c r="C16" s="269" t="s">
        <v>146</v>
      </c>
      <c r="D16" s="254" t="s">
        <v>134</v>
      </c>
      <c r="E16" s="255">
        <v>0.108</v>
      </c>
      <c r="F16" s="256"/>
      <c r="G16" s="257">
        <f>ROUND(E16*F16,2)</f>
        <v>0</v>
      </c>
      <c r="H16" s="236"/>
      <c r="I16" s="235">
        <f>ROUND(E16*H16,2)</f>
        <v>0</v>
      </c>
      <c r="J16" s="236"/>
      <c r="K16" s="235">
        <f>ROUND(E16*J16,2)</f>
        <v>0</v>
      </c>
      <c r="L16" s="235">
        <v>21</v>
      </c>
      <c r="M16" s="235">
        <f>G16*(1+L16/100)</f>
        <v>0</v>
      </c>
      <c r="N16" s="234">
        <v>1.6823999999999999</v>
      </c>
      <c r="O16" s="234">
        <f>ROUND(E16*N16,2)</f>
        <v>0.18</v>
      </c>
      <c r="P16" s="234">
        <v>0</v>
      </c>
      <c r="Q16" s="234">
        <f>ROUND(E16*P16,2)</f>
        <v>0</v>
      </c>
      <c r="R16" s="235"/>
      <c r="S16" s="235" t="s">
        <v>135</v>
      </c>
      <c r="T16" s="235" t="s">
        <v>135</v>
      </c>
      <c r="U16" s="235">
        <v>6.8680000000000003</v>
      </c>
      <c r="V16" s="235">
        <f>ROUND(E16*U16,2)</f>
        <v>0.74</v>
      </c>
      <c r="W16" s="235"/>
      <c r="X16" s="235" t="s">
        <v>136</v>
      </c>
      <c r="Y16" s="214"/>
      <c r="Z16" s="214"/>
      <c r="AA16" s="214"/>
      <c r="AB16" s="214"/>
      <c r="AC16" s="214"/>
      <c r="AD16" s="214"/>
      <c r="AE16" s="214"/>
      <c r="AF16" s="214"/>
      <c r="AG16" s="214" t="s">
        <v>137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 x14ac:dyDescent="0.2">
      <c r="A17" s="231"/>
      <c r="B17" s="232"/>
      <c r="C17" s="270" t="s">
        <v>147</v>
      </c>
      <c r="D17" s="237"/>
      <c r="E17" s="238">
        <v>0.108</v>
      </c>
      <c r="F17" s="235"/>
      <c r="G17" s="235"/>
      <c r="H17" s="235"/>
      <c r="I17" s="235"/>
      <c r="J17" s="235"/>
      <c r="K17" s="235"/>
      <c r="L17" s="235"/>
      <c r="M17" s="235"/>
      <c r="N17" s="234"/>
      <c r="O17" s="234"/>
      <c r="P17" s="234"/>
      <c r="Q17" s="234"/>
      <c r="R17" s="235"/>
      <c r="S17" s="235"/>
      <c r="T17" s="235"/>
      <c r="U17" s="235"/>
      <c r="V17" s="235"/>
      <c r="W17" s="235"/>
      <c r="X17" s="235"/>
      <c r="Y17" s="214"/>
      <c r="Z17" s="214"/>
      <c r="AA17" s="214"/>
      <c r="AB17" s="214"/>
      <c r="AC17" s="214"/>
      <c r="AD17" s="214"/>
      <c r="AE17" s="214"/>
      <c r="AF17" s="214"/>
      <c r="AG17" s="214" t="s">
        <v>139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ht="22.5" outlineLevel="1" x14ac:dyDescent="0.2">
      <c r="A18" s="252">
        <v>3</v>
      </c>
      <c r="B18" s="253" t="s">
        <v>148</v>
      </c>
      <c r="C18" s="269" t="s">
        <v>149</v>
      </c>
      <c r="D18" s="254" t="s">
        <v>150</v>
      </c>
      <c r="E18" s="255">
        <v>0.12182</v>
      </c>
      <c r="F18" s="256"/>
      <c r="G18" s="257">
        <f>ROUND(E18*F18,2)</f>
        <v>0</v>
      </c>
      <c r="H18" s="236"/>
      <c r="I18" s="235">
        <f>ROUND(E18*H18,2)</f>
        <v>0</v>
      </c>
      <c r="J18" s="236"/>
      <c r="K18" s="235">
        <f>ROUND(E18*J18,2)</f>
        <v>0</v>
      </c>
      <c r="L18" s="235">
        <v>21</v>
      </c>
      <c r="M18" s="235">
        <f>G18*(1+L18/100)</f>
        <v>0</v>
      </c>
      <c r="N18" s="234">
        <v>1.0900000000000001</v>
      </c>
      <c r="O18" s="234">
        <f>ROUND(E18*N18,2)</f>
        <v>0.13</v>
      </c>
      <c r="P18" s="234">
        <v>0</v>
      </c>
      <c r="Q18" s="234">
        <f>ROUND(E18*P18,2)</f>
        <v>0</v>
      </c>
      <c r="R18" s="235"/>
      <c r="S18" s="235" t="s">
        <v>135</v>
      </c>
      <c r="T18" s="235" t="s">
        <v>135</v>
      </c>
      <c r="U18" s="235">
        <v>18.8</v>
      </c>
      <c r="V18" s="235">
        <f>ROUND(E18*U18,2)</f>
        <v>2.29</v>
      </c>
      <c r="W18" s="235"/>
      <c r="X18" s="235" t="s">
        <v>136</v>
      </c>
      <c r="Y18" s="214"/>
      <c r="Z18" s="214"/>
      <c r="AA18" s="214"/>
      <c r="AB18" s="214"/>
      <c r="AC18" s="214"/>
      <c r="AD18" s="214"/>
      <c r="AE18" s="214"/>
      <c r="AF18" s="214"/>
      <c r="AG18" s="214" t="s">
        <v>137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31"/>
      <c r="B19" s="232"/>
      <c r="C19" s="270" t="s">
        <v>151</v>
      </c>
      <c r="D19" s="237"/>
      <c r="E19" s="238">
        <v>0.12182</v>
      </c>
      <c r="F19" s="235"/>
      <c r="G19" s="235"/>
      <c r="H19" s="235"/>
      <c r="I19" s="235"/>
      <c r="J19" s="235"/>
      <c r="K19" s="235"/>
      <c r="L19" s="235"/>
      <c r="M19" s="235"/>
      <c r="N19" s="234"/>
      <c r="O19" s="234"/>
      <c r="P19" s="234"/>
      <c r="Q19" s="234"/>
      <c r="R19" s="235"/>
      <c r="S19" s="235"/>
      <c r="T19" s="235"/>
      <c r="U19" s="235"/>
      <c r="V19" s="235"/>
      <c r="W19" s="235"/>
      <c r="X19" s="235"/>
      <c r="Y19" s="214"/>
      <c r="Z19" s="214"/>
      <c r="AA19" s="214"/>
      <c r="AB19" s="214"/>
      <c r="AC19" s="214"/>
      <c r="AD19" s="214"/>
      <c r="AE19" s="214"/>
      <c r="AF19" s="214"/>
      <c r="AG19" s="214" t="s">
        <v>139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ht="22.5" outlineLevel="1" x14ac:dyDescent="0.2">
      <c r="A20" s="252">
        <v>4</v>
      </c>
      <c r="B20" s="253" t="s">
        <v>152</v>
      </c>
      <c r="C20" s="269" t="s">
        <v>153</v>
      </c>
      <c r="D20" s="254" t="s">
        <v>154</v>
      </c>
      <c r="E20" s="255">
        <v>0.72</v>
      </c>
      <c r="F20" s="256"/>
      <c r="G20" s="257">
        <f>ROUND(E20*F20,2)</f>
        <v>0</v>
      </c>
      <c r="H20" s="236"/>
      <c r="I20" s="235">
        <f>ROUND(E20*H20,2)</f>
        <v>0</v>
      </c>
      <c r="J20" s="236"/>
      <c r="K20" s="235">
        <f>ROUND(E20*J20,2)</f>
        <v>0</v>
      </c>
      <c r="L20" s="235">
        <v>21</v>
      </c>
      <c r="M20" s="235">
        <f>G20*(1+L20/100)</f>
        <v>0</v>
      </c>
      <c r="N20" s="234">
        <v>0.15679999999999999</v>
      </c>
      <c r="O20" s="234">
        <f>ROUND(E20*N20,2)</f>
        <v>0.11</v>
      </c>
      <c r="P20" s="234">
        <v>0</v>
      </c>
      <c r="Q20" s="234">
        <f>ROUND(E20*P20,2)</f>
        <v>0</v>
      </c>
      <c r="R20" s="235"/>
      <c r="S20" s="235" t="s">
        <v>135</v>
      </c>
      <c r="T20" s="235" t="s">
        <v>135</v>
      </c>
      <c r="U20" s="235">
        <v>1.2225999999999999</v>
      </c>
      <c r="V20" s="235">
        <f>ROUND(E20*U20,2)</f>
        <v>0.88</v>
      </c>
      <c r="W20" s="235"/>
      <c r="X20" s="235" t="s">
        <v>136</v>
      </c>
      <c r="Y20" s="214"/>
      <c r="Z20" s="214"/>
      <c r="AA20" s="214"/>
      <c r="AB20" s="214"/>
      <c r="AC20" s="214"/>
      <c r="AD20" s="214"/>
      <c r="AE20" s="214"/>
      <c r="AF20" s="214"/>
      <c r="AG20" s="214" t="s">
        <v>137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1" x14ac:dyDescent="0.2">
      <c r="A21" s="231"/>
      <c r="B21" s="232"/>
      <c r="C21" s="270" t="s">
        <v>155</v>
      </c>
      <c r="D21" s="237"/>
      <c r="E21" s="238">
        <v>0.72</v>
      </c>
      <c r="F21" s="235"/>
      <c r="G21" s="235"/>
      <c r="H21" s="235"/>
      <c r="I21" s="235"/>
      <c r="J21" s="235"/>
      <c r="K21" s="235"/>
      <c r="L21" s="235"/>
      <c r="M21" s="235"/>
      <c r="N21" s="234"/>
      <c r="O21" s="234"/>
      <c r="P21" s="234"/>
      <c r="Q21" s="234"/>
      <c r="R21" s="235"/>
      <c r="S21" s="235"/>
      <c r="T21" s="235"/>
      <c r="U21" s="235"/>
      <c r="V21" s="235"/>
      <c r="W21" s="235"/>
      <c r="X21" s="235"/>
      <c r="Y21" s="214"/>
      <c r="Z21" s="214"/>
      <c r="AA21" s="214"/>
      <c r="AB21" s="214"/>
      <c r="AC21" s="214"/>
      <c r="AD21" s="214"/>
      <c r="AE21" s="214"/>
      <c r="AF21" s="214"/>
      <c r="AG21" s="214" t="s">
        <v>139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ht="22.5" outlineLevel="1" x14ac:dyDescent="0.2">
      <c r="A22" s="252">
        <v>5</v>
      </c>
      <c r="B22" s="253" t="s">
        <v>156</v>
      </c>
      <c r="C22" s="269" t="s">
        <v>157</v>
      </c>
      <c r="D22" s="254" t="s">
        <v>154</v>
      </c>
      <c r="E22" s="255">
        <v>2.472</v>
      </c>
      <c r="F22" s="256"/>
      <c r="G22" s="257">
        <f>ROUND(E22*F22,2)</f>
        <v>0</v>
      </c>
      <c r="H22" s="236"/>
      <c r="I22" s="235">
        <f>ROUND(E22*H22,2)</f>
        <v>0</v>
      </c>
      <c r="J22" s="236"/>
      <c r="K22" s="235">
        <f>ROUND(E22*J22,2)</f>
        <v>0</v>
      </c>
      <c r="L22" s="235">
        <v>21</v>
      </c>
      <c r="M22" s="235">
        <f>G22*(1+L22/100)</f>
        <v>0</v>
      </c>
      <c r="N22" s="234">
        <v>0.24884000000000001</v>
      </c>
      <c r="O22" s="234">
        <f>ROUND(E22*N22,2)</f>
        <v>0.62</v>
      </c>
      <c r="P22" s="234">
        <v>0</v>
      </c>
      <c r="Q22" s="234">
        <f>ROUND(E22*P22,2)</f>
        <v>0</v>
      </c>
      <c r="R22" s="235"/>
      <c r="S22" s="235" t="s">
        <v>135</v>
      </c>
      <c r="T22" s="235" t="s">
        <v>135</v>
      </c>
      <c r="U22" s="235">
        <v>1.621</v>
      </c>
      <c r="V22" s="235">
        <f>ROUND(E22*U22,2)</f>
        <v>4.01</v>
      </c>
      <c r="W22" s="235"/>
      <c r="X22" s="235" t="s">
        <v>136</v>
      </c>
      <c r="Y22" s="214"/>
      <c r="Z22" s="214"/>
      <c r="AA22" s="214"/>
      <c r="AB22" s="214"/>
      <c r="AC22" s="214"/>
      <c r="AD22" s="214"/>
      <c r="AE22" s="214"/>
      <c r="AF22" s="214"/>
      <c r="AG22" s="214" t="s">
        <v>137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1" x14ac:dyDescent="0.2">
      <c r="A23" s="231"/>
      <c r="B23" s="232"/>
      <c r="C23" s="271" t="s">
        <v>140</v>
      </c>
      <c r="D23" s="239"/>
      <c r="E23" s="240"/>
      <c r="F23" s="235"/>
      <c r="G23" s="235"/>
      <c r="H23" s="235"/>
      <c r="I23" s="235"/>
      <c r="J23" s="235"/>
      <c r="K23" s="235"/>
      <c r="L23" s="235"/>
      <c r="M23" s="235"/>
      <c r="N23" s="234"/>
      <c r="O23" s="234"/>
      <c r="P23" s="234"/>
      <c r="Q23" s="234"/>
      <c r="R23" s="235"/>
      <c r="S23" s="235"/>
      <c r="T23" s="235"/>
      <c r="U23" s="235"/>
      <c r="V23" s="235"/>
      <c r="W23" s="235"/>
      <c r="X23" s="235"/>
      <c r="Y23" s="214"/>
      <c r="Z23" s="214"/>
      <c r="AA23" s="214"/>
      <c r="AB23" s="214"/>
      <c r="AC23" s="214"/>
      <c r="AD23" s="214"/>
      <c r="AE23" s="214"/>
      <c r="AF23" s="214"/>
      <c r="AG23" s="214" t="s">
        <v>139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1" x14ac:dyDescent="0.2">
      <c r="A24" s="231"/>
      <c r="B24" s="232"/>
      <c r="C24" s="272" t="s">
        <v>158</v>
      </c>
      <c r="D24" s="239"/>
      <c r="E24" s="240">
        <v>12.36</v>
      </c>
      <c r="F24" s="235"/>
      <c r="G24" s="235"/>
      <c r="H24" s="235"/>
      <c r="I24" s="235"/>
      <c r="J24" s="235"/>
      <c r="K24" s="235"/>
      <c r="L24" s="235"/>
      <c r="M24" s="235"/>
      <c r="N24" s="234"/>
      <c r="O24" s="234"/>
      <c r="P24" s="234"/>
      <c r="Q24" s="234"/>
      <c r="R24" s="235"/>
      <c r="S24" s="235"/>
      <c r="T24" s="235"/>
      <c r="U24" s="235"/>
      <c r="V24" s="235"/>
      <c r="W24" s="235"/>
      <c r="X24" s="235"/>
      <c r="Y24" s="214"/>
      <c r="Z24" s="214"/>
      <c r="AA24" s="214"/>
      <c r="AB24" s="214"/>
      <c r="AC24" s="214"/>
      <c r="AD24" s="214"/>
      <c r="AE24" s="214"/>
      <c r="AF24" s="214"/>
      <c r="AG24" s="214" t="s">
        <v>139</v>
      </c>
      <c r="AH24" s="214">
        <v>2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1" x14ac:dyDescent="0.2">
      <c r="A25" s="231"/>
      <c r="B25" s="232"/>
      <c r="C25" s="273" t="s">
        <v>159</v>
      </c>
      <c r="D25" s="241"/>
      <c r="E25" s="242">
        <v>12.36</v>
      </c>
      <c r="F25" s="235"/>
      <c r="G25" s="235"/>
      <c r="H25" s="235"/>
      <c r="I25" s="235"/>
      <c r="J25" s="235"/>
      <c r="K25" s="235"/>
      <c r="L25" s="235"/>
      <c r="M25" s="235"/>
      <c r="N25" s="234"/>
      <c r="O25" s="234"/>
      <c r="P25" s="234"/>
      <c r="Q25" s="234"/>
      <c r="R25" s="235"/>
      <c r="S25" s="235"/>
      <c r="T25" s="235"/>
      <c r="U25" s="235"/>
      <c r="V25" s="235"/>
      <c r="W25" s="235"/>
      <c r="X25" s="235"/>
      <c r="Y25" s="214"/>
      <c r="Z25" s="214"/>
      <c r="AA25" s="214"/>
      <c r="AB25" s="214"/>
      <c r="AC25" s="214"/>
      <c r="AD25" s="214"/>
      <c r="AE25" s="214"/>
      <c r="AF25" s="214"/>
      <c r="AG25" s="214" t="s">
        <v>139</v>
      </c>
      <c r="AH25" s="214">
        <v>3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1" x14ac:dyDescent="0.2">
      <c r="A26" s="231"/>
      <c r="B26" s="232"/>
      <c r="C26" s="271" t="s">
        <v>143</v>
      </c>
      <c r="D26" s="239"/>
      <c r="E26" s="240"/>
      <c r="F26" s="235"/>
      <c r="G26" s="235"/>
      <c r="H26" s="235"/>
      <c r="I26" s="235"/>
      <c r="J26" s="235"/>
      <c r="K26" s="235"/>
      <c r="L26" s="235"/>
      <c r="M26" s="235"/>
      <c r="N26" s="234"/>
      <c r="O26" s="234"/>
      <c r="P26" s="234"/>
      <c r="Q26" s="234"/>
      <c r="R26" s="235"/>
      <c r="S26" s="235"/>
      <c r="T26" s="235"/>
      <c r="U26" s="235"/>
      <c r="V26" s="235"/>
      <c r="W26" s="235"/>
      <c r="X26" s="235"/>
      <c r="Y26" s="214"/>
      <c r="Z26" s="214"/>
      <c r="AA26" s="214"/>
      <c r="AB26" s="214"/>
      <c r="AC26" s="214"/>
      <c r="AD26" s="214"/>
      <c r="AE26" s="214"/>
      <c r="AF26" s="214"/>
      <c r="AG26" s="214" t="s">
        <v>139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ht="22.5" outlineLevel="1" x14ac:dyDescent="0.2">
      <c r="A27" s="231"/>
      <c r="B27" s="232"/>
      <c r="C27" s="270" t="s">
        <v>160</v>
      </c>
      <c r="D27" s="237"/>
      <c r="E27" s="238">
        <v>2.472</v>
      </c>
      <c r="F27" s="235"/>
      <c r="G27" s="235"/>
      <c r="H27" s="235"/>
      <c r="I27" s="235"/>
      <c r="J27" s="235"/>
      <c r="K27" s="235"/>
      <c r="L27" s="235"/>
      <c r="M27" s="235"/>
      <c r="N27" s="234"/>
      <c r="O27" s="234"/>
      <c r="P27" s="234"/>
      <c r="Q27" s="234"/>
      <c r="R27" s="235"/>
      <c r="S27" s="235"/>
      <c r="T27" s="235"/>
      <c r="U27" s="235"/>
      <c r="V27" s="235"/>
      <c r="W27" s="235"/>
      <c r="X27" s="235"/>
      <c r="Y27" s="214"/>
      <c r="Z27" s="214"/>
      <c r="AA27" s="214"/>
      <c r="AB27" s="214"/>
      <c r="AC27" s="214"/>
      <c r="AD27" s="214"/>
      <c r="AE27" s="214"/>
      <c r="AF27" s="214"/>
      <c r="AG27" s="214" t="s">
        <v>139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x14ac:dyDescent="0.2">
      <c r="A28" s="245" t="s">
        <v>130</v>
      </c>
      <c r="B28" s="246" t="s">
        <v>70</v>
      </c>
      <c r="C28" s="268" t="s">
        <v>71</v>
      </c>
      <c r="D28" s="247"/>
      <c r="E28" s="248"/>
      <c r="F28" s="249"/>
      <c r="G28" s="250">
        <f>SUMIF(AG29:AG30,"&lt;&gt;NOR",G29:G30)</f>
        <v>0</v>
      </c>
      <c r="H28" s="244"/>
      <c r="I28" s="244">
        <f>SUM(I29:I30)</f>
        <v>0</v>
      </c>
      <c r="J28" s="244"/>
      <c r="K28" s="244">
        <f>SUM(K29:K30)</f>
        <v>0</v>
      </c>
      <c r="L28" s="244"/>
      <c r="M28" s="244">
        <f>SUM(M29:M30)</f>
        <v>0</v>
      </c>
      <c r="N28" s="243"/>
      <c r="O28" s="243">
        <f>SUM(O29:O30)</f>
        <v>0.37</v>
      </c>
      <c r="P28" s="243"/>
      <c r="Q28" s="243">
        <f>SUM(Q29:Q30)</f>
        <v>0</v>
      </c>
      <c r="R28" s="244"/>
      <c r="S28" s="244"/>
      <c r="T28" s="244"/>
      <c r="U28" s="244"/>
      <c r="V28" s="244">
        <f>SUM(V29:V30)</f>
        <v>1.74</v>
      </c>
      <c r="W28" s="244"/>
      <c r="X28" s="244"/>
      <c r="AG28" t="s">
        <v>131</v>
      </c>
    </row>
    <row r="29" spans="1:60" ht="22.5" outlineLevel="1" x14ac:dyDescent="0.2">
      <c r="A29" s="252">
        <v>6</v>
      </c>
      <c r="B29" s="253" t="s">
        <v>161</v>
      </c>
      <c r="C29" s="269" t="s">
        <v>162</v>
      </c>
      <c r="D29" s="254" t="s">
        <v>163</v>
      </c>
      <c r="E29" s="255">
        <v>6</v>
      </c>
      <c r="F29" s="256"/>
      <c r="G29" s="257">
        <f>ROUND(E29*F29,2)</f>
        <v>0</v>
      </c>
      <c r="H29" s="236"/>
      <c r="I29" s="235">
        <f>ROUND(E29*H29,2)</f>
        <v>0</v>
      </c>
      <c r="J29" s="236"/>
      <c r="K29" s="235">
        <f>ROUND(E29*J29,2)</f>
        <v>0</v>
      </c>
      <c r="L29" s="235">
        <v>21</v>
      </c>
      <c r="M29" s="235">
        <f>G29*(1+L29/100)</f>
        <v>0</v>
      </c>
      <c r="N29" s="234">
        <v>6.2010000000000003E-2</v>
      </c>
      <c r="O29" s="234">
        <f>ROUND(E29*N29,2)</f>
        <v>0.37</v>
      </c>
      <c r="P29" s="234">
        <v>0</v>
      </c>
      <c r="Q29" s="234">
        <f>ROUND(E29*P29,2)</f>
        <v>0</v>
      </c>
      <c r="R29" s="235"/>
      <c r="S29" s="235" t="s">
        <v>135</v>
      </c>
      <c r="T29" s="235" t="s">
        <v>135</v>
      </c>
      <c r="U29" s="235">
        <v>0.28999999999999998</v>
      </c>
      <c r="V29" s="235">
        <f>ROUND(E29*U29,2)</f>
        <v>1.74</v>
      </c>
      <c r="W29" s="235"/>
      <c r="X29" s="235" t="s">
        <v>136</v>
      </c>
      <c r="Y29" s="214"/>
      <c r="Z29" s="214"/>
      <c r="AA29" s="214"/>
      <c r="AB29" s="214"/>
      <c r="AC29" s="214"/>
      <c r="AD29" s="214"/>
      <c r="AE29" s="214"/>
      <c r="AF29" s="214"/>
      <c r="AG29" s="214" t="s">
        <v>137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1" x14ac:dyDescent="0.2">
      <c r="A30" s="231"/>
      <c r="B30" s="232"/>
      <c r="C30" s="270" t="s">
        <v>164</v>
      </c>
      <c r="D30" s="237"/>
      <c r="E30" s="238">
        <v>6</v>
      </c>
      <c r="F30" s="235"/>
      <c r="G30" s="235"/>
      <c r="H30" s="235"/>
      <c r="I30" s="235"/>
      <c r="J30" s="235"/>
      <c r="K30" s="235"/>
      <c r="L30" s="235"/>
      <c r="M30" s="235"/>
      <c r="N30" s="234"/>
      <c r="O30" s="234"/>
      <c r="P30" s="234"/>
      <c r="Q30" s="234"/>
      <c r="R30" s="235"/>
      <c r="S30" s="235"/>
      <c r="T30" s="235"/>
      <c r="U30" s="235"/>
      <c r="V30" s="235"/>
      <c r="W30" s="235"/>
      <c r="X30" s="235"/>
      <c r="Y30" s="214"/>
      <c r="Z30" s="214"/>
      <c r="AA30" s="214"/>
      <c r="AB30" s="214"/>
      <c r="AC30" s="214"/>
      <c r="AD30" s="214"/>
      <c r="AE30" s="214"/>
      <c r="AF30" s="214"/>
      <c r="AG30" s="214" t="s">
        <v>139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x14ac:dyDescent="0.2">
      <c r="A31" s="245" t="s">
        <v>130</v>
      </c>
      <c r="B31" s="246" t="s">
        <v>72</v>
      </c>
      <c r="C31" s="268" t="s">
        <v>73</v>
      </c>
      <c r="D31" s="247"/>
      <c r="E31" s="248"/>
      <c r="F31" s="249"/>
      <c r="G31" s="250">
        <f>SUMIF(AG32:AG37,"&lt;&gt;NOR",G32:G37)</f>
        <v>0</v>
      </c>
      <c r="H31" s="244"/>
      <c r="I31" s="244">
        <f>SUM(I32:I37)</f>
        <v>0</v>
      </c>
      <c r="J31" s="244"/>
      <c r="K31" s="244">
        <f>SUM(K32:K37)</f>
        <v>0</v>
      </c>
      <c r="L31" s="244"/>
      <c r="M31" s="244">
        <f>SUM(M32:M37)</f>
        <v>0</v>
      </c>
      <c r="N31" s="243"/>
      <c r="O31" s="243">
        <f>SUM(O32:O37)</f>
        <v>1.03</v>
      </c>
      <c r="P31" s="243"/>
      <c r="Q31" s="243">
        <f>SUM(Q32:Q37)</f>
        <v>0</v>
      </c>
      <c r="R31" s="244"/>
      <c r="S31" s="244"/>
      <c r="T31" s="244"/>
      <c r="U31" s="244"/>
      <c r="V31" s="244">
        <f>SUM(V32:V37)</f>
        <v>35.130000000000003</v>
      </c>
      <c r="W31" s="244"/>
      <c r="X31" s="244"/>
      <c r="AG31" t="s">
        <v>131</v>
      </c>
    </row>
    <row r="32" spans="1:60" outlineLevel="1" x14ac:dyDescent="0.2">
      <c r="A32" s="252">
        <v>7</v>
      </c>
      <c r="B32" s="253" t="s">
        <v>165</v>
      </c>
      <c r="C32" s="269" t="s">
        <v>166</v>
      </c>
      <c r="D32" s="254" t="s">
        <v>154</v>
      </c>
      <c r="E32" s="255">
        <v>21.717600000000001</v>
      </c>
      <c r="F32" s="256"/>
      <c r="G32" s="257">
        <f>ROUND(E32*F32,2)</f>
        <v>0</v>
      </c>
      <c r="H32" s="236"/>
      <c r="I32" s="235">
        <f>ROUND(E32*H32,2)</f>
        <v>0</v>
      </c>
      <c r="J32" s="236"/>
      <c r="K32" s="235">
        <f>ROUND(E32*J32,2)</f>
        <v>0</v>
      </c>
      <c r="L32" s="235">
        <v>21</v>
      </c>
      <c r="M32" s="235">
        <f>G32*(1+L32/100)</f>
        <v>0</v>
      </c>
      <c r="N32" s="234">
        <v>4.0000000000000003E-5</v>
      </c>
      <c r="O32" s="234">
        <f>ROUND(E32*N32,2)</f>
        <v>0</v>
      </c>
      <c r="P32" s="234">
        <v>0</v>
      </c>
      <c r="Q32" s="234">
        <f>ROUND(E32*P32,2)</f>
        <v>0</v>
      </c>
      <c r="R32" s="235"/>
      <c r="S32" s="235" t="s">
        <v>135</v>
      </c>
      <c r="T32" s="235" t="s">
        <v>135</v>
      </c>
      <c r="U32" s="235">
        <v>7.8E-2</v>
      </c>
      <c r="V32" s="235">
        <f>ROUND(E32*U32,2)</f>
        <v>1.69</v>
      </c>
      <c r="W32" s="235"/>
      <c r="X32" s="235" t="s">
        <v>136</v>
      </c>
      <c r="Y32" s="214"/>
      <c r="Z32" s="214"/>
      <c r="AA32" s="214"/>
      <c r="AB32" s="214"/>
      <c r="AC32" s="214"/>
      <c r="AD32" s="214"/>
      <c r="AE32" s="214"/>
      <c r="AF32" s="214"/>
      <c r="AG32" s="214" t="s">
        <v>137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1" x14ac:dyDescent="0.2">
      <c r="A33" s="231"/>
      <c r="B33" s="232"/>
      <c r="C33" s="270" t="s">
        <v>167</v>
      </c>
      <c r="D33" s="237"/>
      <c r="E33" s="238">
        <v>21.717600000000001</v>
      </c>
      <c r="F33" s="235"/>
      <c r="G33" s="235"/>
      <c r="H33" s="235"/>
      <c r="I33" s="235"/>
      <c r="J33" s="235"/>
      <c r="K33" s="235"/>
      <c r="L33" s="235"/>
      <c r="M33" s="235"/>
      <c r="N33" s="234"/>
      <c r="O33" s="234"/>
      <c r="P33" s="234"/>
      <c r="Q33" s="234"/>
      <c r="R33" s="235"/>
      <c r="S33" s="235"/>
      <c r="T33" s="235"/>
      <c r="U33" s="235"/>
      <c r="V33" s="235"/>
      <c r="W33" s="235"/>
      <c r="X33" s="235"/>
      <c r="Y33" s="214"/>
      <c r="Z33" s="214"/>
      <c r="AA33" s="214"/>
      <c r="AB33" s="214"/>
      <c r="AC33" s="214"/>
      <c r="AD33" s="214"/>
      <c r="AE33" s="214"/>
      <c r="AF33" s="214"/>
      <c r="AG33" s="214" t="s">
        <v>139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ht="22.5" outlineLevel="1" x14ac:dyDescent="0.2">
      <c r="A34" s="252">
        <v>8</v>
      </c>
      <c r="B34" s="253" t="s">
        <v>168</v>
      </c>
      <c r="C34" s="269" t="s">
        <v>169</v>
      </c>
      <c r="D34" s="254" t="s">
        <v>154</v>
      </c>
      <c r="E34" s="255">
        <v>27.7669</v>
      </c>
      <c r="F34" s="256"/>
      <c r="G34" s="257">
        <f>ROUND(E34*F34,2)</f>
        <v>0</v>
      </c>
      <c r="H34" s="236"/>
      <c r="I34" s="235">
        <f>ROUND(E34*H34,2)</f>
        <v>0</v>
      </c>
      <c r="J34" s="236"/>
      <c r="K34" s="235">
        <f>ROUND(E34*J34,2)</f>
        <v>0</v>
      </c>
      <c r="L34" s="235">
        <v>21</v>
      </c>
      <c r="M34" s="235">
        <f>G34*(1+L34/100)</f>
        <v>0</v>
      </c>
      <c r="N34" s="234">
        <v>3.4909999999999997E-2</v>
      </c>
      <c r="O34" s="234">
        <f>ROUND(E34*N34,2)</f>
        <v>0.97</v>
      </c>
      <c r="P34" s="234">
        <v>0</v>
      </c>
      <c r="Q34" s="234">
        <f>ROUND(E34*P34,2)</f>
        <v>0</v>
      </c>
      <c r="R34" s="235"/>
      <c r="S34" s="235" t="s">
        <v>135</v>
      </c>
      <c r="T34" s="235" t="s">
        <v>135</v>
      </c>
      <c r="U34" s="235">
        <v>1.1841699999999999</v>
      </c>
      <c r="V34" s="235">
        <f>ROUND(E34*U34,2)</f>
        <v>32.880000000000003</v>
      </c>
      <c r="W34" s="235"/>
      <c r="X34" s="235" t="s">
        <v>136</v>
      </c>
      <c r="Y34" s="214"/>
      <c r="Z34" s="214"/>
      <c r="AA34" s="214"/>
      <c r="AB34" s="214"/>
      <c r="AC34" s="214"/>
      <c r="AD34" s="214"/>
      <c r="AE34" s="214"/>
      <c r="AF34" s="214"/>
      <c r="AG34" s="214" t="s">
        <v>137</v>
      </c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1" x14ac:dyDescent="0.2">
      <c r="A35" s="231"/>
      <c r="B35" s="232"/>
      <c r="C35" s="270" t="s">
        <v>170</v>
      </c>
      <c r="D35" s="237"/>
      <c r="E35" s="238">
        <v>27.7669</v>
      </c>
      <c r="F35" s="235"/>
      <c r="G35" s="235"/>
      <c r="H35" s="235"/>
      <c r="I35" s="235"/>
      <c r="J35" s="235"/>
      <c r="K35" s="235"/>
      <c r="L35" s="235"/>
      <c r="M35" s="235"/>
      <c r="N35" s="234"/>
      <c r="O35" s="234"/>
      <c r="P35" s="234"/>
      <c r="Q35" s="234"/>
      <c r="R35" s="235"/>
      <c r="S35" s="235"/>
      <c r="T35" s="235"/>
      <c r="U35" s="235"/>
      <c r="V35" s="235"/>
      <c r="W35" s="235"/>
      <c r="X35" s="235"/>
      <c r="Y35" s="214"/>
      <c r="Z35" s="214"/>
      <c r="AA35" s="214"/>
      <c r="AB35" s="214"/>
      <c r="AC35" s="214"/>
      <c r="AD35" s="214"/>
      <c r="AE35" s="214"/>
      <c r="AF35" s="214"/>
      <c r="AG35" s="214" t="s">
        <v>139</v>
      </c>
      <c r="AH35" s="214">
        <v>5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1" x14ac:dyDescent="0.2">
      <c r="A36" s="252">
        <v>9</v>
      </c>
      <c r="B36" s="253" t="s">
        <v>171</v>
      </c>
      <c r="C36" s="269" t="s">
        <v>172</v>
      </c>
      <c r="D36" s="254" t="s">
        <v>154</v>
      </c>
      <c r="E36" s="255">
        <v>1.32</v>
      </c>
      <c r="F36" s="256"/>
      <c r="G36" s="257">
        <f>ROUND(E36*F36,2)</f>
        <v>0</v>
      </c>
      <c r="H36" s="236"/>
      <c r="I36" s="235">
        <f>ROUND(E36*H36,2)</f>
        <v>0</v>
      </c>
      <c r="J36" s="236"/>
      <c r="K36" s="235">
        <f>ROUND(E36*J36,2)</f>
        <v>0</v>
      </c>
      <c r="L36" s="235">
        <v>21</v>
      </c>
      <c r="M36" s="235">
        <f>G36*(1+L36/100)</f>
        <v>0</v>
      </c>
      <c r="N36" s="234">
        <v>4.777E-2</v>
      </c>
      <c r="O36" s="234">
        <f>ROUND(E36*N36,2)</f>
        <v>0.06</v>
      </c>
      <c r="P36" s="234">
        <v>0</v>
      </c>
      <c r="Q36" s="234">
        <f>ROUND(E36*P36,2)</f>
        <v>0</v>
      </c>
      <c r="R36" s="235"/>
      <c r="S36" s="235" t="s">
        <v>135</v>
      </c>
      <c r="T36" s="235" t="s">
        <v>135</v>
      </c>
      <c r="U36" s="235">
        <v>0.42480000000000001</v>
      </c>
      <c r="V36" s="235">
        <f>ROUND(E36*U36,2)</f>
        <v>0.56000000000000005</v>
      </c>
      <c r="W36" s="235"/>
      <c r="X36" s="235" t="s">
        <v>136</v>
      </c>
      <c r="Y36" s="214"/>
      <c r="Z36" s="214"/>
      <c r="AA36" s="214"/>
      <c r="AB36" s="214"/>
      <c r="AC36" s="214"/>
      <c r="AD36" s="214"/>
      <c r="AE36" s="214"/>
      <c r="AF36" s="214"/>
      <c r="AG36" s="214" t="s">
        <v>137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1" x14ac:dyDescent="0.2">
      <c r="A37" s="231"/>
      <c r="B37" s="232"/>
      <c r="C37" s="270" t="s">
        <v>173</v>
      </c>
      <c r="D37" s="237"/>
      <c r="E37" s="238">
        <v>1.32</v>
      </c>
      <c r="F37" s="235"/>
      <c r="G37" s="235"/>
      <c r="H37" s="235"/>
      <c r="I37" s="235"/>
      <c r="J37" s="235"/>
      <c r="K37" s="235"/>
      <c r="L37" s="235"/>
      <c r="M37" s="235"/>
      <c r="N37" s="234"/>
      <c r="O37" s="234"/>
      <c r="P37" s="234"/>
      <c r="Q37" s="234"/>
      <c r="R37" s="235"/>
      <c r="S37" s="235"/>
      <c r="T37" s="235"/>
      <c r="U37" s="235"/>
      <c r="V37" s="235"/>
      <c r="W37" s="235"/>
      <c r="X37" s="235"/>
      <c r="Y37" s="214"/>
      <c r="Z37" s="214"/>
      <c r="AA37" s="214"/>
      <c r="AB37" s="214"/>
      <c r="AC37" s="214"/>
      <c r="AD37" s="214"/>
      <c r="AE37" s="214"/>
      <c r="AF37" s="214"/>
      <c r="AG37" s="214" t="s">
        <v>139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x14ac:dyDescent="0.2">
      <c r="A38" s="245" t="s">
        <v>130</v>
      </c>
      <c r="B38" s="246" t="s">
        <v>74</v>
      </c>
      <c r="C38" s="268" t="s">
        <v>75</v>
      </c>
      <c r="D38" s="247"/>
      <c r="E38" s="248"/>
      <c r="F38" s="249"/>
      <c r="G38" s="250">
        <f>SUMIF(AG39:AG47,"&lt;&gt;NOR",G39:G47)</f>
        <v>0</v>
      </c>
      <c r="H38" s="244"/>
      <c r="I38" s="244">
        <f>SUM(I39:I47)</f>
        <v>0</v>
      </c>
      <c r="J38" s="244"/>
      <c r="K38" s="244">
        <f>SUM(K39:K47)</f>
        <v>0</v>
      </c>
      <c r="L38" s="244"/>
      <c r="M38" s="244">
        <f>SUM(M39:M47)</f>
        <v>0</v>
      </c>
      <c r="N38" s="243"/>
      <c r="O38" s="243">
        <f>SUM(O39:O47)</f>
        <v>0.15000000000000002</v>
      </c>
      <c r="P38" s="243"/>
      <c r="Q38" s="243">
        <f>SUM(Q39:Q47)</f>
        <v>0</v>
      </c>
      <c r="R38" s="244"/>
      <c r="S38" s="244"/>
      <c r="T38" s="244"/>
      <c r="U38" s="244"/>
      <c r="V38" s="244">
        <f>SUM(V39:V47)</f>
        <v>9.18</v>
      </c>
      <c r="W38" s="244"/>
      <c r="X38" s="244"/>
      <c r="AG38" t="s">
        <v>131</v>
      </c>
    </row>
    <row r="39" spans="1:60" ht="22.5" outlineLevel="1" x14ac:dyDescent="0.2">
      <c r="A39" s="252">
        <v>10</v>
      </c>
      <c r="B39" s="253" t="s">
        <v>174</v>
      </c>
      <c r="C39" s="269" t="s">
        <v>175</v>
      </c>
      <c r="D39" s="254" t="s">
        <v>176</v>
      </c>
      <c r="E39" s="255">
        <v>32.06</v>
      </c>
      <c r="F39" s="256"/>
      <c r="G39" s="257">
        <f>ROUND(E39*F39,2)</f>
        <v>0</v>
      </c>
      <c r="H39" s="236"/>
      <c r="I39" s="235">
        <f>ROUND(E39*H39,2)</f>
        <v>0</v>
      </c>
      <c r="J39" s="236"/>
      <c r="K39" s="235">
        <f>ROUND(E39*J39,2)</f>
        <v>0</v>
      </c>
      <c r="L39" s="235">
        <v>21</v>
      </c>
      <c r="M39" s="235">
        <f>G39*(1+L39/100)</f>
        <v>0</v>
      </c>
      <c r="N39" s="234">
        <v>2.3800000000000002E-3</v>
      </c>
      <c r="O39" s="234">
        <f>ROUND(E39*N39,2)</f>
        <v>0.08</v>
      </c>
      <c r="P39" s="234">
        <v>0</v>
      </c>
      <c r="Q39" s="234">
        <f>ROUND(E39*P39,2)</f>
        <v>0</v>
      </c>
      <c r="R39" s="235"/>
      <c r="S39" s="235" t="s">
        <v>135</v>
      </c>
      <c r="T39" s="235" t="s">
        <v>135</v>
      </c>
      <c r="U39" s="235">
        <v>0.18232999999999999</v>
      </c>
      <c r="V39" s="235">
        <f>ROUND(E39*U39,2)</f>
        <v>5.85</v>
      </c>
      <c r="W39" s="235"/>
      <c r="X39" s="235" t="s">
        <v>136</v>
      </c>
      <c r="Y39" s="214"/>
      <c r="Z39" s="214"/>
      <c r="AA39" s="214"/>
      <c r="AB39" s="214"/>
      <c r="AC39" s="214"/>
      <c r="AD39" s="214"/>
      <c r="AE39" s="214"/>
      <c r="AF39" s="214"/>
      <c r="AG39" s="214" t="s">
        <v>137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1" x14ac:dyDescent="0.2">
      <c r="A40" s="231"/>
      <c r="B40" s="232"/>
      <c r="C40" s="270" t="s">
        <v>177</v>
      </c>
      <c r="D40" s="237"/>
      <c r="E40" s="238"/>
      <c r="F40" s="235"/>
      <c r="G40" s="235"/>
      <c r="H40" s="235"/>
      <c r="I40" s="235"/>
      <c r="J40" s="235"/>
      <c r="K40" s="235"/>
      <c r="L40" s="235"/>
      <c r="M40" s="235"/>
      <c r="N40" s="234"/>
      <c r="O40" s="234"/>
      <c r="P40" s="234"/>
      <c r="Q40" s="234"/>
      <c r="R40" s="235"/>
      <c r="S40" s="235"/>
      <c r="T40" s="235"/>
      <c r="U40" s="235"/>
      <c r="V40" s="235"/>
      <c r="W40" s="235"/>
      <c r="X40" s="235"/>
      <c r="Y40" s="214"/>
      <c r="Z40" s="214"/>
      <c r="AA40" s="214"/>
      <c r="AB40" s="214"/>
      <c r="AC40" s="214"/>
      <c r="AD40" s="214"/>
      <c r="AE40" s="214"/>
      <c r="AF40" s="214"/>
      <c r="AG40" s="214" t="s">
        <v>139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1" x14ac:dyDescent="0.2">
      <c r="A41" s="231"/>
      <c r="B41" s="232"/>
      <c r="C41" s="270" t="s">
        <v>178</v>
      </c>
      <c r="D41" s="237"/>
      <c r="E41" s="238">
        <v>24.84</v>
      </c>
      <c r="F41" s="235"/>
      <c r="G41" s="235"/>
      <c r="H41" s="235"/>
      <c r="I41" s="235"/>
      <c r="J41" s="235"/>
      <c r="K41" s="235"/>
      <c r="L41" s="235"/>
      <c r="M41" s="235"/>
      <c r="N41" s="234"/>
      <c r="O41" s="234"/>
      <c r="P41" s="234"/>
      <c r="Q41" s="234"/>
      <c r="R41" s="235"/>
      <c r="S41" s="235"/>
      <c r="T41" s="235"/>
      <c r="U41" s="235"/>
      <c r="V41" s="235"/>
      <c r="W41" s="235"/>
      <c r="X41" s="235"/>
      <c r="Y41" s="214"/>
      <c r="Z41" s="214"/>
      <c r="AA41" s="214"/>
      <c r="AB41" s="214"/>
      <c r="AC41" s="214"/>
      <c r="AD41" s="214"/>
      <c r="AE41" s="214"/>
      <c r="AF41" s="214"/>
      <c r="AG41" s="214" t="s">
        <v>139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1" x14ac:dyDescent="0.2">
      <c r="A42" s="231"/>
      <c r="B42" s="232"/>
      <c r="C42" s="270" t="s">
        <v>179</v>
      </c>
      <c r="D42" s="237"/>
      <c r="E42" s="238">
        <v>7.22</v>
      </c>
      <c r="F42" s="235"/>
      <c r="G42" s="235"/>
      <c r="H42" s="235"/>
      <c r="I42" s="235"/>
      <c r="J42" s="235"/>
      <c r="K42" s="235"/>
      <c r="L42" s="235"/>
      <c r="M42" s="235"/>
      <c r="N42" s="234"/>
      <c r="O42" s="234"/>
      <c r="P42" s="234"/>
      <c r="Q42" s="234"/>
      <c r="R42" s="235"/>
      <c r="S42" s="235"/>
      <c r="T42" s="235"/>
      <c r="U42" s="235"/>
      <c r="V42" s="235"/>
      <c r="W42" s="235"/>
      <c r="X42" s="235"/>
      <c r="Y42" s="214"/>
      <c r="Z42" s="214"/>
      <c r="AA42" s="214"/>
      <c r="AB42" s="214"/>
      <c r="AC42" s="214"/>
      <c r="AD42" s="214"/>
      <c r="AE42" s="214"/>
      <c r="AF42" s="214"/>
      <c r="AG42" s="214" t="s">
        <v>139</v>
      </c>
      <c r="AH42" s="214">
        <v>0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ht="22.5" outlineLevel="1" x14ac:dyDescent="0.2">
      <c r="A43" s="252">
        <v>11</v>
      </c>
      <c r="B43" s="253" t="s">
        <v>180</v>
      </c>
      <c r="C43" s="269" t="s">
        <v>181</v>
      </c>
      <c r="D43" s="254" t="s">
        <v>154</v>
      </c>
      <c r="E43" s="255">
        <v>6.9749999999999996</v>
      </c>
      <c r="F43" s="256"/>
      <c r="G43" s="257">
        <f>ROUND(E43*F43,2)</f>
        <v>0</v>
      </c>
      <c r="H43" s="236"/>
      <c r="I43" s="235">
        <f>ROUND(E43*H43,2)</f>
        <v>0</v>
      </c>
      <c r="J43" s="236"/>
      <c r="K43" s="235">
        <f>ROUND(E43*J43,2)</f>
        <v>0</v>
      </c>
      <c r="L43" s="235">
        <v>21</v>
      </c>
      <c r="M43" s="235">
        <f>G43*(1+L43/100)</f>
        <v>0</v>
      </c>
      <c r="N43" s="234">
        <v>6.3000000000000003E-4</v>
      </c>
      <c r="O43" s="234">
        <f>ROUND(E43*N43,2)</f>
        <v>0</v>
      </c>
      <c r="P43" s="234">
        <v>0</v>
      </c>
      <c r="Q43" s="234">
        <f>ROUND(E43*P43,2)</f>
        <v>0</v>
      </c>
      <c r="R43" s="235"/>
      <c r="S43" s="235" t="s">
        <v>135</v>
      </c>
      <c r="T43" s="235" t="s">
        <v>135</v>
      </c>
      <c r="U43" s="235">
        <v>0.23</v>
      </c>
      <c r="V43" s="235">
        <f>ROUND(E43*U43,2)</f>
        <v>1.6</v>
      </c>
      <c r="W43" s="235"/>
      <c r="X43" s="235" t="s">
        <v>136</v>
      </c>
      <c r="Y43" s="214"/>
      <c r="Z43" s="214"/>
      <c r="AA43" s="214"/>
      <c r="AB43" s="214"/>
      <c r="AC43" s="214"/>
      <c r="AD43" s="214"/>
      <c r="AE43" s="214"/>
      <c r="AF43" s="214"/>
      <c r="AG43" s="214" t="s">
        <v>137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1" x14ac:dyDescent="0.2">
      <c r="A44" s="231"/>
      <c r="B44" s="232"/>
      <c r="C44" s="270" t="s">
        <v>182</v>
      </c>
      <c r="D44" s="237"/>
      <c r="E44" s="238">
        <v>2.1659999999999999</v>
      </c>
      <c r="F44" s="235"/>
      <c r="G44" s="235"/>
      <c r="H44" s="235"/>
      <c r="I44" s="235"/>
      <c r="J44" s="235"/>
      <c r="K44" s="235"/>
      <c r="L44" s="235"/>
      <c r="M44" s="235"/>
      <c r="N44" s="234"/>
      <c r="O44" s="234"/>
      <c r="P44" s="234"/>
      <c r="Q44" s="234"/>
      <c r="R44" s="235"/>
      <c r="S44" s="235"/>
      <c r="T44" s="235"/>
      <c r="U44" s="235"/>
      <c r="V44" s="235"/>
      <c r="W44" s="235"/>
      <c r="X44" s="235"/>
      <c r="Y44" s="214"/>
      <c r="Z44" s="214"/>
      <c r="AA44" s="214"/>
      <c r="AB44" s="214"/>
      <c r="AC44" s="214"/>
      <c r="AD44" s="214"/>
      <c r="AE44" s="214"/>
      <c r="AF44" s="214"/>
      <c r="AG44" s="214" t="s">
        <v>139</v>
      </c>
      <c r="AH44" s="214">
        <v>5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1" x14ac:dyDescent="0.2">
      <c r="A45" s="231"/>
      <c r="B45" s="232"/>
      <c r="C45" s="270" t="s">
        <v>183</v>
      </c>
      <c r="D45" s="237"/>
      <c r="E45" s="238">
        <v>4.8090000000000002</v>
      </c>
      <c r="F45" s="235"/>
      <c r="G45" s="235"/>
      <c r="H45" s="235"/>
      <c r="I45" s="235"/>
      <c r="J45" s="235"/>
      <c r="K45" s="235"/>
      <c r="L45" s="235"/>
      <c r="M45" s="235"/>
      <c r="N45" s="234"/>
      <c r="O45" s="234"/>
      <c r="P45" s="234"/>
      <c r="Q45" s="234"/>
      <c r="R45" s="235"/>
      <c r="S45" s="235"/>
      <c r="T45" s="235"/>
      <c r="U45" s="235"/>
      <c r="V45" s="235"/>
      <c r="W45" s="235"/>
      <c r="X45" s="235"/>
      <c r="Y45" s="214"/>
      <c r="Z45" s="214"/>
      <c r="AA45" s="214"/>
      <c r="AB45" s="214"/>
      <c r="AC45" s="214"/>
      <c r="AD45" s="214"/>
      <c r="AE45" s="214"/>
      <c r="AF45" s="214"/>
      <c r="AG45" s="214" t="s">
        <v>139</v>
      </c>
      <c r="AH45" s="214">
        <v>5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ht="22.5" outlineLevel="1" x14ac:dyDescent="0.2">
      <c r="A46" s="252">
        <v>12</v>
      </c>
      <c r="B46" s="253" t="s">
        <v>184</v>
      </c>
      <c r="C46" s="269" t="s">
        <v>185</v>
      </c>
      <c r="D46" s="254" t="s">
        <v>154</v>
      </c>
      <c r="E46" s="255">
        <v>2.1659999999999999</v>
      </c>
      <c r="F46" s="256"/>
      <c r="G46" s="257">
        <f>ROUND(E46*F46,2)</f>
        <v>0</v>
      </c>
      <c r="H46" s="236"/>
      <c r="I46" s="235">
        <f>ROUND(E46*H46,2)</f>
        <v>0</v>
      </c>
      <c r="J46" s="236"/>
      <c r="K46" s="235">
        <f>ROUND(E46*J46,2)</f>
        <v>0</v>
      </c>
      <c r="L46" s="235">
        <v>21</v>
      </c>
      <c r="M46" s="235">
        <f>G46*(1+L46/100)</f>
        <v>0</v>
      </c>
      <c r="N46" s="234">
        <v>3.1510000000000003E-2</v>
      </c>
      <c r="O46" s="234">
        <f>ROUND(E46*N46,2)</f>
        <v>7.0000000000000007E-2</v>
      </c>
      <c r="P46" s="234">
        <v>0</v>
      </c>
      <c r="Q46" s="234">
        <f>ROUND(E46*P46,2)</f>
        <v>0</v>
      </c>
      <c r="R46" s="235"/>
      <c r="S46" s="235" t="s">
        <v>135</v>
      </c>
      <c r="T46" s="235" t="s">
        <v>135</v>
      </c>
      <c r="U46" s="235">
        <v>0.80100000000000005</v>
      </c>
      <c r="V46" s="235">
        <f>ROUND(E46*U46,2)</f>
        <v>1.73</v>
      </c>
      <c r="W46" s="235"/>
      <c r="X46" s="235" t="s">
        <v>136</v>
      </c>
      <c r="Y46" s="214"/>
      <c r="Z46" s="214"/>
      <c r="AA46" s="214"/>
      <c r="AB46" s="214"/>
      <c r="AC46" s="214"/>
      <c r="AD46" s="214"/>
      <c r="AE46" s="214"/>
      <c r="AF46" s="214"/>
      <c r="AG46" s="214" t="s">
        <v>137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1" x14ac:dyDescent="0.2">
      <c r="A47" s="231"/>
      <c r="B47" s="232"/>
      <c r="C47" s="270" t="s">
        <v>186</v>
      </c>
      <c r="D47" s="237"/>
      <c r="E47" s="238">
        <v>2.1659999999999999</v>
      </c>
      <c r="F47" s="235"/>
      <c r="G47" s="235"/>
      <c r="H47" s="235"/>
      <c r="I47" s="235"/>
      <c r="J47" s="235"/>
      <c r="K47" s="235"/>
      <c r="L47" s="235"/>
      <c r="M47" s="235"/>
      <c r="N47" s="234"/>
      <c r="O47" s="234"/>
      <c r="P47" s="234"/>
      <c r="Q47" s="234"/>
      <c r="R47" s="235"/>
      <c r="S47" s="235"/>
      <c r="T47" s="235"/>
      <c r="U47" s="235"/>
      <c r="V47" s="235"/>
      <c r="W47" s="235"/>
      <c r="X47" s="235"/>
      <c r="Y47" s="214"/>
      <c r="Z47" s="214"/>
      <c r="AA47" s="214"/>
      <c r="AB47" s="214"/>
      <c r="AC47" s="214"/>
      <c r="AD47" s="214"/>
      <c r="AE47" s="214"/>
      <c r="AF47" s="214"/>
      <c r="AG47" s="214" t="s">
        <v>139</v>
      </c>
      <c r="AH47" s="214">
        <v>0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x14ac:dyDescent="0.2">
      <c r="A48" s="245" t="s">
        <v>130</v>
      </c>
      <c r="B48" s="246" t="s">
        <v>76</v>
      </c>
      <c r="C48" s="268" t="s">
        <v>77</v>
      </c>
      <c r="D48" s="247"/>
      <c r="E48" s="248"/>
      <c r="F48" s="249"/>
      <c r="G48" s="250">
        <f>SUMIF(AG49:AG51,"&lt;&gt;NOR",G49:G51)</f>
        <v>0</v>
      </c>
      <c r="H48" s="244"/>
      <c r="I48" s="244">
        <f>SUM(I49:I51)</f>
        <v>0</v>
      </c>
      <c r="J48" s="244"/>
      <c r="K48" s="244">
        <f>SUM(K49:K51)</f>
        <v>0</v>
      </c>
      <c r="L48" s="244"/>
      <c r="M48" s="244">
        <f>SUM(M49:M51)</f>
        <v>0</v>
      </c>
      <c r="N48" s="243"/>
      <c r="O48" s="243">
        <f>SUM(O49:O51)</f>
        <v>0.19</v>
      </c>
      <c r="P48" s="243"/>
      <c r="Q48" s="243">
        <f>SUM(Q49:Q51)</f>
        <v>0</v>
      </c>
      <c r="R48" s="244"/>
      <c r="S48" s="244"/>
      <c r="T48" s="244"/>
      <c r="U48" s="244"/>
      <c r="V48" s="244">
        <f>SUM(V49:V51)</f>
        <v>0.94</v>
      </c>
      <c r="W48" s="244"/>
      <c r="X48" s="244"/>
      <c r="AG48" t="s">
        <v>131</v>
      </c>
    </row>
    <row r="49" spans="1:60" outlineLevel="1" x14ac:dyDescent="0.2">
      <c r="A49" s="252">
        <v>13</v>
      </c>
      <c r="B49" s="253" t="s">
        <v>187</v>
      </c>
      <c r="C49" s="269" t="s">
        <v>188</v>
      </c>
      <c r="D49" s="254" t="s">
        <v>154</v>
      </c>
      <c r="E49" s="255">
        <v>2.508</v>
      </c>
      <c r="F49" s="256"/>
      <c r="G49" s="257">
        <f>ROUND(E49*F49,2)</f>
        <v>0</v>
      </c>
      <c r="H49" s="236"/>
      <c r="I49" s="235">
        <f>ROUND(E49*H49,2)</f>
        <v>0</v>
      </c>
      <c r="J49" s="236"/>
      <c r="K49" s="235">
        <f>ROUND(E49*J49,2)</f>
        <v>0</v>
      </c>
      <c r="L49" s="235">
        <v>21</v>
      </c>
      <c r="M49" s="235">
        <f>G49*(1+L49/100)</f>
        <v>0</v>
      </c>
      <c r="N49" s="234">
        <v>7.4260000000000007E-2</v>
      </c>
      <c r="O49" s="234">
        <f>ROUND(E49*N49,2)</f>
        <v>0.19</v>
      </c>
      <c r="P49" s="234">
        <v>0</v>
      </c>
      <c r="Q49" s="234">
        <f>ROUND(E49*P49,2)</f>
        <v>0</v>
      </c>
      <c r="R49" s="235"/>
      <c r="S49" s="235" t="s">
        <v>135</v>
      </c>
      <c r="T49" s="235" t="s">
        <v>135</v>
      </c>
      <c r="U49" s="235">
        <v>0.373</v>
      </c>
      <c r="V49" s="235">
        <f>ROUND(E49*U49,2)</f>
        <v>0.94</v>
      </c>
      <c r="W49" s="235"/>
      <c r="X49" s="235" t="s">
        <v>136</v>
      </c>
      <c r="Y49" s="214"/>
      <c r="Z49" s="214"/>
      <c r="AA49" s="214"/>
      <c r="AB49" s="214"/>
      <c r="AC49" s="214"/>
      <c r="AD49" s="214"/>
      <c r="AE49" s="214"/>
      <c r="AF49" s="214"/>
      <c r="AG49" s="214" t="s">
        <v>137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1" x14ac:dyDescent="0.2">
      <c r="A50" s="231"/>
      <c r="B50" s="232"/>
      <c r="C50" s="270" t="s">
        <v>189</v>
      </c>
      <c r="D50" s="237"/>
      <c r="E50" s="238"/>
      <c r="F50" s="235"/>
      <c r="G50" s="235"/>
      <c r="H50" s="235"/>
      <c r="I50" s="235"/>
      <c r="J50" s="235"/>
      <c r="K50" s="235"/>
      <c r="L50" s="235"/>
      <c r="M50" s="235"/>
      <c r="N50" s="234"/>
      <c r="O50" s="234"/>
      <c r="P50" s="234"/>
      <c r="Q50" s="234"/>
      <c r="R50" s="235"/>
      <c r="S50" s="235"/>
      <c r="T50" s="235"/>
      <c r="U50" s="235"/>
      <c r="V50" s="235"/>
      <c r="W50" s="235"/>
      <c r="X50" s="235"/>
      <c r="Y50" s="214"/>
      <c r="Z50" s="214"/>
      <c r="AA50" s="214"/>
      <c r="AB50" s="214"/>
      <c r="AC50" s="214"/>
      <c r="AD50" s="214"/>
      <c r="AE50" s="214"/>
      <c r="AF50" s="214"/>
      <c r="AG50" s="214" t="s">
        <v>139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1" x14ac:dyDescent="0.2">
      <c r="A51" s="231"/>
      <c r="B51" s="232"/>
      <c r="C51" s="270" t="s">
        <v>190</v>
      </c>
      <c r="D51" s="237"/>
      <c r="E51" s="238">
        <v>2.508</v>
      </c>
      <c r="F51" s="235"/>
      <c r="G51" s="235"/>
      <c r="H51" s="235"/>
      <c r="I51" s="235"/>
      <c r="J51" s="235"/>
      <c r="K51" s="235"/>
      <c r="L51" s="235"/>
      <c r="M51" s="235"/>
      <c r="N51" s="234"/>
      <c r="O51" s="234"/>
      <c r="P51" s="234"/>
      <c r="Q51" s="234"/>
      <c r="R51" s="235"/>
      <c r="S51" s="235"/>
      <c r="T51" s="235"/>
      <c r="U51" s="235"/>
      <c r="V51" s="235"/>
      <c r="W51" s="235"/>
      <c r="X51" s="235"/>
      <c r="Y51" s="214"/>
      <c r="Z51" s="214"/>
      <c r="AA51" s="214"/>
      <c r="AB51" s="214"/>
      <c r="AC51" s="214"/>
      <c r="AD51" s="214"/>
      <c r="AE51" s="214"/>
      <c r="AF51" s="214"/>
      <c r="AG51" s="214" t="s">
        <v>139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x14ac:dyDescent="0.2">
      <c r="A52" s="245" t="s">
        <v>130</v>
      </c>
      <c r="B52" s="246" t="s">
        <v>78</v>
      </c>
      <c r="C52" s="268" t="s">
        <v>79</v>
      </c>
      <c r="D52" s="247"/>
      <c r="E52" s="248"/>
      <c r="F52" s="249"/>
      <c r="G52" s="250">
        <f>SUMIF(AG53:AG57,"&lt;&gt;NOR",G53:G57)</f>
        <v>0</v>
      </c>
      <c r="H52" s="244"/>
      <c r="I52" s="244">
        <f>SUM(I53:I57)</f>
        <v>0</v>
      </c>
      <c r="J52" s="244"/>
      <c r="K52" s="244">
        <f>SUM(K53:K57)</f>
        <v>0</v>
      </c>
      <c r="L52" s="244"/>
      <c r="M52" s="244">
        <f>SUM(M53:M57)</f>
        <v>0</v>
      </c>
      <c r="N52" s="243"/>
      <c r="O52" s="243">
        <f>SUM(O53:O57)</f>
        <v>0.03</v>
      </c>
      <c r="P52" s="243"/>
      <c r="Q52" s="243">
        <f>SUM(Q53:Q57)</f>
        <v>0</v>
      </c>
      <c r="R52" s="244"/>
      <c r="S52" s="244"/>
      <c r="T52" s="244"/>
      <c r="U52" s="244"/>
      <c r="V52" s="244">
        <f>SUM(V53:V57)</f>
        <v>3.57</v>
      </c>
      <c r="W52" s="244"/>
      <c r="X52" s="244"/>
      <c r="AG52" t="s">
        <v>131</v>
      </c>
    </row>
    <row r="53" spans="1:60" outlineLevel="1" x14ac:dyDescent="0.2">
      <c r="A53" s="252">
        <v>14</v>
      </c>
      <c r="B53" s="253" t="s">
        <v>191</v>
      </c>
      <c r="C53" s="269" t="s">
        <v>192</v>
      </c>
      <c r="D53" s="254" t="s">
        <v>176</v>
      </c>
      <c r="E53" s="255">
        <v>8.4</v>
      </c>
      <c r="F53" s="256"/>
      <c r="G53" s="257">
        <f>ROUND(E53*F53,2)</f>
        <v>0</v>
      </c>
      <c r="H53" s="236"/>
      <c r="I53" s="235">
        <f>ROUND(E53*H53,2)</f>
        <v>0</v>
      </c>
      <c r="J53" s="236"/>
      <c r="K53" s="235">
        <f>ROUND(E53*J53,2)</f>
        <v>0</v>
      </c>
      <c r="L53" s="235">
        <v>21</v>
      </c>
      <c r="M53" s="235">
        <f>G53*(1+L53/100)</f>
        <v>0</v>
      </c>
      <c r="N53" s="234">
        <v>2.2200000000000002E-3</v>
      </c>
      <c r="O53" s="234">
        <f>ROUND(E53*N53,2)</f>
        <v>0.02</v>
      </c>
      <c r="P53" s="234">
        <v>0</v>
      </c>
      <c r="Q53" s="234">
        <f>ROUND(E53*P53,2)</f>
        <v>0</v>
      </c>
      <c r="R53" s="235"/>
      <c r="S53" s="235" t="s">
        <v>135</v>
      </c>
      <c r="T53" s="235" t="s">
        <v>135</v>
      </c>
      <c r="U53" s="235">
        <v>0.42499999999999999</v>
      </c>
      <c r="V53" s="235">
        <f>ROUND(E53*U53,2)</f>
        <v>3.57</v>
      </c>
      <c r="W53" s="235"/>
      <c r="X53" s="235" t="s">
        <v>136</v>
      </c>
      <c r="Y53" s="214"/>
      <c r="Z53" s="214"/>
      <c r="AA53" s="214"/>
      <c r="AB53" s="214"/>
      <c r="AC53" s="214"/>
      <c r="AD53" s="214"/>
      <c r="AE53" s="214"/>
      <c r="AF53" s="214"/>
      <c r="AG53" s="214" t="s">
        <v>137</v>
      </c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1" x14ac:dyDescent="0.2">
      <c r="A54" s="231"/>
      <c r="B54" s="232"/>
      <c r="C54" s="270" t="s">
        <v>193</v>
      </c>
      <c r="D54" s="237"/>
      <c r="E54" s="238">
        <v>8.4</v>
      </c>
      <c r="F54" s="235"/>
      <c r="G54" s="235"/>
      <c r="H54" s="235"/>
      <c r="I54" s="235"/>
      <c r="J54" s="235"/>
      <c r="K54" s="235"/>
      <c r="L54" s="235"/>
      <c r="M54" s="235"/>
      <c r="N54" s="234"/>
      <c r="O54" s="234"/>
      <c r="P54" s="234"/>
      <c r="Q54" s="234"/>
      <c r="R54" s="235"/>
      <c r="S54" s="235"/>
      <c r="T54" s="235"/>
      <c r="U54" s="235"/>
      <c r="V54" s="235"/>
      <c r="W54" s="235"/>
      <c r="X54" s="235"/>
      <c r="Y54" s="214"/>
      <c r="Z54" s="214"/>
      <c r="AA54" s="214"/>
      <c r="AB54" s="214"/>
      <c r="AC54" s="214"/>
      <c r="AD54" s="214"/>
      <c r="AE54" s="214"/>
      <c r="AF54" s="214"/>
      <c r="AG54" s="214" t="s">
        <v>139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1" x14ac:dyDescent="0.2">
      <c r="A55" s="252">
        <v>15</v>
      </c>
      <c r="B55" s="253" t="s">
        <v>194</v>
      </c>
      <c r="C55" s="269" t="s">
        <v>195</v>
      </c>
      <c r="D55" s="254" t="s">
        <v>154</v>
      </c>
      <c r="E55" s="255">
        <v>2.6880000000000002</v>
      </c>
      <c r="F55" s="256"/>
      <c r="G55" s="257">
        <f>ROUND(E55*F55,2)</f>
        <v>0</v>
      </c>
      <c r="H55" s="236"/>
      <c r="I55" s="235">
        <f>ROUND(E55*H55,2)</f>
        <v>0</v>
      </c>
      <c r="J55" s="236"/>
      <c r="K55" s="235">
        <f>ROUND(E55*J55,2)</f>
        <v>0</v>
      </c>
      <c r="L55" s="235">
        <v>21</v>
      </c>
      <c r="M55" s="235">
        <f>G55*(1+L55/100)</f>
        <v>0</v>
      </c>
      <c r="N55" s="234">
        <v>3.3999999999999998E-3</v>
      </c>
      <c r="O55" s="234">
        <f>ROUND(E55*N55,2)</f>
        <v>0.01</v>
      </c>
      <c r="P55" s="234">
        <v>0</v>
      </c>
      <c r="Q55" s="234">
        <f>ROUND(E55*P55,2)</f>
        <v>0</v>
      </c>
      <c r="R55" s="235"/>
      <c r="S55" s="235" t="s">
        <v>196</v>
      </c>
      <c r="T55" s="235" t="s">
        <v>197</v>
      </c>
      <c r="U55" s="235">
        <v>0</v>
      </c>
      <c r="V55" s="235">
        <f>ROUND(E55*U55,2)</f>
        <v>0</v>
      </c>
      <c r="W55" s="235"/>
      <c r="X55" s="235" t="s">
        <v>198</v>
      </c>
      <c r="Y55" s="214"/>
      <c r="Z55" s="214"/>
      <c r="AA55" s="214"/>
      <c r="AB55" s="214"/>
      <c r="AC55" s="214"/>
      <c r="AD55" s="214"/>
      <c r="AE55" s="214"/>
      <c r="AF55" s="214"/>
      <c r="AG55" s="214" t="s">
        <v>199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1" x14ac:dyDescent="0.2">
      <c r="A56" s="231"/>
      <c r="B56" s="232"/>
      <c r="C56" s="270" t="s">
        <v>200</v>
      </c>
      <c r="D56" s="237"/>
      <c r="E56" s="238">
        <v>2.1419999999999999</v>
      </c>
      <c r="F56" s="235"/>
      <c r="G56" s="235"/>
      <c r="H56" s="235"/>
      <c r="I56" s="235"/>
      <c r="J56" s="235"/>
      <c r="K56" s="235"/>
      <c r="L56" s="235"/>
      <c r="M56" s="235"/>
      <c r="N56" s="234"/>
      <c r="O56" s="234"/>
      <c r="P56" s="234"/>
      <c r="Q56" s="234"/>
      <c r="R56" s="235"/>
      <c r="S56" s="235"/>
      <c r="T56" s="235"/>
      <c r="U56" s="235"/>
      <c r="V56" s="235"/>
      <c r="W56" s="235"/>
      <c r="X56" s="235"/>
      <c r="Y56" s="214"/>
      <c r="Z56" s="214"/>
      <c r="AA56" s="214"/>
      <c r="AB56" s="214"/>
      <c r="AC56" s="214"/>
      <c r="AD56" s="214"/>
      <c r="AE56" s="214"/>
      <c r="AF56" s="214"/>
      <c r="AG56" s="214" t="s">
        <v>139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1" x14ac:dyDescent="0.2">
      <c r="A57" s="231"/>
      <c r="B57" s="232"/>
      <c r="C57" s="270" t="s">
        <v>201</v>
      </c>
      <c r="D57" s="237"/>
      <c r="E57" s="238">
        <v>0.54600000000000004</v>
      </c>
      <c r="F57" s="235"/>
      <c r="G57" s="235"/>
      <c r="H57" s="235"/>
      <c r="I57" s="235"/>
      <c r="J57" s="235"/>
      <c r="K57" s="235"/>
      <c r="L57" s="235"/>
      <c r="M57" s="235"/>
      <c r="N57" s="234"/>
      <c r="O57" s="234"/>
      <c r="P57" s="234"/>
      <c r="Q57" s="234"/>
      <c r="R57" s="235"/>
      <c r="S57" s="235"/>
      <c r="T57" s="235"/>
      <c r="U57" s="235"/>
      <c r="V57" s="235"/>
      <c r="W57" s="235"/>
      <c r="X57" s="235"/>
      <c r="Y57" s="214"/>
      <c r="Z57" s="214"/>
      <c r="AA57" s="214"/>
      <c r="AB57" s="214"/>
      <c r="AC57" s="214"/>
      <c r="AD57" s="214"/>
      <c r="AE57" s="214"/>
      <c r="AF57" s="214"/>
      <c r="AG57" s="214" t="s">
        <v>139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x14ac:dyDescent="0.2">
      <c r="A58" s="245" t="s">
        <v>130</v>
      </c>
      <c r="B58" s="246" t="s">
        <v>80</v>
      </c>
      <c r="C58" s="268" t="s">
        <v>81</v>
      </c>
      <c r="D58" s="247"/>
      <c r="E58" s="248"/>
      <c r="F58" s="249"/>
      <c r="G58" s="250">
        <f>SUMIF(AG59:AG61,"&lt;&gt;NOR",G59:G61)</f>
        <v>0</v>
      </c>
      <c r="H58" s="244"/>
      <c r="I58" s="244">
        <f>SUM(I59:I61)</f>
        <v>0</v>
      </c>
      <c r="J58" s="244"/>
      <c r="K58" s="244">
        <f>SUM(K59:K61)</f>
        <v>0</v>
      </c>
      <c r="L58" s="244"/>
      <c r="M58" s="244">
        <f>SUM(M59:M61)</f>
        <v>0</v>
      </c>
      <c r="N58" s="243"/>
      <c r="O58" s="243">
        <f>SUM(O59:O61)</f>
        <v>0</v>
      </c>
      <c r="P58" s="243"/>
      <c r="Q58" s="243">
        <f>SUM(Q59:Q61)</f>
        <v>0</v>
      </c>
      <c r="R58" s="244"/>
      <c r="S58" s="244"/>
      <c r="T58" s="244"/>
      <c r="U58" s="244"/>
      <c r="V58" s="244">
        <f>SUM(V59:V61)</f>
        <v>4.45</v>
      </c>
      <c r="W58" s="244"/>
      <c r="X58" s="244"/>
      <c r="AG58" t="s">
        <v>131</v>
      </c>
    </row>
    <row r="59" spans="1:60" ht="22.5" outlineLevel="1" x14ac:dyDescent="0.2">
      <c r="A59" s="258">
        <v>16</v>
      </c>
      <c r="B59" s="259" t="s">
        <v>202</v>
      </c>
      <c r="C59" s="274" t="s">
        <v>203</v>
      </c>
      <c r="D59" s="260" t="s">
        <v>204</v>
      </c>
      <c r="E59" s="261">
        <v>1</v>
      </c>
      <c r="F59" s="262"/>
      <c r="G59" s="263">
        <f>ROUND(E59*F59,2)</f>
        <v>0</v>
      </c>
      <c r="H59" s="236"/>
      <c r="I59" s="235">
        <f>ROUND(E59*H59,2)</f>
        <v>0</v>
      </c>
      <c r="J59" s="236"/>
      <c r="K59" s="235">
        <f>ROUND(E59*J59,2)</f>
        <v>0</v>
      </c>
      <c r="L59" s="235">
        <v>21</v>
      </c>
      <c r="M59" s="235">
        <f>G59*(1+L59/100)</f>
        <v>0</v>
      </c>
      <c r="N59" s="234">
        <v>0</v>
      </c>
      <c r="O59" s="234">
        <f>ROUND(E59*N59,2)</f>
        <v>0</v>
      </c>
      <c r="P59" s="234">
        <v>0</v>
      </c>
      <c r="Q59" s="234">
        <f>ROUND(E59*P59,2)</f>
        <v>0</v>
      </c>
      <c r="R59" s="235"/>
      <c r="S59" s="235" t="s">
        <v>135</v>
      </c>
      <c r="T59" s="235" t="s">
        <v>135</v>
      </c>
      <c r="U59" s="235">
        <v>2.46</v>
      </c>
      <c r="V59" s="235">
        <f>ROUND(E59*U59,2)</f>
        <v>2.46</v>
      </c>
      <c r="W59" s="235"/>
      <c r="X59" s="235" t="s">
        <v>136</v>
      </c>
      <c r="Y59" s="214"/>
      <c r="Z59" s="214"/>
      <c r="AA59" s="214"/>
      <c r="AB59" s="214"/>
      <c r="AC59" s="214"/>
      <c r="AD59" s="214"/>
      <c r="AE59" s="214"/>
      <c r="AF59" s="214"/>
      <c r="AG59" s="214" t="s">
        <v>137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ht="22.5" outlineLevel="1" x14ac:dyDescent="0.2">
      <c r="A60" s="258">
        <v>17</v>
      </c>
      <c r="B60" s="259" t="s">
        <v>205</v>
      </c>
      <c r="C60" s="274" t="s">
        <v>206</v>
      </c>
      <c r="D60" s="260" t="s">
        <v>207</v>
      </c>
      <c r="E60" s="261">
        <v>7</v>
      </c>
      <c r="F60" s="262"/>
      <c r="G60" s="263">
        <f>ROUND(E60*F60,2)</f>
        <v>0</v>
      </c>
      <c r="H60" s="236"/>
      <c r="I60" s="235">
        <f>ROUND(E60*H60,2)</f>
        <v>0</v>
      </c>
      <c r="J60" s="236"/>
      <c r="K60" s="235">
        <f>ROUND(E60*J60,2)</f>
        <v>0</v>
      </c>
      <c r="L60" s="235">
        <v>21</v>
      </c>
      <c r="M60" s="235">
        <f>G60*(1+L60/100)</f>
        <v>0</v>
      </c>
      <c r="N60" s="234">
        <v>0</v>
      </c>
      <c r="O60" s="234">
        <f>ROUND(E60*N60,2)</f>
        <v>0</v>
      </c>
      <c r="P60" s="234">
        <v>0</v>
      </c>
      <c r="Q60" s="234">
        <f>ROUND(E60*P60,2)</f>
        <v>0</v>
      </c>
      <c r="R60" s="235"/>
      <c r="S60" s="235" t="s">
        <v>135</v>
      </c>
      <c r="T60" s="235" t="s">
        <v>135</v>
      </c>
      <c r="U60" s="235">
        <v>0</v>
      </c>
      <c r="V60" s="235">
        <f>ROUND(E60*U60,2)</f>
        <v>0</v>
      </c>
      <c r="W60" s="235"/>
      <c r="X60" s="235" t="s">
        <v>136</v>
      </c>
      <c r="Y60" s="214"/>
      <c r="Z60" s="214"/>
      <c r="AA60" s="214"/>
      <c r="AB60" s="214"/>
      <c r="AC60" s="214"/>
      <c r="AD60" s="214"/>
      <c r="AE60" s="214"/>
      <c r="AF60" s="214"/>
      <c r="AG60" s="214" t="s">
        <v>137</v>
      </c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ht="22.5" outlineLevel="1" x14ac:dyDescent="0.2">
      <c r="A61" s="258">
        <v>18</v>
      </c>
      <c r="B61" s="259" t="s">
        <v>208</v>
      </c>
      <c r="C61" s="274" t="s">
        <v>209</v>
      </c>
      <c r="D61" s="260" t="s">
        <v>204</v>
      </c>
      <c r="E61" s="261">
        <v>1</v>
      </c>
      <c r="F61" s="262"/>
      <c r="G61" s="263">
        <f>ROUND(E61*F61,2)</f>
        <v>0</v>
      </c>
      <c r="H61" s="236"/>
      <c r="I61" s="235">
        <f>ROUND(E61*H61,2)</f>
        <v>0</v>
      </c>
      <c r="J61" s="236"/>
      <c r="K61" s="235">
        <f>ROUND(E61*J61,2)</f>
        <v>0</v>
      </c>
      <c r="L61" s="235">
        <v>21</v>
      </c>
      <c r="M61" s="235">
        <f>G61*(1+L61/100)</f>
        <v>0</v>
      </c>
      <c r="N61" s="234">
        <v>0</v>
      </c>
      <c r="O61" s="234">
        <f>ROUND(E61*N61,2)</f>
        <v>0</v>
      </c>
      <c r="P61" s="234">
        <v>0</v>
      </c>
      <c r="Q61" s="234">
        <f>ROUND(E61*P61,2)</f>
        <v>0</v>
      </c>
      <c r="R61" s="235"/>
      <c r="S61" s="235" t="s">
        <v>135</v>
      </c>
      <c r="T61" s="235" t="s">
        <v>135</v>
      </c>
      <c r="U61" s="235">
        <v>1.99</v>
      </c>
      <c r="V61" s="235">
        <f>ROUND(E61*U61,2)</f>
        <v>1.99</v>
      </c>
      <c r="W61" s="235"/>
      <c r="X61" s="235" t="s">
        <v>136</v>
      </c>
      <c r="Y61" s="214"/>
      <c r="Z61" s="214"/>
      <c r="AA61" s="214"/>
      <c r="AB61" s="214"/>
      <c r="AC61" s="214"/>
      <c r="AD61" s="214"/>
      <c r="AE61" s="214"/>
      <c r="AF61" s="214"/>
      <c r="AG61" s="214" t="s">
        <v>137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ht="25.5" x14ac:dyDescent="0.2">
      <c r="A62" s="245" t="s">
        <v>130</v>
      </c>
      <c r="B62" s="246" t="s">
        <v>82</v>
      </c>
      <c r="C62" s="268" t="s">
        <v>83</v>
      </c>
      <c r="D62" s="247"/>
      <c r="E62" s="248"/>
      <c r="F62" s="249"/>
      <c r="G62" s="250">
        <f>SUMIF(AG63:AG70,"&lt;&gt;NOR",G63:G70)</f>
        <v>0</v>
      </c>
      <c r="H62" s="244"/>
      <c r="I62" s="244">
        <f>SUM(I63:I70)</f>
        <v>0</v>
      </c>
      <c r="J62" s="244"/>
      <c r="K62" s="244">
        <f>SUM(K63:K70)</f>
        <v>0</v>
      </c>
      <c r="L62" s="244"/>
      <c r="M62" s="244">
        <f>SUM(M63:M70)</f>
        <v>0</v>
      </c>
      <c r="N62" s="243"/>
      <c r="O62" s="243">
        <f>SUM(O63:O70)</f>
        <v>0.05</v>
      </c>
      <c r="P62" s="243"/>
      <c r="Q62" s="243">
        <f>SUM(Q63:Q70)</f>
        <v>0</v>
      </c>
      <c r="R62" s="244"/>
      <c r="S62" s="244"/>
      <c r="T62" s="244"/>
      <c r="U62" s="244"/>
      <c r="V62" s="244">
        <f>SUM(V63:V70)</f>
        <v>5.9499999999999993</v>
      </c>
      <c r="W62" s="244"/>
      <c r="X62" s="244"/>
      <c r="AG62" t="s">
        <v>131</v>
      </c>
    </row>
    <row r="63" spans="1:60" outlineLevel="1" x14ac:dyDescent="0.2">
      <c r="A63" s="252">
        <v>19</v>
      </c>
      <c r="B63" s="253" t="s">
        <v>210</v>
      </c>
      <c r="C63" s="269" t="s">
        <v>211</v>
      </c>
      <c r="D63" s="254" t="s">
        <v>154</v>
      </c>
      <c r="E63" s="255">
        <v>10</v>
      </c>
      <c r="F63" s="256"/>
      <c r="G63" s="257">
        <f>ROUND(E63*F63,2)</f>
        <v>0</v>
      </c>
      <c r="H63" s="236"/>
      <c r="I63" s="235">
        <f>ROUND(E63*H63,2)</f>
        <v>0</v>
      </c>
      <c r="J63" s="236"/>
      <c r="K63" s="235">
        <f>ROUND(E63*J63,2)</f>
        <v>0</v>
      </c>
      <c r="L63" s="235">
        <v>21</v>
      </c>
      <c r="M63" s="235">
        <f>G63*(1+L63/100)</f>
        <v>0</v>
      </c>
      <c r="N63" s="234">
        <v>4.0000000000000003E-5</v>
      </c>
      <c r="O63" s="234">
        <f>ROUND(E63*N63,2)</f>
        <v>0</v>
      </c>
      <c r="P63" s="234">
        <v>0</v>
      </c>
      <c r="Q63" s="234">
        <f>ROUND(E63*P63,2)</f>
        <v>0</v>
      </c>
      <c r="R63" s="235"/>
      <c r="S63" s="235" t="s">
        <v>135</v>
      </c>
      <c r="T63" s="235" t="s">
        <v>135</v>
      </c>
      <c r="U63" s="235">
        <v>0.31</v>
      </c>
      <c r="V63" s="235">
        <f>ROUND(E63*U63,2)</f>
        <v>3.1</v>
      </c>
      <c r="W63" s="235"/>
      <c r="X63" s="235" t="s">
        <v>136</v>
      </c>
      <c r="Y63" s="214"/>
      <c r="Z63" s="214"/>
      <c r="AA63" s="214"/>
      <c r="AB63" s="214"/>
      <c r="AC63" s="214"/>
      <c r="AD63" s="214"/>
      <c r="AE63" s="214"/>
      <c r="AF63" s="214"/>
      <c r="AG63" s="214" t="s">
        <v>137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1" x14ac:dyDescent="0.2">
      <c r="A64" s="231"/>
      <c r="B64" s="232"/>
      <c r="C64" s="270" t="s">
        <v>212</v>
      </c>
      <c r="D64" s="237"/>
      <c r="E64" s="238">
        <v>10</v>
      </c>
      <c r="F64" s="235"/>
      <c r="G64" s="235"/>
      <c r="H64" s="235"/>
      <c r="I64" s="235"/>
      <c r="J64" s="235"/>
      <c r="K64" s="235"/>
      <c r="L64" s="235"/>
      <c r="M64" s="235"/>
      <c r="N64" s="234"/>
      <c r="O64" s="234"/>
      <c r="P64" s="234"/>
      <c r="Q64" s="234"/>
      <c r="R64" s="235"/>
      <c r="S64" s="235"/>
      <c r="T64" s="235"/>
      <c r="U64" s="235"/>
      <c r="V64" s="235"/>
      <c r="W64" s="235"/>
      <c r="X64" s="235"/>
      <c r="Y64" s="214"/>
      <c r="Z64" s="214"/>
      <c r="AA64" s="214"/>
      <c r="AB64" s="214"/>
      <c r="AC64" s="214"/>
      <c r="AD64" s="214"/>
      <c r="AE64" s="214"/>
      <c r="AF64" s="214"/>
      <c r="AG64" s="214" t="s">
        <v>139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1" x14ac:dyDescent="0.2">
      <c r="A65" s="252">
        <v>20</v>
      </c>
      <c r="B65" s="253" t="s">
        <v>213</v>
      </c>
      <c r="C65" s="269" t="s">
        <v>214</v>
      </c>
      <c r="D65" s="254" t="s">
        <v>163</v>
      </c>
      <c r="E65" s="255">
        <v>3</v>
      </c>
      <c r="F65" s="256"/>
      <c r="G65" s="257">
        <f>ROUND(E65*F65,2)</f>
        <v>0</v>
      </c>
      <c r="H65" s="236"/>
      <c r="I65" s="235">
        <f>ROUND(E65*H65,2)</f>
        <v>0</v>
      </c>
      <c r="J65" s="236"/>
      <c r="K65" s="235">
        <f>ROUND(E65*J65,2)</f>
        <v>0</v>
      </c>
      <c r="L65" s="235">
        <v>21</v>
      </c>
      <c r="M65" s="235">
        <f>G65*(1+L65/100)</f>
        <v>0</v>
      </c>
      <c r="N65" s="234">
        <v>1.6379999999999999E-2</v>
      </c>
      <c r="O65" s="234">
        <f>ROUND(E65*N65,2)</f>
        <v>0.05</v>
      </c>
      <c r="P65" s="234">
        <v>0</v>
      </c>
      <c r="Q65" s="234">
        <f>ROUND(E65*P65,2)</f>
        <v>0</v>
      </c>
      <c r="R65" s="235"/>
      <c r="S65" s="235" t="s">
        <v>135</v>
      </c>
      <c r="T65" s="235" t="s">
        <v>135</v>
      </c>
      <c r="U65" s="235">
        <v>0.4</v>
      </c>
      <c r="V65" s="235">
        <f>ROUND(E65*U65,2)</f>
        <v>1.2</v>
      </c>
      <c r="W65" s="235"/>
      <c r="X65" s="235" t="s">
        <v>136</v>
      </c>
      <c r="Y65" s="214"/>
      <c r="Z65" s="214"/>
      <c r="AA65" s="214"/>
      <c r="AB65" s="214"/>
      <c r="AC65" s="214"/>
      <c r="AD65" s="214"/>
      <c r="AE65" s="214"/>
      <c r="AF65" s="214"/>
      <c r="AG65" s="214" t="s">
        <v>137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1" x14ac:dyDescent="0.2">
      <c r="A66" s="231"/>
      <c r="B66" s="232"/>
      <c r="C66" s="270" t="s">
        <v>215</v>
      </c>
      <c r="D66" s="237"/>
      <c r="E66" s="238">
        <v>3</v>
      </c>
      <c r="F66" s="235"/>
      <c r="G66" s="235"/>
      <c r="H66" s="235"/>
      <c r="I66" s="235"/>
      <c r="J66" s="235"/>
      <c r="K66" s="235"/>
      <c r="L66" s="235"/>
      <c r="M66" s="235"/>
      <c r="N66" s="234"/>
      <c r="O66" s="234"/>
      <c r="P66" s="234"/>
      <c r="Q66" s="234"/>
      <c r="R66" s="235"/>
      <c r="S66" s="235"/>
      <c r="T66" s="235"/>
      <c r="U66" s="235"/>
      <c r="V66" s="235"/>
      <c r="W66" s="235"/>
      <c r="X66" s="235"/>
      <c r="Y66" s="214"/>
      <c r="Z66" s="214"/>
      <c r="AA66" s="214"/>
      <c r="AB66" s="214"/>
      <c r="AC66" s="214"/>
      <c r="AD66" s="214"/>
      <c r="AE66" s="214"/>
      <c r="AF66" s="214"/>
      <c r="AG66" s="214" t="s">
        <v>139</v>
      </c>
      <c r="AH66" s="214">
        <v>0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1" x14ac:dyDescent="0.2">
      <c r="A67" s="252">
        <v>21</v>
      </c>
      <c r="B67" s="253" t="s">
        <v>216</v>
      </c>
      <c r="C67" s="269" t="s">
        <v>217</v>
      </c>
      <c r="D67" s="254" t="s">
        <v>163</v>
      </c>
      <c r="E67" s="255">
        <v>6</v>
      </c>
      <c r="F67" s="256"/>
      <c r="G67" s="257">
        <f>ROUND(E67*F67,2)</f>
        <v>0</v>
      </c>
      <c r="H67" s="236"/>
      <c r="I67" s="235">
        <f>ROUND(E67*H67,2)</f>
        <v>0</v>
      </c>
      <c r="J67" s="236"/>
      <c r="K67" s="235">
        <f>ROUND(E67*J67,2)</f>
        <v>0</v>
      </c>
      <c r="L67" s="235">
        <v>21</v>
      </c>
      <c r="M67" s="235">
        <f>G67*(1+L67/100)</f>
        <v>0</v>
      </c>
      <c r="N67" s="234">
        <v>0</v>
      </c>
      <c r="O67" s="234">
        <f>ROUND(E67*N67,2)</f>
        <v>0</v>
      </c>
      <c r="P67" s="234">
        <v>0</v>
      </c>
      <c r="Q67" s="234">
        <f>ROUND(E67*P67,2)</f>
        <v>0</v>
      </c>
      <c r="R67" s="235"/>
      <c r="S67" s="235" t="s">
        <v>135</v>
      </c>
      <c r="T67" s="235" t="s">
        <v>135</v>
      </c>
      <c r="U67" s="235">
        <v>0.27500000000000002</v>
      </c>
      <c r="V67" s="235">
        <f>ROUND(E67*U67,2)</f>
        <v>1.65</v>
      </c>
      <c r="W67" s="235"/>
      <c r="X67" s="235" t="s">
        <v>136</v>
      </c>
      <c r="Y67" s="214"/>
      <c r="Z67" s="214"/>
      <c r="AA67" s="214"/>
      <c r="AB67" s="214"/>
      <c r="AC67" s="214"/>
      <c r="AD67" s="214"/>
      <c r="AE67" s="214"/>
      <c r="AF67" s="214"/>
      <c r="AG67" s="214" t="s">
        <v>137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1" x14ac:dyDescent="0.2">
      <c r="A68" s="231"/>
      <c r="B68" s="232"/>
      <c r="C68" s="270" t="s">
        <v>218</v>
      </c>
      <c r="D68" s="237"/>
      <c r="E68" s="238">
        <v>6</v>
      </c>
      <c r="F68" s="235"/>
      <c r="G68" s="235"/>
      <c r="H68" s="235"/>
      <c r="I68" s="235"/>
      <c r="J68" s="235"/>
      <c r="K68" s="235"/>
      <c r="L68" s="235"/>
      <c r="M68" s="235"/>
      <c r="N68" s="234"/>
      <c r="O68" s="234"/>
      <c r="P68" s="234"/>
      <c r="Q68" s="234"/>
      <c r="R68" s="235"/>
      <c r="S68" s="235"/>
      <c r="T68" s="235"/>
      <c r="U68" s="235"/>
      <c r="V68" s="235"/>
      <c r="W68" s="235"/>
      <c r="X68" s="235"/>
      <c r="Y68" s="214"/>
      <c r="Z68" s="214"/>
      <c r="AA68" s="214"/>
      <c r="AB68" s="214"/>
      <c r="AC68" s="214"/>
      <c r="AD68" s="214"/>
      <c r="AE68" s="214"/>
      <c r="AF68" s="214"/>
      <c r="AG68" s="214" t="s">
        <v>139</v>
      </c>
      <c r="AH68" s="214">
        <v>0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1" x14ac:dyDescent="0.2">
      <c r="A69" s="252">
        <v>22</v>
      </c>
      <c r="B69" s="253" t="s">
        <v>219</v>
      </c>
      <c r="C69" s="269" t="s">
        <v>220</v>
      </c>
      <c r="D69" s="254" t="s">
        <v>176</v>
      </c>
      <c r="E69" s="255">
        <v>6.57</v>
      </c>
      <c r="F69" s="256"/>
      <c r="G69" s="257">
        <f>ROUND(E69*F69,2)</f>
        <v>0</v>
      </c>
      <c r="H69" s="236"/>
      <c r="I69" s="235">
        <f>ROUND(E69*H69,2)</f>
        <v>0</v>
      </c>
      <c r="J69" s="236"/>
      <c r="K69" s="235">
        <f>ROUND(E69*J69,2)</f>
        <v>0</v>
      </c>
      <c r="L69" s="235">
        <v>21</v>
      </c>
      <c r="M69" s="235">
        <f>G69*(1+L69/100)</f>
        <v>0</v>
      </c>
      <c r="N69" s="234">
        <v>0</v>
      </c>
      <c r="O69" s="234">
        <f>ROUND(E69*N69,2)</f>
        <v>0</v>
      </c>
      <c r="P69" s="234">
        <v>0</v>
      </c>
      <c r="Q69" s="234">
        <f>ROUND(E69*P69,2)</f>
        <v>0</v>
      </c>
      <c r="R69" s="235"/>
      <c r="S69" s="235" t="s">
        <v>196</v>
      </c>
      <c r="T69" s="235" t="s">
        <v>197</v>
      </c>
      <c r="U69" s="235">
        <v>0</v>
      </c>
      <c r="V69" s="235">
        <f>ROUND(E69*U69,2)</f>
        <v>0</v>
      </c>
      <c r="W69" s="235"/>
      <c r="X69" s="235" t="s">
        <v>136</v>
      </c>
      <c r="Y69" s="214"/>
      <c r="Z69" s="214"/>
      <c r="AA69" s="214"/>
      <c r="AB69" s="214"/>
      <c r="AC69" s="214"/>
      <c r="AD69" s="214"/>
      <c r="AE69" s="214"/>
      <c r="AF69" s="214"/>
      <c r="AG69" s="214" t="s">
        <v>137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1" x14ac:dyDescent="0.2">
      <c r="A70" s="231"/>
      <c r="B70" s="232"/>
      <c r="C70" s="270" t="s">
        <v>221</v>
      </c>
      <c r="D70" s="237"/>
      <c r="E70" s="238">
        <v>6.57</v>
      </c>
      <c r="F70" s="235"/>
      <c r="G70" s="235"/>
      <c r="H70" s="235"/>
      <c r="I70" s="235"/>
      <c r="J70" s="235"/>
      <c r="K70" s="235"/>
      <c r="L70" s="235"/>
      <c r="M70" s="235"/>
      <c r="N70" s="234"/>
      <c r="O70" s="234"/>
      <c r="P70" s="234"/>
      <c r="Q70" s="234"/>
      <c r="R70" s="235"/>
      <c r="S70" s="235"/>
      <c r="T70" s="235"/>
      <c r="U70" s="235"/>
      <c r="V70" s="235"/>
      <c r="W70" s="235"/>
      <c r="X70" s="235"/>
      <c r="Y70" s="214"/>
      <c r="Z70" s="214"/>
      <c r="AA70" s="214"/>
      <c r="AB70" s="214"/>
      <c r="AC70" s="214"/>
      <c r="AD70" s="214"/>
      <c r="AE70" s="214"/>
      <c r="AF70" s="214"/>
      <c r="AG70" s="214" t="s">
        <v>139</v>
      </c>
      <c r="AH70" s="214">
        <v>0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x14ac:dyDescent="0.2">
      <c r="A71" s="245" t="s">
        <v>130</v>
      </c>
      <c r="B71" s="246" t="s">
        <v>84</v>
      </c>
      <c r="C71" s="268" t="s">
        <v>85</v>
      </c>
      <c r="D71" s="247"/>
      <c r="E71" s="248"/>
      <c r="F71" s="249"/>
      <c r="G71" s="250">
        <f>SUMIF(AG72:AG100,"&lt;&gt;NOR",G72:G100)</f>
        <v>0</v>
      </c>
      <c r="H71" s="244"/>
      <c r="I71" s="244">
        <f>SUM(I72:I100)</f>
        <v>0</v>
      </c>
      <c r="J71" s="244"/>
      <c r="K71" s="244">
        <f>SUM(K72:K100)</f>
        <v>0</v>
      </c>
      <c r="L71" s="244"/>
      <c r="M71" s="244">
        <f>SUM(M72:M100)</f>
        <v>0</v>
      </c>
      <c r="N71" s="243"/>
      <c r="O71" s="243">
        <f>SUM(O72:O100)</f>
        <v>0.32</v>
      </c>
      <c r="P71" s="243"/>
      <c r="Q71" s="243">
        <f>SUM(Q72:Q100)</f>
        <v>3.08</v>
      </c>
      <c r="R71" s="244"/>
      <c r="S71" s="244"/>
      <c r="T71" s="244"/>
      <c r="U71" s="244"/>
      <c r="V71" s="244">
        <f>SUM(V72:V100)</f>
        <v>57.879999999999995</v>
      </c>
      <c r="W71" s="244"/>
      <c r="X71" s="244"/>
      <c r="AG71" t="s">
        <v>131</v>
      </c>
    </row>
    <row r="72" spans="1:60" outlineLevel="1" x14ac:dyDescent="0.2">
      <c r="A72" s="252">
        <v>23</v>
      </c>
      <c r="B72" s="253" t="s">
        <v>222</v>
      </c>
      <c r="C72" s="269" t="s">
        <v>223</v>
      </c>
      <c r="D72" s="254" t="s">
        <v>134</v>
      </c>
      <c r="E72" s="255">
        <v>0.29880000000000001</v>
      </c>
      <c r="F72" s="256"/>
      <c r="G72" s="257">
        <f>ROUND(E72*F72,2)</f>
        <v>0</v>
      </c>
      <c r="H72" s="236"/>
      <c r="I72" s="235">
        <f>ROUND(E72*H72,2)</f>
        <v>0</v>
      </c>
      <c r="J72" s="236"/>
      <c r="K72" s="235">
        <f>ROUND(E72*J72,2)</f>
        <v>0</v>
      </c>
      <c r="L72" s="235">
        <v>21</v>
      </c>
      <c r="M72" s="235">
        <f>G72*(1+L72/100)</f>
        <v>0</v>
      </c>
      <c r="N72" s="234">
        <v>1.2800000000000001E-3</v>
      </c>
      <c r="O72" s="234">
        <f>ROUND(E72*N72,2)</f>
        <v>0</v>
      </c>
      <c r="P72" s="234">
        <v>1.8</v>
      </c>
      <c r="Q72" s="234">
        <f>ROUND(E72*P72,2)</f>
        <v>0.54</v>
      </c>
      <c r="R72" s="235"/>
      <c r="S72" s="235" t="s">
        <v>135</v>
      </c>
      <c r="T72" s="235" t="s">
        <v>135</v>
      </c>
      <c r="U72" s="235">
        <v>1.52</v>
      </c>
      <c r="V72" s="235">
        <f>ROUND(E72*U72,2)</f>
        <v>0.45</v>
      </c>
      <c r="W72" s="235"/>
      <c r="X72" s="235" t="s">
        <v>136</v>
      </c>
      <c r="Y72" s="214"/>
      <c r="Z72" s="214"/>
      <c r="AA72" s="214"/>
      <c r="AB72" s="214"/>
      <c r="AC72" s="214"/>
      <c r="AD72" s="214"/>
      <c r="AE72" s="214"/>
      <c r="AF72" s="214"/>
      <c r="AG72" s="214" t="s">
        <v>137</v>
      </c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1" x14ac:dyDescent="0.2">
      <c r="A73" s="231"/>
      <c r="B73" s="232"/>
      <c r="C73" s="270" t="s">
        <v>224</v>
      </c>
      <c r="D73" s="237"/>
      <c r="E73" s="238"/>
      <c r="F73" s="235"/>
      <c r="G73" s="235"/>
      <c r="H73" s="235"/>
      <c r="I73" s="235"/>
      <c r="J73" s="235"/>
      <c r="K73" s="235"/>
      <c r="L73" s="235"/>
      <c r="M73" s="235"/>
      <c r="N73" s="234"/>
      <c r="O73" s="234"/>
      <c r="P73" s="234"/>
      <c r="Q73" s="234"/>
      <c r="R73" s="235"/>
      <c r="S73" s="235"/>
      <c r="T73" s="235"/>
      <c r="U73" s="235"/>
      <c r="V73" s="235"/>
      <c r="W73" s="235"/>
      <c r="X73" s="235"/>
      <c r="Y73" s="214"/>
      <c r="Z73" s="214"/>
      <c r="AA73" s="214"/>
      <c r="AB73" s="214"/>
      <c r="AC73" s="214"/>
      <c r="AD73" s="214"/>
      <c r="AE73" s="214"/>
      <c r="AF73" s="214"/>
      <c r="AG73" s="214" t="s">
        <v>139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1" x14ac:dyDescent="0.2">
      <c r="A74" s="231"/>
      <c r="B74" s="232"/>
      <c r="C74" s="270" t="s">
        <v>225</v>
      </c>
      <c r="D74" s="237"/>
      <c r="E74" s="238">
        <v>0.29880000000000001</v>
      </c>
      <c r="F74" s="235"/>
      <c r="G74" s="235"/>
      <c r="H74" s="235"/>
      <c r="I74" s="235"/>
      <c r="J74" s="235"/>
      <c r="K74" s="235"/>
      <c r="L74" s="235"/>
      <c r="M74" s="235"/>
      <c r="N74" s="234"/>
      <c r="O74" s="234"/>
      <c r="P74" s="234"/>
      <c r="Q74" s="234"/>
      <c r="R74" s="235"/>
      <c r="S74" s="235"/>
      <c r="T74" s="235"/>
      <c r="U74" s="235"/>
      <c r="V74" s="235"/>
      <c r="W74" s="235"/>
      <c r="X74" s="235"/>
      <c r="Y74" s="214"/>
      <c r="Z74" s="214"/>
      <c r="AA74" s="214"/>
      <c r="AB74" s="214"/>
      <c r="AC74" s="214"/>
      <c r="AD74" s="214"/>
      <c r="AE74" s="214"/>
      <c r="AF74" s="214"/>
      <c r="AG74" s="214" t="s">
        <v>139</v>
      </c>
      <c r="AH74" s="214">
        <v>5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1" x14ac:dyDescent="0.2">
      <c r="A75" s="252">
        <v>24</v>
      </c>
      <c r="B75" s="253" t="s">
        <v>226</v>
      </c>
      <c r="C75" s="269" t="s">
        <v>227</v>
      </c>
      <c r="D75" s="254" t="s">
        <v>134</v>
      </c>
      <c r="E75" s="255">
        <v>0.15</v>
      </c>
      <c r="F75" s="256"/>
      <c r="G75" s="257">
        <f>ROUND(E75*F75,2)</f>
        <v>0</v>
      </c>
      <c r="H75" s="236"/>
      <c r="I75" s="235">
        <f>ROUND(E75*H75,2)</f>
        <v>0</v>
      </c>
      <c r="J75" s="236"/>
      <c r="K75" s="235">
        <f>ROUND(E75*J75,2)</f>
        <v>0</v>
      </c>
      <c r="L75" s="235">
        <v>21</v>
      </c>
      <c r="M75" s="235">
        <f>G75*(1+L75/100)</f>
        <v>0</v>
      </c>
      <c r="N75" s="234">
        <v>1.0789999999999999E-2</v>
      </c>
      <c r="O75" s="234">
        <f>ROUND(E75*N75,2)</f>
        <v>0</v>
      </c>
      <c r="P75" s="234">
        <v>2.4</v>
      </c>
      <c r="Q75" s="234">
        <f>ROUND(E75*P75,2)</f>
        <v>0.36</v>
      </c>
      <c r="R75" s="235"/>
      <c r="S75" s="235" t="s">
        <v>135</v>
      </c>
      <c r="T75" s="235" t="s">
        <v>135</v>
      </c>
      <c r="U75" s="235">
        <v>9.6709999999999994</v>
      </c>
      <c r="V75" s="235">
        <f>ROUND(E75*U75,2)</f>
        <v>1.45</v>
      </c>
      <c r="W75" s="235"/>
      <c r="X75" s="235" t="s">
        <v>136</v>
      </c>
      <c r="Y75" s="214"/>
      <c r="Z75" s="214"/>
      <c r="AA75" s="214"/>
      <c r="AB75" s="214"/>
      <c r="AC75" s="214"/>
      <c r="AD75" s="214"/>
      <c r="AE75" s="214"/>
      <c r="AF75" s="214"/>
      <c r="AG75" s="214" t="s">
        <v>137</v>
      </c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1" x14ac:dyDescent="0.2">
      <c r="A76" s="231"/>
      <c r="B76" s="232"/>
      <c r="C76" s="270" t="s">
        <v>228</v>
      </c>
      <c r="D76" s="237"/>
      <c r="E76" s="238">
        <v>0.15</v>
      </c>
      <c r="F76" s="235"/>
      <c r="G76" s="235"/>
      <c r="H76" s="235"/>
      <c r="I76" s="235"/>
      <c r="J76" s="235"/>
      <c r="K76" s="235"/>
      <c r="L76" s="235"/>
      <c r="M76" s="235"/>
      <c r="N76" s="234"/>
      <c r="O76" s="234"/>
      <c r="P76" s="234"/>
      <c r="Q76" s="234"/>
      <c r="R76" s="235"/>
      <c r="S76" s="235"/>
      <c r="T76" s="235"/>
      <c r="U76" s="235"/>
      <c r="V76" s="235"/>
      <c r="W76" s="235"/>
      <c r="X76" s="235"/>
      <c r="Y76" s="214"/>
      <c r="Z76" s="214"/>
      <c r="AA76" s="214"/>
      <c r="AB76" s="214"/>
      <c r="AC76" s="214"/>
      <c r="AD76" s="214"/>
      <c r="AE76" s="214"/>
      <c r="AF76" s="214"/>
      <c r="AG76" s="214" t="s">
        <v>139</v>
      </c>
      <c r="AH76" s="214">
        <v>0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1" x14ac:dyDescent="0.2">
      <c r="A77" s="252">
        <v>25</v>
      </c>
      <c r="B77" s="253" t="s">
        <v>229</v>
      </c>
      <c r="C77" s="269" t="s">
        <v>230</v>
      </c>
      <c r="D77" s="254" t="s">
        <v>163</v>
      </c>
      <c r="E77" s="255">
        <v>24</v>
      </c>
      <c r="F77" s="256"/>
      <c r="G77" s="257">
        <f>ROUND(E77*F77,2)</f>
        <v>0</v>
      </c>
      <c r="H77" s="236"/>
      <c r="I77" s="235">
        <f>ROUND(E77*H77,2)</f>
        <v>0</v>
      </c>
      <c r="J77" s="236"/>
      <c r="K77" s="235">
        <f>ROUND(E77*J77,2)</f>
        <v>0</v>
      </c>
      <c r="L77" s="235">
        <v>21</v>
      </c>
      <c r="M77" s="235">
        <f>G77*(1+L77/100)</f>
        <v>0</v>
      </c>
      <c r="N77" s="234">
        <v>0</v>
      </c>
      <c r="O77" s="234">
        <f>ROUND(E77*N77,2)</f>
        <v>0</v>
      </c>
      <c r="P77" s="234">
        <v>0</v>
      </c>
      <c r="Q77" s="234">
        <f>ROUND(E77*P77,2)</f>
        <v>0</v>
      </c>
      <c r="R77" s="235"/>
      <c r="S77" s="235" t="s">
        <v>135</v>
      </c>
      <c r="T77" s="235" t="s">
        <v>135</v>
      </c>
      <c r="U77" s="235">
        <v>0.03</v>
      </c>
      <c r="V77" s="235">
        <f>ROUND(E77*U77,2)</f>
        <v>0.72</v>
      </c>
      <c r="W77" s="235"/>
      <c r="X77" s="235" t="s">
        <v>136</v>
      </c>
      <c r="Y77" s="214"/>
      <c r="Z77" s="214"/>
      <c r="AA77" s="214"/>
      <c r="AB77" s="214"/>
      <c r="AC77" s="214"/>
      <c r="AD77" s="214"/>
      <c r="AE77" s="214"/>
      <c r="AF77" s="214"/>
      <c r="AG77" s="214" t="s">
        <v>137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1" x14ac:dyDescent="0.2">
      <c r="A78" s="231"/>
      <c r="B78" s="232"/>
      <c r="C78" s="270" t="s">
        <v>231</v>
      </c>
      <c r="D78" s="237"/>
      <c r="E78" s="238">
        <v>24</v>
      </c>
      <c r="F78" s="235"/>
      <c r="G78" s="235"/>
      <c r="H78" s="235"/>
      <c r="I78" s="235"/>
      <c r="J78" s="235"/>
      <c r="K78" s="235"/>
      <c r="L78" s="235"/>
      <c r="M78" s="235"/>
      <c r="N78" s="234"/>
      <c r="O78" s="234"/>
      <c r="P78" s="234"/>
      <c r="Q78" s="234"/>
      <c r="R78" s="235"/>
      <c r="S78" s="235"/>
      <c r="T78" s="235"/>
      <c r="U78" s="235"/>
      <c r="V78" s="235"/>
      <c r="W78" s="235"/>
      <c r="X78" s="235"/>
      <c r="Y78" s="214"/>
      <c r="Z78" s="214"/>
      <c r="AA78" s="214"/>
      <c r="AB78" s="214"/>
      <c r="AC78" s="214"/>
      <c r="AD78" s="214"/>
      <c r="AE78" s="214"/>
      <c r="AF78" s="214"/>
      <c r="AG78" s="214" t="s">
        <v>139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1" x14ac:dyDescent="0.2">
      <c r="A79" s="252">
        <v>26</v>
      </c>
      <c r="B79" s="253" t="s">
        <v>232</v>
      </c>
      <c r="C79" s="269" t="s">
        <v>233</v>
      </c>
      <c r="D79" s="254" t="s">
        <v>154</v>
      </c>
      <c r="E79" s="255">
        <v>17.221599999999999</v>
      </c>
      <c r="F79" s="256"/>
      <c r="G79" s="257">
        <f>ROUND(E79*F79,2)</f>
        <v>0</v>
      </c>
      <c r="H79" s="236"/>
      <c r="I79" s="235">
        <f>ROUND(E79*H79,2)</f>
        <v>0</v>
      </c>
      <c r="J79" s="236"/>
      <c r="K79" s="235">
        <f>ROUND(E79*J79,2)</f>
        <v>0</v>
      </c>
      <c r="L79" s="235">
        <v>21</v>
      </c>
      <c r="M79" s="235">
        <f>G79*(1+L79/100)</f>
        <v>0</v>
      </c>
      <c r="N79" s="234">
        <v>1E-3</v>
      </c>
      <c r="O79" s="234">
        <f>ROUND(E79*N79,2)</f>
        <v>0.02</v>
      </c>
      <c r="P79" s="234">
        <v>3.1E-2</v>
      </c>
      <c r="Q79" s="234">
        <f>ROUND(E79*P79,2)</f>
        <v>0.53</v>
      </c>
      <c r="R79" s="235"/>
      <c r="S79" s="235" t="s">
        <v>135</v>
      </c>
      <c r="T79" s="235" t="s">
        <v>135</v>
      </c>
      <c r="U79" s="235">
        <v>0.33100000000000002</v>
      </c>
      <c r="V79" s="235">
        <f>ROUND(E79*U79,2)</f>
        <v>5.7</v>
      </c>
      <c r="W79" s="235"/>
      <c r="X79" s="235" t="s">
        <v>136</v>
      </c>
      <c r="Y79" s="214"/>
      <c r="Z79" s="214"/>
      <c r="AA79" s="214"/>
      <c r="AB79" s="214"/>
      <c r="AC79" s="214"/>
      <c r="AD79" s="214"/>
      <c r="AE79" s="214"/>
      <c r="AF79" s="214"/>
      <c r="AG79" s="214" t="s">
        <v>137</v>
      </c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1" x14ac:dyDescent="0.2">
      <c r="A80" s="231"/>
      <c r="B80" s="232"/>
      <c r="C80" s="270" t="s">
        <v>234</v>
      </c>
      <c r="D80" s="237"/>
      <c r="E80" s="238">
        <v>17.221599999999999</v>
      </c>
      <c r="F80" s="235"/>
      <c r="G80" s="235"/>
      <c r="H80" s="235"/>
      <c r="I80" s="235"/>
      <c r="J80" s="235"/>
      <c r="K80" s="235"/>
      <c r="L80" s="235"/>
      <c r="M80" s="235"/>
      <c r="N80" s="234"/>
      <c r="O80" s="234"/>
      <c r="P80" s="234"/>
      <c r="Q80" s="234"/>
      <c r="R80" s="235"/>
      <c r="S80" s="235"/>
      <c r="T80" s="235"/>
      <c r="U80" s="235"/>
      <c r="V80" s="235"/>
      <c r="W80" s="235"/>
      <c r="X80" s="235"/>
      <c r="Y80" s="214"/>
      <c r="Z80" s="214"/>
      <c r="AA80" s="214"/>
      <c r="AB80" s="214"/>
      <c r="AC80" s="214"/>
      <c r="AD80" s="214"/>
      <c r="AE80" s="214"/>
      <c r="AF80" s="214"/>
      <c r="AG80" s="214" t="s">
        <v>139</v>
      </c>
      <c r="AH80" s="214">
        <v>0</v>
      </c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1" x14ac:dyDescent="0.2">
      <c r="A81" s="252">
        <v>27</v>
      </c>
      <c r="B81" s="253" t="s">
        <v>235</v>
      </c>
      <c r="C81" s="269" t="s">
        <v>236</v>
      </c>
      <c r="D81" s="254" t="s">
        <v>163</v>
      </c>
      <c r="E81" s="255">
        <v>2</v>
      </c>
      <c r="F81" s="256"/>
      <c r="G81" s="257">
        <f>ROUND(E81*F81,2)</f>
        <v>0</v>
      </c>
      <c r="H81" s="236"/>
      <c r="I81" s="235">
        <f>ROUND(E81*H81,2)</f>
        <v>0</v>
      </c>
      <c r="J81" s="236"/>
      <c r="K81" s="235">
        <f>ROUND(E81*J81,2)</f>
        <v>0</v>
      </c>
      <c r="L81" s="235">
        <v>21</v>
      </c>
      <c r="M81" s="235">
        <f>G81*(1+L81/100)</f>
        <v>0</v>
      </c>
      <c r="N81" s="234">
        <v>0</v>
      </c>
      <c r="O81" s="234">
        <f>ROUND(E81*N81,2)</f>
        <v>0</v>
      </c>
      <c r="P81" s="234">
        <v>0</v>
      </c>
      <c r="Q81" s="234">
        <f>ROUND(E81*P81,2)</f>
        <v>0</v>
      </c>
      <c r="R81" s="235"/>
      <c r="S81" s="235" t="s">
        <v>135</v>
      </c>
      <c r="T81" s="235" t="s">
        <v>135</v>
      </c>
      <c r="U81" s="235">
        <v>0.14000000000000001</v>
      </c>
      <c r="V81" s="235">
        <f>ROUND(E81*U81,2)</f>
        <v>0.28000000000000003</v>
      </c>
      <c r="W81" s="235"/>
      <c r="X81" s="235" t="s">
        <v>136</v>
      </c>
      <c r="Y81" s="214"/>
      <c r="Z81" s="214"/>
      <c r="AA81" s="214"/>
      <c r="AB81" s="214"/>
      <c r="AC81" s="214"/>
      <c r="AD81" s="214"/>
      <c r="AE81" s="214"/>
      <c r="AF81" s="214"/>
      <c r="AG81" s="214" t="s">
        <v>137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1" x14ac:dyDescent="0.2">
      <c r="A82" s="231"/>
      <c r="B82" s="232"/>
      <c r="C82" s="270" t="s">
        <v>237</v>
      </c>
      <c r="D82" s="237"/>
      <c r="E82" s="238">
        <v>2</v>
      </c>
      <c r="F82" s="235"/>
      <c r="G82" s="235"/>
      <c r="H82" s="235"/>
      <c r="I82" s="235"/>
      <c r="J82" s="235"/>
      <c r="K82" s="235"/>
      <c r="L82" s="235"/>
      <c r="M82" s="235"/>
      <c r="N82" s="234"/>
      <c r="O82" s="234"/>
      <c r="P82" s="234"/>
      <c r="Q82" s="234"/>
      <c r="R82" s="235"/>
      <c r="S82" s="235"/>
      <c r="T82" s="235"/>
      <c r="U82" s="235"/>
      <c r="V82" s="235"/>
      <c r="W82" s="235"/>
      <c r="X82" s="235"/>
      <c r="Y82" s="214"/>
      <c r="Z82" s="214"/>
      <c r="AA82" s="214"/>
      <c r="AB82" s="214"/>
      <c r="AC82" s="214"/>
      <c r="AD82" s="214"/>
      <c r="AE82" s="214"/>
      <c r="AF82" s="214"/>
      <c r="AG82" s="214" t="s">
        <v>139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1" x14ac:dyDescent="0.2">
      <c r="A83" s="252">
        <v>28</v>
      </c>
      <c r="B83" s="253" t="s">
        <v>238</v>
      </c>
      <c r="C83" s="269" t="s">
        <v>239</v>
      </c>
      <c r="D83" s="254" t="s">
        <v>154</v>
      </c>
      <c r="E83" s="255">
        <v>3.9340000000000002</v>
      </c>
      <c r="F83" s="256"/>
      <c r="G83" s="257">
        <f>ROUND(E83*F83,2)</f>
        <v>0</v>
      </c>
      <c r="H83" s="236"/>
      <c r="I83" s="235">
        <f>ROUND(E83*H83,2)</f>
        <v>0</v>
      </c>
      <c r="J83" s="236"/>
      <c r="K83" s="235">
        <f>ROUND(E83*J83,2)</f>
        <v>0</v>
      </c>
      <c r="L83" s="235">
        <v>21</v>
      </c>
      <c r="M83" s="235">
        <f>G83*(1+L83/100)</f>
        <v>0</v>
      </c>
      <c r="N83" s="234">
        <v>1E-3</v>
      </c>
      <c r="O83" s="234">
        <f>ROUND(E83*N83,2)</f>
        <v>0</v>
      </c>
      <c r="P83" s="234">
        <v>6.3E-2</v>
      </c>
      <c r="Q83" s="234">
        <f>ROUND(E83*P83,2)</f>
        <v>0.25</v>
      </c>
      <c r="R83" s="235"/>
      <c r="S83" s="235" t="s">
        <v>135</v>
      </c>
      <c r="T83" s="235" t="s">
        <v>135</v>
      </c>
      <c r="U83" s="235">
        <v>0.71799999999999997</v>
      </c>
      <c r="V83" s="235">
        <f>ROUND(E83*U83,2)</f>
        <v>2.82</v>
      </c>
      <c r="W83" s="235"/>
      <c r="X83" s="235" t="s">
        <v>136</v>
      </c>
      <c r="Y83" s="214"/>
      <c r="Z83" s="214"/>
      <c r="AA83" s="214"/>
      <c r="AB83" s="214"/>
      <c r="AC83" s="214"/>
      <c r="AD83" s="214"/>
      <c r="AE83" s="214"/>
      <c r="AF83" s="214"/>
      <c r="AG83" s="214" t="s">
        <v>137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1" x14ac:dyDescent="0.2">
      <c r="A84" s="231"/>
      <c r="B84" s="232"/>
      <c r="C84" s="270" t="s">
        <v>240</v>
      </c>
      <c r="D84" s="237"/>
      <c r="E84" s="238">
        <v>3.9340000000000002</v>
      </c>
      <c r="F84" s="235"/>
      <c r="G84" s="235"/>
      <c r="H84" s="235"/>
      <c r="I84" s="235"/>
      <c r="J84" s="235"/>
      <c r="K84" s="235"/>
      <c r="L84" s="235"/>
      <c r="M84" s="235"/>
      <c r="N84" s="234"/>
      <c r="O84" s="234"/>
      <c r="P84" s="234"/>
      <c r="Q84" s="234"/>
      <c r="R84" s="235"/>
      <c r="S84" s="235"/>
      <c r="T84" s="235"/>
      <c r="U84" s="235"/>
      <c r="V84" s="235"/>
      <c r="W84" s="235"/>
      <c r="X84" s="235"/>
      <c r="Y84" s="214"/>
      <c r="Z84" s="214"/>
      <c r="AA84" s="214"/>
      <c r="AB84" s="214"/>
      <c r="AC84" s="214"/>
      <c r="AD84" s="214"/>
      <c r="AE84" s="214"/>
      <c r="AF84" s="214"/>
      <c r="AG84" s="214" t="s">
        <v>139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1" x14ac:dyDescent="0.2">
      <c r="A85" s="252">
        <v>29</v>
      </c>
      <c r="B85" s="253" t="s">
        <v>241</v>
      </c>
      <c r="C85" s="269" t="s">
        <v>242</v>
      </c>
      <c r="D85" s="254" t="s">
        <v>176</v>
      </c>
      <c r="E85" s="255">
        <v>6.27</v>
      </c>
      <c r="F85" s="256"/>
      <c r="G85" s="257">
        <f>ROUND(E85*F85,2)</f>
        <v>0</v>
      </c>
      <c r="H85" s="236"/>
      <c r="I85" s="235">
        <f>ROUND(E85*H85,2)</f>
        <v>0</v>
      </c>
      <c r="J85" s="236"/>
      <c r="K85" s="235">
        <f>ROUND(E85*J85,2)</f>
        <v>0</v>
      </c>
      <c r="L85" s="235">
        <v>21</v>
      </c>
      <c r="M85" s="235">
        <f>G85*(1+L85/100)</f>
        <v>0</v>
      </c>
      <c r="N85" s="234">
        <v>0</v>
      </c>
      <c r="O85" s="234">
        <f>ROUND(E85*N85,2)</f>
        <v>0</v>
      </c>
      <c r="P85" s="234">
        <v>1.507E-2</v>
      </c>
      <c r="Q85" s="234">
        <f>ROUND(E85*P85,2)</f>
        <v>0.09</v>
      </c>
      <c r="R85" s="235"/>
      <c r="S85" s="235" t="s">
        <v>135</v>
      </c>
      <c r="T85" s="235" t="s">
        <v>135</v>
      </c>
      <c r="U85" s="235">
        <v>0.11</v>
      </c>
      <c r="V85" s="235">
        <f>ROUND(E85*U85,2)</f>
        <v>0.69</v>
      </c>
      <c r="W85" s="235"/>
      <c r="X85" s="235" t="s">
        <v>136</v>
      </c>
      <c r="Y85" s="214"/>
      <c r="Z85" s="214"/>
      <c r="AA85" s="214"/>
      <c r="AB85" s="214"/>
      <c r="AC85" s="214"/>
      <c r="AD85" s="214"/>
      <c r="AE85" s="214"/>
      <c r="AF85" s="214"/>
      <c r="AG85" s="214" t="s">
        <v>137</v>
      </c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1" x14ac:dyDescent="0.2">
      <c r="A86" s="231"/>
      <c r="B86" s="232"/>
      <c r="C86" s="270" t="s">
        <v>243</v>
      </c>
      <c r="D86" s="237"/>
      <c r="E86" s="238">
        <v>6.27</v>
      </c>
      <c r="F86" s="235"/>
      <c r="G86" s="235"/>
      <c r="H86" s="235"/>
      <c r="I86" s="235"/>
      <c r="J86" s="235"/>
      <c r="K86" s="235"/>
      <c r="L86" s="235"/>
      <c r="M86" s="235"/>
      <c r="N86" s="234"/>
      <c r="O86" s="234"/>
      <c r="P86" s="234"/>
      <c r="Q86" s="234"/>
      <c r="R86" s="235"/>
      <c r="S86" s="235"/>
      <c r="T86" s="235"/>
      <c r="U86" s="235"/>
      <c r="V86" s="235"/>
      <c r="W86" s="235"/>
      <c r="X86" s="235"/>
      <c r="Y86" s="214"/>
      <c r="Z86" s="214"/>
      <c r="AA86" s="214"/>
      <c r="AB86" s="214"/>
      <c r="AC86" s="214"/>
      <c r="AD86" s="214"/>
      <c r="AE86" s="214"/>
      <c r="AF86" s="214"/>
      <c r="AG86" s="214" t="s">
        <v>139</v>
      </c>
      <c r="AH86" s="214">
        <v>0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1" x14ac:dyDescent="0.2">
      <c r="A87" s="252">
        <v>30</v>
      </c>
      <c r="B87" s="253" t="s">
        <v>244</v>
      </c>
      <c r="C87" s="269" t="s">
        <v>245</v>
      </c>
      <c r="D87" s="254" t="s">
        <v>176</v>
      </c>
      <c r="E87" s="255">
        <v>0.6</v>
      </c>
      <c r="F87" s="256"/>
      <c r="G87" s="257">
        <f>ROUND(E87*F87,2)</f>
        <v>0</v>
      </c>
      <c r="H87" s="236"/>
      <c r="I87" s="235">
        <f>ROUND(E87*H87,2)</f>
        <v>0</v>
      </c>
      <c r="J87" s="236"/>
      <c r="K87" s="235">
        <f>ROUND(E87*J87,2)</f>
        <v>0</v>
      </c>
      <c r="L87" s="235">
        <v>21</v>
      </c>
      <c r="M87" s="235">
        <f>G87*(1+L87/100)</f>
        <v>0</v>
      </c>
      <c r="N87" s="234">
        <v>0</v>
      </c>
      <c r="O87" s="234">
        <f>ROUND(E87*N87,2)</f>
        <v>0</v>
      </c>
      <c r="P87" s="234">
        <v>8.8000000000000003E-4</v>
      </c>
      <c r="Q87" s="234">
        <f>ROUND(E87*P87,2)</f>
        <v>0</v>
      </c>
      <c r="R87" s="235"/>
      <c r="S87" s="235" t="s">
        <v>135</v>
      </c>
      <c r="T87" s="235" t="s">
        <v>135</v>
      </c>
      <c r="U87" s="235">
        <v>2.25</v>
      </c>
      <c r="V87" s="235">
        <f>ROUND(E87*U87,2)</f>
        <v>1.35</v>
      </c>
      <c r="W87" s="235"/>
      <c r="X87" s="235" t="s">
        <v>136</v>
      </c>
      <c r="Y87" s="214"/>
      <c r="Z87" s="214"/>
      <c r="AA87" s="214"/>
      <c r="AB87" s="214"/>
      <c r="AC87" s="214"/>
      <c r="AD87" s="214"/>
      <c r="AE87" s="214"/>
      <c r="AF87" s="214"/>
      <c r="AG87" s="214" t="s">
        <v>137</v>
      </c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1" x14ac:dyDescent="0.2">
      <c r="A88" s="231"/>
      <c r="B88" s="232"/>
      <c r="C88" s="270" t="s">
        <v>246</v>
      </c>
      <c r="D88" s="237"/>
      <c r="E88" s="238">
        <v>0.6</v>
      </c>
      <c r="F88" s="235"/>
      <c r="G88" s="235"/>
      <c r="H88" s="235"/>
      <c r="I88" s="235"/>
      <c r="J88" s="235"/>
      <c r="K88" s="235"/>
      <c r="L88" s="235"/>
      <c r="M88" s="235"/>
      <c r="N88" s="234"/>
      <c r="O88" s="234"/>
      <c r="P88" s="234"/>
      <c r="Q88" s="234"/>
      <c r="R88" s="235"/>
      <c r="S88" s="235"/>
      <c r="T88" s="235"/>
      <c r="U88" s="235"/>
      <c r="V88" s="235"/>
      <c r="W88" s="235"/>
      <c r="X88" s="235"/>
      <c r="Y88" s="214"/>
      <c r="Z88" s="214"/>
      <c r="AA88" s="214"/>
      <c r="AB88" s="214"/>
      <c r="AC88" s="214"/>
      <c r="AD88" s="214"/>
      <c r="AE88" s="214"/>
      <c r="AF88" s="214"/>
      <c r="AG88" s="214" t="s">
        <v>139</v>
      </c>
      <c r="AH88" s="214">
        <v>0</v>
      </c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1" x14ac:dyDescent="0.2">
      <c r="A89" s="252">
        <v>31</v>
      </c>
      <c r="B89" s="253" t="s">
        <v>247</v>
      </c>
      <c r="C89" s="269" t="s">
        <v>248</v>
      </c>
      <c r="D89" s="254" t="s">
        <v>176</v>
      </c>
      <c r="E89" s="255">
        <v>5.62</v>
      </c>
      <c r="F89" s="256"/>
      <c r="G89" s="257">
        <f>ROUND(E89*F89,2)</f>
        <v>0</v>
      </c>
      <c r="H89" s="236"/>
      <c r="I89" s="235">
        <f>ROUND(E89*H89,2)</f>
        <v>0</v>
      </c>
      <c r="J89" s="236"/>
      <c r="K89" s="235">
        <f>ROUND(E89*J89,2)</f>
        <v>0</v>
      </c>
      <c r="L89" s="235">
        <v>21</v>
      </c>
      <c r="M89" s="235">
        <f>G89*(1+L89/100)</f>
        <v>0</v>
      </c>
      <c r="N89" s="234">
        <v>0</v>
      </c>
      <c r="O89" s="234">
        <f>ROUND(E89*N89,2)</f>
        <v>0</v>
      </c>
      <c r="P89" s="234">
        <v>4.6000000000000001E-4</v>
      </c>
      <c r="Q89" s="234">
        <f>ROUND(E89*P89,2)</f>
        <v>0</v>
      </c>
      <c r="R89" s="235"/>
      <c r="S89" s="235" t="s">
        <v>135</v>
      </c>
      <c r="T89" s="235" t="s">
        <v>135</v>
      </c>
      <c r="U89" s="235">
        <v>2.4300000000000002</v>
      </c>
      <c r="V89" s="235">
        <f>ROUND(E89*U89,2)</f>
        <v>13.66</v>
      </c>
      <c r="W89" s="235"/>
      <c r="X89" s="235" t="s">
        <v>136</v>
      </c>
      <c r="Y89" s="214"/>
      <c r="Z89" s="214"/>
      <c r="AA89" s="214"/>
      <c r="AB89" s="214"/>
      <c r="AC89" s="214"/>
      <c r="AD89" s="214"/>
      <c r="AE89" s="214"/>
      <c r="AF89" s="214"/>
      <c r="AG89" s="214" t="s">
        <v>137</v>
      </c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1" x14ac:dyDescent="0.2">
      <c r="A90" s="231"/>
      <c r="B90" s="232"/>
      <c r="C90" s="270" t="s">
        <v>249</v>
      </c>
      <c r="D90" s="237"/>
      <c r="E90" s="238">
        <v>5.62</v>
      </c>
      <c r="F90" s="235"/>
      <c r="G90" s="235"/>
      <c r="H90" s="235"/>
      <c r="I90" s="235"/>
      <c r="J90" s="235"/>
      <c r="K90" s="235"/>
      <c r="L90" s="235"/>
      <c r="M90" s="235"/>
      <c r="N90" s="234"/>
      <c r="O90" s="234"/>
      <c r="P90" s="234"/>
      <c r="Q90" s="234"/>
      <c r="R90" s="235"/>
      <c r="S90" s="235"/>
      <c r="T90" s="235"/>
      <c r="U90" s="235"/>
      <c r="V90" s="235"/>
      <c r="W90" s="235"/>
      <c r="X90" s="235"/>
      <c r="Y90" s="214"/>
      <c r="Z90" s="214"/>
      <c r="AA90" s="214"/>
      <c r="AB90" s="214"/>
      <c r="AC90" s="214"/>
      <c r="AD90" s="214"/>
      <c r="AE90" s="214"/>
      <c r="AF90" s="214"/>
      <c r="AG90" s="214" t="s">
        <v>139</v>
      </c>
      <c r="AH90" s="214">
        <v>0</v>
      </c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1" x14ac:dyDescent="0.2">
      <c r="A91" s="252">
        <v>32</v>
      </c>
      <c r="B91" s="253" t="s">
        <v>250</v>
      </c>
      <c r="C91" s="269" t="s">
        <v>251</v>
      </c>
      <c r="D91" s="254" t="s">
        <v>163</v>
      </c>
      <c r="E91" s="255">
        <v>2</v>
      </c>
      <c r="F91" s="256"/>
      <c r="G91" s="257">
        <f>ROUND(E91*F91,2)</f>
        <v>0</v>
      </c>
      <c r="H91" s="236"/>
      <c r="I91" s="235">
        <f>ROUND(E91*H91,2)</f>
        <v>0</v>
      </c>
      <c r="J91" s="236"/>
      <c r="K91" s="235">
        <f>ROUND(E91*J91,2)</f>
        <v>0</v>
      </c>
      <c r="L91" s="235">
        <v>21</v>
      </c>
      <c r="M91" s="235">
        <f>G91*(1+L91/100)</f>
        <v>0</v>
      </c>
      <c r="N91" s="234">
        <v>4.8999999999999998E-4</v>
      </c>
      <c r="O91" s="234">
        <f>ROUND(E91*N91,2)</f>
        <v>0</v>
      </c>
      <c r="P91" s="234">
        <v>1.4999999999999999E-2</v>
      </c>
      <c r="Q91" s="234">
        <f>ROUND(E91*P91,2)</f>
        <v>0.03</v>
      </c>
      <c r="R91" s="235"/>
      <c r="S91" s="235" t="s">
        <v>135</v>
      </c>
      <c r="T91" s="235" t="s">
        <v>135</v>
      </c>
      <c r="U91" s="235">
        <v>0.54200000000000004</v>
      </c>
      <c r="V91" s="235">
        <f>ROUND(E91*U91,2)</f>
        <v>1.08</v>
      </c>
      <c r="W91" s="235"/>
      <c r="X91" s="235" t="s">
        <v>136</v>
      </c>
      <c r="Y91" s="214"/>
      <c r="Z91" s="214"/>
      <c r="AA91" s="214"/>
      <c r="AB91" s="214"/>
      <c r="AC91" s="214"/>
      <c r="AD91" s="214"/>
      <c r="AE91" s="214"/>
      <c r="AF91" s="214"/>
      <c r="AG91" s="214" t="s">
        <v>137</v>
      </c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1" x14ac:dyDescent="0.2">
      <c r="A92" s="231"/>
      <c r="B92" s="232"/>
      <c r="C92" s="270" t="s">
        <v>252</v>
      </c>
      <c r="D92" s="237"/>
      <c r="E92" s="238">
        <v>2</v>
      </c>
      <c r="F92" s="235"/>
      <c r="G92" s="235"/>
      <c r="H92" s="235"/>
      <c r="I92" s="235"/>
      <c r="J92" s="235"/>
      <c r="K92" s="235"/>
      <c r="L92" s="235"/>
      <c r="M92" s="235"/>
      <c r="N92" s="234"/>
      <c r="O92" s="234"/>
      <c r="P92" s="234"/>
      <c r="Q92" s="234"/>
      <c r="R92" s="235"/>
      <c r="S92" s="235"/>
      <c r="T92" s="235"/>
      <c r="U92" s="235"/>
      <c r="V92" s="235"/>
      <c r="W92" s="235"/>
      <c r="X92" s="235"/>
      <c r="Y92" s="214"/>
      <c r="Z92" s="214"/>
      <c r="AA92" s="214"/>
      <c r="AB92" s="214"/>
      <c r="AC92" s="214"/>
      <c r="AD92" s="214"/>
      <c r="AE92" s="214"/>
      <c r="AF92" s="214"/>
      <c r="AG92" s="214" t="s">
        <v>139</v>
      </c>
      <c r="AH92" s="214">
        <v>0</v>
      </c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1" x14ac:dyDescent="0.2">
      <c r="A93" s="252">
        <v>33</v>
      </c>
      <c r="B93" s="253" t="s">
        <v>253</v>
      </c>
      <c r="C93" s="269" t="s">
        <v>254</v>
      </c>
      <c r="D93" s="254" t="s">
        <v>176</v>
      </c>
      <c r="E93" s="255">
        <v>2</v>
      </c>
      <c r="F93" s="256"/>
      <c r="G93" s="257">
        <f>ROUND(E93*F93,2)</f>
        <v>0</v>
      </c>
      <c r="H93" s="236"/>
      <c r="I93" s="235">
        <f>ROUND(E93*H93,2)</f>
        <v>0</v>
      </c>
      <c r="J93" s="236"/>
      <c r="K93" s="235">
        <f>ROUND(E93*J93,2)</f>
        <v>0</v>
      </c>
      <c r="L93" s="235">
        <v>21</v>
      </c>
      <c r="M93" s="235">
        <f>G93*(1+L93/100)</f>
        <v>0</v>
      </c>
      <c r="N93" s="234">
        <v>0.11922000000000001</v>
      </c>
      <c r="O93" s="234">
        <f>ROUND(E93*N93,2)</f>
        <v>0.24</v>
      </c>
      <c r="P93" s="234">
        <v>0</v>
      </c>
      <c r="Q93" s="234">
        <f>ROUND(E93*P93,2)</f>
        <v>0</v>
      </c>
      <c r="R93" s="235"/>
      <c r="S93" s="235" t="s">
        <v>135</v>
      </c>
      <c r="T93" s="235" t="s">
        <v>135</v>
      </c>
      <c r="U93" s="235">
        <v>10.194000000000001</v>
      </c>
      <c r="V93" s="235">
        <f>ROUND(E93*U93,2)</f>
        <v>20.39</v>
      </c>
      <c r="W93" s="235"/>
      <c r="X93" s="235" t="s">
        <v>136</v>
      </c>
      <c r="Y93" s="214"/>
      <c r="Z93" s="214"/>
      <c r="AA93" s="214"/>
      <c r="AB93" s="214"/>
      <c r="AC93" s="214"/>
      <c r="AD93" s="214"/>
      <c r="AE93" s="214"/>
      <c r="AF93" s="214"/>
      <c r="AG93" s="214" t="s">
        <v>137</v>
      </c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1" x14ac:dyDescent="0.2">
      <c r="A94" s="231"/>
      <c r="B94" s="232"/>
      <c r="C94" s="270" t="s">
        <v>237</v>
      </c>
      <c r="D94" s="237"/>
      <c r="E94" s="238">
        <v>2</v>
      </c>
      <c r="F94" s="235"/>
      <c r="G94" s="235"/>
      <c r="H94" s="235"/>
      <c r="I94" s="235"/>
      <c r="J94" s="235"/>
      <c r="K94" s="235"/>
      <c r="L94" s="235"/>
      <c r="M94" s="235"/>
      <c r="N94" s="234"/>
      <c r="O94" s="234"/>
      <c r="P94" s="234"/>
      <c r="Q94" s="234"/>
      <c r="R94" s="235"/>
      <c r="S94" s="235"/>
      <c r="T94" s="235"/>
      <c r="U94" s="235"/>
      <c r="V94" s="235"/>
      <c r="W94" s="235"/>
      <c r="X94" s="235"/>
      <c r="Y94" s="214"/>
      <c r="Z94" s="214"/>
      <c r="AA94" s="214"/>
      <c r="AB94" s="214"/>
      <c r="AC94" s="214"/>
      <c r="AD94" s="214"/>
      <c r="AE94" s="214"/>
      <c r="AF94" s="214"/>
      <c r="AG94" s="214" t="s">
        <v>139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1" x14ac:dyDescent="0.2">
      <c r="A95" s="252">
        <v>34</v>
      </c>
      <c r="B95" s="253" t="s">
        <v>255</v>
      </c>
      <c r="C95" s="269" t="s">
        <v>256</v>
      </c>
      <c r="D95" s="254" t="s">
        <v>176</v>
      </c>
      <c r="E95" s="255">
        <v>2.5</v>
      </c>
      <c r="F95" s="256"/>
      <c r="G95" s="257">
        <f>ROUND(E95*F95,2)</f>
        <v>0</v>
      </c>
      <c r="H95" s="236"/>
      <c r="I95" s="235">
        <f>ROUND(E95*H95,2)</f>
        <v>0</v>
      </c>
      <c r="J95" s="236"/>
      <c r="K95" s="235">
        <f>ROUND(E95*J95,2)</f>
        <v>0</v>
      </c>
      <c r="L95" s="235">
        <v>21</v>
      </c>
      <c r="M95" s="235">
        <f>G95*(1+L95/100)</f>
        <v>0</v>
      </c>
      <c r="N95" s="234">
        <v>2.3650000000000001E-2</v>
      </c>
      <c r="O95" s="234">
        <f>ROUND(E95*N95,2)</f>
        <v>0.06</v>
      </c>
      <c r="P95" s="234">
        <v>0</v>
      </c>
      <c r="Q95" s="234">
        <f>ROUND(E95*P95,2)</f>
        <v>0</v>
      </c>
      <c r="R95" s="235"/>
      <c r="S95" s="235" t="s">
        <v>135</v>
      </c>
      <c r="T95" s="235" t="s">
        <v>135</v>
      </c>
      <c r="U95" s="235">
        <v>0.82599999999999996</v>
      </c>
      <c r="V95" s="235">
        <f>ROUND(E95*U95,2)</f>
        <v>2.0699999999999998</v>
      </c>
      <c r="W95" s="235"/>
      <c r="X95" s="235" t="s">
        <v>136</v>
      </c>
      <c r="Y95" s="214"/>
      <c r="Z95" s="214"/>
      <c r="AA95" s="214"/>
      <c r="AB95" s="214"/>
      <c r="AC95" s="214"/>
      <c r="AD95" s="214"/>
      <c r="AE95" s="214"/>
      <c r="AF95" s="214"/>
      <c r="AG95" s="214" t="s">
        <v>137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1" x14ac:dyDescent="0.2">
      <c r="A96" s="231"/>
      <c r="B96" s="232"/>
      <c r="C96" s="270" t="s">
        <v>257</v>
      </c>
      <c r="D96" s="237"/>
      <c r="E96" s="238">
        <v>2.5</v>
      </c>
      <c r="F96" s="235"/>
      <c r="G96" s="235"/>
      <c r="H96" s="235"/>
      <c r="I96" s="235"/>
      <c r="J96" s="235"/>
      <c r="K96" s="235"/>
      <c r="L96" s="235"/>
      <c r="M96" s="235"/>
      <c r="N96" s="234"/>
      <c r="O96" s="234"/>
      <c r="P96" s="234"/>
      <c r="Q96" s="234"/>
      <c r="R96" s="235"/>
      <c r="S96" s="235"/>
      <c r="T96" s="235"/>
      <c r="U96" s="235"/>
      <c r="V96" s="235"/>
      <c r="W96" s="235"/>
      <c r="X96" s="235"/>
      <c r="Y96" s="214"/>
      <c r="Z96" s="214"/>
      <c r="AA96" s="214"/>
      <c r="AB96" s="214"/>
      <c r="AC96" s="214"/>
      <c r="AD96" s="214"/>
      <c r="AE96" s="214"/>
      <c r="AF96" s="214"/>
      <c r="AG96" s="214" t="s">
        <v>139</v>
      </c>
      <c r="AH96" s="214">
        <v>0</v>
      </c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1" x14ac:dyDescent="0.2">
      <c r="A97" s="252">
        <v>35</v>
      </c>
      <c r="B97" s="253" t="s">
        <v>258</v>
      </c>
      <c r="C97" s="269" t="s">
        <v>259</v>
      </c>
      <c r="D97" s="254" t="s">
        <v>154</v>
      </c>
      <c r="E97" s="255">
        <v>27.7669</v>
      </c>
      <c r="F97" s="256"/>
      <c r="G97" s="257">
        <f>ROUND(E97*F97,2)</f>
        <v>0</v>
      </c>
      <c r="H97" s="236"/>
      <c r="I97" s="235">
        <f>ROUND(E97*H97,2)</f>
        <v>0</v>
      </c>
      <c r="J97" s="236"/>
      <c r="K97" s="235">
        <f>ROUND(E97*J97,2)</f>
        <v>0</v>
      </c>
      <c r="L97" s="235">
        <v>21</v>
      </c>
      <c r="M97" s="235">
        <f>G97*(1+L97/100)</f>
        <v>0</v>
      </c>
      <c r="N97" s="234">
        <v>0</v>
      </c>
      <c r="O97" s="234">
        <f>ROUND(E97*N97,2)</f>
        <v>0</v>
      </c>
      <c r="P97" s="234">
        <v>4.5999999999999999E-2</v>
      </c>
      <c r="Q97" s="234">
        <f>ROUND(E97*P97,2)</f>
        <v>1.28</v>
      </c>
      <c r="R97" s="235"/>
      <c r="S97" s="235" t="s">
        <v>135</v>
      </c>
      <c r="T97" s="235" t="s">
        <v>135</v>
      </c>
      <c r="U97" s="235">
        <v>0.26</v>
      </c>
      <c r="V97" s="235">
        <f>ROUND(E97*U97,2)</f>
        <v>7.22</v>
      </c>
      <c r="W97" s="235"/>
      <c r="X97" s="235" t="s">
        <v>136</v>
      </c>
      <c r="Y97" s="214"/>
      <c r="Z97" s="214"/>
      <c r="AA97" s="214"/>
      <c r="AB97" s="214"/>
      <c r="AC97" s="214"/>
      <c r="AD97" s="214"/>
      <c r="AE97" s="214"/>
      <c r="AF97" s="214"/>
      <c r="AG97" s="214" t="s">
        <v>137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1" x14ac:dyDescent="0.2">
      <c r="A98" s="231"/>
      <c r="B98" s="232"/>
      <c r="C98" s="270" t="s">
        <v>177</v>
      </c>
      <c r="D98" s="237"/>
      <c r="E98" s="238"/>
      <c r="F98" s="235"/>
      <c r="G98" s="235"/>
      <c r="H98" s="235"/>
      <c r="I98" s="235"/>
      <c r="J98" s="235"/>
      <c r="K98" s="235"/>
      <c r="L98" s="235"/>
      <c r="M98" s="235"/>
      <c r="N98" s="234"/>
      <c r="O98" s="234"/>
      <c r="P98" s="234"/>
      <c r="Q98" s="234"/>
      <c r="R98" s="235"/>
      <c r="S98" s="235"/>
      <c r="T98" s="235"/>
      <c r="U98" s="235"/>
      <c r="V98" s="235"/>
      <c r="W98" s="235"/>
      <c r="X98" s="235"/>
      <c r="Y98" s="214"/>
      <c r="Z98" s="214"/>
      <c r="AA98" s="214"/>
      <c r="AB98" s="214"/>
      <c r="AC98" s="214"/>
      <c r="AD98" s="214"/>
      <c r="AE98" s="214"/>
      <c r="AF98" s="214"/>
      <c r="AG98" s="214" t="s">
        <v>139</v>
      </c>
      <c r="AH98" s="214">
        <v>0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1" x14ac:dyDescent="0.2">
      <c r="A99" s="231"/>
      <c r="B99" s="232"/>
      <c r="C99" s="270" t="s">
        <v>260</v>
      </c>
      <c r="D99" s="237"/>
      <c r="E99" s="238">
        <v>24.1569</v>
      </c>
      <c r="F99" s="235"/>
      <c r="G99" s="235"/>
      <c r="H99" s="235"/>
      <c r="I99" s="235"/>
      <c r="J99" s="235"/>
      <c r="K99" s="235"/>
      <c r="L99" s="235"/>
      <c r="M99" s="235"/>
      <c r="N99" s="234"/>
      <c r="O99" s="234"/>
      <c r="P99" s="234"/>
      <c r="Q99" s="234"/>
      <c r="R99" s="235"/>
      <c r="S99" s="235"/>
      <c r="T99" s="235"/>
      <c r="U99" s="235"/>
      <c r="V99" s="235"/>
      <c r="W99" s="235"/>
      <c r="X99" s="235"/>
      <c r="Y99" s="214"/>
      <c r="Z99" s="214"/>
      <c r="AA99" s="214"/>
      <c r="AB99" s="214"/>
      <c r="AC99" s="214"/>
      <c r="AD99" s="214"/>
      <c r="AE99" s="214"/>
      <c r="AF99" s="214"/>
      <c r="AG99" s="214" t="s">
        <v>139</v>
      </c>
      <c r="AH99" s="214">
        <v>0</v>
      </c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1" x14ac:dyDescent="0.2">
      <c r="A100" s="231"/>
      <c r="B100" s="232"/>
      <c r="C100" s="270" t="s">
        <v>261</v>
      </c>
      <c r="D100" s="237"/>
      <c r="E100" s="238">
        <v>3.61</v>
      </c>
      <c r="F100" s="235"/>
      <c r="G100" s="235"/>
      <c r="H100" s="235"/>
      <c r="I100" s="235"/>
      <c r="J100" s="235"/>
      <c r="K100" s="235"/>
      <c r="L100" s="235"/>
      <c r="M100" s="235"/>
      <c r="N100" s="234"/>
      <c r="O100" s="234"/>
      <c r="P100" s="234"/>
      <c r="Q100" s="234"/>
      <c r="R100" s="235"/>
      <c r="S100" s="235"/>
      <c r="T100" s="235"/>
      <c r="U100" s="235"/>
      <c r="V100" s="235"/>
      <c r="W100" s="235"/>
      <c r="X100" s="235"/>
      <c r="Y100" s="214"/>
      <c r="Z100" s="214"/>
      <c r="AA100" s="214"/>
      <c r="AB100" s="214"/>
      <c r="AC100" s="214"/>
      <c r="AD100" s="214"/>
      <c r="AE100" s="214"/>
      <c r="AF100" s="214"/>
      <c r="AG100" s="214" t="s">
        <v>139</v>
      </c>
      <c r="AH100" s="214">
        <v>0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x14ac:dyDescent="0.2">
      <c r="A101" s="245" t="s">
        <v>130</v>
      </c>
      <c r="B101" s="246" t="s">
        <v>86</v>
      </c>
      <c r="C101" s="268" t="s">
        <v>87</v>
      </c>
      <c r="D101" s="247"/>
      <c r="E101" s="248"/>
      <c r="F101" s="249"/>
      <c r="G101" s="250">
        <f>SUMIF(AG102:AG102,"&lt;&gt;NOR",G102:G102)</f>
        <v>0</v>
      </c>
      <c r="H101" s="244"/>
      <c r="I101" s="244">
        <f>SUM(I102:I102)</f>
        <v>0</v>
      </c>
      <c r="J101" s="244"/>
      <c r="K101" s="244">
        <f>SUM(K102:K102)</f>
        <v>0</v>
      </c>
      <c r="L101" s="244"/>
      <c r="M101" s="244">
        <f>SUM(M102:M102)</f>
        <v>0</v>
      </c>
      <c r="N101" s="243"/>
      <c r="O101" s="243">
        <f>SUM(O102:O102)</f>
        <v>0</v>
      </c>
      <c r="P101" s="243"/>
      <c r="Q101" s="243">
        <f>SUM(Q102:Q102)</f>
        <v>0</v>
      </c>
      <c r="R101" s="244"/>
      <c r="S101" s="244"/>
      <c r="T101" s="244"/>
      <c r="U101" s="244"/>
      <c r="V101" s="244">
        <f>SUM(V102:V102)</f>
        <v>1.1299999999999999</v>
      </c>
      <c r="W101" s="244"/>
      <c r="X101" s="244"/>
      <c r="AG101" t="s">
        <v>131</v>
      </c>
    </row>
    <row r="102" spans="1:60" outlineLevel="1" x14ac:dyDescent="0.2">
      <c r="A102" s="258">
        <v>36</v>
      </c>
      <c r="B102" s="259" t="s">
        <v>262</v>
      </c>
      <c r="C102" s="274" t="s">
        <v>263</v>
      </c>
      <c r="D102" s="260" t="s">
        <v>150</v>
      </c>
      <c r="E102" s="261">
        <v>3.6812800000000001</v>
      </c>
      <c r="F102" s="262"/>
      <c r="G102" s="263">
        <f>ROUND(E102*F102,2)</f>
        <v>0</v>
      </c>
      <c r="H102" s="236"/>
      <c r="I102" s="235">
        <f>ROUND(E102*H102,2)</f>
        <v>0</v>
      </c>
      <c r="J102" s="236"/>
      <c r="K102" s="235">
        <f>ROUND(E102*J102,2)</f>
        <v>0</v>
      </c>
      <c r="L102" s="235">
        <v>21</v>
      </c>
      <c r="M102" s="235">
        <f>G102*(1+L102/100)</f>
        <v>0</v>
      </c>
      <c r="N102" s="234">
        <v>0</v>
      </c>
      <c r="O102" s="234">
        <f>ROUND(E102*N102,2)</f>
        <v>0</v>
      </c>
      <c r="P102" s="234">
        <v>0</v>
      </c>
      <c r="Q102" s="234">
        <f>ROUND(E102*P102,2)</f>
        <v>0</v>
      </c>
      <c r="R102" s="235"/>
      <c r="S102" s="235" t="s">
        <v>135</v>
      </c>
      <c r="T102" s="235" t="s">
        <v>135</v>
      </c>
      <c r="U102" s="235">
        <v>0.307</v>
      </c>
      <c r="V102" s="235">
        <f>ROUND(E102*U102,2)</f>
        <v>1.1299999999999999</v>
      </c>
      <c r="W102" s="235"/>
      <c r="X102" s="235" t="s">
        <v>264</v>
      </c>
      <c r="Y102" s="214"/>
      <c r="Z102" s="214"/>
      <c r="AA102" s="214"/>
      <c r="AB102" s="214"/>
      <c r="AC102" s="214"/>
      <c r="AD102" s="214"/>
      <c r="AE102" s="214"/>
      <c r="AF102" s="214"/>
      <c r="AG102" s="214" t="s">
        <v>265</v>
      </c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x14ac:dyDescent="0.2">
      <c r="A103" s="245" t="s">
        <v>130</v>
      </c>
      <c r="B103" s="246" t="s">
        <v>88</v>
      </c>
      <c r="C103" s="268" t="s">
        <v>89</v>
      </c>
      <c r="D103" s="247"/>
      <c r="E103" s="248"/>
      <c r="F103" s="249"/>
      <c r="G103" s="250">
        <f>SUMIF(AG104:AG113,"&lt;&gt;NOR",G104:G113)</f>
        <v>0</v>
      </c>
      <c r="H103" s="244"/>
      <c r="I103" s="244">
        <f>SUM(I104:I113)</f>
        <v>0</v>
      </c>
      <c r="J103" s="244"/>
      <c r="K103" s="244">
        <f>SUM(K104:K113)</f>
        <v>0</v>
      </c>
      <c r="L103" s="244"/>
      <c r="M103" s="244">
        <f>SUM(M104:M113)</f>
        <v>0</v>
      </c>
      <c r="N103" s="243"/>
      <c r="O103" s="243">
        <f>SUM(O104:O113)</f>
        <v>0.01</v>
      </c>
      <c r="P103" s="243"/>
      <c r="Q103" s="243">
        <f>SUM(Q104:Q113)</f>
        <v>0</v>
      </c>
      <c r="R103" s="244"/>
      <c r="S103" s="244"/>
      <c r="T103" s="244"/>
      <c r="U103" s="244"/>
      <c r="V103" s="244">
        <f>SUM(V104:V113)</f>
        <v>5.65</v>
      </c>
      <c r="W103" s="244"/>
      <c r="X103" s="244"/>
      <c r="AG103" t="s">
        <v>131</v>
      </c>
    </row>
    <row r="104" spans="1:60" ht="22.5" outlineLevel="1" x14ac:dyDescent="0.2">
      <c r="A104" s="252">
        <v>37</v>
      </c>
      <c r="B104" s="253" t="s">
        <v>266</v>
      </c>
      <c r="C104" s="269" t="s">
        <v>267</v>
      </c>
      <c r="D104" s="254" t="s">
        <v>176</v>
      </c>
      <c r="E104" s="255">
        <v>8.36</v>
      </c>
      <c r="F104" s="256"/>
      <c r="G104" s="257">
        <f>ROUND(E104*F104,2)</f>
        <v>0</v>
      </c>
      <c r="H104" s="236"/>
      <c r="I104" s="235">
        <f>ROUND(E104*H104,2)</f>
        <v>0</v>
      </c>
      <c r="J104" s="236"/>
      <c r="K104" s="235">
        <f>ROUND(E104*J104,2)</f>
        <v>0</v>
      </c>
      <c r="L104" s="235">
        <v>21</v>
      </c>
      <c r="M104" s="235">
        <f>G104*(1+L104/100)</f>
        <v>0</v>
      </c>
      <c r="N104" s="234">
        <v>1.4599999999999999E-3</v>
      </c>
      <c r="O104" s="234">
        <f>ROUND(E104*N104,2)</f>
        <v>0.01</v>
      </c>
      <c r="P104" s="234">
        <v>0</v>
      </c>
      <c r="Q104" s="234">
        <f>ROUND(E104*P104,2)</f>
        <v>0</v>
      </c>
      <c r="R104" s="235"/>
      <c r="S104" s="235" t="s">
        <v>135</v>
      </c>
      <c r="T104" s="235" t="s">
        <v>135</v>
      </c>
      <c r="U104" s="235">
        <v>0.44600000000000001</v>
      </c>
      <c r="V104" s="235">
        <f>ROUND(E104*U104,2)</f>
        <v>3.73</v>
      </c>
      <c r="W104" s="235"/>
      <c r="X104" s="235" t="s">
        <v>136</v>
      </c>
      <c r="Y104" s="214"/>
      <c r="Z104" s="214"/>
      <c r="AA104" s="214"/>
      <c r="AB104" s="214"/>
      <c r="AC104" s="214"/>
      <c r="AD104" s="214"/>
      <c r="AE104" s="214"/>
      <c r="AF104" s="214"/>
      <c r="AG104" s="214" t="s">
        <v>137</v>
      </c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ht="33.75" outlineLevel="1" x14ac:dyDescent="0.2">
      <c r="A105" s="231"/>
      <c r="B105" s="232"/>
      <c r="C105" s="270" t="s">
        <v>268</v>
      </c>
      <c r="D105" s="237"/>
      <c r="E105" s="238"/>
      <c r="F105" s="235"/>
      <c r="G105" s="235"/>
      <c r="H105" s="235"/>
      <c r="I105" s="235"/>
      <c r="J105" s="235"/>
      <c r="K105" s="235"/>
      <c r="L105" s="235"/>
      <c r="M105" s="235"/>
      <c r="N105" s="234"/>
      <c r="O105" s="234"/>
      <c r="P105" s="234"/>
      <c r="Q105" s="234"/>
      <c r="R105" s="235"/>
      <c r="S105" s="235"/>
      <c r="T105" s="235"/>
      <c r="U105" s="235"/>
      <c r="V105" s="235"/>
      <c r="W105" s="235"/>
      <c r="X105" s="235"/>
      <c r="Y105" s="214"/>
      <c r="Z105" s="214"/>
      <c r="AA105" s="214"/>
      <c r="AB105" s="214"/>
      <c r="AC105" s="214"/>
      <c r="AD105" s="214"/>
      <c r="AE105" s="214"/>
      <c r="AF105" s="214"/>
      <c r="AG105" s="214" t="s">
        <v>139</v>
      </c>
      <c r="AH105" s="214">
        <v>0</v>
      </c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1" x14ac:dyDescent="0.2">
      <c r="A106" s="231"/>
      <c r="B106" s="232"/>
      <c r="C106" s="270" t="s">
        <v>269</v>
      </c>
      <c r="D106" s="237"/>
      <c r="E106" s="238">
        <v>8.36</v>
      </c>
      <c r="F106" s="235"/>
      <c r="G106" s="235"/>
      <c r="H106" s="235"/>
      <c r="I106" s="235"/>
      <c r="J106" s="235"/>
      <c r="K106" s="235"/>
      <c r="L106" s="235"/>
      <c r="M106" s="235"/>
      <c r="N106" s="234"/>
      <c r="O106" s="234"/>
      <c r="P106" s="234"/>
      <c r="Q106" s="234"/>
      <c r="R106" s="235"/>
      <c r="S106" s="235"/>
      <c r="T106" s="235"/>
      <c r="U106" s="235"/>
      <c r="V106" s="235"/>
      <c r="W106" s="235"/>
      <c r="X106" s="235"/>
      <c r="Y106" s="214"/>
      <c r="Z106" s="214"/>
      <c r="AA106" s="214"/>
      <c r="AB106" s="214"/>
      <c r="AC106" s="214"/>
      <c r="AD106" s="214"/>
      <c r="AE106" s="214"/>
      <c r="AF106" s="214"/>
      <c r="AG106" s="214" t="s">
        <v>139</v>
      </c>
      <c r="AH106" s="214">
        <v>5</v>
      </c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1" x14ac:dyDescent="0.2">
      <c r="A107" s="252">
        <v>38</v>
      </c>
      <c r="B107" s="253" t="s">
        <v>270</v>
      </c>
      <c r="C107" s="269" t="s">
        <v>271</v>
      </c>
      <c r="D107" s="254" t="s">
        <v>176</v>
      </c>
      <c r="E107" s="255">
        <v>8.36</v>
      </c>
      <c r="F107" s="256"/>
      <c r="G107" s="257">
        <f>ROUND(E107*F107,2)</f>
        <v>0</v>
      </c>
      <c r="H107" s="236"/>
      <c r="I107" s="235">
        <f>ROUND(E107*H107,2)</f>
        <v>0</v>
      </c>
      <c r="J107" s="236"/>
      <c r="K107" s="235">
        <f>ROUND(E107*J107,2)</f>
        <v>0</v>
      </c>
      <c r="L107" s="235">
        <v>21</v>
      </c>
      <c r="M107" s="235">
        <f>G107*(1+L107/100)</f>
        <v>0</v>
      </c>
      <c r="N107" s="234">
        <v>0</v>
      </c>
      <c r="O107" s="234">
        <f>ROUND(E107*N107,2)</f>
        <v>0</v>
      </c>
      <c r="P107" s="234">
        <v>0</v>
      </c>
      <c r="Q107" s="234">
        <f>ROUND(E107*P107,2)</f>
        <v>0</v>
      </c>
      <c r="R107" s="235"/>
      <c r="S107" s="235" t="s">
        <v>135</v>
      </c>
      <c r="T107" s="235" t="s">
        <v>135</v>
      </c>
      <c r="U107" s="235">
        <v>0.23</v>
      </c>
      <c r="V107" s="235">
        <f>ROUND(E107*U107,2)</f>
        <v>1.92</v>
      </c>
      <c r="W107" s="235"/>
      <c r="X107" s="235" t="s">
        <v>136</v>
      </c>
      <c r="Y107" s="214"/>
      <c r="Z107" s="214"/>
      <c r="AA107" s="214"/>
      <c r="AB107" s="214"/>
      <c r="AC107" s="214"/>
      <c r="AD107" s="214"/>
      <c r="AE107" s="214"/>
      <c r="AF107" s="214"/>
      <c r="AG107" s="214" t="s">
        <v>137</v>
      </c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1" x14ac:dyDescent="0.2">
      <c r="A108" s="231"/>
      <c r="B108" s="232"/>
      <c r="C108" s="270" t="s">
        <v>272</v>
      </c>
      <c r="D108" s="237"/>
      <c r="E108" s="238"/>
      <c r="F108" s="235"/>
      <c r="G108" s="235"/>
      <c r="H108" s="235"/>
      <c r="I108" s="235"/>
      <c r="J108" s="235"/>
      <c r="K108" s="235"/>
      <c r="L108" s="235"/>
      <c r="M108" s="235"/>
      <c r="N108" s="234"/>
      <c r="O108" s="234"/>
      <c r="P108" s="234"/>
      <c r="Q108" s="234"/>
      <c r="R108" s="235"/>
      <c r="S108" s="235"/>
      <c r="T108" s="235"/>
      <c r="U108" s="235"/>
      <c r="V108" s="235"/>
      <c r="W108" s="235"/>
      <c r="X108" s="235"/>
      <c r="Y108" s="214"/>
      <c r="Z108" s="214"/>
      <c r="AA108" s="214"/>
      <c r="AB108" s="214"/>
      <c r="AC108" s="214"/>
      <c r="AD108" s="214"/>
      <c r="AE108" s="214"/>
      <c r="AF108" s="214"/>
      <c r="AG108" s="214" t="s">
        <v>139</v>
      </c>
      <c r="AH108" s="214">
        <v>0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1" x14ac:dyDescent="0.2">
      <c r="A109" s="231"/>
      <c r="B109" s="232"/>
      <c r="C109" s="270" t="s">
        <v>273</v>
      </c>
      <c r="D109" s="237"/>
      <c r="E109" s="238">
        <v>8.36</v>
      </c>
      <c r="F109" s="235"/>
      <c r="G109" s="235"/>
      <c r="H109" s="235"/>
      <c r="I109" s="235"/>
      <c r="J109" s="235"/>
      <c r="K109" s="235"/>
      <c r="L109" s="235"/>
      <c r="M109" s="235"/>
      <c r="N109" s="234"/>
      <c r="O109" s="234"/>
      <c r="P109" s="234"/>
      <c r="Q109" s="234"/>
      <c r="R109" s="235"/>
      <c r="S109" s="235"/>
      <c r="T109" s="235"/>
      <c r="U109" s="235"/>
      <c r="V109" s="235"/>
      <c r="W109" s="235"/>
      <c r="X109" s="235"/>
      <c r="Y109" s="214"/>
      <c r="Z109" s="214"/>
      <c r="AA109" s="214"/>
      <c r="AB109" s="214"/>
      <c r="AC109" s="214"/>
      <c r="AD109" s="214"/>
      <c r="AE109" s="214"/>
      <c r="AF109" s="214"/>
      <c r="AG109" s="214" t="s">
        <v>139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ht="22.5" outlineLevel="1" x14ac:dyDescent="0.2">
      <c r="A110" s="252">
        <v>39</v>
      </c>
      <c r="B110" s="253" t="s">
        <v>274</v>
      </c>
      <c r="C110" s="269" t="s">
        <v>275</v>
      </c>
      <c r="D110" s="254" t="s">
        <v>163</v>
      </c>
      <c r="E110" s="255">
        <v>2</v>
      </c>
      <c r="F110" s="256"/>
      <c r="G110" s="257">
        <f>ROUND(E110*F110,2)</f>
        <v>0</v>
      </c>
      <c r="H110" s="236"/>
      <c r="I110" s="235">
        <f>ROUND(E110*H110,2)</f>
        <v>0</v>
      </c>
      <c r="J110" s="236"/>
      <c r="K110" s="235">
        <f>ROUND(E110*J110,2)</f>
        <v>0</v>
      </c>
      <c r="L110" s="235">
        <v>21</v>
      </c>
      <c r="M110" s="235">
        <f>G110*(1+L110/100)</f>
        <v>0</v>
      </c>
      <c r="N110" s="234">
        <v>3.4000000000000002E-4</v>
      </c>
      <c r="O110" s="234">
        <f>ROUND(E110*N110,2)</f>
        <v>0</v>
      </c>
      <c r="P110" s="234">
        <v>0</v>
      </c>
      <c r="Q110" s="234">
        <f>ROUND(E110*P110,2)</f>
        <v>0</v>
      </c>
      <c r="R110" s="235" t="s">
        <v>276</v>
      </c>
      <c r="S110" s="235" t="s">
        <v>135</v>
      </c>
      <c r="T110" s="235" t="s">
        <v>135</v>
      </c>
      <c r="U110" s="235">
        <v>0</v>
      </c>
      <c r="V110" s="235">
        <f>ROUND(E110*U110,2)</f>
        <v>0</v>
      </c>
      <c r="W110" s="235"/>
      <c r="X110" s="235" t="s">
        <v>198</v>
      </c>
      <c r="Y110" s="214"/>
      <c r="Z110" s="214"/>
      <c r="AA110" s="214"/>
      <c r="AB110" s="214"/>
      <c r="AC110" s="214"/>
      <c r="AD110" s="214"/>
      <c r="AE110" s="214"/>
      <c r="AF110" s="214"/>
      <c r="AG110" s="214" t="s">
        <v>199</v>
      </c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ht="33.75" outlineLevel="1" x14ac:dyDescent="0.2">
      <c r="A111" s="231"/>
      <c r="B111" s="232"/>
      <c r="C111" s="270" t="s">
        <v>268</v>
      </c>
      <c r="D111" s="237"/>
      <c r="E111" s="238"/>
      <c r="F111" s="235"/>
      <c r="G111" s="235"/>
      <c r="H111" s="235"/>
      <c r="I111" s="235"/>
      <c r="J111" s="235"/>
      <c r="K111" s="235"/>
      <c r="L111" s="235"/>
      <c r="M111" s="235"/>
      <c r="N111" s="234"/>
      <c r="O111" s="234"/>
      <c r="P111" s="234"/>
      <c r="Q111" s="234"/>
      <c r="R111" s="235"/>
      <c r="S111" s="235"/>
      <c r="T111" s="235"/>
      <c r="U111" s="235"/>
      <c r="V111" s="235"/>
      <c r="W111" s="235"/>
      <c r="X111" s="235"/>
      <c r="Y111" s="214"/>
      <c r="Z111" s="214"/>
      <c r="AA111" s="214"/>
      <c r="AB111" s="214"/>
      <c r="AC111" s="214"/>
      <c r="AD111" s="214"/>
      <c r="AE111" s="214"/>
      <c r="AF111" s="214"/>
      <c r="AG111" s="214" t="s">
        <v>139</v>
      </c>
      <c r="AH111" s="214">
        <v>0</v>
      </c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1" x14ac:dyDescent="0.2">
      <c r="A112" s="231"/>
      <c r="B112" s="232"/>
      <c r="C112" s="270" t="s">
        <v>237</v>
      </c>
      <c r="D112" s="237"/>
      <c r="E112" s="238">
        <v>2</v>
      </c>
      <c r="F112" s="235"/>
      <c r="G112" s="235"/>
      <c r="H112" s="235"/>
      <c r="I112" s="235"/>
      <c r="J112" s="235"/>
      <c r="K112" s="235"/>
      <c r="L112" s="235"/>
      <c r="M112" s="235"/>
      <c r="N112" s="234"/>
      <c r="O112" s="234"/>
      <c r="P112" s="234"/>
      <c r="Q112" s="234"/>
      <c r="R112" s="235"/>
      <c r="S112" s="235"/>
      <c r="T112" s="235"/>
      <c r="U112" s="235"/>
      <c r="V112" s="235"/>
      <c r="W112" s="235"/>
      <c r="X112" s="235"/>
      <c r="Y112" s="214"/>
      <c r="Z112" s="214"/>
      <c r="AA112" s="214"/>
      <c r="AB112" s="214"/>
      <c r="AC112" s="214"/>
      <c r="AD112" s="214"/>
      <c r="AE112" s="214"/>
      <c r="AF112" s="214"/>
      <c r="AG112" s="214" t="s">
        <v>139</v>
      </c>
      <c r="AH112" s="214">
        <v>0</v>
      </c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1" x14ac:dyDescent="0.2">
      <c r="A113" s="231">
        <v>40</v>
      </c>
      <c r="B113" s="232" t="s">
        <v>277</v>
      </c>
      <c r="C113" s="275" t="s">
        <v>278</v>
      </c>
      <c r="D113" s="233" t="s">
        <v>0</v>
      </c>
      <c r="E113" s="264"/>
      <c r="F113" s="236"/>
      <c r="G113" s="235">
        <f>ROUND(E113*F113,2)</f>
        <v>0</v>
      </c>
      <c r="H113" s="236"/>
      <c r="I113" s="235">
        <f>ROUND(E113*H113,2)</f>
        <v>0</v>
      </c>
      <c r="J113" s="236"/>
      <c r="K113" s="235">
        <f>ROUND(E113*J113,2)</f>
        <v>0</v>
      </c>
      <c r="L113" s="235">
        <v>21</v>
      </c>
      <c r="M113" s="235">
        <f>G113*(1+L113/100)</f>
        <v>0</v>
      </c>
      <c r="N113" s="234">
        <v>0</v>
      </c>
      <c r="O113" s="234">
        <f>ROUND(E113*N113,2)</f>
        <v>0</v>
      </c>
      <c r="P113" s="234">
        <v>0</v>
      </c>
      <c r="Q113" s="234">
        <f>ROUND(E113*P113,2)</f>
        <v>0</v>
      </c>
      <c r="R113" s="235"/>
      <c r="S113" s="235" t="s">
        <v>135</v>
      </c>
      <c r="T113" s="235" t="s">
        <v>135</v>
      </c>
      <c r="U113" s="235">
        <v>0</v>
      </c>
      <c r="V113" s="235">
        <f>ROUND(E113*U113,2)</f>
        <v>0</v>
      </c>
      <c r="W113" s="235"/>
      <c r="X113" s="235" t="s">
        <v>264</v>
      </c>
      <c r="Y113" s="214"/>
      <c r="Z113" s="214"/>
      <c r="AA113" s="214"/>
      <c r="AB113" s="214"/>
      <c r="AC113" s="214"/>
      <c r="AD113" s="214"/>
      <c r="AE113" s="214"/>
      <c r="AF113" s="214"/>
      <c r="AG113" s="214" t="s">
        <v>265</v>
      </c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x14ac:dyDescent="0.2">
      <c r="A114" s="245" t="s">
        <v>130</v>
      </c>
      <c r="B114" s="246" t="s">
        <v>90</v>
      </c>
      <c r="C114" s="268" t="s">
        <v>91</v>
      </c>
      <c r="D114" s="247"/>
      <c r="E114" s="248"/>
      <c r="F114" s="249"/>
      <c r="G114" s="250">
        <f>SUMIF(AG115:AG136,"&lt;&gt;NOR",G115:G136)</f>
        <v>0</v>
      </c>
      <c r="H114" s="244"/>
      <c r="I114" s="244">
        <f>SUM(I115:I136)</f>
        <v>0</v>
      </c>
      <c r="J114" s="244"/>
      <c r="K114" s="244">
        <f>SUM(K115:K136)</f>
        <v>0</v>
      </c>
      <c r="L114" s="244"/>
      <c r="M114" s="244">
        <f>SUM(M115:M136)</f>
        <v>0</v>
      </c>
      <c r="N114" s="243"/>
      <c r="O114" s="243">
        <f>SUM(O115:O136)</f>
        <v>0</v>
      </c>
      <c r="P114" s="243"/>
      <c r="Q114" s="243">
        <f>SUM(Q115:Q136)</f>
        <v>0</v>
      </c>
      <c r="R114" s="244"/>
      <c r="S114" s="244"/>
      <c r="T114" s="244"/>
      <c r="U114" s="244"/>
      <c r="V114" s="244">
        <f>SUM(V115:V136)</f>
        <v>33.15</v>
      </c>
      <c r="W114" s="244"/>
      <c r="X114" s="244"/>
      <c r="AG114" t="s">
        <v>131</v>
      </c>
    </row>
    <row r="115" spans="1:60" ht="22.5" outlineLevel="1" x14ac:dyDescent="0.2">
      <c r="A115" s="252">
        <v>41</v>
      </c>
      <c r="B115" s="253" t="s">
        <v>279</v>
      </c>
      <c r="C115" s="269" t="s">
        <v>280</v>
      </c>
      <c r="D115" s="254" t="s">
        <v>176</v>
      </c>
      <c r="E115" s="255">
        <v>42.02</v>
      </c>
      <c r="F115" s="256"/>
      <c r="G115" s="257">
        <f>ROUND(E115*F115,2)</f>
        <v>0</v>
      </c>
      <c r="H115" s="236"/>
      <c r="I115" s="235">
        <f>ROUND(E115*H115,2)</f>
        <v>0</v>
      </c>
      <c r="J115" s="236"/>
      <c r="K115" s="235">
        <f>ROUND(E115*J115,2)</f>
        <v>0</v>
      </c>
      <c r="L115" s="235">
        <v>21</v>
      </c>
      <c r="M115" s="235">
        <f>G115*(1+L115/100)</f>
        <v>0</v>
      </c>
      <c r="N115" s="234">
        <v>4.0000000000000003E-5</v>
      </c>
      <c r="O115" s="234">
        <f>ROUND(E115*N115,2)</f>
        <v>0</v>
      </c>
      <c r="P115" s="234">
        <v>0</v>
      </c>
      <c r="Q115" s="234">
        <f>ROUND(E115*P115,2)</f>
        <v>0</v>
      </c>
      <c r="R115" s="235"/>
      <c r="S115" s="235" t="s">
        <v>135</v>
      </c>
      <c r="T115" s="235" t="s">
        <v>197</v>
      </c>
      <c r="U115" s="235">
        <v>0.26</v>
      </c>
      <c r="V115" s="235">
        <f>ROUND(E115*U115,2)</f>
        <v>10.93</v>
      </c>
      <c r="W115" s="235"/>
      <c r="X115" s="235" t="s">
        <v>136</v>
      </c>
      <c r="Y115" s="214"/>
      <c r="Z115" s="214"/>
      <c r="AA115" s="214"/>
      <c r="AB115" s="214"/>
      <c r="AC115" s="214"/>
      <c r="AD115" s="214"/>
      <c r="AE115" s="214"/>
      <c r="AF115" s="214"/>
      <c r="AG115" s="214" t="s">
        <v>137</v>
      </c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1" x14ac:dyDescent="0.2">
      <c r="A116" s="231"/>
      <c r="B116" s="232"/>
      <c r="C116" s="276" t="s">
        <v>281</v>
      </c>
      <c r="D116" s="265"/>
      <c r="E116" s="265"/>
      <c r="F116" s="265"/>
      <c r="G116" s="265"/>
      <c r="H116" s="235"/>
      <c r="I116" s="235"/>
      <c r="J116" s="235"/>
      <c r="K116" s="235"/>
      <c r="L116" s="235"/>
      <c r="M116" s="235"/>
      <c r="N116" s="234"/>
      <c r="O116" s="234"/>
      <c r="P116" s="234"/>
      <c r="Q116" s="234"/>
      <c r="R116" s="235"/>
      <c r="S116" s="235"/>
      <c r="T116" s="235"/>
      <c r="U116" s="235"/>
      <c r="V116" s="235"/>
      <c r="W116" s="235"/>
      <c r="X116" s="235"/>
      <c r="Y116" s="214"/>
      <c r="Z116" s="214"/>
      <c r="AA116" s="214"/>
      <c r="AB116" s="214"/>
      <c r="AC116" s="214"/>
      <c r="AD116" s="214"/>
      <c r="AE116" s="214"/>
      <c r="AF116" s="214"/>
      <c r="AG116" s="214" t="s">
        <v>282</v>
      </c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1" x14ac:dyDescent="0.2">
      <c r="A117" s="231"/>
      <c r="B117" s="232"/>
      <c r="C117" s="270" t="s">
        <v>283</v>
      </c>
      <c r="D117" s="237"/>
      <c r="E117" s="238">
        <v>33.200000000000003</v>
      </c>
      <c r="F117" s="235"/>
      <c r="G117" s="235"/>
      <c r="H117" s="235"/>
      <c r="I117" s="235"/>
      <c r="J117" s="235"/>
      <c r="K117" s="235"/>
      <c r="L117" s="235"/>
      <c r="M117" s="235"/>
      <c r="N117" s="234"/>
      <c r="O117" s="234"/>
      <c r="P117" s="234"/>
      <c r="Q117" s="234"/>
      <c r="R117" s="235"/>
      <c r="S117" s="235"/>
      <c r="T117" s="235"/>
      <c r="U117" s="235"/>
      <c r="V117" s="235"/>
      <c r="W117" s="235"/>
      <c r="X117" s="235"/>
      <c r="Y117" s="214"/>
      <c r="Z117" s="214"/>
      <c r="AA117" s="214"/>
      <c r="AB117" s="214"/>
      <c r="AC117" s="214"/>
      <c r="AD117" s="214"/>
      <c r="AE117" s="214"/>
      <c r="AF117" s="214"/>
      <c r="AG117" s="214" t="s">
        <v>139</v>
      </c>
      <c r="AH117" s="214">
        <v>5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1" x14ac:dyDescent="0.2">
      <c r="A118" s="231"/>
      <c r="B118" s="232"/>
      <c r="C118" s="270" t="s">
        <v>284</v>
      </c>
      <c r="D118" s="237"/>
      <c r="E118" s="238">
        <v>8.82</v>
      </c>
      <c r="F118" s="235"/>
      <c r="G118" s="235"/>
      <c r="H118" s="235"/>
      <c r="I118" s="235"/>
      <c r="J118" s="235"/>
      <c r="K118" s="235"/>
      <c r="L118" s="235"/>
      <c r="M118" s="235"/>
      <c r="N118" s="234"/>
      <c r="O118" s="234"/>
      <c r="P118" s="234"/>
      <c r="Q118" s="234"/>
      <c r="R118" s="235"/>
      <c r="S118" s="235"/>
      <c r="T118" s="235"/>
      <c r="U118" s="235"/>
      <c r="V118" s="235"/>
      <c r="W118" s="235"/>
      <c r="X118" s="235"/>
      <c r="Y118" s="214"/>
      <c r="Z118" s="214"/>
      <c r="AA118" s="214"/>
      <c r="AB118" s="214"/>
      <c r="AC118" s="214"/>
      <c r="AD118" s="214"/>
      <c r="AE118" s="214"/>
      <c r="AF118" s="214"/>
      <c r="AG118" s="214" t="s">
        <v>139</v>
      </c>
      <c r="AH118" s="214">
        <v>5</v>
      </c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1" x14ac:dyDescent="0.2">
      <c r="A119" s="252">
        <v>42</v>
      </c>
      <c r="B119" s="253" t="s">
        <v>285</v>
      </c>
      <c r="C119" s="269" t="s">
        <v>286</v>
      </c>
      <c r="D119" s="254" t="s">
        <v>176</v>
      </c>
      <c r="E119" s="255">
        <v>33.200000000000003</v>
      </c>
      <c r="F119" s="256"/>
      <c r="G119" s="257">
        <f>ROUND(E119*F119,2)</f>
        <v>0</v>
      </c>
      <c r="H119" s="236"/>
      <c r="I119" s="235">
        <f>ROUND(E119*H119,2)</f>
        <v>0</v>
      </c>
      <c r="J119" s="236"/>
      <c r="K119" s="235">
        <f>ROUND(E119*J119,2)</f>
        <v>0</v>
      </c>
      <c r="L119" s="235">
        <v>21</v>
      </c>
      <c r="M119" s="235">
        <f>G119*(1+L119/100)</f>
        <v>0</v>
      </c>
      <c r="N119" s="234">
        <v>2.0000000000000002E-5</v>
      </c>
      <c r="O119" s="234">
        <f>ROUND(E119*N119,2)</f>
        <v>0</v>
      </c>
      <c r="P119" s="234">
        <v>0</v>
      </c>
      <c r="Q119" s="234">
        <f>ROUND(E119*P119,2)</f>
        <v>0</v>
      </c>
      <c r="R119" s="235"/>
      <c r="S119" s="235" t="s">
        <v>135</v>
      </c>
      <c r="T119" s="235" t="s">
        <v>135</v>
      </c>
      <c r="U119" s="235">
        <v>0.46800000000000003</v>
      </c>
      <c r="V119" s="235">
        <f>ROUND(E119*U119,2)</f>
        <v>15.54</v>
      </c>
      <c r="W119" s="235"/>
      <c r="X119" s="235" t="s">
        <v>136</v>
      </c>
      <c r="Y119" s="214"/>
      <c r="Z119" s="214"/>
      <c r="AA119" s="214"/>
      <c r="AB119" s="214"/>
      <c r="AC119" s="214"/>
      <c r="AD119" s="214"/>
      <c r="AE119" s="214"/>
      <c r="AF119" s="214"/>
      <c r="AG119" s="214" t="s">
        <v>137</v>
      </c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1" x14ac:dyDescent="0.2">
      <c r="A120" s="231"/>
      <c r="B120" s="232"/>
      <c r="C120" s="270" t="s">
        <v>287</v>
      </c>
      <c r="D120" s="237"/>
      <c r="E120" s="238">
        <v>33.200000000000003</v>
      </c>
      <c r="F120" s="235"/>
      <c r="G120" s="235"/>
      <c r="H120" s="235"/>
      <c r="I120" s="235"/>
      <c r="J120" s="235"/>
      <c r="K120" s="235"/>
      <c r="L120" s="235"/>
      <c r="M120" s="235"/>
      <c r="N120" s="234"/>
      <c r="O120" s="234"/>
      <c r="P120" s="234"/>
      <c r="Q120" s="234"/>
      <c r="R120" s="235"/>
      <c r="S120" s="235"/>
      <c r="T120" s="235"/>
      <c r="U120" s="235"/>
      <c r="V120" s="235"/>
      <c r="W120" s="235"/>
      <c r="X120" s="235"/>
      <c r="Y120" s="214"/>
      <c r="Z120" s="214"/>
      <c r="AA120" s="214"/>
      <c r="AB120" s="214"/>
      <c r="AC120" s="214"/>
      <c r="AD120" s="214"/>
      <c r="AE120" s="214"/>
      <c r="AF120" s="214"/>
      <c r="AG120" s="214" t="s">
        <v>139</v>
      </c>
      <c r="AH120" s="214">
        <v>0</v>
      </c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1" x14ac:dyDescent="0.2">
      <c r="A121" s="252">
        <v>43</v>
      </c>
      <c r="B121" s="253" t="s">
        <v>288</v>
      </c>
      <c r="C121" s="269" t="s">
        <v>289</v>
      </c>
      <c r="D121" s="254" t="s">
        <v>176</v>
      </c>
      <c r="E121" s="255">
        <v>8.82</v>
      </c>
      <c r="F121" s="256"/>
      <c r="G121" s="257">
        <f>ROUND(E121*F121,2)</f>
        <v>0</v>
      </c>
      <c r="H121" s="236"/>
      <c r="I121" s="235">
        <f>ROUND(E121*H121,2)</f>
        <v>0</v>
      </c>
      <c r="J121" s="236"/>
      <c r="K121" s="235">
        <f>ROUND(E121*J121,2)</f>
        <v>0</v>
      </c>
      <c r="L121" s="235">
        <v>21</v>
      </c>
      <c r="M121" s="235">
        <f>G121*(1+L121/100)</f>
        <v>0</v>
      </c>
      <c r="N121" s="234">
        <v>2.0000000000000002E-5</v>
      </c>
      <c r="O121" s="234">
        <f>ROUND(E121*N121,2)</f>
        <v>0</v>
      </c>
      <c r="P121" s="234">
        <v>0</v>
      </c>
      <c r="Q121" s="234">
        <f>ROUND(E121*P121,2)</f>
        <v>0</v>
      </c>
      <c r="R121" s="235"/>
      <c r="S121" s="235" t="s">
        <v>135</v>
      </c>
      <c r="T121" s="235" t="s">
        <v>135</v>
      </c>
      <c r="U121" s="235">
        <v>0.75700000000000001</v>
      </c>
      <c r="V121" s="235">
        <f>ROUND(E121*U121,2)</f>
        <v>6.68</v>
      </c>
      <c r="W121" s="235"/>
      <c r="X121" s="235" t="s">
        <v>136</v>
      </c>
      <c r="Y121" s="214"/>
      <c r="Z121" s="214"/>
      <c r="AA121" s="214"/>
      <c r="AB121" s="214"/>
      <c r="AC121" s="214"/>
      <c r="AD121" s="214"/>
      <c r="AE121" s="214"/>
      <c r="AF121" s="214"/>
      <c r="AG121" s="214" t="s">
        <v>137</v>
      </c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1" x14ac:dyDescent="0.2">
      <c r="A122" s="231"/>
      <c r="B122" s="232"/>
      <c r="C122" s="270" t="s">
        <v>290</v>
      </c>
      <c r="D122" s="237"/>
      <c r="E122" s="238">
        <v>8.82</v>
      </c>
      <c r="F122" s="235"/>
      <c r="G122" s="235"/>
      <c r="H122" s="235"/>
      <c r="I122" s="235"/>
      <c r="J122" s="235"/>
      <c r="K122" s="235"/>
      <c r="L122" s="235"/>
      <c r="M122" s="235"/>
      <c r="N122" s="234"/>
      <c r="O122" s="234"/>
      <c r="P122" s="234"/>
      <c r="Q122" s="234"/>
      <c r="R122" s="235"/>
      <c r="S122" s="235"/>
      <c r="T122" s="235"/>
      <c r="U122" s="235"/>
      <c r="V122" s="235"/>
      <c r="W122" s="235"/>
      <c r="X122" s="235"/>
      <c r="Y122" s="214"/>
      <c r="Z122" s="214"/>
      <c r="AA122" s="214"/>
      <c r="AB122" s="214"/>
      <c r="AC122" s="214"/>
      <c r="AD122" s="214"/>
      <c r="AE122" s="214"/>
      <c r="AF122" s="214"/>
      <c r="AG122" s="214" t="s">
        <v>139</v>
      </c>
      <c r="AH122" s="214">
        <v>0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ht="33.75" outlineLevel="1" x14ac:dyDescent="0.2">
      <c r="A123" s="252">
        <v>44</v>
      </c>
      <c r="B123" s="253" t="s">
        <v>291</v>
      </c>
      <c r="C123" s="269" t="s">
        <v>292</v>
      </c>
      <c r="D123" s="254" t="s">
        <v>293</v>
      </c>
      <c r="E123" s="255">
        <v>4</v>
      </c>
      <c r="F123" s="256"/>
      <c r="G123" s="257">
        <f>ROUND(E123*F123,2)</f>
        <v>0</v>
      </c>
      <c r="H123" s="236"/>
      <c r="I123" s="235">
        <f>ROUND(E123*H123,2)</f>
        <v>0</v>
      </c>
      <c r="J123" s="236"/>
      <c r="K123" s="235">
        <f>ROUND(E123*J123,2)</f>
        <v>0</v>
      </c>
      <c r="L123" s="235">
        <v>21</v>
      </c>
      <c r="M123" s="235">
        <f>G123*(1+L123/100)</f>
        <v>0</v>
      </c>
      <c r="N123" s="234">
        <v>0</v>
      </c>
      <c r="O123" s="234">
        <f>ROUND(E123*N123,2)</f>
        <v>0</v>
      </c>
      <c r="P123" s="234">
        <v>0</v>
      </c>
      <c r="Q123" s="234">
        <f>ROUND(E123*P123,2)</f>
        <v>0</v>
      </c>
      <c r="R123" s="235"/>
      <c r="S123" s="235" t="s">
        <v>196</v>
      </c>
      <c r="T123" s="235" t="s">
        <v>197</v>
      </c>
      <c r="U123" s="235">
        <v>0</v>
      </c>
      <c r="V123" s="235">
        <f>ROUND(E123*U123,2)</f>
        <v>0</v>
      </c>
      <c r="W123" s="235"/>
      <c r="X123" s="235" t="s">
        <v>136</v>
      </c>
      <c r="Y123" s="214"/>
      <c r="Z123" s="214"/>
      <c r="AA123" s="214"/>
      <c r="AB123" s="214"/>
      <c r="AC123" s="214"/>
      <c r="AD123" s="214"/>
      <c r="AE123" s="214"/>
      <c r="AF123" s="214"/>
      <c r="AG123" s="214" t="s">
        <v>137</v>
      </c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ht="22.5" outlineLevel="1" x14ac:dyDescent="0.2">
      <c r="A124" s="231"/>
      <c r="B124" s="232"/>
      <c r="C124" s="276" t="s">
        <v>294</v>
      </c>
      <c r="D124" s="265"/>
      <c r="E124" s="265"/>
      <c r="F124" s="265"/>
      <c r="G124" s="265"/>
      <c r="H124" s="235"/>
      <c r="I124" s="235"/>
      <c r="J124" s="235"/>
      <c r="K124" s="235"/>
      <c r="L124" s="235"/>
      <c r="M124" s="235"/>
      <c r="N124" s="234"/>
      <c r="O124" s="234"/>
      <c r="P124" s="234"/>
      <c r="Q124" s="234"/>
      <c r="R124" s="235"/>
      <c r="S124" s="235"/>
      <c r="T124" s="235"/>
      <c r="U124" s="235"/>
      <c r="V124" s="235"/>
      <c r="W124" s="235"/>
      <c r="X124" s="235"/>
      <c r="Y124" s="214"/>
      <c r="Z124" s="214"/>
      <c r="AA124" s="214"/>
      <c r="AB124" s="214"/>
      <c r="AC124" s="214"/>
      <c r="AD124" s="214"/>
      <c r="AE124" s="214"/>
      <c r="AF124" s="214"/>
      <c r="AG124" s="214" t="s">
        <v>282</v>
      </c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66" t="str">
        <f>C124</f>
        <v>- cena zahrnuje dodávku výplně otvoru podle specifikace v PD a to včetně kování, finální povrchové úpravy, součástí ceny je i dodávka vnitřních parapetů</v>
      </c>
      <c r="BB124" s="214"/>
      <c r="BC124" s="214"/>
      <c r="BD124" s="214"/>
      <c r="BE124" s="214"/>
      <c r="BF124" s="214"/>
      <c r="BG124" s="214"/>
      <c r="BH124" s="214"/>
    </row>
    <row r="125" spans="1:60" ht="22.5" outlineLevel="1" x14ac:dyDescent="0.2">
      <c r="A125" s="231"/>
      <c r="B125" s="232"/>
      <c r="C125" s="277" t="s">
        <v>295</v>
      </c>
      <c r="D125" s="267"/>
      <c r="E125" s="267"/>
      <c r="F125" s="267"/>
      <c r="G125" s="267"/>
      <c r="H125" s="235"/>
      <c r="I125" s="235"/>
      <c r="J125" s="235"/>
      <c r="K125" s="235"/>
      <c r="L125" s="235"/>
      <c r="M125" s="235"/>
      <c r="N125" s="234"/>
      <c r="O125" s="234"/>
      <c r="P125" s="234"/>
      <c r="Q125" s="234"/>
      <c r="R125" s="235"/>
      <c r="S125" s="235"/>
      <c r="T125" s="235"/>
      <c r="U125" s="235"/>
      <c r="V125" s="235"/>
      <c r="W125" s="235"/>
      <c r="X125" s="235"/>
      <c r="Y125" s="214"/>
      <c r="Z125" s="214"/>
      <c r="AA125" s="214"/>
      <c r="AB125" s="214"/>
      <c r="AC125" s="214"/>
      <c r="AD125" s="214"/>
      <c r="AE125" s="214"/>
      <c r="AF125" s="214"/>
      <c r="AG125" s="214" t="s">
        <v>282</v>
      </c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66" t="str">
        <f>C125</f>
        <v xml:space="preserve">  v ceně je zohledněn rovněž i požadavek NPÚ na profilaci rámů, křídel a klapaček oken a výroba referenčního vzorku a jeho odsouhlasení s pracovníky NPÚ Brno</v>
      </c>
      <c r="BB125" s="214"/>
      <c r="BC125" s="214"/>
      <c r="BD125" s="214"/>
      <c r="BE125" s="214"/>
      <c r="BF125" s="214"/>
      <c r="BG125" s="214"/>
      <c r="BH125" s="214"/>
    </row>
    <row r="126" spans="1:60" ht="22.5" outlineLevel="1" x14ac:dyDescent="0.2">
      <c r="A126" s="231"/>
      <c r="B126" s="232"/>
      <c r="C126" s="277" t="s">
        <v>296</v>
      </c>
      <c r="D126" s="267"/>
      <c r="E126" s="267"/>
      <c r="F126" s="267"/>
      <c r="G126" s="267"/>
      <c r="H126" s="235"/>
      <c r="I126" s="235"/>
      <c r="J126" s="235"/>
      <c r="K126" s="235"/>
      <c r="L126" s="235"/>
      <c r="M126" s="235"/>
      <c r="N126" s="234"/>
      <c r="O126" s="234"/>
      <c r="P126" s="234"/>
      <c r="Q126" s="234"/>
      <c r="R126" s="235"/>
      <c r="S126" s="235"/>
      <c r="T126" s="235"/>
      <c r="U126" s="235"/>
      <c r="V126" s="235"/>
      <c r="W126" s="235"/>
      <c r="X126" s="235"/>
      <c r="Y126" s="214"/>
      <c r="Z126" s="214"/>
      <c r="AA126" s="214"/>
      <c r="AB126" s="214"/>
      <c r="AC126" s="214"/>
      <c r="AD126" s="214"/>
      <c r="AE126" s="214"/>
      <c r="AF126" s="214"/>
      <c r="AG126" s="214" t="s">
        <v>282</v>
      </c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66" t="str">
        <f>C126</f>
        <v>- součástí ceny je rovněž doplňkové příslušenství dle specifikace v PD (sítě proti hmyzu, větrací mřížky apod.) a to včetně jejich montáže</v>
      </c>
      <c r="BB126" s="214"/>
      <c r="BC126" s="214"/>
      <c r="BD126" s="214"/>
      <c r="BE126" s="214"/>
      <c r="BF126" s="214"/>
      <c r="BG126" s="214"/>
      <c r="BH126" s="214"/>
    </row>
    <row r="127" spans="1:60" ht="22.5" outlineLevel="1" x14ac:dyDescent="0.2">
      <c r="A127" s="231"/>
      <c r="B127" s="232"/>
      <c r="C127" s="277" t="s">
        <v>297</v>
      </c>
      <c r="D127" s="267"/>
      <c r="E127" s="267"/>
      <c r="F127" s="267"/>
      <c r="G127" s="267"/>
      <c r="H127" s="235"/>
      <c r="I127" s="235"/>
      <c r="J127" s="235"/>
      <c r="K127" s="235"/>
      <c r="L127" s="235"/>
      <c r="M127" s="235"/>
      <c r="N127" s="234"/>
      <c r="O127" s="234"/>
      <c r="P127" s="234"/>
      <c r="Q127" s="234"/>
      <c r="R127" s="235"/>
      <c r="S127" s="235"/>
      <c r="T127" s="235"/>
      <c r="U127" s="235"/>
      <c r="V127" s="235"/>
      <c r="W127" s="235"/>
      <c r="X127" s="235"/>
      <c r="Y127" s="214"/>
      <c r="Z127" s="214"/>
      <c r="AA127" s="214"/>
      <c r="AB127" s="214"/>
      <c r="AC127" s="214"/>
      <c r="AD127" s="214"/>
      <c r="AE127" s="214"/>
      <c r="AF127" s="214"/>
      <c r="AG127" s="214" t="s">
        <v>282</v>
      </c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66" t="str">
        <f>C127</f>
        <v>- práce nezahrnují demontáž původních oken, montáž nových výplní s vnitřními parapety a zednické zapravení, tyto jsou řešeny v rámci samostatných položek rozpočtu</v>
      </c>
      <c r="BB127" s="214"/>
      <c r="BC127" s="214"/>
      <c r="BD127" s="214"/>
      <c r="BE127" s="214"/>
      <c r="BF127" s="214"/>
      <c r="BG127" s="214"/>
      <c r="BH127" s="214"/>
    </row>
    <row r="128" spans="1:60" ht="22.5" outlineLevel="1" x14ac:dyDescent="0.2">
      <c r="A128" s="231"/>
      <c r="B128" s="232"/>
      <c r="C128" s="270" t="s">
        <v>298</v>
      </c>
      <c r="D128" s="237"/>
      <c r="E128" s="238"/>
      <c r="F128" s="235"/>
      <c r="G128" s="235"/>
      <c r="H128" s="235"/>
      <c r="I128" s="235"/>
      <c r="J128" s="235"/>
      <c r="K128" s="235"/>
      <c r="L128" s="235"/>
      <c r="M128" s="235"/>
      <c r="N128" s="234"/>
      <c r="O128" s="234"/>
      <c r="P128" s="234"/>
      <c r="Q128" s="234"/>
      <c r="R128" s="235"/>
      <c r="S128" s="235"/>
      <c r="T128" s="235"/>
      <c r="U128" s="235"/>
      <c r="V128" s="235"/>
      <c r="W128" s="235"/>
      <c r="X128" s="235"/>
      <c r="Y128" s="214"/>
      <c r="Z128" s="214"/>
      <c r="AA128" s="214"/>
      <c r="AB128" s="214"/>
      <c r="AC128" s="214"/>
      <c r="AD128" s="214"/>
      <c r="AE128" s="214"/>
      <c r="AF128" s="214"/>
      <c r="AG128" s="214" t="s">
        <v>139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1" x14ac:dyDescent="0.2">
      <c r="A129" s="231"/>
      <c r="B129" s="232"/>
      <c r="C129" s="270" t="s">
        <v>70</v>
      </c>
      <c r="D129" s="237"/>
      <c r="E129" s="238">
        <v>4</v>
      </c>
      <c r="F129" s="235"/>
      <c r="G129" s="235"/>
      <c r="H129" s="235"/>
      <c r="I129" s="235"/>
      <c r="J129" s="235"/>
      <c r="K129" s="235"/>
      <c r="L129" s="235"/>
      <c r="M129" s="235"/>
      <c r="N129" s="234"/>
      <c r="O129" s="234"/>
      <c r="P129" s="234"/>
      <c r="Q129" s="234"/>
      <c r="R129" s="235"/>
      <c r="S129" s="235"/>
      <c r="T129" s="235"/>
      <c r="U129" s="235"/>
      <c r="V129" s="235"/>
      <c r="W129" s="235"/>
      <c r="X129" s="235"/>
      <c r="Y129" s="214"/>
      <c r="Z129" s="214"/>
      <c r="AA129" s="214"/>
      <c r="AB129" s="214"/>
      <c r="AC129" s="214"/>
      <c r="AD129" s="214"/>
      <c r="AE129" s="214"/>
      <c r="AF129" s="214"/>
      <c r="AG129" s="214" t="s">
        <v>139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ht="33.75" outlineLevel="1" x14ac:dyDescent="0.2">
      <c r="A130" s="252">
        <v>45</v>
      </c>
      <c r="B130" s="253" t="s">
        <v>299</v>
      </c>
      <c r="C130" s="269" t="s">
        <v>300</v>
      </c>
      <c r="D130" s="254" t="s">
        <v>293</v>
      </c>
      <c r="E130" s="255">
        <v>1</v>
      </c>
      <c r="F130" s="256"/>
      <c r="G130" s="257">
        <f>ROUND(E130*F130,2)</f>
        <v>0</v>
      </c>
      <c r="H130" s="236"/>
      <c r="I130" s="235">
        <f>ROUND(E130*H130,2)</f>
        <v>0</v>
      </c>
      <c r="J130" s="236"/>
      <c r="K130" s="235">
        <f>ROUND(E130*J130,2)</f>
        <v>0</v>
      </c>
      <c r="L130" s="235">
        <v>21</v>
      </c>
      <c r="M130" s="235">
        <f>G130*(1+L130/100)</f>
        <v>0</v>
      </c>
      <c r="N130" s="234">
        <v>0</v>
      </c>
      <c r="O130" s="234">
        <f>ROUND(E130*N130,2)</f>
        <v>0</v>
      </c>
      <c r="P130" s="234">
        <v>0</v>
      </c>
      <c r="Q130" s="234">
        <f>ROUND(E130*P130,2)</f>
        <v>0</v>
      </c>
      <c r="R130" s="235"/>
      <c r="S130" s="235" t="s">
        <v>196</v>
      </c>
      <c r="T130" s="235" t="s">
        <v>197</v>
      </c>
      <c r="U130" s="235">
        <v>0</v>
      </c>
      <c r="V130" s="235">
        <f>ROUND(E130*U130,2)</f>
        <v>0</v>
      </c>
      <c r="W130" s="235"/>
      <c r="X130" s="235" t="s">
        <v>136</v>
      </c>
      <c r="Y130" s="214"/>
      <c r="Z130" s="214"/>
      <c r="AA130" s="214"/>
      <c r="AB130" s="214"/>
      <c r="AC130" s="214"/>
      <c r="AD130" s="214"/>
      <c r="AE130" s="214"/>
      <c r="AF130" s="214"/>
      <c r="AG130" s="214" t="s">
        <v>137</v>
      </c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ht="33.75" outlineLevel="1" x14ac:dyDescent="0.2">
      <c r="A131" s="231"/>
      <c r="B131" s="232"/>
      <c r="C131" s="276" t="s">
        <v>301</v>
      </c>
      <c r="D131" s="265"/>
      <c r="E131" s="265"/>
      <c r="F131" s="265"/>
      <c r="G131" s="265"/>
      <c r="H131" s="235"/>
      <c r="I131" s="235"/>
      <c r="J131" s="235"/>
      <c r="K131" s="235"/>
      <c r="L131" s="235"/>
      <c r="M131" s="235"/>
      <c r="N131" s="234"/>
      <c r="O131" s="234"/>
      <c r="P131" s="234"/>
      <c r="Q131" s="234"/>
      <c r="R131" s="235"/>
      <c r="S131" s="235"/>
      <c r="T131" s="235"/>
      <c r="U131" s="235"/>
      <c r="V131" s="235"/>
      <c r="W131" s="235"/>
      <c r="X131" s="235"/>
      <c r="Y131" s="214"/>
      <c r="Z131" s="214"/>
      <c r="AA131" s="214"/>
      <c r="AB131" s="214"/>
      <c r="AC131" s="214"/>
      <c r="AD131" s="214"/>
      <c r="AE131" s="214"/>
      <c r="AF131" s="214"/>
      <c r="AG131" s="214" t="s">
        <v>282</v>
      </c>
      <c r="AH131" s="214"/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66" t="str">
        <f>C131</f>
        <v>- cena zahrnuje dodávku výplně otvoru podle specifikace v PD a to včetně kování, finální povrchové úpravy v ceně je zohledněn rovněž i požadavek NPÚ na výroba referenčního vzorku a jeho odsouhlasení s pracovníky NPÚ Brno</v>
      </c>
      <c r="BB131" s="214"/>
      <c r="BC131" s="214"/>
      <c r="BD131" s="214"/>
      <c r="BE131" s="214"/>
      <c r="BF131" s="214"/>
      <c r="BG131" s="214"/>
      <c r="BH131" s="214"/>
    </row>
    <row r="132" spans="1:60" ht="22.5" outlineLevel="1" x14ac:dyDescent="0.2">
      <c r="A132" s="231"/>
      <c r="B132" s="232"/>
      <c r="C132" s="277" t="s">
        <v>302</v>
      </c>
      <c r="D132" s="267"/>
      <c r="E132" s="267"/>
      <c r="F132" s="267"/>
      <c r="G132" s="267"/>
      <c r="H132" s="235"/>
      <c r="I132" s="235"/>
      <c r="J132" s="235"/>
      <c r="K132" s="235"/>
      <c r="L132" s="235"/>
      <c r="M132" s="235"/>
      <c r="N132" s="234"/>
      <c r="O132" s="234"/>
      <c r="P132" s="234"/>
      <c r="Q132" s="234"/>
      <c r="R132" s="235"/>
      <c r="S132" s="235"/>
      <c r="T132" s="235"/>
      <c r="U132" s="235"/>
      <c r="V132" s="235"/>
      <c r="W132" s="235"/>
      <c r="X132" s="235"/>
      <c r="Y132" s="214"/>
      <c r="Z132" s="214"/>
      <c r="AA132" s="214"/>
      <c r="AB132" s="214"/>
      <c r="AC132" s="214"/>
      <c r="AD132" s="214"/>
      <c r="AE132" s="214"/>
      <c r="AF132" s="214"/>
      <c r="AG132" s="214" t="s">
        <v>282</v>
      </c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66" t="str">
        <f>C132</f>
        <v>- součástí ceny je rovněž doplňkové příslušenství dle specifikace v PD (samozavírače, sítě proti hmyzu, větrací mřížky apod.) a to včetně jejich montáže</v>
      </c>
      <c r="BB132" s="214"/>
      <c r="BC132" s="214"/>
      <c r="BD132" s="214"/>
      <c r="BE132" s="214"/>
      <c r="BF132" s="214"/>
      <c r="BG132" s="214"/>
      <c r="BH132" s="214"/>
    </row>
    <row r="133" spans="1:60" ht="22.5" outlineLevel="1" x14ac:dyDescent="0.2">
      <c r="A133" s="231"/>
      <c r="B133" s="232"/>
      <c r="C133" s="277" t="s">
        <v>303</v>
      </c>
      <c r="D133" s="267"/>
      <c r="E133" s="267"/>
      <c r="F133" s="267"/>
      <c r="G133" s="267"/>
      <c r="H133" s="235"/>
      <c r="I133" s="235"/>
      <c r="J133" s="235"/>
      <c r="K133" s="235"/>
      <c r="L133" s="235"/>
      <c r="M133" s="235"/>
      <c r="N133" s="234"/>
      <c r="O133" s="234"/>
      <c r="P133" s="234"/>
      <c r="Q133" s="234"/>
      <c r="R133" s="235"/>
      <c r="S133" s="235"/>
      <c r="T133" s="235"/>
      <c r="U133" s="235"/>
      <c r="V133" s="235"/>
      <c r="W133" s="235"/>
      <c r="X133" s="235"/>
      <c r="Y133" s="214"/>
      <c r="Z133" s="214"/>
      <c r="AA133" s="214"/>
      <c r="AB133" s="214"/>
      <c r="AC133" s="214"/>
      <c r="AD133" s="214"/>
      <c r="AE133" s="214"/>
      <c r="AF133" s="214"/>
      <c r="AG133" s="214" t="s">
        <v>282</v>
      </c>
      <c r="AH133" s="214"/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66" t="str">
        <f>C133</f>
        <v>- práce nezahrnují demontáž původních dveří, montáž nových výplní zednické zapravení, tyto jsou řešeny v rámci samostatných položek rozpočtu</v>
      </c>
      <c r="BB133" s="214"/>
      <c r="BC133" s="214"/>
      <c r="BD133" s="214"/>
      <c r="BE133" s="214"/>
      <c r="BF133" s="214"/>
      <c r="BG133" s="214"/>
      <c r="BH133" s="214"/>
    </row>
    <row r="134" spans="1:60" ht="22.5" outlineLevel="1" x14ac:dyDescent="0.2">
      <c r="A134" s="231"/>
      <c r="B134" s="232"/>
      <c r="C134" s="270" t="s">
        <v>298</v>
      </c>
      <c r="D134" s="237"/>
      <c r="E134" s="238"/>
      <c r="F134" s="235"/>
      <c r="G134" s="235"/>
      <c r="H134" s="235"/>
      <c r="I134" s="235"/>
      <c r="J134" s="235"/>
      <c r="K134" s="235"/>
      <c r="L134" s="235"/>
      <c r="M134" s="235"/>
      <c r="N134" s="234"/>
      <c r="O134" s="234"/>
      <c r="P134" s="234"/>
      <c r="Q134" s="234"/>
      <c r="R134" s="235"/>
      <c r="S134" s="235"/>
      <c r="T134" s="235"/>
      <c r="U134" s="235"/>
      <c r="V134" s="235"/>
      <c r="W134" s="235"/>
      <c r="X134" s="235"/>
      <c r="Y134" s="214"/>
      <c r="Z134" s="214"/>
      <c r="AA134" s="214"/>
      <c r="AB134" s="214"/>
      <c r="AC134" s="214"/>
      <c r="AD134" s="214"/>
      <c r="AE134" s="214"/>
      <c r="AF134" s="214"/>
      <c r="AG134" s="214" t="s">
        <v>139</v>
      </c>
      <c r="AH134" s="214">
        <v>0</v>
      </c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outlineLevel="1" x14ac:dyDescent="0.2">
      <c r="A135" s="231"/>
      <c r="B135" s="232"/>
      <c r="C135" s="270" t="s">
        <v>304</v>
      </c>
      <c r="D135" s="237"/>
      <c r="E135" s="238">
        <v>1</v>
      </c>
      <c r="F135" s="235"/>
      <c r="G135" s="235"/>
      <c r="H135" s="235"/>
      <c r="I135" s="235"/>
      <c r="J135" s="235"/>
      <c r="K135" s="235"/>
      <c r="L135" s="235"/>
      <c r="M135" s="235"/>
      <c r="N135" s="234"/>
      <c r="O135" s="234"/>
      <c r="P135" s="234"/>
      <c r="Q135" s="234"/>
      <c r="R135" s="235"/>
      <c r="S135" s="235"/>
      <c r="T135" s="235"/>
      <c r="U135" s="235"/>
      <c r="V135" s="235"/>
      <c r="W135" s="235"/>
      <c r="X135" s="235"/>
      <c r="Y135" s="214"/>
      <c r="Z135" s="214"/>
      <c r="AA135" s="214"/>
      <c r="AB135" s="214"/>
      <c r="AC135" s="214"/>
      <c r="AD135" s="214"/>
      <c r="AE135" s="214"/>
      <c r="AF135" s="214"/>
      <c r="AG135" s="214" t="s">
        <v>139</v>
      </c>
      <c r="AH135" s="214">
        <v>0</v>
      </c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1" x14ac:dyDescent="0.2">
      <c r="A136" s="231">
        <v>46</v>
      </c>
      <c r="B136" s="232" t="s">
        <v>305</v>
      </c>
      <c r="C136" s="275" t="s">
        <v>306</v>
      </c>
      <c r="D136" s="233" t="s">
        <v>0</v>
      </c>
      <c r="E136" s="264"/>
      <c r="F136" s="236"/>
      <c r="G136" s="235">
        <f>ROUND(E136*F136,2)</f>
        <v>0</v>
      </c>
      <c r="H136" s="236"/>
      <c r="I136" s="235">
        <f>ROUND(E136*H136,2)</f>
        <v>0</v>
      </c>
      <c r="J136" s="236"/>
      <c r="K136" s="235">
        <f>ROUND(E136*J136,2)</f>
        <v>0</v>
      </c>
      <c r="L136" s="235">
        <v>21</v>
      </c>
      <c r="M136" s="235">
        <f>G136*(1+L136/100)</f>
        <v>0</v>
      </c>
      <c r="N136" s="234">
        <v>0</v>
      </c>
      <c r="O136" s="234">
        <f>ROUND(E136*N136,2)</f>
        <v>0</v>
      </c>
      <c r="P136" s="234">
        <v>0</v>
      </c>
      <c r="Q136" s="234">
        <f>ROUND(E136*P136,2)</f>
        <v>0</v>
      </c>
      <c r="R136" s="235"/>
      <c r="S136" s="235" t="s">
        <v>135</v>
      </c>
      <c r="T136" s="235" t="s">
        <v>135</v>
      </c>
      <c r="U136" s="235">
        <v>0</v>
      </c>
      <c r="V136" s="235">
        <f>ROUND(E136*U136,2)</f>
        <v>0</v>
      </c>
      <c r="W136" s="235"/>
      <c r="X136" s="235" t="s">
        <v>264</v>
      </c>
      <c r="Y136" s="214"/>
      <c r="Z136" s="214"/>
      <c r="AA136" s="214"/>
      <c r="AB136" s="214"/>
      <c r="AC136" s="214"/>
      <c r="AD136" s="214"/>
      <c r="AE136" s="214"/>
      <c r="AF136" s="214"/>
      <c r="AG136" s="214" t="s">
        <v>265</v>
      </c>
      <c r="AH136" s="214"/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x14ac:dyDescent="0.2">
      <c r="A137" s="245" t="s">
        <v>130</v>
      </c>
      <c r="B137" s="246" t="s">
        <v>92</v>
      </c>
      <c r="C137" s="268" t="s">
        <v>93</v>
      </c>
      <c r="D137" s="247"/>
      <c r="E137" s="248"/>
      <c r="F137" s="249"/>
      <c r="G137" s="250">
        <f>SUMIF(AG138:AG140,"&lt;&gt;NOR",G138:G140)</f>
        <v>0</v>
      </c>
      <c r="H137" s="244"/>
      <c r="I137" s="244">
        <f>SUM(I138:I140)</f>
        <v>0</v>
      </c>
      <c r="J137" s="244"/>
      <c r="K137" s="244">
        <f>SUM(K138:K140)</f>
        <v>0</v>
      </c>
      <c r="L137" s="244"/>
      <c r="M137" s="244">
        <f>SUM(M138:M140)</f>
        <v>0</v>
      </c>
      <c r="N137" s="243"/>
      <c r="O137" s="243">
        <f>SUM(O138:O140)</f>
        <v>0</v>
      </c>
      <c r="P137" s="243"/>
      <c r="Q137" s="243">
        <f>SUM(Q138:Q140)</f>
        <v>0</v>
      </c>
      <c r="R137" s="244"/>
      <c r="S137" s="244"/>
      <c r="T137" s="244"/>
      <c r="U137" s="244"/>
      <c r="V137" s="244">
        <f>SUM(V138:V140)</f>
        <v>0.45</v>
      </c>
      <c r="W137" s="244"/>
      <c r="X137" s="244"/>
      <c r="AG137" t="s">
        <v>131</v>
      </c>
    </row>
    <row r="138" spans="1:60" outlineLevel="1" x14ac:dyDescent="0.2">
      <c r="A138" s="258">
        <v>47</v>
      </c>
      <c r="B138" s="259" t="s">
        <v>307</v>
      </c>
      <c r="C138" s="274" t="s">
        <v>308</v>
      </c>
      <c r="D138" s="260" t="s">
        <v>163</v>
      </c>
      <c r="E138" s="261">
        <v>1</v>
      </c>
      <c r="F138" s="262"/>
      <c r="G138" s="263">
        <f>ROUND(E138*F138,2)</f>
        <v>0</v>
      </c>
      <c r="H138" s="236"/>
      <c r="I138" s="235">
        <f>ROUND(E138*H138,2)</f>
        <v>0</v>
      </c>
      <c r="J138" s="236"/>
      <c r="K138" s="235">
        <f>ROUND(E138*J138,2)</f>
        <v>0</v>
      </c>
      <c r="L138" s="235">
        <v>21</v>
      </c>
      <c r="M138" s="235">
        <f>G138*(1+L138/100)</f>
        <v>0</v>
      </c>
      <c r="N138" s="234">
        <v>1.0000000000000001E-5</v>
      </c>
      <c r="O138" s="234">
        <f>ROUND(E138*N138,2)</f>
        <v>0</v>
      </c>
      <c r="P138" s="234">
        <v>0</v>
      </c>
      <c r="Q138" s="234">
        <f>ROUND(E138*P138,2)</f>
        <v>0</v>
      </c>
      <c r="R138" s="235"/>
      <c r="S138" s="235" t="s">
        <v>135</v>
      </c>
      <c r="T138" s="235" t="s">
        <v>135</v>
      </c>
      <c r="U138" s="235">
        <v>0.45</v>
      </c>
      <c r="V138" s="235">
        <f>ROUND(E138*U138,2)</f>
        <v>0.45</v>
      </c>
      <c r="W138" s="235"/>
      <c r="X138" s="235" t="s">
        <v>136</v>
      </c>
      <c r="Y138" s="214"/>
      <c r="Z138" s="214"/>
      <c r="AA138" s="214"/>
      <c r="AB138" s="214"/>
      <c r="AC138" s="214"/>
      <c r="AD138" s="214"/>
      <c r="AE138" s="214"/>
      <c r="AF138" s="214"/>
      <c r="AG138" s="214" t="s">
        <v>137</v>
      </c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1" x14ac:dyDescent="0.2">
      <c r="A139" s="252">
        <v>48</v>
      </c>
      <c r="B139" s="253" t="s">
        <v>309</v>
      </c>
      <c r="C139" s="269" t="s">
        <v>310</v>
      </c>
      <c r="D139" s="254" t="s">
        <v>163</v>
      </c>
      <c r="E139" s="255">
        <v>1</v>
      </c>
      <c r="F139" s="256"/>
      <c r="G139" s="257">
        <f>ROUND(E139*F139,2)</f>
        <v>0</v>
      </c>
      <c r="H139" s="236"/>
      <c r="I139" s="235">
        <f>ROUND(E139*H139,2)</f>
        <v>0</v>
      </c>
      <c r="J139" s="236"/>
      <c r="K139" s="235">
        <f>ROUND(E139*J139,2)</f>
        <v>0</v>
      </c>
      <c r="L139" s="235">
        <v>21</v>
      </c>
      <c r="M139" s="235">
        <f>G139*(1+L139/100)</f>
        <v>0</v>
      </c>
      <c r="N139" s="234">
        <v>2.7499999999999998E-3</v>
      </c>
      <c r="O139" s="234">
        <f>ROUND(E139*N139,2)</f>
        <v>0</v>
      </c>
      <c r="P139" s="234">
        <v>0</v>
      </c>
      <c r="Q139" s="234">
        <f>ROUND(E139*P139,2)</f>
        <v>0</v>
      </c>
      <c r="R139" s="235" t="s">
        <v>276</v>
      </c>
      <c r="S139" s="235" t="s">
        <v>135</v>
      </c>
      <c r="T139" s="235" t="s">
        <v>135</v>
      </c>
      <c r="U139" s="235">
        <v>0</v>
      </c>
      <c r="V139" s="235">
        <f>ROUND(E139*U139,2)</f>
        <v>0</v>
      </c>
      <c r="W139" s="235"/>
      <c r="X139" s="235" t="s">
        <v>198</v>
      </c>
      <c r="Y139" s="214"/>
      <c r="Z139" s="214"/>
      <c r="AA139" s="214"/>
      <c r="AB139" s="214"/>
      <c r="AC139" s="214"/>
      <c r="AD139" s="214"/>
      <c r="AE139" s="214"/>
      <c r="AF139" s="214"/>
      <c r="AG139" s="214" t="s">
        <v>199</v>
      </c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1" x14ac:dyDescent="0.2">
      <c r="A140" s="231">
        <v>49</v>
      </c>
      <c r="B140" s="232" t="s">
        <v>311</v>
      </c>
      <c r="C140" s="275" t="s">
        <v>312</v>
      </c>
      <c r="D140" s="233" t="s">
        <v>0</v>
      </c>
      <c r="E140" s="264"/>
      <c r="F140" s="236"/>
      <c r="G140" s="235">
        <f>ROUND(E140*F140,2)</f>
        <v>0</v>
      </c>
      <c r="H140" s="236"/>
      <c r="I140" s="235">
        <f>ROUND(E140*H140,2)</f>
        <v>0</v>
      </c>
      <c r="J140" s="236"/>
      <c r="K140" s="235">
        <f>ROUND(E140*J140,2)</f>
        <v>0</v>
      </c>
      <c r="L140" s="235">
        <v>21</v>
      </c>
      <c r="M140" s="235">
        <f>G140*(1+L140/100)</f>
        <v>0</v>
      </c>
      <c r="N140" s="234">
        <v>0</v>
      </c>
      <c r="O140" s="234">
        <f>ROUND(E140*N140,2)</f>
        <v>0</v>
      </c>
      <c r="P140" s="234">
        <v>0</v>
      </c>
      <c r="Q140" s="234">
        <f>ROUND(E140*P140,2)</f>
        <v>0</v>
      </c>
      <c r="R140" s="235"/>
      <c r="S140" s="235" t="s">
        <v>135</v>
      </c>
      <c r="T140" s="235" t="s">
        <v>135</v>
      </c>
      <c r="U140" s="235">
        <v>0</v>
      </c>
      <c r="V140" s="235">
        <f>ROUND(E140*U140,2)</f>
        <v>0</v>
      </c>
      <c r="W140" s="235"/>
      <c r="X140" s="235" t="s">
        <v>264</v>
      </c>
      <c r="Y140" s="214"/>
      <c r="Z140" s="214"/>
      <c r="AA140" s="214"/>
      <c r="AB140" s="214"/>
      <c r="AC140" s="214"/>
      <c r="AD140" s="214"/>
      <c r="AE140" s="214"/>
      <c r="AF140" s="214"/>
      <c r="AG140" s="214" t="s">
        <v>265</v>
      </c>
      <c r="AH140" s="214"/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x14ac:dyDescent="0.2">
      <c r="A141" s="245" t="s">
        <v>130</v>
      </c>
      <c r="B141" s="246" t="s">
        <v>94</v>
      </c>
      <c r="C141" s="268" t="s">
        <v>95</v>
      </c>
      <c r="D141" s="247"/>
      <c r="E141" s="248"/>
      <c r="F141" s="249"/>
      <c r="G141" s="250">
        <f>SUMIF(AG142:AG145,"&lt;&gt;NOR",G142:G145)</f>
        <v>0</v>
      </c>
      <c r="H141" s="244"/>
      <c r="I141" s="244">
        <f>SUM(I142:I145)</f>
        <v>0</v>
      </c>
      <c r="J141" s="244"/>
      <c r="K141" s="244">
        <f>SUM(K142:K145)</f>
        <v>0</v>
      </c>
      <c r="L141" s="244"/>
      <c r="M141" s="244">
        <f>SUM(M142:M145)</f>
        <v>0</v>
      </c>
      <c r="N141" s="243"/>
      <c r="O141" s="243">
        <f>SUM(O142:O145)</f>
        <v>0</v>
      </c>
      <c r="P141" s="243"/>
      <c r="Q141" s="243">
        <f>SUM(Q142:Q145)</f>
        <v>0</v>
      </c>
      <c r="R141" s="244"/>
      <c r="S141" s="244"/>
      <c r="T141" s="244"/>
      <c r="U141" s="244"/>
      <c r="V141" s="244">
        <f>SUM(V142:V145)</f>
        <v>0.83000000000000007</v>
      </c>
      <c r="W141" s="244"/>
      <c r="X141" s="244"/>
      <c r="AG141" t="s">
        <v>131</v>
      </c>
    </row>
    <row r="142" spans="1:60" ht="22.5" outlineLevel="1" x14ac:dyDescent="0.2">
      <c r="A142" s="252">
        <v>50</v>
      </c>
      <c r="B142" s="253" t="s">
        <v>313</v>
      </c>
      <c r="C142" s="269" t="s">
        <v>314</v>
      </c>
      <c r="D142" s="254" t="s">
        <v>154</v>
      </c>
      <c r="E142" s="255">
        <v>0.52559999999999996</v>
      </c>
      <c r="F142" s="256"/>
      <c r="G142" s="257">
        <f>ROUND(E142*F142,2)</f>
        <v>0</v>
      </c>
      <c r="H142" s="236"/>
      <c r="I142" s="235">
        <f>ROUND(E142*H142,2)</f>
        <v>0</v>
      </c>
      <c r="J142" s="236"/>
      <c r="K142" s="235">
        <f>ROUND(E142*J142,2)</f>
        <v>0</v>
      </c>
      <c r="L142" s="235">
        <v>21</v>
      </c>
      <c r="M142" s="235">
        <f>G142*(1+L142/100)</f>
        <v>0</v>
      </c>
      <c r="N142" s="234">
        <v>4.0000000000000002E-4</v>
      </c>
      <c r="O142" s="234">
        <f>ROUND(E142*N142,2)</f>
        <v>0</v>
      </c>
      <c r="P142" s="234">
        <v>0</v>
      </c>
      <c r="Q142" s="234">
        <f>ROUND(E142*P142,2)</f>
        <v>0</v>
      </c>
      <c r="R142" s="235"/>
      <c r="S142" s="235" t="s">
        <v>135</v>
      </c>
      <c r="T142" s="235" t="s">
        <v>135</v>
      </c>
      <c r="U142" s="235">
        <v>0.28699999999999998</v>
      </c>
      <c r="V142" s="235">
        <f>ROUND(E142*U142,2)</f>
        <v>0.15</v>
      </c>
      <c r="W142" s="235"/>
      <c r="X142" s="235" t="s">
        <v>136</v>
      </c>
      <c r="Y142" s="214"/>
      <c r="Z142" s="214"/>
      <c r="AA142" s="214"/>
      <c r="AB142" s="214"/>
      <c r="AC142" s="214"/>
      <c r="AD142" s="214"/>
      <c r="AE142" s="214"/>
      <c r="AF142" s="214"/>
      <c r="AG142" s="214" t="s">
        <v>137</v>
      </c>
      <c r="AH142" s="214"/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1" x14ac:dyDescent="0.2">
      <c r="A143" s="231"/>
      <c r="B143" s="232"/>
      <c r="C143" s="270" t="s">
        <v>315</v>
      </c>
      <c r="D143" s="237"/>
      <c r="E143" s="238">
        <v>0.52559999999999996</v>
      </c>
      <c r="F143" s="235"/>
      <c r="G143" s="235"/>
      <c r="H143" s="235"/>
      <c r="I143" s="235"/>
      <c r="J143" s="235"/>
      <c r="K143" s="235"/>
      <c r="L143" s="235"/>
      <c r="M143" s="235"/>
      <c r="N143" s="234"/>
      <c r="O143" s="234"/>
      <c r="P143" s="234"/>
      <c r="Q143" s="234"/>
      <c r="R143" s="235"/>
      <c r="S143" s="235"/>
      <c r="T143" s="235"/>
      <c r="U143" s="235"/>
      <c r="V143" s="235"/>
      <c r="W143" s="235"/>
      <c r="X143" s="235"/>
      <c r="Y143" s="214"/>
      <c r="Z143" s="214"/>
      <c r="AA143" s="214"/>
      <c r="AB143" s="214"/>
      <c r="AC143" s="214"/>
      <c r="AD143" s="214"/>
      <c r="AE143" s="214"/>
      <c r="AF143" s="214"/>
      <c r="AG143" s="214" t="s">
        <v>139</v>
      </c>
      <c r="AH143" s="214">
        <v>0</v>
      </c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outlineLevel="1" x14ac:dyDescent="0.2">
      <c r="A144" s="252">
        <v>51</v>
      </c>
      <c r="B144" s="253" t="s">
        <v>316</v>
      </c>
      <c r="C144" s="269" t="s">
        <v>317</v>
      </c>
      <c r="D144" s="254" t="s">
        <v>154</v>
      </c>
      <c r="E144" s="255">
        <v>4.3440000000000003</v>
      </c>
      <c r="F144" s="256"/>
      <c r="G144" s="257">
        <f>ROUND(E144*F144,2)</f>
        <v>0</v>
      </c>
      <c r="H144" s="236"/>
      <c r="I144" s="235">
        <f>ROUND(E144*H144,2)</f>
        <v>0</v>
      </c>
      <c r="J144" s="236"/>
      <c r="K144" s="235">
        <f>ROUND(E144*J144,2)</f>
        <v>0</v>
      </c>
      <c r="L144" s="235">
        <v>21</v>
      </c>
      <c r="M144" s="235">
        <f>G144*(1+L144/100)</f>
        <v>0</v>
      </c>
      <c r="N144" s="234">
        <v>8.0000000000000007E-5</v>
      </c>
      <c r="O144" s="234">
        <f>ROUND(E144*N144,2)</f>
        <v>0</v>
      </c>
      <c r="P144" s="234">
        <v>0</v>
      </c>
      <c r="Q144" s="234">
        <f>ROUND(E144*P144,2)</f>
        <v>0</v>
      </c>
      <c r="R144" s="235"/>
      <c r="S144" s="235" t="s">
        <v>135</v>
      </c>
      <c r="T144" s="235" t="s">
        <v>135</v>
      </c>
      <c r="U144" s="235">
        <v>0.156</v>
      </c>
      <c r="V144" s="235">
        <f>ROUND(E144*U144,2)</f>
        <v>0.68</v>
      </c>
      <c r="W144" s="235"/>
      <c r="X144" s="235" t="s">
        <v>136</v>
      </c>
      <c r="Y144" s="214"/>
      <c r="Z144" s="214"/>
      <c r="AA144" s="214"/>
      <c r="AB144" s="214"/>
      <c r="AC144" s="214"/>
      <c r="AD144" s="214"/>
      <c r="AE144" s="214"/>
      <c r="AF144" s="214"/>
      <c r="AG144" s="214" t="s">
        <v>137</v>
      </c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outlineLevel="1" x14ac:dyDescent="0.2">
      <c r="A145" s="231"/>
      <c r="B145" s="232"/>
      <c r="C145" s="270" t="s">
        <v>318</v>
      </c>
      <c r="D145" s="237"/>
      <c r="E145" s="238">
        <v>4.3440000000000003</v>
      </c>
      <c r="F145" s="235"/>
      <c r="G145" s="235"/>
      <c r="H145" s="235"/>
      <c r="I145" s="235"/>
      <c r="J145" s="235"/>
      <c r="K145" s="235"/>
      <c r="L145" s="235"/>
      <c r="M145" s="235"/>
      <c r="N145" s="234"/>
      <c r="O145" s="234"/>
      <c r="P145" s="234"/>
      <c r="Q145" s="234"/>
      <c r="R145" s="235"/>
      <c r="S145" s="235"/>
      <c r="T145" s="235"/>
      <c r="U145" s="235"/>
      <c r="V145" s="235"/>
      <c r="W145" s="235"/>
      <c r="X145" s="235"/>
      <c r="Y145" s="214"/>
      <c r="Z145" s="214"/>
      <c r="AA145" s="214"/>
      <c r="AB145" s="214"/>
      <c r="AC145" s="214"/>
      <c r="AD145" s="214"/>
      <c r="AE145" s="214"/>
      <c r="AF145" s="214"/>
      <c r="AG145" s="214" t="s">
        <v>139</v>
      </c>
      <c r="AH145" s="214">
        <v>0</v>
      </c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x14ac:dyDescent="0.2">
      <c r="A146" s="245" t="s">
        <v>130</v>
      </c>
      <c r="B146" s="246" t="s">
        <v>96</v>
      </c>
      <c r="C146" s="268" t="s">
        <v>97</v>
      </c>
      <c r="D146" s="247"/>
      <c r="E146" s="248"/>
      <c r="F146" s="249"/>
      <c r="G146" s="250">
        <f>SUMIF(AG147:AG152,"&lt;&gt;NOR",G147:G152)</f>
        <v>0</v>
      </c>
      <c r="H146" s="244"/>
      <c r="I146" s="244">
        <f>SUM(I147:I152)</f>
        <v>0</v>
      </c>
      <c r="J146" s="244"/>
      <c r="K146" s="244">
        <f>SUM(K147:K152)</f>
        <v>0</v>
      </c>
      <c r="L146" s="244"/>
      <c r="M146" s="244">
        <f>SUM(M147:M152)</f>
        <v>0</v>
      </c>
      <c r="N146" s="243"/>
      <c r="O146" s="243">
        <f>SUM(O147:O152)</f>
        <v>0.02</v>
      </c>
      <c r="P146" s="243"/>
      <c r="Q146" s="243">
        <f>SUM(Q147:Q152)</f>
        <v>0</v>
      </c>
      <c r="R146" s="244"/>
      <c r="S146" s="244"/>
      <c r="T146" s="244"/>
      <c r="U146" s="244"/>
      <c r="V146" s="244">
        <f>SUM(V147:V152)</f>
        <v>3.96</v>
      </c>
      <c r="W146" s="244"/>
      <c r="X146" s="244"/>
      <c r="AG146" t="s">
        <v>131</v>
      </c>
    </row>
    <row r="147" spans="1:60" outlineLevel="1" x14ac:dyDescent="0.2">
      <c r="A147" s="252">
        <v>52</v>
      </c>
      <c r="B147" s="253" t="s">
        <v>319</v>
      </c>
      <c r="C147" s="269" t="s">
        <v>320</v>
      </c>
      <c r="D147" s="254" t="s">
        <v>154</v>
      </c>
      <c r="E147" s="255">
        <v>27.7669</v>
      </c>
      <c r="F147" s="256"/>
      <c r="G147" s="257">
        <f>ROUND(E147*F147,2)</f>
        <v>0</v>
      </c>
      <c r="H147" s="236"/>
      <c r="I147" s="235">
        <f>ROUND(E147*H147,2)</f>
        <v>0</v>
      </c>
      <c r="J147" s="236"/>
      <c r="K147" s="235">
        <f>ROUND(E147*J147,2)</f>
        <v>0</v>
      </c>
      <c r="L147" s="235">
        <v>21</v>
      </c>
      <c r="M147" s="235">
        <f>G147*(1+L147/100)</f>
        <v>0</v>
      </c>
      <c r="N147" s="234">
        <v>1.4999999999999999E-4</v>
      </c>
      <c r="O147" s="234">
        <f>ROUND(E147*N147,2)</f>
        <v>0</v>
      </c>
      <c r="P147" s="234">
        <v>0</v>
      </c>
      <c r="Q147" s="234">
        <f>ROUND(E147*P147,2)</f>
        <v>0</v>
      </c>
      <c r="R147" s="235"/>
      <c r="S147" s="235" t="s">
        <v>135</v>
      </c>
      <c r="T147" s="235" t="s">
        <v>135</v>
      </c>
      <c r="U147" s="235">
        <v>3.2480000000000002E-2</v>
      </c>
      <c r="V147" s="235">
        <f>ROUND(E147*U147,2)</f>
        <v>0.9</v>
      </c>
      <c r="W147" s="235"/>
      <c r="X147" s="235" t="s">
        <v>136</v>
      </c>
      <c r="Y147" s="214"/>
      <c r="Z147" s="214"/>
      <c r="AA147" s="214"/>
      <c r="AB147" s="214"/>
      <c r="AC147" s="214"/>
      <c r="AD147" s="214"/>
      <c r="AE147" s="214"/>
      <c r="AF147" s="214"/>
      <c r="AG147" s="214" t="s">
        <v>137</v>
      </c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1" x14ac:dyDescent="0.2">
      <c r="A148" s="231"/>
      <c r="B148" s="232"/>
      <c r="C148" s="270" t="s">
        <v>321</v>
      </c>
      <c r="D148" s="237"/>
      <c r="E148" s="238">
        <v>27.7669</v>
      </c>
      <c r="F148" s="235"/>
      <c r="G148" s="235"/>
      <c r="H148" s="235"/>
      <c r="I148" s="235"/>
      <c r="J148" s="235"/>
      <c r="K148" s="235"/>
      <c r="L148" s="235"/>
      <c r="M148" s="235"/>
      <c r="N148" s="234"/>
      <c r="O148" s="234"/>
      <c r="P148" s="234"/>
      <c r="Q148" s="234"/>
      <c r="R148" s="235"/>
      <c r="S148" s="235"/>
      <c r="T148" s="235"/>
      <c r="U148" s="235"/>
      <c r="V148" s="235"/>
      <c r="W148" s="235"/>
      <c r="X148" s="235"/>
      <c r="Y148" s="214"/>
      <c r="Z148" s="214"/>
      <c r="AA148" s="214"/>
      <c r="AB148" s="214"/>
      <c r="AC148" s="214"/>
      <c r="AD148" s="214"/>
      <c r="AE148" s="214"/>
      <c r="AF148" s="214"/>
      <c r="AG148" s="214" t="s">
        <v>139</v>
      </c>
      <c r="AH148" s="214">
        <v>5</v>
      </c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1" x14ac:dyDescent="0.2">
      <c r="A149" s="252">
        <v>53</v>
      </c>
      <c r="B149" s="253" t="s">
        <v>322</v>
      </c>
      <c r="C149" s="269" t="s">
        <v>323</v>
      </c>
      <c r="D149" s="254" t="s">
        <v>154</v>
      </c>
      <c r="E149" s="255">
        <v>27.7669</v>
      </c>
      <c r="F149" s="256"/>
      <c r="G149" s="257">
        <f>ROUND(E149*F149,2)</f>
        <v>0</v>
      </c>
      <c r="H149" s="236"/>
      <c r="I149" s="235">
        <f>ROUND(E149*H149,2)</f>
        <v>0</v>
      </c>
      <c r="J149" s="236"/>
      <c r="K149" s="235">
        <f>ROUND(E149*J149,2)</f>
        <v>0</v>
      </c>
      <c r="L149" s="235">
        <v>21</v>
      </c>
      <c r="M149" s="235">
        <f>G149*(1+L149/100)</f>
        <v>0</v>
      </c>
      <c r="N149" s="234">
        <v>4.6000000000000001E-4</v>
      </c>
      <c r="O149" s="234">
        <f>ROUND(E149*N149,2)</f>
        <v>0.01</v>
      </c>
      <c r="P149" s="234">
        <v>0</v>
      </c>
      <c r="Q149" s="234">
        <f>ROUND(E149*P149,2)</f>
        <v>0</v>
      </c>
      <c r="R149" s="235"/>
      <c r="S149" s="235" t="s">
        <v>135</v>
      </c>
      <c r="T149" s="235" t="s">
        <v>135</v>
      </c>
      <c r="U149" s="235">
        <v>0.10191</v>
      </c>
      <c r="V149" s="235">
        <f>ROUND(E149*U149,2)</f>
        <v>2.83</v>
      </c>
      <c r="W149" s="235"/>
      <c r="X149" s="235" t="s">
        <v>136</v>
      </c>
      <c r="Y149" s="214"/>
      <c r="Z149" s="214"/>
      <c r="AA149" s="214"/>
      <c r="AB149" s="214"/>
      <c r="AC149" s="214"/>
      <c r="AD149" s="214"/>
      <c r="AE149" s="214"/>
      <c r="AF149" s="214"/>
      <c r="AG149" s="214" t="s">
        <v>137</v>
      </c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1" x14ac:dyDescent="0.2">
      <c r="A150" s="231"/>
      <c r="B150" s="232"/>
      <c r="C150" s="270" t="s">
        <v>324</v>
      </c>
      <c r="D150" s="237"/>
      <c r="E150" s="238">
        <v>27.7669</v>
      </c>
      <c r="F150" s="235"/>
      <c r="G150" s="235"/>
      <c r="H150" s="235"/>
      <c r="I150" s="235"/>
      <c r="J150" s="235"/>
      <c r="K150" s="235"/>
      <c r="L150" s="235"/>
      <c r="M150" s="235"/>
      <c r="N150" s="234"/>
      <c r="O150" s="234"/>
      <c r="P150" s="234"/>
      <c r="Q150" s="234"/>
      <c r="R150" s="235"/>
      <c r="S150" s="235"/>
      <c r="T150" s="235"/>
      <c r="U150" s="235"/>
      <c r="V150" s="235"/>
      <c r="W150" s="235"/>
      <c r="X150" s="235"/>
      <c r="Y150" s="214"/>
      <c r="Z150" s="214"/>
      <c r="AA150" s="214"/>
      <c r="AB150" s="214"/>
      <c r="AC150" s="214"/>
      <c r="AD150" s="214"/>
      <c r="AE150" s="214"/>
      <c r="AF150" s="214"/>
      <c r="AG150" s="214" t="s">
        <v>139</v>
      </c>
      <c r="AH150" s="214">
        <v>5</v>
      </c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1" x14ac:dyDescent="0.2">
      <c r="A151" s="252">
        <v>54</v>
      </c>
      <c r="B151" s="253" t="s">
        <v>325</v>
      </c>
      <c r="C151" s="269" t="s">
        <v>326</v>
      </c>
      <c r="D151" s="254" t="s">
        <v>154</v>
      </c>
      <c r="E151" s="255">
        <v>17.399999999999999</v>
      </c>
      <c r="F151" s="256"/>
      <c r="G151" s="257">
        <f>ROUND(E151*F151,2)</f>
        <v>0</v>
      </c>
      <c r="H151" s="236"/>
      <c r="I151" s="235">
        <f>ROUND(E151*H151,2)</f>
        <v>0</v>
      </c>
      <c r="J151" s="236"/>
      <c r="K151" s="235">
        <f>ROUND(E151*J151,2)</f>
        <v>0</v>
      </c>
      <c r="L151" s="235">
        <v>21</v>
      </c>
      <c r="M151" s="235">
        <f>G151*(1+L151/100)</f>
        <v>0</v>
      </c>
      <c r="N151" s="234">
        <v>3.5E-4</v>
      </c>
      <c r="O151" s="234">
        <f>ROUND(E151*N151,2)</f>
        <v>0.01</v>
      </c>
      <c r="P151" s="234">
        <v>0</v>
      </c>
      <c r="Q151" s="234">
        <f>ROUND(E151*P151,2)</f>
        <v>0</v>
      </c>
      <c r="R151" s="235"/>
      <c r="S151" s="235" t="s">
        <v>135</v>
      </c>
      <c r="T151" s="235" t="s">
        <v>135</v>
      </c>
      <c r="U151" s="235">
        <v>1.35E-2</v>
      </c>
      <c r="V151" s="235">
        <f>ROUND(E151*U151,2)</f>
        <v>0.23</v>
      </c>
      <c r="W151" s="235"/>
      <c r="X151" s="235" t="s">
        <v>136</v>
      </c>
      <c r="Y151" s="214"/>
      <c r="Z151" s="214"/>
      <c r="AA151" s="214"/>
      <c r="AB151" s="214"/>
      <c r="AC151" s="214"/>
      <c r="AD151" s="214"/>
      <c r="AE151" s="214"/>
      <c r="AF151" s="214"/>
      <c r="AG151" s="214" t="s">
        <v>137</v>
      </c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1" x14ac:dyDescent="0.2">
      <c r="A152" s="231"/>
      <c r="B152" s="232"/>
      <c r="C152" s="270" t="s">
        <v>327</v>
      </c>
      <c r="D152" s="237"/>
      <c r="E152" s="238">
        <v>17.399999999999999</v>
      </c>
      <c r="F152" s="235"/>
      <c r="G152" s="235"/>
      <c r="H152" s="235"/>
      <c r="I152" s="235"/>
      <c r="J152" s="235"/>
      <c r="K152" s="235"/>
      <c r="L152" s="235"/>
      <c r="M152" s="235"/>
      <c r="N152" s="234"/>
      <c r="O152" s="234"/>
      <c r="P152" s="234"/>
      <c r="Q152" s="234"/>
      <c r="R152" s="235"/>
      <c r="S152" s="235"/>
      <c r="T152" s="235"/>
      <c r="U152" s="235"/>
      <c r="V152" s="235"/>
      <c r="W152" s="235"/>
      <c r="X152" s="235"/>
      <c r="Y152" s="214"/>
      <c r="Z152" s="214"/>
      <c r="AA152" s="214"/>
      <c r="AB152" s="214"/>
      <c r="AC152" s="214"/>
      <c r="AD152" s="214"/>
      <c r="AE152" s="214"/>
      <c r="AF152" s="214"/>
      <c r="AG152" s="214" t="s">
        <v>139</v>
      </c>
      <c r="AH152" s="214">
        <v>0</v>
      </c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x14ac:dyDescent="0.2">
      <c r="A153" s="245" t="s">
        <v>130</v>
      </c>
      <c r="B153" s="246" t="s">
        <v>98</v>
      </c>
      <c r="C153" s="268" t="s">
        <v>99</v>
      </c>
      <c r="D153" s="247"/>
      <c r="E153" s="248"/>
      <c r="F153" s="249"/>
      <c r="G153" s="250">
        <f>SUMIF(AG154:AG158,"&lt;&gt;NOR",G154:G158)</f>
        <v>0</v>
      </c>
      <c r="H153" s="244"/>
      <c r="I153" s="244">
        <f>SUM(I154:I158)</f>
        <v>0</v>
      </c>
      <c r="J153" s="244"/>
      <c r="K153" s="244">
        <f>SUM(K154:K158)</f>
        <v>0</v>
      </c>
      <c r="L153" s="244"/>
      <c r="M153" s="244">
        <f>SUM(M154:M158)</f>
        <v>0</v>
      </c>
      <c r="N153" s="243"/>
      <c r="O153" s="243">
        <f>SUM(O154:O158)</f>
        <v>0.01</v>
      </c>
      <c r="P153" s="243"/>
      <c r="Q153" s="243">
        <f>SUM(Q154:Q158)</f>
        <v>0</v>
      </c>
      <c r="R153" s="244"/>
      <c r="S153" s="244"/>
      <c r="T153" s="244"/>
      <c r="U153" s="244"/>
      <c r="V153" s="244">
        <f>SUM(V154:V158)</f>
        <v>1.63</v>
      </c>
      <c r="W153" s="244"/>
      <c r="X153" s="244"/>
      <c r="AG153" t="s">
        <v>131</v>
      </c>
    </row>
    <row r="154" spans="1:60" outlineLevel="1" x14ac:dyDescent="0.2">
      <c r="A154" s="252">
        <v>55</v>
      </c>
      <c r="B154" s="253" t="s">
        <v>328</v>
      </c>
      <c r="C154" s="269" t="s">
        <v>329</v>
      </c>
      <c r="D154" s="254" t="s">
        <v>154</v>
      </c>
      <c r="E154" s="255">
        <v>17.891999999999999</v>
      </c>
      <c r="F154" s="256"/>
      <c r="G154" s="257">
        <f>ROUND(E154*F154,2)</f>
        <v>0</v>
      </c>
      <c r="H154" s="236"/>
      <c r="I154" s="235">
        <f>ROUND(E154*H154,2)</f>
        <v>0</v>
      </c>
      <c r="J154" s="236"/>
      <c r="K154" s="235">
        <f>ROUND(E154*J154,2)</f>
        <v>0</v>
      </c>
      <c r="L154" s="235">
        <v>21</v>
      </c>
      <c r="M154" s="235">
        <f>G154*(1+L154/100)</f>
        <v>0</v>
      </c>
      <c r="N154" s="234">
        <v>2.9999999999999997E-4</v>
      </c>
      <c r="O154" s="234">
        <f>ROUND(E154*N154,2)</f>
        <v>0.01</v>
      </c>
      <c r="P154" s="234">
        <v>0</v>
      </c>
      <c r="Q154" s="234">
        <f>ROUND(E154*P154,2)</f>
        <v>0</v>
      </c>
      <c r="R154" s="235"/>
      <c r="S154" s="235" t="s">
        <v>135</v>
      </c>
      <c r="T154" s="235" t="s">
        <v>135</v>
      </c>
      <c r="U154" s="235">
        <v>9.0999999999999998E-2</v>
      </c>
      <c r="V154" s="235">
        <f>ROUND(E154*U154,2)</f>
        <v>1.63</v>
      </c>
      <c r="W154" s="235"/>
      <c r="X154" s="235" t="s">
        <v>136</v>
      </c>
      <c r="Y154" s="214"/>
      <c r="Z154" s="214"/>
      <c r="AA154" s="214"/>
      <c r="AB154" s="214"/>
      <c r="AC154" s="214"/>
      <c r="AD154" s="214"/>
      <c r="AE154" s="214"/>
      <c r="AF154" s="214"/>
      <c r="AG154" s="214" t="s">
        <v>137</v>
      </c>
      <c r="AH154" s="214"/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</row>
    <row r="155" spans="1:60" outlineLevel="1" x14ac:dyDescent="0.2">
      <c r="A155" s="231"/>
      <c r="B155" s="232"/>
      <c r="C155" s="270" t="s">
        <v>330</v>
      </c>
      <c r="D155" s="237"/>
      <c r="E155" s="238">
        <v>17.891999999999999</v>
      </c>
      <c r="F155" s="235"/>
      <c r="G155" s="235"/>
      <c r="H155" s="235"/>
      <c r="I155" s="235"/>
      <c r="J155" s="235"/>
      <c r="K155" s="235"/>
      <c r="L155" s="235"/>
      <c r="M155" s="235"/>
      <c r="N155" s="234"/>
      <c r="O155" s="234"/>
      <c r="P155" s="234"/>
      <c r="Q155" s="234"/>
      <c r="R155" s="235"/>
      <c r="S155" s="235"/>
      <c r="T155" s="235"/>
      <c r="U155" s="235"/>
      <c r="V155" s="235"/>
      <c r="W155" s="235"/>
      <c r="X155" s="235"/>
      <c r="Y155" s="214"/>
      <c r="Z155" s="214"/>
      <c r="AA155" s="214"/>
      <c r="AB155" s="214"/>
      <c r="AC155" s="214"/>
      <c r="AD155" s="214"/>
      <c r="AE155" s="214"/>
      <c r="AF155" s="214"/>
      <c r="AG155" s="214" t="s">
        <v>139</v>
      </c>
      <c r="AH155" s="214">
        <v>0</v>
      </c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ht="45" outlineLevel="1" x14ac:dyDescent="0.2">
      <c r="A156" s="252">
        <v>56</v>
      </c>
      <c r="B156" s="253" t="s">
        <v>331</v>
      </c>
      <c r="C156" s="269" t="s">
        <v>332</v>
      </c>
      <c r="D156" s="254" t="s">
        <v>154</v>
      </c>
      <c r="E156" s="255">
        <v>17.891999999999999</v>
      </c>
      <c r="F156" s="256"/>
      <c r="G156" s="257">
        <f>ROUND(E156*F156,2)</f>
        <v>0</v>
      </c>
      <c r="H156" s="236"/>
      <c r="I156" s="235">
        <f>ROUND(E156*H156,2)</f>
        <v>0</v>
      </c>
      <c r="J156" s="236"/>
      <c r="K156" s="235">
        <f>ROUND(E156*J156,2)</f>
        <v>0</v>
      </c>
      <c r="L156" s="235">
        <v>21</v>
      </c>
      <c r="M156" s="235">
        <f>G156*(1+L156/100)</f>
        <v>0</v>
      </c>
      <c r="N156" s="234">
        <v>0</v>
      </c>
      <c r="O156" s="234">
        <f>ROUND(E156*N156,2)</f>
        <v>0</v>
      </c>
      <c r="P156" s="234">
        <v>0</v>
      </c>
      <c r="Q156" s="234">
        <f>ROUND(E156*P156,2)</f>
        <v>0</v>
      </c>
      <c r="R156" s="235"/>
      <c r="S156" s="235" t="s">
        <v>196</v>
      </c>
      <c r="T156" s="235" t="s">
        <v>197</v>
      </c>
      <c r="U156" s="235">
        <v>0</v>
      </c>
      <c r="V156" s="235">
        <f>ROUND(E156*U156,2)</f>
        <v>0</v>
      </c>
      <c r="W156" s="235"/>
      <c r="X156" s="235" t="s">
        <v>198</v>
      </c>
      <c r="Y156" s="214"/>
      <c r="Z156" s="214"/>
      <c r="AA156" s="214"/>
      <c r="AB156" s="214"/>
      <c r="AC156" s="214"/>
      <c r="AD156" s="214"/>
      <c r="AE156" s="214"/>
      <c r="AF156" s="214"/>
      <c r="AG156" s="214" t="s">
        <v>199</v>
      </c>
      <c r="AH156" s="214"/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outlineLevel="1" x14ac:dyDescent="0.2">
      <c r="A157" s="231"/>
      <c r="B157" s="232"/>
      <c r="C157" s="270" t="s">
        <v>330</v>
      </c>
      <c r="D157" s="237"/>
      <c r="E157" s="238">
        <v>17.891999999999999</v>
      </c>
      <c r="F157" s="235"/>
      <c r="G157" s="235"/>
      <c r="H157" s="235"/>
      <c r="I157" s="235"/>
      <c r="J157" s="235"/>
      <c r="K157" s="235"/>
      <c r="L157" s="235"/>
      <c r="M157" s="235"/>
      <c r="N157" s="234"/>
      <c r="O157" s="234"/>
      <c r="P157" s="234"/>
      <c r="Q157" s="234"/>
      <c r="R157" s="235"/>
      <c r="S157" s="235"/>
      <c r="T157" s="235"/>
      <c r="U157" s="235"/>
      <c r="V157" s="235"/>
      <c r="W157" s="235"/>
      <c r="X157" s="235"/>
      <c r="Y157" s="214"/>
      <c r="Z157" s="214"/>
      <c r="AA157" s="214"/>
      <c r="AB157" s="214"/>
      <c r="AC157" s="214"/>
      <c r="AD157" s="214"/>
      <c r="AE157" s="214"/>
      <c r="AF157" s="214"/>
      <c r="AG157" s="214" t="s">
        <v>139</v>
      </c>
      <c r="AH157" s="214">
        <v>0</v>
      </c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outlineLevel="1" x14ac:dyDescent="0.2">
      <c r="A158" s="231">
        <v>57</v>
      </c>
      <c r="B158" s="232" t="s">
        <v>333</v>
      </c>
      <c r="C158" s="275" t="s">
        <v>334</v>
      </c>
      <c r="D158" s="233" t="s">
        <v>0</v>
      </c>
      <c r="E158" s="264"/>
      <c r="F158" s="236"/>
      <c r="G158" s="235">
        <f>ROUND(E158*F158,2)</f>
        <v>0</v>
      </c>
      <c r="H158" s="236"/>
      <c r="I158" s="235">
        <f>ROUND(E158*H158,2)</f>
        <v>0</v>
      </c>
      <c r="J158" s="236"/>
      <c r="K158" s="235">
        <f>ROUND(E158*J158,2)</f>
        <v>0</v>
      </c>
      <c r="L158" s="235">
        <v>21</v>
      </c>
      <c r="M158" s="235">
        <f>G158*(1+L158/100)</f>
        <v>0</v>
      </c>
      <c r="N158" s="234">
        <v>0</v>
      </c>
      <c r="O158" s="234">
        <f>ROUND(E158*N158,2)</f>
        <v>0</v>
      </c>
      <c r="P158" s="234">
        <v>0</v>
      </c>
      <c r="Q158" s="234">
        <f>ROUND(E158*P158,2)</f>
        <v>0</v>
      </c>
      <c r="R158" s="235"/>
      <c r="S158" s="235" t="s">
        <v>135</v>
      </c>
      <c r="T158" s="235" t="s">
        <v>135</v>
      </c>
      <c r="U158" s="235">
        <v>0</v>
      </c>
      <c r="V158" s="235">
        <f>ROUND(E158*U158,2)</f>
        <v>0</v>
      </c>
      <c r="W158" s="235"/>
      <c r="X158" s="235" t="s">
        <v>264</v>
      </c>
      <c r="Y158" s="214"/>
      <c r="Z158" s="214"/>
      <c r="AA158" s="214"/>
      <c r="AB158" s="214"/>
      <c r="AC158" s="214"/>
      <c r="AD158" s="214"/>
      <c r="AE158" s="214"/>
      <c r="AF158" s="214"/>
      <c r="AG158" s="214" t="s">
        <v>265</v>
      </c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x14ac:dyDescent="0.2">
      <c r="A159" s="245" t="s">
        <v>130</v>
      </c>
      <c r="B159" s="246" t="s">
        <v>100</v>
      </c>
      <c r="C159" s="268" t="s">
        <v>101</v>
      </c>
      <c r="D159" s="247"/>
      <c r="E159" s="248"/>
      <c r="F159" s="249"/>
      <c r="G159" s="250">
        <f>SUMIF(AG160:AG168,"&lt;&gt;NOR",G160:G168)</f>
        <v>0</v>
      </c>
      <c r="H159" s="244"/>
      <c r="I159" s="244">
        <f>SUM(I160:I168)</f>
        <v>0</v>
      </c>
      <c r="J159" s="244"/>
      <c r="K159" s="244">
        <f>SUM(K160:K168)</f>
        <v>0</v>
      </c>
      <c r="L159" s="244"/>
      <c r="M159" s="244">
        <f>SUM(M160:M168)</f>
        <v>0</v>
      </c>
      <c r="N159" s="243"/>
      <c r="O159" s="243">
        <f>SUM(O160:O168)</f>
        <v>0</v>
      </c>
      <c r="P159" s="243"/>
      <c r="Q159" s="243">
        <f>SUM(Q160:Q168)</f>
        <v>0</v>
      </c>
      <c r="R159" s="244"/>
      <c r="S159" s="244"/>
      <c r="T159" s="244"/>
      <c r="U159" s="244"/>
      <c r="V159" s="244">
        <f>SUM(V160:V168)</f>
        <v>12.559999999999999</v>
      </c>
      <c r="W159" s="244"/>
      <c r="X159" s="244"/>
      <c r="AG159" t="s">
        <v>131</v>
      </c>
    </row>
    <row r="160" spans="1:60" outlineLevel="1" x14ac:dyDescent="0.2">
      <c r="A160" s="258">
        <v>58</v>
      </c>
      <c r="B160" s="259" t="s">
        <v>335</v>
      </c>
      <c r="C160" s="274" t="s">
        <v>336</v>
      </c>
      <c r="D160" s="260" t="s">
        <v>150</v>
      </c>
      <c r="E160" s="261">
        <v>3.0844299999999998</v>
      </c>
      <c r="F160" s="262"/>
      <c r="G160" s="263">
        <f>ROUND(E160*F160,2)</f>
        <v>0</v>
      </c>
      <c r="H160" s="236"/>
      <c r="I160" s="235">
        <f>ROUND(E160*H160,2)</f>
        <v>0</v>
      </c>
      <c r="J160" s="236"/>
      <c r="K160" s="235">
        <f>ROUND(E160*J160,2)</f>
        <v>0</v>
      </c>
      <c r="L160" s="235">
        <v>21</v>
      </c>
      <c r="M160" s="235">
        <f>G160*(1+L160/100)</f>
        <v>0</v>
      </c>
      <c r="N160" s="234">
        <v>0</v>
      </c>
      <c r="O160" s="234">
        <f>ROUND(E160*N160,2)</f>
        <v>0</v>
      </c>
      <c r="P160" s="234">
        <v>0</v>
      </c>
      <c r="Q160" s="234">
        <f>ROUND(E160*P160,2)</f>
        <v>0</v>
      </c>
      <c r="R160" s="235"/>
      <c r="S160" s="235" t="s">
        <v>135</v>
      </c>
      <c r="T160" s="235" t="s">
        <v>135</v>
      </c>
      <c r="U160" s="235">
        <v>0.27700000000000002</v>
      </c>
      <c r="V160" s="235">
        <f>ROUND(E160*U160,2)</f>
        <v>0.85</v>
      </c>
      <c r="W160" s="235"/>
      <c r="X160" s="235" t="s">
        <v>337</v>
      </c>
      <c r="Y160" s="214"/>
      <c r="Z160" s="214"/>
      <c r="AA160" s="214"/>
      <c r="AB160" s="214"/>
      <c r="AC160" s="214"/>
      <c r="AD160" s="214"/>
      <c r="AE160" s="214"/>
      <c r="AF160" s="214"/>
      <c r="AG160" s="214" t="s">
        <v>338</v>
      </c>
      <c r="AH160" s="214"/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outlineLevel="1" x14ac:dyDescent="0.2">
      <c r="A161" s="258">
        <v>59</v>
      </c>
      <c r="B161" s="259" t="s">
        <v>339</v>
      </c>
      <c r="C161" s="274" t="s">
        <v>340</v>
      </c>
      <c r="D161" s="260" t="s">
        <v>150</v>
      </c>
      <c r="E161" s="261">
        <v>3.0844299999999998</v>
      </c>
      <c r="F161" s="262"/>
      <c r="G161" s="263">
        <f>ROUND(E161*F161,2)</f>
        <v>0</v>
      </c>
      <c r="H161" s="236"/>
      <c r="I161" s="235">
        <f>ROUND(E161*H161,2)</f>
        <v>0</v>
      </c>
      <c r="J161" s="236"/>
      <c r="K161" s="235">
        <f>ROUND(E161*J161,2)</f>
        <v>0</v>
      </c>
      <c r="L161" s="235">
        <v>21</v>
      </c>
      <c r="M161" s="235">
        <f>G161*(1+L161/100)</f>
        <v>0</v>
      </c>
      <c r="N161" s="234">
        <v>0</v>
      </c>
      <c r="O161" s="234">
        <f>ROUND(E161*N161,2)</f>
        <v>0</v>
      </c>
      <c r="P161" s="234">
        <v>0</v>
      </c>
      <c r="Q161" s="234">
        <f>ROUND(E161*P161,2)</f>
        <v>0</v>
      </c>
      <c r="R161" s="235"/>
      <c r="S161" s="235" t="s">
        <v>135</v>
      </c>
      <c r="T161" s="235" t="s">
        <v>135</v>
      </c>
      <c r="U161" s="235">
        <v>0.93300000000000005</v>
      </c>
      <c r="V161" s="235">
        <f>ROUND(E161*U161,2)</f>
        <v>2.88</v>
      </c>
      <c r="W161" s="235"/>
      <c r="X161" s="235" t="s">
        <v>337</v>
      </c>
      <c r="Y161" s="214"/>
      <c r="Z161" s="214"/>
      <c r="AA161" s="214"/>
      <c r="AB161" s="214"/>
      <c r="AC161" s="214"/>
      <c r="AD161" s="214"/>
      <c r="AE161" s="214"/>
      <c r="AF161" s="214"/>
      <c r="AG161" s="214" t="s">
        <v>338</v>
      </c>
      <c r="AH161" s="214"/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1" x14ac:dyDescent="0.2">
      <c r="A162" s="258">
        <v>60</v>
      </c>
      <c r="B162" s="259" t="s">
        <v>341</v>
      </c>
      <c r="C162" s="274" t="s">
        <v>342</v>
      </c>
      <c r="D162" s="260" t="s">
        <v>150</v>
      </c>
      <c r="E162" s="261">
        <v>3.0844299999999998</v>
      </c>
      <c r="F162" s="262"/>
      <c r="G162" s="263">
        <f>ROUND(E162*F162,2)</f>
        <v>0</v>
      </c>
      <c r="H162" s="236"/>
      <c r="I162" s="235">
        <f>ROUND(E162*H162,2)</f>
        <v>0</v>
      </c>
      <c r="J162" s="236"/>
      <c r="K162" s="235">
        <f>ROUND(E162*J162,2)</f>
        <v>0</v>
      </c>
      <c r="L162" s="235">
        <v>21</v>
      </c>
      <c r="M162" s="235">
        <f>G162*(1+L162/100)</f>
        <v>0</v>
      </c>
      <c r="N162" s="234">
        <v>0</v>
      </c>
      <c r="O162" s="234">
        <f>ROUND(E162*N162,2)</f>
        <v>0</v>
      </c>
      <c r="P162" s="234">
        <v>0</v>
      </c>
      <c r="Q162" s="234">
        <f>ROUND(E162*P162,2)</f>
        <v>0</v>
      </c>
      <c r="R162" s="235"/>
      <c r="S162" s="235" t="s">
        <v>135</v>
      </c>
      <c r="T162" s="235" t="s">
        <v>135</v>
      </c>
      <c r="U162" s="235">
        <v>0.65300000000000002</v>
      </c>
      <c r="V162" s="235">
        <f>ROUND(E162*U162,2)</f>
        <v>2.0099999999999998</v>
      </c>
      <c r="W162" s="235"/>
      <c r="X162" s="235" t="s">
        <v>337</v>
      </c>
      <c r="Y162" s="214"/>
      <c r="Z162" s="214"/>
      <c r="AA162" s="214"/>
      <c r="AB162" s="214"/>
      <c r="AC162" s="214"/>
      <c r="AD162" s="214"/>
      <c r="AE162" s="214"/>
      <c r="AF162" s="214"/>
      <c r="AG162" s="214" t="s">
        <v>338</v>
      </c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outlineLevel="1" x14ac:dyDescent="0.2">
      <c r="A163" s="258">
        <v>61</v>
      </c>
      <c r="B163" s="259" t="s">
        <v>343</v>
      </c>
      <c r="C163" s="274" t="s">
        <v>344</v>
      </c>
      <c r="D163" s="260" t="s">
        <v>150</v>
      </c>
      <c r="E163" s="261">
        <v>3.0844299999999998</v>
      </c>
      <c r="F163" s="262"/>
      <c r="G163" s="263">
        <f>ROUND(E163*F163,2)</f>
        <v>0</v>
      </c>
      <c r="H163" s="236"/>
      <c r="I163" s="235">
        <f>ROUND(E163*H163,2)</f>
        <v>0</v>
      </c>
      <c r="J163" s="236"/>
      <c r="K163" s="235">
        <f>ROUND(E163*J163,2)</f>
        <v>0</v>
      </c>
      <c r="L163" s="235">
        <v>21</v>
      </c>
      <c r="M163" s="235">
        <f>G163*(1+L163/100)</f>
        <v>0</v>
      </c>
      <c r="N163" s="234">
        <v>0</v>
      </c>
      <c r="O163" s="234">
        <f>ROUND(E163*N163,2)</f>
        <v>0</v>
      </c>
      <c r="P163" s="234">
        <v>0</v>
      </c>
      <c r="Q163" s="234">
        <f>ROUND(E163*P163,2)</f>
        <v>0</v>
      </c>
      <c r="R163" s="235"/>
      <c r="S163" s="235" t="s">
        <v>135</v>
      </c>
      <c r="T163" s="235" t="s">
        <v>135</v>
      </c>
      <c r="U163" s="235">
        <v>0.49</v>
      </c>
      <c r="V163" s="235">
        <f>ROUND(E163*U163,2)</f>
        <v>1.51</v>
      </c>
      <c r="W163" s="235"/>
      <c r="X163" s="235" t="s">
        <v>337</v>
      </c>
      <c r="Y163" s="214"/>
      <c r="Z163" s="214"/>
      <c r="AA163" s="214"/>
      <c r="AB163" s="214"/>
      <c r="AC163" s="214"/>
      <c r="AD163" s="214"/>
      <c r="AE163" s="214"/>
      <c r="AF163" s="214"/>
      <c r="AG163" s="214" t="s">
        <v>338</v>
      </c>
      <c r="AH163" s="214"/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1" x14ac:dyDescent="0.2">
      <c r="A164" s="258">
        <v>62</v>
      </c>
      <c r="B164" s="259" t="s">
        <v>345</v>
      </c>
      <c r="C164" s="274" t="s">
        <v>346</v>
      </c>
      <c r="D164" s="260" t="s">
        <v>150</v>
      </c>
      <c r="E164" s="261">
        <v>43.182040000000001</v>
      </c>
      <c r="F164" s="262"/>
      <c r="G164" s="263">
        <f>ROUND(E164*F164,2)</f>
        <v>0</v>
      </c>
      <c r="H164" s="236"/>
      <c r="I164" s="235">
        <f>ROUND(E164*H164,2)</f>
        <v>0</v>
      </c>
      <c r="J164" s="236"/>
      <c r="K164" s="235">
        <f>ROUND(E164*J164,2)</f>
        <v>0</v>
      </c>
      <c r="L164" s="235">
        <v>21</v>
      </c>
      <c r="M164" s="235">
        <f>G164*(1+L164/100)</f>
        <v>0</v>
      </c>
      <c r="N164" s="234">
        <v>0</v>
      </c>
      <c r="O164" s="234">
        <f>ROUND(E164*N164,2)</f>
        <v>0</v>
      </c>
      <c r="P164" s="234">
        <v>0</v>
      </c>
      <c r="Q164" s="234">
        <f>ROUND(E164*P164,2)</f>
        <v>0</v>
      </c>
      <c r="R164" s="235"/>
      <c r="S164" s="235" t="s">
        <v>135</v>
      </c>
      <c r="T164" s="235" t="s">
        <v>135</v>
      </c>
      <c r="U164" s="235">
        <v>0</v>
      </c>
      <c r="V164" s="235">
        <f>ROUND(E164*U164,2)</f>
        <v>0</v>
      </c>
      <c r="W164" s="235"/>
      <c r="X164" s="235" t="s">
        <v>337</v>
      </c>
      <c r="Y164" s="214"/>
      <c r="Z164" s="214"/>
      <c r="AA164" s="214"/>
      <c r="AB164" s="214"/>
      <c r="AC164" s="214"/>
      <c r="AD164" s="214"/>
      <c r="AE164" s="214"/>
      <c r="AF164" s="214"/>
      <c r="AG164" s="214" t="s">
        <v>338</v>
      </c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1" x14ac:dyDescent="0.2">
      <c r="A165" s="258">
        <v>63</v>
      </c>
      <c r="B165" s="259" t="s">
        <v>347</v>
      </c>
      <c r="C165" s="274" t="s">
        <v>348</v>
      </c>
      <c r="D165" s="260" t="s">
        <v>150</v>
      </c>
      <c r="E165" s="261">
        <v>3.0844299999999998</v>
      </c>
      <c r="F165" s="262"/>
      <c r="G165" s="263">
        <f>ROUND(E165*F165,2)</f>
        <v>0</v>
      </c>
      <c r="H165" s="236"/>
      <c r="I165" s="235">
        <f>ROUND(E165*H165,2)</f>
        <v>0</v>
      </c>
      <c r="J165" s="236"/>
      <c r="K165" s="235">
        <f>ROUND(E165*J165,2)</f>
        <v>0</v>
      </c>
      <c r="L165" s="235">
        <v>21</v>
      </c>
      <c r="M165" s="235">
        <f>G165*(1+L165/100)</f>
        <v>0</v>
      </c>
      <c r="N165" s="234">
        <v>0</v>
      </c>
      <c r="O165" s="234">
        <f>ROUND(E165*N165,2)</f>
        <v>0</v>
      </c>
      <c r="P165" s="234">
        <v>0</v>
      </c>
      <c r="Q165" s="234">
        <f>ROUND(E165*P165,2)</f>
        <v>0</v>
      </c>
      <c r="R165" s="235"/>
      <c r="S165" s="235" t="s">
        <v>135</v>
      </c>
      <c r="T165" s="235" t="s">
        <v>135</v>
      </c>
      <c r="U165" s="235">
        <v>0.94199999999999995</v>
      </c>
      <c r="V165" s="235">
        <f>ROUND(E165*U165,2)</f>
        <v>2.91</v>
      </c>
      <c r="W165" s="235"/>
      <c r="X165" s="235" t="s">
        <v>337</v>
      </c>
      <c r="Y165" s="214"/>
      <c r="Z165" s="214"/>
      <c r="AA165" s="214"/>
      <c r="AB165" s="214"/>
      <c r="AC165" s="214"/>
      <c r="AD165" s="214"/>
      <c r="AE165" s="214"/>
      <c r="AF165" s="214"/>
      <c r="AG165" s="214" t="s">
        <v>338</v>
      </c>
      <c r="AH165" s="214"/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1" x14ac:dyDescent="0.2">
      <c r="A166" s="258">
        <v>64</v>
      </c>
      <c r="B166" s="259" t="s">
        <v>349</v>
      </c>
      <c r="C166" s="274" t="s">
        <v>350</v>
      </c>
      <c r="D166" s="260" t="s">
        <v>150</v>
      </c>
      <c r="E166" s="261">
        <v>21.59102</v>
      </c>
      <c r="F166" s="262"/>
      <c r="G166" s="263">
        <f>ROUND(E166*F166,2)</f>
        <v>0</v>
      </c>
      <c r="H166" s="236"/>
      <c r="I166" s="235">
        <f>ROUND(E166*H166,2)</f>
        <v>0</v>
      </c>
      <c r="J166" s="236"/>
      <c r="K166" s="235">
        <f>ROUND(E166*J166,2)</f>
        <v>0</v>
      </c>
      <c r="L166" s="235">
        <v>21</v>
      </c>
      <c r="M166" s="235">
        <f>G166*(1+L166/100)</f>
        <v>0</v>
      </c>
      <c r="N166" s="234">
        <v>0</v>
      </c>
      <c r="O166" s="234">
        <f>ROUND(E166*N166,2)</f>
        <v>0</v>
      </c>
      <c r="P166" s="234">
        <v>0</v>
      </c>
      <c r="Q166" s="234">
        <f>ROUND(E166*P166,2)</f>
        <v>0</v>
      </c>
      <c r="R166" s="235"/>
      <c r="S166" s="235" t="s">
        <v>135</v>
      </c>
      <c r="T166" s="235" t="s">
        <v>135</v>
      </c>
      <c r="U166" s="235">
        <v>0.11</v>
      </c>
      <c r="V166" s="235">
        <f>ROUND(E166*U166,2)</f>
        <v>2.38</v>
      </c>
      <c r="W166" s="235"/>
      <c r="X166" s="235" t="s">
        <v>337</v>
      </c>
      <c r="Y166" s="214"/>
      <c r="Z166" s="214"/>
      <c r="AA166" s="214"/>
      <c r="AB166" s="214"/>
      <c r="AC166" s="214"/>
      <c r="AD166" s="214"/>
      <c r="AE166" s="214"/>
      <c r="AF166" s="214"/>
      <c r="AG166" s="214" t="s">
        <v>338</v>
      </c>
      <c r="AH166" s="214"/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outlineLevel="1" x14ac:dyDescent="0.2">
      <c r="A167" s="258">
        <v>65</v>
      </c>
      <c r="B167" s="259" t="s">
        <v>351</v>
      </c>
      <c r="C167" s="274" t="s">
        <v>352</v>
      </c>
      <c r="D167" s="260" t="s">
        <v>150</v>
      </c>
      <c r="E167" s="261">
        <v>3.0844299999999998</v>
      </c>
      <c r="F167" s="262"/>
      <c r="G167" s="263">
        <f>ROUND(E167*F167,2)</f>
        <v>0</v>
      </c>
      <c r="H167" s="236"/>
      <c r="I167" s="235">
        <f>ROUND(E167*H167,2)</f>
        <v>0</v>
      </c>
      <c r="J167" s="236"/>
      <c r="K167" s="235">
        <f>ROUND(E167*J167,2)</f>
        <v>0</v>
      </c>
      <c r="L167" s="235">
        <v>21</v>
      </c>
      <c r="M167" s="235">
        <f>G167*(1+L167/100)</f>
        <v>0</v>
      </c>
      <c r="N167" s="234">
        <v>0</v>
      </c>
      <c r="O167" s="234">
        <f>ROUND(E167*N167,2)</f>
        <v>0</v>
      </c>
      <c r="P167" s="234">
        <v>0</v>
      </c>
      <c r="Q167" s="234">
        <f>ROUND(E167*P167,2)</f>
        <v>0</v>
      </c>
      <c r="R167" s="235"/>
      <c r="S167" s="235" t="s">
        <v>353</v>
      </c>
      <c r="T167" s="235" t="s">
        <v>197</v>
      </c>
      <c r="U167" s="235">
        <v>0</v>
      </c>
      <c r="V167" s="235">
        <f>ROUND(E167*U167,2)</f>
        <v>0</v>
      </c>
      <c r="W167" s="235"/>
      <c r="X167" s="235" t="s">
        <v>337</v>
      </c>
      <c r="Y167" s="214"/>
      <c r="Z167" s="214"/>
      <c r="AA167" s="214"/>
      <c r="AB167" s="214"/>
      <c r="AC167" s="214"/>
      <c r="AD167" s="214"/>
      <c r="AE167" s="214"/>
      <c r="AF167" s="214"/>
      <c r="AG167" s="214" t="s">
        <v>338</v>
      </c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outlineLevel="1" x14ac:dyDescent="0.2">
      <c r="A168" s="258">
        <v>66</v>
      </c>
      <c r="B168" s="259" t="s">
        <v>354</v>
      </c>
      <c r="C168" s="274" t="s">
        <v>355</v>
      </c>
      <c r="D168" s="260" t="s">
        <v>150</v>
      </c>
      <c r="E168" s="261">
        <v>3.0844299999999998</v>
      </c>
      <c r="F168" s="262"/>
      <c r="G168" s="263">
        <f>ROUND(E168*F168,2)</f>
        <v>0</v>
      </c>
      <c r="H168" s="236"/>
      <c r="I168" s="235">
        <f>ROUND(E168*H168,2)</f>
        <v>0</v>
      </c>
      <c r="J168" s="236"/>
      <c r="K168" s="235">
        <f>ROUND(E168*J168,2)</f>
        <v>0</v>
      </c>
      <c r="L168" s="235">
        <v>21</v>
      </c>
      <c r="M168" s="235">
        <f>G168*(1+L168/100)</f>
        <v>0</v>
      </c>
      <c r="N168" s="234">
        <v>0</v>
      </c>
      <c r="O168" s="234">
        <f>ROUND(E168*N168,2)</f>
        <v>0</v>
      </c>
      <c r="P168" s="234">
        <v>0</v>
      </c>
      <c r="Q168" s="234">
        <f>ROUND(E168*P168,2)</f>
        <v>0</v>
      </c>
      <c r="R168" s="235"/>
      <c r="S168" s="235" t="s">
        <v>135</v>
      </c>
      <c r="T168" s="235" t="s">
        <v>135</v>
      </c>
      <c r="U168" s="235">
        <v>6.0000000000000001E-3</v>
      </c>
      <c r="V168" s="235">
        <f>ROUND(E168*U168,2)</f>
        <v>0.02</v>
      </c>
      <c r="W168" s="235"/>
      <c r="X168" s="235" t="s">
        <v>337</v>
      </c>
      <c r="Y168" s="214"/>
      <c r="Z168" s="214"/>
      <c r="AA168" s="214"/>
      <c r="AB168" s="214"/>
      <c r="AC168" s="214"/>
      <c r="AD168" s="214"/>
      <c r="AE168" s="214"/>
      <c r="AF168" s="214"/>
      <c r="AG168" s="214" t="s">
        <v>338</v>
      </c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x14ac:dyDescent="0.2">
      <c r="A169" s="245" t="s">
        <v>130</v>
      </c>
      <c r="B169" s="246" t="s">
        <v>103</v>
      </c>
      <c r="C169" s="268" t="s">
        <v>30</v>
      </c>
      <c r="D169" s="247"/>
      <c r="E169" s="248"/>
      <c r="F169" s="249"/>
      <c r="G169" s="250">
        <f>SUMIF(AG170:AG170,"&lt;&gt;NOR",G170:G170)</f>
        <v>0</v>
      </c>
      <c r="H169" s="244"/>
      <c r="I169" s="244">
        <f>SUM(I170:I170)</f>
        <v>0</v>
      </c>
      <c r="J169" s="244"/>
      <c r="K169" s="244">
        <f>SUM(K170:K170)</f>
        <v>0</v>
      </c>
      <c r="L169" s="244"/>
      <c r="M169" s="244">
        <f>SUM(M170:M170)</f>
        <v>0</v>
      </c>
      <c r="N169" s="243"/>
      <c r="O169" s="243">
        <f>SUM(O170:O170)</f>
        <v>0</v>
      </c>
      <c r="P169" s="243"/>
      <c r="Q169" s="243">
        <f>SUM(Q170:Q170)</f>
        <v>0</v>
      </c>
      <c r="R169" s="244"/>
      <c r="S169" s="244"/>
      <c r="T169" s="244"/>
      <c r="U169" s="244"/>
      <c r="V169" s="244">
        <f>SUM(V170:V170)</f>
        <v>0</v>
      </c>
      <c r="W169" s="244"/>
      <c r="X169" s="244"/>
      <c r="AG169" t="s">
        <v>131</v>
      </c>
    </row>
    <row r="170" spans="1:60" outlineLevel="1" x14ac:dyDescent="0.2">
      <c r="A170" s="252">
        <v>67</v>
      </c>
      <c r="B170" s="253" t="s">
        <v>356</v>
      </c>
      <c r="C170" s="269" t="s">
        <v>357</v>
      </c>
      <c r="D170" s="254" t="s">
        <v>358</v>
      </c>
      <c r="E170" s="255">
        <v>1</v>
      </c>
      <c r="F170" s="256"/>
      <c r="G170" s="257">
        <f>ROUND(E170*F170,2)</f>
        <v>0</v>
      </c>
      <c r="H170" s="236"/>
      <c r="I170" s="235">
        <f>ROUND(E170*H170,2)</f>
        <v>0</v>
      </c>
      <c r="J170" s="236"/>
      <c r="K170" s="235">
        <f>ROUND(E170*J170,2)</f>
        <v>0</v>
      </c>
      <c r="L170" s="235">
        <v>21</v>
      </c>
      <c r="M170" s="235">
        <f>G170*(1+L170/100)</f>
        <v>0</v>
      </c>
      <c r="N170" s="234">
        <v>0</v>
      </c>
      <c r="O170" s="234">
        <f>ROUND(E170*N170,2)</f>
        <v>0</v>
      </c>
      <c r="P170" s="234">
        <v>0</v>
      </c>
      <c r="Q170" s="234">
        <f>ROUND(E170*P170,2)</f>
        <v>0</v>
      </c>
      <c r="R170" s="235"/>
      <c r="S170" s="235" t="s">
        <v>135</v>
      </c>
      <c r="T170" s="235" t="s">
        <v>197</v>
      </c>
      <c r="U170" s="235">
        <v>0</v>
      </c>
      <c r="V170" s="235">
        <f>ROUND(E170*U170,2)</f>
        <v>0</v>
      </c>
      <c r="W170" s="235"/>
      <c r="X170" s="235" t="s">
        <v>359</v>
      </c>
      <c r="Y170" s="214"/>
      <c r="Z170" s="214"/>
      <c r="AA170" s="214"/>
      <c r="AB170" s="214"/>
      <c r="AC170" s="214"/>
      <c r="AD170" s="214"/>
      <c r="AE170" s="214"/>
      <c r="AF170" s="214"/>
      <c r="AG170" s="214" t="s">
        <v>360</v>
      </c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x14ac:dyDescent="0.2">
      <c r="A171" s="3"/>
      <c r="B171" s="4"/>
      <c r="C171" s="278"/>
      <c r="D171" s="6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AE171">
        <v>15</v>
      </c>
      <c r="AF171">
        <v>21</v>
      </c>
      <c r="AG171" t="s">
        <v>117</v>
      </c>
    </row>
    <row r="172" spans="1:60" x14ac:dyDescent="0.2">
      <c r="A172" s="217"/>
      <c r="B172" s="218" t="s">
        <v>31</v>
      </c>
      <c r="C172" s="279"/>
      <c r="D172" s="219"/>
      <c r="E172" s="220"/>
      <c r="F172" s="220"/>
      <c r="G172" s="251">
        <f>G8+G28+G31+G38+G48+G52+G58+G62+G71+G101+G103+G114+G137+G141+G146+G153+G159+G169</f>
        <v>0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AE172">
        <f>SUMIF(L7:L170,AE171,G7:G170)</f>
        <v>0</v>
      </c>
      <c r="AF172">
        <f>SUMIF(L7:L170,AF171,G7:G170)</f>
        <v>0</v>
      </c>
      <c r="AG172" t="s">
        <v>361</v>
      </c>
    </row>
    <row r="173" spans="1:60" x14ac:dyDescent="0.2">
      <c r="A173" s="3"/>
      <c r="B173" s="4"/>
      <c r="C173" s="278"/>
      <c r="D173" s="6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60" x14ac:dyDescent="0.2">
      <c r="A174" s="3"/>
      <c r="B174" s="4"/>
      <c r="C174" s="278"/>
      <c r="D174" s="6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60" x14ac:dyDescent="0.2">
      <c r="A175" s="221" t="s">
        <v>362</v>
      </c>
      <c r="B175" s="221"/>
      <c r="C175" s="280"/>
      <c r="D175" s="6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60" x14ac:dyDescent="0.2">
      <c r="A176" s="222"/>
      <c r="B176" s="223"/>
      <c r="C176" s="281"/>
      <c r="D176" s="223"/>
      <c r="E176" s="223"/>
      <c r="F176" s="223"/>
      <c r="G176" s="22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AG176" t="s">
        <v>363</v>
      </c>
    </row>
    <row r="177" spans="1:33" x14ac:dyDescent="0.2">
      <c r="A177" s="225"/>
      <c r="B177" s="226"/>
      <c r="C177" s="282"/>
      <c r="D177" s="226"/>
      <c r="E177" s="226"/>
      <c r="F177" s="226"/>
      <c r="G177" s="227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33" x14ac:dyDescent="0.2">
      <c r="A178" s="225"/>
      <c r="B178" s="226"/>
      <c r="C178" s="282"/>
      <c r="D178" s="226"/>
      <c r="E178" s="226"/>
      <c r="F178" s="226"/>
      <c r="G178" s="227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33" x14ac:dyDescent="0.2">
      <c r="A179" s="225"/>
      <c r="B179" s="226"/>
      <c r="C179" s="282"/>
      <c r="D179" s="226"/>
      <c r="E179" s="226"/>
      <c r="F179" s="226"/>
      <c r="G179" s="227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33" x14ac:dyDescent="0.2">
      <c r="A180" s="228"/>
      <c r="B180" s="229"/>
      <c r="C180" s="283"/>
      <c r="D180" s="229"/>
      <c r="E180" s="229"/>
      <c r="F180" s="229"/>
      <c r="G180" s="230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33" x14ac:dyDescent="0.2">
      <c r="A181" s="3"/>
      <c r="B181" s="4"/>
      <c r="C181" s="278"/>
      <c r="D181" s="6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33" x14ac:dyDescent="0.2">
      <c r="C182" s="284"/>
      <c r="D182" s="10"/>
      <c r="AG182" t="s">
        <v>364</v>
      </c>
    </row>
    <row r="183" spans="1:33" x14ac:dyDescent="0.2">
      <c r="D183" s="10"/>
    </row>
    <row r="184" spans="1:33" x14ac:dyDescent="0.2">
      <c r="D184" s="10"/>
    </row>
    <row r="185" spans="1:33" x14ac:dyDescent="0.2">
      <c r="D185" s="10"/>
    </row>
    <row r="186" spans="1:33" x14ac:dyDescent="0.2">
      <c r="D186" s="10"/>
    </row>
    <row r="187" spans="1:33" x14ac:dyDescent="0.2">
      <c r="D187" s="10"/>
    </row>
    <row r="188" spans="1:33" x14ac:dyDescent="0.2">
      <c r="D188" s="10"/>
    </row>
    <row r="189" spans="1:33" x14ac:dyDescent="0.2">
      <c r="D189" s="10"/>
    </row>
    <row r="190" spans="1:33" x14ac:dyDescent="0.2">
      <c r="D190" s="10"/>
    </row>
    <row r="191" spans="1:33" x14ac:dyDescent="0.2">
      <c r="D191" s="10"/>
    </row>
    <row r="192" spans="1:33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4">
    <mergeCell ref="C127:G127"/>
    <mergeCell ref="C131:G131"/>
    <mergeCell ref="C132:G132"/>
    <mergeCell ref="C133:G133"/>
    <mergeCell ref="A1:G1"/>
    <mergeCell ref="C2:G2"/>
    <mergeCell ref="C3:G3"/>
    <mergeCell ref="C4:G4"/>
    <mergeCell ref="A175:C175"/>
    <mergeCell ref="A176:G180"/>
    <mergeCell ref="C116:G116"/>
    <mergeCell ref="C124:G124"/>
    <mergeCell ref="C125:G125"/>
    <mergeCell ref="C126:G126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2202_01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2202_01 Pol'!Názvy_tisku</vt:lpstr>
      <vt:lpstr>oadresa</vt:lpstr>
      <vt:lpstr>Stavba!Objednatel</vt:lpstr>
      <vt:lpstr>Stavba!Objekt</vt:lpstr>
      <vt:lpstr>'01 2202_01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2019-03-19T12:27:02Z</cp:lastPrinted>
  <dcterms:created xsi:type="dcterms:W3CDTF">2009-04-08T07:15:50Z</dcterms:created>
  <dcterms:modified xsi:type="dcterms:W3CDTF">2022-03-17T09:12:12Z</dcterms:modified>
</cp:coreProperties>
</file>