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bookViews>
    <workbookView xWindow="0" yWindow="0" windowWidth="0" windowHeight="0"/>
  </bookViews>
  <sheets>
    <sheet name="Rekapitulácia stavby" sheetId="1" r:id="rId1"/>
    <sheet name="SO 01 - ALTÁN" sheetId="2" r:id="rId2"/>
    <sheet name="SO 02 - INFOTABUĽA" sheetId="3" r:id="rId3"/>
    <sheet name="SO 03 - LAVIČKA" sheetId="4" r:id="rId4"/>
    <sheet name="SO 04 - SMETIAK" sheetId="5" r:id="rId5"/>
    <sheet name="SO 05 - HOJDAČKA HNIEZDO" sheetId="6" r:id="rId6"/>
    <sheet name="SO 06 - HOJDAČKA REŤAZOVÁ..." sheetId="7" r:id="rId7"/>
    <sheet name="SO 07 - FITDRÁHA" sheetId="8" r:id="rId8"/>
    <sheet name="SO 08 - PIESKOVISKO ČLN" sheetId="9" r:id="rId9"/>
    <sheet name="SO 09 - LOĎ PINTA" sheetId="10" r:id="rId10"/>
    <sheet name="SO 10 - LOĎ NINA" sheetId="11" r:id="rId11"/>
    <sheet name="SO 11 - KOLOTOČ" sheetId="12" r:id="rId12"/>
  </sheets>
  <definedNames>
    <definedName name="_xlnm.Print_Area" localSheetId="0">'Rekapitulácia stavby'!$D$4:$AO$76,'Rekapitulácia stavby'!$C$82:$AQ$106</definedName>
    <definedName name="_xlnm.Print_Titles" localSheetId="0">'Rekapitulácia stavby'!$92:$92</definedName>
    <definedName name="_xlnm._FilterDatabase" localSheetId="1" hidden="1">'SO 01 - ALTÁN'!$C$124:$K$157</definedName>
    <definedName name="_xlnm.Print_Area" localSheetId="1">'SO 01 - ALTÁN'!$C$4:$J$76,'SO 01 - ALTÁN'!$C$82:$J$106,'SO 01 - ALTÁN'!$C$112:$J$157</definedName>
    <definedName name="_xlnm.Print_Titles" localSheetId="1">'SO 01 - ALTÁN'!$124:$124</definedName>
    <definedName name="_xlnm._FilterDatabase" localSheetId="2" hidden="1">'SO 02 - INFOTABUĽA'!$C$121:$K$142</definedName>
    <definedName name="_xlnm.Print_Area" localSheetId="2">'SO 02 - INFOTABUĽA'!$C$4:$J$76,'SO 02 - INFOTABUĽA'!$C$82:$J$103,'SO 02 - INFOTABUĽA'!$C$109:$J$142</definedName>
    <definedName name="_xlnm.Print_Titles" localSheetId="2">'SO 02 - INFOTABUĽA'!$121:$121</definedName>
    <definedName name="_xlnm._FilterDatabase" localSheetId="3" hidden="1">'SO 03 - LAVIČKA'!$C$120:$K$150</definedName>
    <definedName name="_xlnm.Print_Area" localSheetId="3">'SO 03 - LAVIČKA'!$C$4:$J$76,'SO 03 - LAVIČKA'!$C$82:$J$102,'SO 03 - LAVIČKA'!$C$108:$J$150</definedName>
    <definedName name="_xlnm.Print_Titles" localSheetId="3">'SO 03 - LAVIČKA'!$120:$120</definedName>
    <definedName name="_xlnm._FilterDatabase" localSheetId="4" hidden="1">'SO 04 - SMETIAK'!$C$121:$K$154</definedName>
    <definedName name="_xlnm.Print_Area" localSheetId="4">'SO 04 - SMETIAK'!$C$4:$J$76,'SO 04 - SMETIAK'!$C$82:$J$103,'SO 04 - SMETIAK'!$C$109:$J$154</definedName>
    <definedName name="_xlnm.Print_Titles" localSheetId="4">'SO 04 - SMETIAK'!$121:$121</definedName>
    <definedName name="_xlnm._FilterDatabase" localSheetId="5" hidden="1">'SO 05 - HOJDAČKA HNIEZDO'!$C$122:$K$147</definedName>
    <definedName name="_xlnm.Print_Area" localSheetId="5">'SO 05 - HOJDAČKA HNIEZDO'!$C$4:$J$76,'SO 05 - HOJDAČKA HNIEZDO'!$C$82:$J$104,'SO 05 - HOJDAČKA HNIEZDO'!$C$110:$J$147</definedName>
    <definedName name="_xlnm.Print_Titles" localSheetId="5">'SO 05 - HOJDAČKA HNIEZDO'!$122:$122</definedName>
    <definedName name="_xlnm._FilterDatabase" localSheetId="6" hidden="1">'SO 06 - HOJDAČKA REŤAZOVÁ...'!$C$122:$K$147</definedName>
    <definedName name="_xlnm.Print_Area" localSheetId="6">'SO 06 - HOJDAČKA REŤAZOVÁ...'!$C$4:$J$76,'SO 06 - HOJDAČKA REŤAZOVÁ...'!$C$82:$J$104,'SO 06 - HOJDAČKA REŤAZOVÁ...'!$C$110:$J$147</definedName>
    <definedName name="_xlnm.Print_Titles" localSheetId="6">'SO 06 - HOJDAČKA REŤAZOVÁ...'!$122:$122</definedName>
    <definedName name="_xlnm._FilterDatabase" localSheetId="7" hidden="1">'SO 07 - FITDRÁHA'!$C$122:$K$148</definedName>
    <definedName name="_xlnm.Print_Area" localSheetId="7">'SO 07 - FITDRÁHA'!$C$4:$J$76,'SO 07 - FITDRÁHA'!$C$82:$J$104,'SO 07 - FITDRÁHA'!$C$110:$J$148</definedName>
    <definedName name="_xlnm.Print_Titles" localSheetId="7">'SO 07 - FITDRÁHA'!$122:$122</definedName>
    <definedName name="_xlnm._FilterDatabase" localSheetId="8" hidden="1">'SO 08 - PIESKOVISKO ČLN'!$C$121:$K$141</definedName>
    <definedName name="_xlnm.Print_Area" localSheetId="8">'SO 08 - PIESKOVISKO ČLN'!$C$4:$J$76,'SO 08 - PIESKOVISKO ČLN'!$C$82:$J$103,'SO 08 - PIESKOVISKO ČLN'!$C$109:$J$141</definedName>
    <definedName name="_xlnm.Print_Titles" localSheetId="8">'SO 08 - PIESKOVISKO ČLN'!$121:$121</definedName>
    <definedName name="_xlnm._FilterDatabase" localSheetId="9" hidden="1">'SO 09 - LOĎ PINTA'!$C$123:$K$158</definedName>
    <definedName name="_xlnm.Print_Area" localSheetId="9">'SO 09 - LOĎ PINTA'!$C$4:$J$76,'SO 09 - LOĎ PINTA'!$C$82:$J$105,'SO 09 - LOĎ PINTA'!$C$111:$J$158</definedName>
    <definedName name="_xlnm.Print_Titles" localSheetId="9">'SO 09 - LOĎ PINTA'!$123:$123</definedName>
    <definedName name="_xlnm._FilterDatabase" localSheetId="10" hidden="1">'SO 10 - LOĎ NINA'!$C$123:$K$156</definedName>
    <definedName name="_xlnm.Print_Area" localSheetId="10">'SO 10 - LOĎ NINA'!$C$4:$J$76,'SO 10 - LOĎ NINA'!$C$82:$J$105,'SO 10 - LOĎ NINA'!$C$111:$J$156</definedName>
    <definedName name="_xlnm.Print_Titles" localSheetId="10">'SO 10 - LOĎ NINA'!$123:$123</definedName>
    <definedName name="_xlnm._FilterDatabase" localSheetId="11" hidden="1">'SO 11 - KOLOTOČ'!$C$119:$K$130</definedName>
    <definedName name="_xlnm.Print_Area" localSheetId="11">'SO 11 - KOLOTOČ'!$C$4:$J$76,'SO 11 - KOLOTOČ'!$C$82:$J$101,'SO 11 - KOLOTOČ'!$C$107:$J$130</definedName>
    <definedName name="_xlnm.Print_Titles" localSheetId="11">'SO 11 - KOLOTOČ'!$119:$119</definedName>
  </definedNames>
  <calcPr/>
</workbook>
</file>

<file path=xl/calcChain.xml><?xml version="1.0" encoding="utf-8"?>
<calcChain xmlns="http://schemas.openxmlformats.org/spreadsheetml/2006/main">
  <c i="12" l="1" r="J37"/>
  <c r="J36"/>
  <c i="1" r="AY105"/>
  <c i="12" r="J35"/>
  <c i="1" r="AX105"/>
  <c i="12" r="BI130"/>
  <c r="BH130"/>
  <c r="BG130"/>
  <c r="BE130"/>
  <c r="T130"/>
  <c r="T129"/>
  <c r="R130"/>
  <c r="R129"/>
  <c r="P130"/>
  <c r="P129"/>
  <c r="BI128"/>
  <c r="BH128"/>
  <c r="BG128"/>
  <c r="BE128"/>
  <c r="T128"/>
  <c r="T127"/>
  <c r="R128"/>
  <c r="R127"/>
  <c r="P128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6"/>
  <c r="F116"/>
  <c r="F114"/>
  <c r="E112"/>
  <c r="J91"/>
  <c r="F91"/>
  <c r="F89"/>
  <c r="E87"/>
  <c r="J24"/>
  <c r="E24"/>
  <c r="J117"/>
  <c r="J23"/>
  <c r="J18"/>
  <c r="E18"/>
  <c r="F92"/>
  <c r="J17"/>
  <c r="J12"/>
  <c r="J114"/>
  <c r="E7"/>
  <c r="E110"/>
  <c i="11" r="J37"/>
  <c r="J36"/>
  <c i="1" r="AY104"/>
  <c i="11" r="J35"/>
  <c i="1" r="AX104"/>
  <c i="11"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T131"/>
  <c r="R132"/>
  <c r="R131"/>
  <c r="P132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0"/>
  <c r="F120"/>
  <c r="F118"/>
  <c r="E116"/>
  <c r="J91"/>
  <c r="F91"/>
  <c r="F89"/>
  <c r="E87"/>
  <c r="J24"/>
  <c r="E24"/>
  <c r="J121"/>
  <c r="J23"/>
  <c r="J18"/>
  <c r="E18"/>
  <c r="F121"/>
  <c r="J17"/>
  <c r="J12"/>
  <c r="J89"/>
  <c r="E7"/>
  <c r="E85"/>
  <c i="10" r="J37"/>
  <c r="J36"/>
  <c i="1" r="AY103"/>
  <c i="10" r="J35"/>
  <c i="1" r="AX103"/>
  <c i="10"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T131"/>
  <c r="R132"/>
  <c r="R131"/>
  <c r="P132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J120"/>
  <c r="F120"/>
  <c r="F118"/>
  <c r="E116"/>
  <c r="J91"/>
  <c r="F91"/>
  <c r="F89"/>
  <c r="E87"/>
  <c r="J24"/>
  <c r="E24"/>
  <c r="J92"/>
  <c r="J23"/>
  <c r="J18"/>
  <c r="E18"/>
  <c r="F121"/>
  <c r="J17"/>
  <c r="J12"/>
  <c r="J89"/>
  <c r="E7"/>
  <c r="E85"/>
  <c i="9" r="J37"/>
  <c r="J36"/>
  <c i="1" r="AY102"/>
  <c i="9" r="J35"/>
  <c i="1" r="AX102"/>
  <c i="9"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2"/>
  <c r="BH132"/>
  <c r="BG132"/>
  <c r="BE132"/>
  <c r="T132"/>
  <c r="T131"/>
  <c r="R132"/>
  <c r="R131"/>
  <c r="P132"/>
  <c r="P131"/>
  <c r="BI130"/>
  <c r="BH130"/>
  <c r="BG130"/>
  <c r="BE130"/>
  <c r="T130"/>
  <c r="T129"/>
  <c r="R130"/>
  <c r="R129"/>
  <c r="P130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8"/>
  <c r="F118"/>
  <c r="F116"/>
  <c r="E114"/>
  <c r="J91"/>
  <c r="F91"/>
  <c r="F89"/>
  <c r="E87"/>
  <c r="J24"/>
  <c r="E24"/>
  <c r="J119"/>
  <c r="J23"/>
  <c r="J18"/>
  <c r="E18"/>
  <c r="F92"/>
  <c r="J17"/>
  <c r="J12"/>
  <c r="J116"/>
  <c r="E7"/>
  <c r="E85"/>
  <c i="8" r="J37"/>
  <c r="J36"/>
  <c i="1" r="AY101"/>
  <c i="8" r="J35"/>
  <c i="1" r="AX101"/>
  <c i="8"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T139"/>
  <c r="R140"/>
  <c r="R139"/>
  <c r="P140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T130"/>
  <c r="R131"/>
  <c r="R130"/>
  <c r="P131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19"/>
  <c r="F119"/>
  <c r="F117"/>
  <c r="E115"/>
  <c r="J91"/>
  <c r="F91"/>
  <c r="F89"/>
  <c r="E87"/>
  <c r="J24"/>
  <c r="E24"/>
  <c r="J92"/>
  <c r="J23"/>
  <c r="J18"/>
  <c r="E18"/>
  <c r="F92"/>
  <c r="J17"/>
  <c r="J12"/>
  <c r="J89"/>
  <c r="E7"/>
  <c r="E113"/>
  <c i="7" r="J37"/>
  <c r="J36"/>
  <c i="1" r="AY100"/>
  <c i="7" r="J35"/>
  <c i="1" r="AX100"/>
  <c i="7"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T137"/>
  <c r="R138"/>
  <c r="R137"/>
  <c r="P138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T130"/>
  <c r="R131"/>
  <c r="R130"/>
  <c r="P131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19"/>
  <c r="F119"/>
  <c r="F117"/>
  <c r="E115"/>
  <c r="J91"/>
  <c r="F91"/>
  <c r="F89"/>
  <c r="E87"/>
  <c r="J24"/>
  <c r="E24"/>
  <c r="J120"/>
  <c r="J23"/>
  <c r="J18"/>
  <c r="E18"/>
  <c r="F120"/>
  <c r="J17"/>
  <c r="J12"/>
  <c r="J89"/>
  <c r="E7"/>
  <c r="E113"/>
  <c i="6" r="J37"/>
  <c r="J36"/>
  <c i="1" r="AY99"/>
  <c i="6" r="J35"/>
  <c i="1" r="AX99"/>
  <c i="6"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T130"/>
  <c r="R131"/>
  <c r="R130"/>
  <c r="P131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J119"/>
  <c r="F119"/>
  <c r="F117"/>
  <c r="E115"/>
  <c r="J91"/>
  <c r="F91"/>
  <c r="F89"/>
  <c r="E87"/>
  <c r="J24"/>
  <c r="E24"/>
  <c r="J92"/>
  <c r="J23"/>
  <c r="J18"/>
  <c r="E18"/>
  <c r="F120"/>
  <c r="J17"/>
  <c r="J12"/>
  <c r="J89"/>
  <c r="E7"/>
  <c r="E85"/>
  <c i="5" r="J37"/>
  <c r="J36"/>
  <c i="1" r="AY98"/>
  <c i="5" r="J35"/>
  <c i="1" r="AX98"/>
  <c i="5" r="BI153"/>
  <c r="BH153"/>
  <c r="BG153"/>
  <c r="BE153"/>
  <c r="T153"/>
  <c r="R153"/>
  <c r="P153"/>
  <c r="BI151"/>
  <c r="BH151"/>
  <c r="BG151"/>
  <c r="BE151"/>
  <c r="T151"/>
  <c r="R151"/>
  <c r="P151"/>
  <c r="BI148"/>
  <c r="BH148"/>
  <c r="BG148"/>
  <c r="BE148"/>
  <c r="T148"/>
  <c r="R148"/>
  <c r="P148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39"/>
  <c r="BH139"/>
  <c r="BG139"/>
  <c r="BE139"/>
  <c r="T139"/>
  <c r="R139"/>
  <c r="P139"/>
  <c r="BI137"/>
  <c r="BH137"/>
  <c r="BG137"/>
  <c r="BE137"/>
  <c r="T137"/>
  <c r="R137"/>
  <c r="P137"/>
  <c r="BI134"/>
  <c r="BH134"/>
  <c r="BG134"/>
  <c r="BE134"/>
  <c r="T134"/>
  <c r="T133"/>
  <c r="R134"/>
  <c r="R133"/>
  <c r="P134"/>
  <c r="P133"/>
  <c r="BI131"/>
  <c r="BH131"/>
  <c r="BG131"/>
  <c r="BE131"/>
  <c r="T131"/>
  <c r="R131"/>
  <c r="P131"/>
  <c r="BI129"/>
  <c r="BH129"/>
  <c r="BG129"/>
  <c r="BE129"/>
  <c r="T129"/>
  <c r="R129"/>
  <c r="P129"/>
  <c r="BI127"/>
  <c r="BH127"/>
  <c r="BG127"/>
  <c r="BE127"/>
  <c r="T127"/>
  <c r="R127"/>
  <c r="P127"/>
  <c r="BI125"/>
  <c r="BH125"/>
  <c r="BG125"/>
  <c r="BE125"/>
  <c r="T125"/>
  <c r="R125"/>
  <c r="P125"/>
  <c r="J118"/>
  <c r="F118"/>
  <c r="F116"/>
  <c r="E114"/>
  <c r="J91"/>
  <c r="F91"/>
  <c r="F89"/>
  <c r="E87"/>
  <c r="J24"/>
  <c r="E24"/>
  <c r="J119"/>
  <c r="J23"/>
  <c r="J18"/>
  <c r="E18"/>
  <c r="F119"/>
  <c r="J17"/>
  <c r="J12"/>
  <c r="J89"/>
  <c r="E7"/>
  <c r="E112"/>
  <c i="4" r="J37"/>
  <c r="J36"/>
  <c i="1" r="AY97"/>
  <c i="4" r="J35"/>
  <c i="1" r="AX97"/>
  <c i="4"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3"/>
  <c r="BH133"/>
  <c r="BG133"/>
  <c r="BE133"/>
  <c r="T133"/>
  <c r="T132"/>
  <c r="R133"/>
  <c r="R132"/>
  <c r="P133"/>
  <c r="P132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J117"/>
  <c r="F117"/>
  <c r="F115"/>
  <c r="E113"/>
  <c r="J91"/>
  <c r="F91"/>
  <c r="F89"/>
  <c r="E87"/>
  <c r="J24"/>
  <c r="E24"/>
  <c r="J118"/>
  <c r="J23"/>
  <c r="J18"/>
  <c r="E18"/>
  <c r="F92"/>
  <c r="J17"/>
  <c r="J12"/>
  <c r="J115"/>
  <c r="E7"/>
  <c r="E111"/>
  <c i="3" r="J37"/>
  <c r="J36"/>
  <c i="1" r="AY96"/>
  <c i="3" r="J35"/>
  <c i="1" r="AX96"/>
  <c i="3"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T129"/>
  <c r="R130"/>
  <c r="R129"/>
  <c r="P130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8"/>
  <c r="F118"/>
  <c r="F116"/>
  <c r="E114"/>
  <c r="J91"/>
  <c r="F91"/>
  <c r="F89"/>
  <c r="E87"/>
  <c r="J24"/>
  <c r="E24"/>
  <c r="J92"/>
  <c r="J23"/>
  <c r="J18"/>
  <c r="E18"/>
  <c r="F119"/>
  <c r="J17"/>
  <c r="J12"/>
  <c r="J89"/>
  <c r="E7"/>
  <c r="E112"/>
  <c i="2" r="J37"/>
  <c r="J36"/>
  <c i="1" r="AY95"/>
  <c i="2" r="J35"/>
  <c i="1" r="AX95"/>
  <c i="2"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T148"/>
  <c r="R149"/>
  <c r="R148"/>
  <c r="P149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T132"/>
  <c r="R133"/>
  <c r="R132"/>
  <c r="P133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J121"/>
  <c r="F121"/>
  <c r="F119"/>
  <c r="E117"/>
  <c r="J91"/>
  <c r="F91"/>
  <c r="F89"/>
  <c r="E87"/>
  <c r="J24"/>
  <c r="E24"/>
  <c r="J122"/>
  <c r="J23"/>
  <c r="J18"/>
  <c r="E18"/>
  <c r="F92"/>
  <c r="J17"/>
  <c r="J12"/>
  <c r="J119"/>
  <c r="E7"/>
  <c r="E85"/>
  <c i="1" r="L90"/>
  <c r="AM90"/>
  <c r="AM89"/>
  <c r="L89"/>
  <c r="AM87"/>
  <c r="L87"/>
  <c r="L85"/>
  <c r="L84"/>
  <c i="2" r="BK155"/>
  <c r="J144"/>
  <c r="J139"/>
  <c r="J143"/>
  <c r="BK130"/>
  <c r="J153"/>
  <c r="J146"/>
  <c r="J130"/>
  <c r="J133"/>
  <c i="3" r="BK140"/>
  <c r="BK138"/>
  <c r="BK126"/>
  <c r="J125"/>
  <c r="J130"/>
  <c i="4" r="BK126"/>
  <c r="J130"/>
  <c r="BK140"/>
  <c i="5" r="J153"/>
  <c r="BK131"/>
  <c r="BK129"/>
  <c r="BK139"/>
  <c r="J142"/>
  <c r="J134"/>
  <c i="6" r="J139"/>
  <c r="BK133"/>
  <c r="BK136"/>
  <c r="BK139"/>
  <c r="J141"/>
  <c r="BK135"/>
  <c i="7" r="J146"/>
  <c r="BK129"/>
  <c r="J143"/>
  <c r="BK128"/>
  <c r="J127"/>
  <c i="8" r="BK131"/>
  <c r="J136"/>
  <c r="J140"/>
  <c r="BK146"/>
  <c r="J144"/>
  <c r="J128"/>
  <c i="9" r="J134"/>
  <c r="BK136"/>
  <c r="J137"/>
  <c r="BK135"/>
  <c r="BK128"/>
  <c i="10" r="BK147"/>
  <c r="BK156"/>
  <c r="J145"/>
  <c r="BK128"/>
  <c r="BK142"/>
  <c r="J154"/>
  <c r="BK135"/>
  <c r="J128"/>
  <c r="J150"/>
  <c i="11" r="BK145"/>
  <c r="J134"/>
  <c r="J138"/>
  <c r="J148"/>
  <c r="J143"/>
  <c r="BK150"/>
  <c r="BK141"/>
  <c r="J130"/>
  <c i="12" r="BK125"/>
  <c r="J126"/>
  <c i="2" r="J156"/>
  <c r="BK149"/>
  <c r="J141"/>
  <c r="BK129"/>
  <c r="BK137"/>
  <c r="J128"/>
  <c r="J152"/>
  <c r="BK144"/>
  <c r="J131"/>
  <c r="J135"/>
  <c i="3" r="J138"/>
  <c r="BK135"/>
  <c r="J135"/>
  <c i="4" r="J142"/>
  <c r="BK128"/>
  <c r="J124"/>
  <c r="J136"/>
  <c r="J126"/>
  <c i="5" r="BK146"/>
  <c r="BK153"/>
  <c r="BK134"/>
  <c r="J129"/>
  <c i="6" r="BK145"/>
  <c r="BK129"/>
  <c r="J135"/>
  <c r="J143"/>
  <c r="J134"/>
  <c r="J136"/>
  <c i="7" r="J141"/>
  <c r="BK131"/>
  <c r="J136"/>
  <c r="J140"/>
  <c r="J133"/>
  <c r="J126"/>
  <c r="J128"/>
  <c i="8" r="J137"/>
  <c r="BK138"/>
  <c r="BK133"/>
  <c r="J131"/>
  <c r="BK129"/>
  <c r="BK143"/>
  <c i="9" r="BK140"/>
  <c r="BK125"/>
  <c r="BK130"/>
  <c r="J132"/>
  <c r="BK127"/>
  <c i="10" r="J140"/>
  <c r="J152"/>
  <c r="BK139"/>
  <c r="J141"/>
  <c r="BK149"/>
  <c r="BK130"/>
  <c r="J153"/>
  <c r="J138"/>
  <c i="11" r="J140"/>
  <c r="J155"/>
  <c r="BK128"/>
  <c r="J132"/>
  <c r="J146"/>
  <c r="BK132"/>
  <c r="BK143"/>
  <c r="BK134"/>
  <c i="12" r="BK130"/>
  <c r="BK128"/>
  <c r="BK123"/>
  <c i="2" r="BK152"/>
  <c r="BK143"/>
  <c i="1" r="AS94"/>
  <c i="3" r="BK141"/>
  <c r="BK136"/>
  <c r="BK142"/>
  <c r="J142"/>
  <c r="BK125"/>
  <c i="4" r="BK124"/>
  <c r="J128"/>
  <c r="J145"/>
  <c i="5" r="J151"/>
  <c r="J33"/>
  <c i="6" r="BK134"/>
  <c r="BK131"/>
  <c r="BK142"/>
  <c r="J133"/>
  <c r="BK127"/>
  <c i="7" r="BK140"/>
  <c r="BK145"/>
  <c r="BK127"/>
  <c r="J138"/>
  <c r="BK141"/>
  <c i="8" r="J143"/>
  <c r="J142"/>
  <c r="J146"/>
  <c r="BK137"/>
  <c r="BK128"/>
  <c r="J129"/>
  <c i="9" r="J136"/>
  <c r="J141"/>
  <c r="BK141"/>
  <c r="J125"/>
  <c r="BK126"/>
  <c i="10" r="J146"/>
  <c r="BK134"/>
  <c r="J147"/>
  <c r="J156"/>
  <c r="J135"/>
  <c r="BK145"/>
  <c r="J132"/>
  <c r="BK154"/>
  <c r="J127"/>
  <c i="11" r="J135"/>
  <c r="BK151"/>
  <c r="BK140"/>
  <c r="J154"/>
  <c r="BK139"/>
  <c r="J151"/>
  <c r="J139"/>
  <c r="BK129"/>
  <c i="12" r="BK124"/>
  <c r="J124"/>
  <c i="2" r="J151"/>
  <c r="J142"/>
  <c r="BK136"/>
  <c r="BK140"/>
  <c r="BK131"/>
  <c r="J155"/>
  <c r="BK147"/>
  <c r="BK135"/>
  <c r="J137"/>
  <c i="3" r="BK133"/>
  <c r="BK128"/>
  <c r="BK130"/>
  <c r="J133"/>
  <c r="J136"/>
  <c i="4" r="J140"/>
  <c r="BK142"/>
  <c r="BK136"/>
  <c r="BK133"/>
  <c i="5" r="J137"/>
  <c r="J127"/>
  <c r="BK148"/>
  <c r="BK125"/>
  <c r="J146"/>
  <c i="6" r="BK141"/>
  <c r="J146"/>
  <c r="BK146"/>
  <c r="J126"/>
  <c r="J131"/>
  <c r="J145"/>
  <c i="7" r="J135"/>
  <c r="BK143"/>
  <c r="BK135"/>
  <c r="J147"/>
  <c r="J142"/>
  <c i="8" r="J147"/>
  <c r="J126"/>
  <c r="BK148"/>
  <c r="BK144"/>
  <c r="BK126"/>
  <c r="J138"/>
  <c i="9" r="J139"/>
  <c r="J140"/>
  <c r="J135"/>
  <c r="J130"/>
  <c i="10" r="J157"/>
  <c r="J136"/>
  <c r="BK146"/>
  <c r="J130"/>
  <c r="J139"/>
  <c r="J129"/>
  <c r="J148"/>
  <c i="11" r="J152"/>
  <c r="BK152"/>
  <c r="BK130"/>
  <c r="J141"/>
  <c r="J147"/>
  <c r="J142"/>
  <c r="BK127"/>
  <c r="BK142"/>
  <c i="12" r="BK126"/>
  <c i="2" r="BK153"/>
  <c r="J147"/>
  <c r="BK128"/>
  <c r="J136"/>
  <c r="BK156"/>
  <c r="J149"/>
  <c r="BK142"/>
  <c r="J129"/>
  <c i="3" r="BK137"/>
  <c r="BK132"/>
  <c r="J128"/>
  <c r="J132"/>
  <c r="BK127"/>
  <c i="4" r="BK138"/>
  <c r="BK147"/>
  <c r="BK149"/>
  <c r="J138"/>
  <c r="BK145"/>
  <c i="5" r="BK144"/>
  <c r="J131"/>
  <c r="BK151"/>
  <c r="BK127"/>
  <c r="J139"/>
  <c i="6" r="J127"/>
  <c r="BK128"/>
  <c r="J128"/>
  <c r="BK143"/>
  <c r="BK138"/>
  <c i="7" r="BK134"/>
  <c r="BK142"/>
  <c r="BK136"/>
  <c r="J131"/>
  <c r="BK147"/>
  <c r="BK138"/>
  <c i="8" r="BK140"/>
  <c r="BK147"/>
  <c r="J134"/>
  <c r="J135"/>
  <c r="J148"/>
  <c r="J133"/>
  <c i="9" r="BK137"/>
  <c r="J126"/>
  <c r="BK139"/>
  <c i="10" r="J158"/>
  <c r="BK141"/>
  <c r="BK127"/>
  <c r="BK143"/>
  <c r="BK150"/>
  <c r="BK132"/>
  <c r="BK152"/>
  <c r="BK136"/>
  <c r="BK158"/>
  <c r="J143"/>
  <c i="11" r="BK155"/>
  <c r="J156"/>
  <c r="BK135"/>
  <c r="BK154"/>
  <c r="J127"/>
  <c r="J136"/>
  <c r="BK147"/>
  <c r="BK136"/>
  <c i="12" r="J130"/>
  <c r="J125"/>
  <c i="2" r="BK157"/>
  <c r="BK146"/>
  <c r="J140"/>
  <c r="BK141"/>
  <c r="J157"/>
  <c r="BK151"/>
  <c r="BK133"/>
  <c r="BK139"/>
  <c i="3" r="J141"/>
  <c r="J140"/>
  <c r="J127"/>
  <c r="J126"/>
  <c r="J137"/>
  <c i="4" r="BK130"/>
  <c r="J149"/>
  <c r="J147"/>
  <c r="J133"/>
  <c i="5" r="J148"/>
  <c r="J144"/>
  <c r="J125"/>
  <c r="BK142"/>
  <c r="BK137"/>
  <c i="6" r="J142"/>
  <c r="BK147"/>
  <c r="BK126"/>
  <c r="J147"/>
  <c r="J129"/>
  <c r="J138"/>
  <c i="7" r="J129"/>
  <c r="BK133"/>
  <c r="J134"/>
  <c r="BK146"/>
  <c r="J145"/>
  <c r="BK126"/>
  <c i="8" r="J127"/>
  <c r="BK135"/>
  <c r="BK136"/>
  <c r="BK134"/>
  <c r="BK142"/>
  <c r="BK127"/>
  <c i="9" r="BK132"/>
  <c r="BK134"/>
  <c r="J128"/>
  <c r="J127"/>
  <c i="10" r="BK148"/>
  <c r="BK138"/>
  <c r="BK153"/>
  <c r="J142"/>
  <c r="J149"/>
  <c r="BK129"/>
  <c r="BK140"/>
  <c r="J134"/>
  <c r="BK157"/>
  <c i="11" r="BK156"/>
  <c r="J150"/>
  <c r="BK146"/>
  <c r="J129"/>
  <c r="J145"/>
  <c r="J128"/>
  <c r="BK148"/>
  <c r="BK138"/>
  <c i="12" r="J123"/>
  <c r="J128"/>
  <c i="2" l="1" r="BK138"/>
  <c r="J138"/>
  <c r="J101"/>
  <c r="T145"/>
  <c r="P154"/>
  <c i="3" r="BK131"/>
  <c r="J131"/>
  <c r="J100"/>
  <c r="T134"/>
  <c i="4" r="P123"/>
  <c r="BK135"/>
  <c r="J135"/>
  <c r="J100"/>
  <c r="R144"/>
  <c i="5" r="R136"/>
  <c r="P150"/>
  <c i="6" r="P125"/>
  <c r="P137"/>
  <c r="T140"/>
  <c i="7" r="R125"/>
  <c r="P132"/>
  <c r="R139"/>
  <c i="8" r="T132"/>
  <c r="R145"/>
  <c i="9" r="P138"/>
  <c i="2" r="BK134"/>
  <c r="J134"/>
  <c r="J100"/>
  <c r="T138"/>
  <c r="BK150"/>
  <c r="J150"/>
  <c r="J104"/>
  <c i="3" r="BK124"/>
  <c r="J124"/>
  <c r="J98"/>
  <c r="P131"/>
  <c r="R134"/>
  <c i="4" r="P135"/>
  <c r="P144"/>
  <c i="5" r="R124"/>
  <c r="T136"/>
  <c r="R150"/>
  <c i="6" r="T125"/>
  <c r="BK137"/>
  <c r="J137"/>
  <c r="J101"/>
  <c r="BK140"/>
  <c r="J140"/>
  <c r="J102"/>
  <c r="R144"/>
  <c i="7" r="P125"/>
  <c r="P139"/>
  <c r="R144"/>
  <c i="8" r="R132"/>
  <c r="T141"/>
  <c i="9" r="R133"/>
  <c i="2" r="P127"/>
  <c r="T134"/>
  <c r="P145"/>
  <c r="R150"/>
  <c r="R154"/>
  <c i="3" r="T131"/>
  <c r="BK139"/>
  <c r="J139"/>
  <c r="J102"/>
  <c i="4" r="T123"/>
  <c r="T144"/>
  <c i="5" r="P141"/>
  <c r="T150"/>
  <c i="6" r="BK125"/>
  <c r="J125"/>
  <c r="J98"/>
  <c r="P132"/>
  <c r="T137"/>
  <c r="P144"/>
  <c i="7" r="R132"/>
  <c r="T139"/>
  <c i="8" r="BK125"/>
  <c r="J125"/>
  <c r="J98"/>
  <c r="BK132"/>
  <c r="J132"/>
  <c r="J100"/>
  <c r="BK141"/>
  <c r="J141"/>
  <c r="J102"/>
  <c r="P145"/>
  <c i="9" r="BK124"/>
  <c r="J124"/>
  <c r="J98"/>
  <c r="BK138"/>
  <c r="J138"/>
  <c r="J102"/>
  <c i="10" r="P126"/>
  <c r="BK133"/>
  <c r="J133"/>
  <c r="J100"/>
  <c r="BK137"/>
  <c r="J137"/>
  <c r="J101"/>
  <c r="BK144"/>
  <c r="J144"/>
  <c r="J102"/>
  <c r="BK151"/>
  <c r="J151"/>
  <c r="J103"/>
  <c r="BK155"/>
  <c r="J155"/>
  <c r="J104"/>
  <c i="11" r="P126"/>
  <c r="P137"/>
  <c r="P144"/>
  <c r="BK149"/>
  <c r="J149"/>
  <c r="J103"/>
  <c r="BK153"/>
  <c r="J153"/>
  <c r="J104"/>
  <c i="12" r="P122"/>
  <c r="P121"/>
  <c r="P120"/>
  <c i="1" r="AU105"/>
  <c i="2" r="T127"/>
  <c r="P134"/>
  <c r="R138"/>
  <c r="T150"/>
  <c i="3" r="R124"/>
  <c r="BK134"/>
  <c r="J134"/>
  <c r="J101"/>
  <c r="R139"/>
  <c i="4" r="R123"/>
  <c r="BK144"/>
  <c r="J144"/>
  <c r="J101"/>
  <c i="5" r="BK124"/>
  <c r="R141"/>
  <c i="6" r="R125"/>
  <c r="R132"/>
  <c r="P140"/>
  <c r="T144"/>
  <c i="7" r="BK125"/>
  <c r="J125"/>
  <c r="J98"/>
  <c r="BK132"/>
  <c r="J132"/>
  <c r="J100"/>
  <c r="BK144"/>
  <c r="J144"/>
  <c r="J103"/>
  <c i="8" r="P125"/>
  <c r="P132"/>
  <c r="P141"/>
  <c r="T145"/>
  <c i="9" r="T124"/>
  <c r="BK133"/>
  <c r="J133"/>
  <c r="J101"/>
  <c r="T138"/>
  <c i="10" r="R126"/>
  <c r="P133"/>
  <c r="P137"/>
  <c r="P144"/>
  <c r="P151"/>
  <c r="P155"/>
  <c i="11" r="T126"/>
  <c r="R133"/>
  <c r="R137"/>
  <c r="R144"/>
  <c r="R149"/>
  <c r="T153"/>
  <c i="12" r="T122"/>
  <c r="T121"/>
  <c r="T120"/>
  <c i="2" r="BK127"/>
  <c r="J127"/>
  <c r="J98"/>
  <c r="P138"/>
  <c r="R145"/>
  <c r="BK154"/>
  <c r="J154"/>
  <c r="J105"/>
  <c i="3" r="P124"/>
  <c r="R131"/>
  <c r="P139"/>
  <c i="4" r="BK123"/>
  <c r="R135"/>
  <c i="5" r="P124"/>
  <c r="BK136"/>
  <c r="J136"/>
  <c r="J100"/>
  <c r="BK141"/>
  <c r="J141"/>
  <c r="J101"/>
  <c r="T141"/>
  <c i="6" r="BK132"/>
  <c r="J132"/>
  <c r="J100"/>
  <c r="R137"/>
  <c r="BK144"/>
  <c r="J144"/>
  <c r="J103"/>
  <c i="7" r="BK139"/>
  <c r="J139"/>
  <c r="J102"/>
  <c r="T144"/>
  <c i="8" r="T125"/>
  <c r="T124"/>
  <c r="T123"/>
  <c r="BK145"/>
  <c r="J145"/>
  <c r="J103"/>
  <c i="9" r="R124"/>
  <c r="T133"/>
  <c i="10" r="T126"/>
  <c r="T133"/>
  <c r="R137"/>
  <c r="R144"/>
  <c r="R151"/>
  <c r="R155"/>
  <c i="11" r="R126"/>
  <c r="BK133"/>
  <c r="J133"/>
  <c r="J100"/>
  <c r="T133"/>
  <c r="T137"/>
  <c r="T144"/>
  <c r="T149"/>
  <c r="R153"/>
  <c i="12" r="BK122"/>
  <c i="2" r="R127"/>
  <c r="R126"/>
  <c r="R125"/>
  <c r="R134"/>
  <c r="BK145"/>
  <c r="J145"/>
  <c r="J102"/>
  <c r="P150"/>
  <c r="T154"/>
  <c i="3" r="T124"/>
  <c r="P134"/>
  <c r="T139"/>
  <c i="4" r="T135"/>
  <c i="5" r="T124"/>
  <c r="T123"/>
  <c r="T122"/>
  <c r="P136"/>
  <c r="BK150"/>
  <c r="J150"/>
  <c r="J102"/>
  <c i="6" r="T132"/>
  <c r="R140"/>
  <c i="7" r="T125"/>
  <c r="T132"/>
  <c r="P144"/>
  <c i="8" r="R125"/>
  <c r="R124"/>
  <c r="R123"/>
  <c r="R141"/>
  <c i="9" r="P124"/>
  <c r="P123"/>
  <c r="P122"/>
  <c i="1" r="AU102"/>
  <c i="9" r="P133"/>
  <c r="R138"/>
  <c i="10" r="BK126"/>
  <c r="J126"/>
  <c r="J98"/>
  <c r="R133"/>
  <c r="T137"/>
  <c r="T144"/>
  <c r="T151"/>
  <c r="T155"/>
  <c i="11" r="BK126"/>
  <c r="J126"/>
  <c r="J98"/>
  <c r="P133"/>
  <c r="BK137"/>
  <c r="J137"/>
  <c r="J101"/>
  <c r="BK144"/>
  <c r="J144"/>
  <c r="J102"/>
  <c r="P149"/>
  <c r="P153"/>
  <c i="12" r="R122"/>
  <c r="R121"/>
  <c r="R120"/>
  <c i="2" r="BK132"/>
  <c r="J132"/>
  <c r="J99"/>
  <c i="3" r="BK129"/>
  <c r="J129"/>
  <c r="J99"/>
  <c i="9" r="BK129"/>
  <c r="J129"/>
  <c r="J99"/>
  <c r="BK131"/>
  <c r="J131"/>
  <c r="J100"/>
  <c i="11" r="BK131"/>
  <c r="J131"/>
  <c r="J99"/>
  <c i="12" r="BK129"/>
  <c r="J129"/>
  <c r="J100"/>
  <c i="2" r="BK148"/>
  <c r="J148"/>
  <c r="J103"/>
  <c i="5" r="BK133"/>
  <c r="J133"/>
  <c r="J99"/>
  <c i="7" r="BK137"/>
  <c r="J137"/>
  <c r="J101"/>
  <c i="4" r="BK132"/>
  <c r="J132"/>
  <c r="J99"/>
  <c i="7" r="BK130"/>
  <c r="J130"/>
  <c r="J99"/>
  <c i="12" r="BK127"/>
  <c r="J127"/>
  <c r="J99"/>
  <c i="6" r="BK130"/>
  <c r="J130"/>
  <c r="J99"/>
  <c i="8" r="BK130"/>
  <c r="J130"/>
  <c r="J99"/>
  <c r="BK139"/>
  <c r="J139"/>
  <c r="J101"/>
  <c i="10" r="BK131"/>
  <c r="J131"/>
  <c r="J99"/>
  <c i="12" r="J89"/>
  <c r="J92"/>
  <c r="BF126"/>
  <c r="BF130"/>
  <c r="E85"/>
  <c r="BF123"/>
  <c r="BF125"/>
  <c r="F117"/>
  <c r="BF124"/>
  <c r="BF128"/>
  <c i="11" r="E114"/>
  <c r="BF128"/>
  <c r="BF140"/>
  <c r="BF141"/>
  <c r="BF142"/>
  <c r="BF146"/>
  <c r="BF152"/>
  <c r="BF135"/>
  <c r="BF138"/>
  <c r="BF143"/>
  <c r="BF151"/>
  <c r="J92"/>
  <c r="J118"/>
  <c r="BF130"/>
  <c r="BF134"/>
  <c r="BF139"/>
  <c r="BF145"/>
  <c r="BF154"/>
  <c r="BF156"/>
  <c r="BF127"/>
  <c r="BF129"/>
  <c r="BF132"/>
  <c r="BF136"/>
  <c r="BF148"/>
  <c r="BF155"/>
  <c r="F92"/>
  <c r="BF147"/>
  <c r="BF150"/>
  <c i="10" r="J118"/>
  <c r="BF142"/>
  <c r="BF147"/>
  <c r="J121"/>
  <c r="BF127"/>
  <c r="BF129"/>
  <c r="BF134"/>
  <c r="BF148"/>
  <c r="BF153"/>
  <c r="BF156"/>
  <c r="F92"/>
  <c r="BF128"/>
  <c r="BF130"/>
  <c r="BF149"/>
  <c r="BF152"/>
  <c r="E114"/>
  <c r="BF135"/>
  <c r="BF138"/>
  <c r="BF141"/>
  <c r="BF145"/>
  <c r="BF150"/>
  <c r="BF157"/>
  <c r="BF158"/>
  <c r="BF132"/>
  <c r="BF136"/>
  <c r="BF139"/>
  <c r="BF140"/>
  <c r="BF143"/>
  <c r="BF146"/>
  <c r="BF154"/>
  <c i="9" r="E112"/>
  <c r="F119"/>
  <c r="BF128"/>
  <c r="BF130"/>
  <c r="BF125"/>
  <c r="BF127"/>
  <c r="BF137"/>
  <c r="BF140"/>
  <c r="BF141"/>
  <c r="J89"/>
  <c r="BF134"/>
  <c r="BF136"/>
  <c r="BF139"/>
  <c r="J92"/>
  <c r="BF126"/>
  <c r="BF132"/>
  <c r="BF135"/>
  <c i="7" r="BK124"/>
  <c r="J124"/>
  <c r="J97"/>
  <c i="8" r="F120"/>
  <c r="BF131"/>
  <c r="BF127"/>
  <c r="BF129"/>
  <c r="BF133"/>
  <c r="BF143"/>
  <c r="E85"/>
  <c r="J120"/>
  <c r="BF128"/>
  <c r="BF135"/>
  <c r="BF144"/>
  <c r="BF146"/>
  <c r="J117"/>
  <c r="BF126"/>
  <c r="BF134"/>
  <c r="BF136"/>
  <c r="BF137"/>
  <c r="BF138"/>
  <c r="BF140"/>
  <c r="BF147"/>
  <c r="BF142"/>
  <c r="BF148"/>
  <c i="7" r="BF127"/>
  <c r="BF142"/>
  <c r="E85"/>
  <c r="J92"/>
  <c r="BF126"/>
  <c r="BF128"/>
  <c r="F92"/>
  <c r="J117"/>
  <c r="BF135"/>
  <c r="BF131"/>
  <c r="BF134"/>
  <c r="BF140"/>
  <c r="BF145"/>
  <c r="BF146"/>
  <c r="BF136"/>
  <c r="BF138"/>
  <c r="BF141"/>
  <c r="BF129"/>
  <c r="BF133"/>
  <c r="BF143"/>
  <c r="BF147"/>
  <c i="6" r="F92"/>
  <c r="J120"/>
  <c r="BF131"/>
  <c r="BF136"/>
  <c r="BF142"/>
  <c r="BF145"/>
  <c r="BF146"/>
  <c r="J117"/>
  <c r="BF134"/>
  <c r="BF139"/>
  <c r="BF126"/>
  <c r="BF127"/>
  <c i="5" r="J124"/>
  <c r="J98"/>
  <c i="6" r="BF128"/>
  <c r="BF133"/>
  <c r="BF141"/>
  <c r="E113"/>
  <c r="BF129"/>
  <c r="BF147"/>
  <c r="BF135"/>
  <c r="BF138"/>
  <c r="BF143"/>
  <c i="5" r="F92"/>
  <c r="J116"/>
  <c r="BF139"/>
  <c r="BF137"/>
  <c r="BF146"/>
  <c r="BF148"/>
  <c r="BF151"/>
  <c i="4" r="J123"/>
  <c r="J98"/>
  <c i="5" r="J92"/>
  <c r="BF125"/>
  <c r="BF144"/>
  <c r="E85"/>
  <c r="BF127"/>
  <c r="BF129"/>
  <c r="BF131"/>
  <c r="BF134"/>
  <c r="BF142"/>
  <c r="BF153"/>
  <c i="1" r="AV98"/>
  <c i="4" r="BF126"/>
  <c r="BF140"/>
  <c r="BF149"/>
  <c i="3" r="BK123"/>
  <c r="BK122"/>
  <c r="J122"/>
  <c r="J96"/>
  <c i="4" r="J89"/>
  <c r="J92"/>
  <c r="BF147"/>
  <c r="E85"/>
  <c r="F118"/>
  <c r="BF128"/>
  <c r="BF142"/>
  <c r="BF145"/>
  <c r="BF124"/>
  <c r="BF130"/>
  <c r="BF136"/>
  <c r="BF138"/>
  <c r="BF133"/>
  <c i="3" r="E85"/>
  <c r="BF128"/>
  <c r="BF130"/>
  <c r="BF132"/>
  <c r="BF135"/>
  <c r="BF137"/>
  <c r="F92"/>
  <c r="J119"/>
  <c r="BF125"/>
  <c r="BF140"/>
  <c r="BF138"/>
  <c r="BF141"/>
  <c r="BF142"/>
  <c r="J116"/>
  <c r="BF133"/>
  <c r="BF136"/>
  <c r="BF126"/>
  <c r="BF127"/>
  <c i="2" r="E115"/>
  <c r="J92"/>
  <c r="F122"/>
  <c r="BF129"/>
  <c r="BF131"/>
  <c r="BF130"/>
  <c r="BF133"/>
  <c r="BF135"/>
  <c r="BF137"/>
  <c r="BF151"/>
  <c r="BF152"/>
  <c r="BF153"/>
  <c r="BF155"/>
  <c r="J89"/>
  <c r="BF136"/>
  <c r="BF139"/>
  <c r="BF141"/>
  <c r="BF128"/>
  <c r="BF140"/>
  <c r="BF142"/>
  <c r="BF143"/>
  <c r="BF144"/>
  <c r="BF146"/>
  <c r="BF147"/>
  <c r="BF149"/>
  <c r="BF156"/>
  <c r="BF157"/>
  <c r="F36"/>
  <c i="1" r="BC95"/>
  <c i="3" r="F35"/>
  <c i="1" r="BB96"/>
  <c i="5" r="F33"/>
  <c i="1" r="AZ98"/>
  <c i="5" r="F37"/>
  <c i="1" r="BD98"/>
  <c i="7" r="J33"/>
  <c i="1" r="AV100"/>
  <c i="8" r="F35"/>
  <c i="1" r="BB101"/>
  <c i="9" r="F36"/>
  <c i="1" r="BC102"/>
  <c i="11" r="F37"/>
  <c i="1" r="BD104"/>
  <c i="12" r="F33"/>
  <c i="1" r="AZ105"/>
  <c i="2" r="F35"/>
  <c i="1" r="BB95"/>
  <c i="4" r="F37"/>
  <c i="1" r="BD97"/>
  <c i="6" r="J33"/>
  <c i="1" r="AV99"/>
  <c i="7" r="F35"/>
  <c i="1" r="BB100"/>
  <c i="9" r="F35"/>
  <c i="1" r="BB102"/>
  <c i="10" r="F33"/>
  <c i="1" r="AZ103"/>
  <c i="11" r="J33"/>
  <c i="1" r="AV104"/>
  <c i="12" r="F37"/>
  <c i="1" r="BD105"/>
  <c i="2" r="F37"/>
  <c i="1" r="BD95"/>
  <c i="3" r="F33"/>
  <c i="1" r="AZ96"/>
  <c i="4" r="F33"/>
  <c i="1" r="AZ97"/>
  <c i="5" r="F35"/>
  <c i="1" r="BB98"/>
  <c i="6" r="F36"/>
  <c i="1" r="BC99"/>
  <c i="8" r="F36"/>
  <c i="1" r="BC101"/>
  <c i="9" r="F37"/>
  <c i="1" r="BD102"/>
  <c i="10" r="F37"/>
  <c i="1" r="BD103"/>
  <c i="11" r="F33"/>
  <c i="1" r="AZ104"/>
  <c i="12" r="J33"/>
  <c i="1" r="AV105"/>
  <c i="2" r="J33"/>
  <c i="1" r="AV95"/>
  <c i="4" r="F35"/>
  <c i="1" r="BB97"/>
  <c i="5" r="F36"/>
  <c i="1" r="BC98"/>
  <c i="6" r="F35"/>
  <c i="1" r="BB99"/>
  <c i="7" r="F37"/>
  <c i="1" r="BD100"/>
  <c i="8" r="F37"/>
  <c i="1" r="BD101"/>
  <c i="10" r="J33"/>
  <c i="1" r="AV103"/>
  <c i="11" r="F36"/>
  <c i="1" r="BC104"/>
  <c i="2" r="F33"/>
  <c i="1" r="AZ95"/>
  <c i="3" r="F36"/>
  <c i="1" r="BC96"/>
  <c i="4" r="F36"/>
  <c i="1" r="BC97"/>
  <c i="6" r="F37"/>
  <c i="1" r="BD99"/>
  <c i="7" r="F33"/>
  <c i="1" r="AZ100"/>
  <c i="8" r="F33"/>
  <c i="1" r="AZ101"/>
  <c i="9" r="F33"/>
  <c i="1" r="AZ102"/>
  <c i="10" r="F36"/>
  <c i="1" r="BC103"/>
  <c i="11" r="F35"/>
  <c i="1" r="BB104"/>
  <c i="3" r="J33"/>
  <c i="1" r="AV96"/>
  <c i="3" r="F37"/>
  <c i="1" r="BD96"/>
  <c i="4" r="J33"/>
  <c i="1" r="AV97"/>
  <c i="6" r="F33"/>
  <c i="1" r="AZ99"/>
  <c i="7" r="F36"/>
  <c i="1" r="BC100"/>
  <c i="8" r="J33"/>
  <c i="1" r="AV101"/>
  <c i="9" r="J33"/>
  <c i="1" r="AV102"/>
  <c i="10" r="F35"/>
  <c i="1" r="BB103"/>
  <c i="12" r="F35"/>
  <c i="1" r="BB105"/>
  <c i="12" r="F36"/>
  <c i="1" r="BC105"/>
  <c i="3" l="1" r="T123"/>
  <c r="T122"/>
  <c i="9" r="R123"/>
  <c r="R122"/>
  <c i="10" r="R125"/>
  <c r="R124"/>
  <c i="4" r="R122"/>
  <c r="R121"/>
  <c i="5" r="R123"/>
  <c r="R122"/>
  <c r="P123"/>
  <c r="P122"/>
  <c i="1" r="AU98"/>
  <c i="9" r="T123"/>
  <c r="T122"/>
  <c i="2" r="P126"/>
  <c r="P125"/>
  <c i="1" r="AU95"/>
  <c i="11" r="T125"/>
  <c r="T124"/>
  <c i="5" r="BK123"/>
  <c r="BK122"/>
  <c r="J122"/>
  <c i="6" r="T124"/>
  <c r="T123"/>
  <c i="4" r="P122"/>
  <c r="P121"/>
  <c i="1" r="AU97"/>
  <c i="7" r="T124"/>
  <c r="T123"/>
  <c i="12" r="BK121"/>
  <c r="J121"/>
  <c r="J97"/>
  <c i="3" r="P123"/>
  <c r="P122"/>
  <c i="1" r="AU96"/>
  <c i="3" r="R123"/>
  <c r="R122"/>
  <c i="7" r="P124"/>
  <c r="P123"/>
  <c i="1" r="AU100"/>
  <c i="11" r="R125"/>
  <c r="R124"/>
  <c i="2" r="T126"/>
  <c r="T125"/>
  <c i="11" r="P125"/>
  <c r="P124"/>
  <c i="1" r="AU104"/>
  <c i="4" r="T122"/>
  <c r="T121"/>
  <c i="6" r="P124"/>
  <c r="P123"/>
  <c i="1" r="AU99"/>
  <c i="10" r="T125"/>
  <c r="T124"/>
  <c i="4" r="BK122"/>
  <c r="J122"/>
  <c r="J97"/>
  <c i="8" r="P124"/>
  <c r="P123"/>
  <c i="1" r="AU101"/>
  <c i="6" r="R124"/>
  <c r="R123"/>
  <c i="10" r="P125"/>
  <c r="P124"/>
  <c i="1" r="AU103"/>
  <c i="7" r="R124"/>
  <c r="R123"/>
  <c i="2" r="BK126"/>
  <c r="J126"/>
  <c r="J97"/>
  <c i="9" r="BK123"/>
  <c r="J123"/>
  <c r="J97"/>
  <c i="10" r="BK125"/>
  <c r="J125"/>
  <c r="J97"/>
  <c i="11" r="BK125"/>
  <c r="J125"/>
  <c r="J97"/>
  <c i="12" r="J122"/>
  <c r="J98"/>
  <c i="6" r="BK124"/>
  <c r="BK123"/>
  <c r="J123"/>
  <c r="J96"/>
  <c i="8" r="BK124"/>
  <c r="J124"/>
  <c r="J97"/>
  <c i="7" r="BK123"/>
  <c r="J123"/>
  <c r="J96"/>
  <c i="3" r="J123"/>
  <c r="J97"/>
  <c i="2" r="J34"/>
  <c i="1" r="AW95"/>
  <c r="AT95"/>
  <c i="6" r="F34"/>
  <c i="1" r="BA99"/>
  <c i="8" r="F34"/>
  <c i="1" r="BA101"/>
  <c i="11" r="J34"/>
  <c i="1" r="AW104"/>
  <c r="AT104"/>
  <c r="AZ94"/>
  <c r="W29"/>
  <c i="3" r="J34"/>
  <c i="1" r="AW96"/>
  <c r="AT96"/>
  <c i="4" r="J34"/>
  <c i="1" r="AW97"/>
  <c r="AT97"/>
  <c i="7" r="F34"/>
  <c i="1" r="BA100"/>
  <c i="9" r="J34"/>
  <c i="1" r="AW102"/>
  <c r="AT102"/>
  <c i="12" r="J34"/>
  <c i="1" r="AW105"/>
  <c r="AT105"/>
  <c r="BB94"/>
  <c r="W31"/>
  <c i="5" r="J30"/>
  <c i="1" r="AG98"/>
  <c i="2" r="F34"/>
  <c i="1" r="BA95"/>
  <c i="5" r="F34"/>
  <c i="1" r="BA98"/>
  <c i="7" r="J34"/>
  <c i="1" r="AW100"/>
  <c r="AT100"/>
  <c i="10" r="J34"/>
  <c i="1" r="AW103"/>
  <c r="AT103"/>
  <c i="12" r="F34"/>
  <c i="1" r="BA105"/>
  <c i="3" r="F34"/>
  <c i="1" r="BA96"/>
  <c i="3" r="J30"/>
  <c i="1" r="AG96"/>
  <c i="6" r="J34"/>
  <c i="1" r="AW99"/>
  <c r="AT99"/>
  <c i="9" r="F34"/>
  <c i="1" r="BA102"/>
  <c i="11" r="F34"/>
  <c i="1" r="BA104"/>
  <c r="BC94"/>
  <c r="W32"/>
  <c i="4" r="F34"/>
  <c i="1" r="BA97"/>
  <c i="5" r="J34"/>
  <c i="1" r="AW98"/>
  <c r="AT98"/>
  <c r="AN98"/>
  <c i="8" r="J34"/>
  <c i="1" r="AW101"/>
  <c r="AT101"/>
  <c i="10" r="F34"/>
  <c i="1" r="BA103"/>
  <c r="BD94"/>
  <c r="W33"/>
  <c i="4" l="1" r="BK121"/>
  <c r="J121"/>
  <c i="11" r="BK124"/>
  <c r="J124"/>
  <c r="J96"/>
  <c i="10" r="BK124"/>
  <c r="J124"/>
  <c i="2" r="BK125"/>
  <c r="J125"/>
  <c i="5" r="J96"/>
  <c i="6" r="J124"/>
  <c r="J97"/>
  <c i="5" r="J123"/>
  <c r="J97"/>
  <c i="9" r="BK122"/>
  <c r="J122"/>
  <c i="12" r="BK120"/>
  <c r="J120"/>
  <c r="J96"/>
  <c i="8" r="BK123"/>
  <c r="J123"/>
  <c r="J96"/>
  <c i="5" r="J39"/>
  <c i="1" r="AN96"/>
  <c i="3" r="J39"/>
  <c i="1" r="AU94"/>
  <c i="2" r="J30"/>
  <c i="1" r="AG95"/>
  <c i="4" r="J30"/>
  <c i="1" r="AG97"/>
  <c i="7" r="J30"/>
  <c i="1" r="AG100"/>
  <c r="AV94"/>
  <c r="AK29"/>
  <c i="6" r="J30"/>
  <c i="1" r="AG99"/>
  <c r="AY94"/>
  <c i="10" r="J30"/>
  <c i="1" r="AG103"/>
  <c i="9" r="J30"/>
  <c i="1" r="AG102"/>
  <c r="AX94"/>
  <c r="BA94"/>
  <c r="W30"/>
  <c i="4" l="1" r="J39"/>
  <c i="10" r="J39"/>
  <c i="2" r="J39"/>
  <c i="9" r="J39"/>
  <c i="6" r="J39"/>
  <c i="10" r="J96"/>
  <c i="4" r="J96"/>
  <c i="9" r="J96"/>
  <c i="2" r="J96"/>
  <c i="7" r="J39"/>
  <c i="1" r="AN100"/>
  <c r="AN95"/>
  <c r="AN97"/>
  <c r="AN102"/>
  <c r="AN103"/>
  <c r="AN99"/>
  <c i="12" r="J30"/>
  <c i="1" r="AG105"/>
  <c i="8" r="J30"/>
  <c i="1" r="AG101"/>
  <c r="AN101"/>
  <c r="AW94"/>
  <c r="AK30"/>
  <c i="11" r="J30"/>
  <c i="1" r="AG104"/>
  <c r="AN104"/>
  <c i="11" l="1" r="J39"/>
  <c i="8" r="J39"/>
  <c i="12" r="J39"/>
  <c i="1" r="AN105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<sst xmlns="http://schemas.openxmlformats.org/spreadsheetml/2006/main">
  <si>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</si>
  <si>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</si>
  <si>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</si>
  <si>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</si>
  <si>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</si>
  <si>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{fc441cb1-d7cf-41e5-996f-225dc241a773}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</si>
  <si>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</si>
  <si>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</si>
  <si>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</si>
  <si>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</si>
  <si>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</si>
  <si>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</si>
  <si>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</si>
  <si>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005-22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</si>
  <si>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</si>
  <si>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</si>
  <si>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Detské Inkluzívne ihrisko Rodinka</t>
  </si>
  <si>
    <t>JKSO:</t>
  </si>
  <si>
    <t>KS:</t>
  </si>
  <si>
    <t>Miesto:</t>
  </si>
  <si>
    <t>Skalica</t>
  </si>
  <si>
    <t>Dátum:</t>
  </si>
  <si>
    <t>20. 1. 2022</t>
  </si>
  <si>
    <t>Objednávateľ:</t>
  </si>
  <si>
    <t>IČO:</t>
  </si>
  <si>
    <t>00309982</t>
  </si>
  <si>
    <t>Mesto Skalica</t>
  </si>
  <si>
    <t>IČ DPH:</t>
  </si>
  <si>
    <t>2021093899</t>
  </si>
  <si>
    <t>Zhotoviteľ:</t>
  </si>
  <si>
    <t>Vyplň údaj</t>
  </si>
  <si>
    <t>Projektant:</t>
  </si>
  <si>
    <t>Ing. arch. Andrea Kliská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</si>
  <si>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</si>
  <si>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</si>
  <si>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</si>
  <si>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</si>
  <si>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</si>
  <si>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</si>
  <si>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</si>
  <si>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</si>
  <si>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</si>
  <si>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</si>
  <si>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</si>
  <si>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</si>
  <si>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</si>
  <si>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</si>
  <si>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</si>
  <si>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</si>
  <si>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</si>
  <si>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</si>
  <si>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</si>
  <si>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</si>
  <si>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</si>
  <si>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</si>
  <si>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</si>
  <si>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</si>
  <si>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</si>
  <si>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</si>
  <si>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</si>
  <si>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</si>
  <si>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</si>
  <si>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</si>
  <si>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</si>
  <si>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</si>
  <si>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</si>
  <si>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</si>
  <si>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</si>
  <si>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</si>
  <si>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</si>
  <si>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</si>
  <si>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</si>
  <si>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</si>
  <si>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</si>
  <si>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</si>
  <si>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</si>
  <si>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</si>
  <si>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</si>
  <si>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</si>
  <si>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</si>
  <si>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</si>
  <si>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</si>
  <si>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</si>
  <si>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ALTÁN</t>
  </si>
  <si>
    <t>STA</t>
  </si>
  <si>
    <t>1</t>
  </si>
  <si>
    <t>{b2a1c9c3-9c4f-469a-8736-4cb127b430a3}</t>
  </si>
  <si>
    <t>SO 02</t>
  </si>
  <si>
    <t>INFOTABUĽA</t>
  </si>
  <si>
    <t>{c36240b6-b01f-4ef6-a878-a005cb3fb42e}</t>
  </si>
  <si>
    <t>SO 03</t>
  </si>
  <si>
    <t>LAVIČKA</t>
  </si>
  <si>
    <t>{7f07d22b-4439-4e91-9a16-809f2e42e95a}</t>
  </si>
  <si>
    <t>SO 04</t>
  </si>
  <si>
    <t>SMETIAK</t>
  </si>
  <si>
    <t>{1cc6c3b6-94f3-47bb-b6d9-4b282bc42b0d}</t>
  </si>
  <si>
    <t>SO 05</t>
  </si>
  <si>
    <t>HOJDAČKA HNIEZDO</t>
  </si>
  <si>
    <t>{6056a097-3738-4d13-8482-8ee29043771e}</t>
  </si>
  <si>
    <t>SO 06</t>
  </si>
  <si>
    <t>HOJDAČKA REŤAZOVÁ ŠTVORMIESTNA</t>
  </si>
  <si>
    <t>{3cb50b24-32d0-4a27-b5fe-2c963cc1c7dc}</t>
  </si>
  <si>
    <t>SO 07</t>
  </si>
  <si>
    <t>FITDRÁHA</t>
  </si>
  <si>
    <t>{45b0a7bd-7b63-404f-91aa-c02811902938}</t>
  </si>
  <si>
    <t>SO 08</t>
  </si>
  <si>
    <t>PIESKOVISKO ČLN</t>
  </si>
  <si>
    <t>{81be516d-fda8-44dd-8993-b9e12a691d3f}</t>
  </si>
  <si>
    <t>SO 09</t>
  </si>
  <si>
    <t>LOĎ PINTA</t>
  </si>
  <si>
    <t>{e55713af-f930-4a1e-a50a-0265b8ea9f01}</t>
  </si>
  <si>
    <t>SO 10</t>
  </si>
  <si>
    <t>LOĎ NINA</t>
  </si>
  <si>
    <t>{990a82ea-9b8e-4069-aecf-36d616cb7570}</t>
  </si>
  <si>
    <t>SO 11</t>
  </si>
  <si>
    <t>KOLOTOČ</t>
  </si>
  <si>
    <t>{7c710e79-af05-47e8-8e1d-2950da24a488}</t>
  </si>
  <si>
    <t>KRYCÍ LIST ROZPOČTU</t>
  </si>
  <si>
    <t>Objekt:</t>
  </si>
  <si>
    <t>SO 01 - ALTÁN</t>
  </si>
  <si>
    <t>REKAPITULÁCIA ROZPOČTU</t>
  </si>
  <si>
    <t>Kód dielu - Popis</t>
  </si>
  <si>
    <t>Cena celkom [EUR]</t>
  </si>
  <si>
    <t>Náklady z rozpočtu</t>
  </si>
  <si>
    <t>-1</t>
  </si>
  <si>
    <t xml:space="preserve">D1 - Práce a dodávky  </t>
  </si>
  <si>
    <t xml:space="preserve">    1 - Zemné práce   </t>
  </si>
  <si>
    <t xml:space="preserve">    2 - Zakladanie   </t>
  </si>
  <si>
    <t xml:space="preserve">    9 - Ostatné konštrukcie a práce-búranie   </t>
  </si>
  <si>
    <t xml:space="preserve">    762 - Konštrukcie tesárske   </t>
  </si>
  <si>
    <t xml:space="preserve">    764 - Konštrukcie klampiarske   </t>
  </si>
  <si>
    <t xml:space="preserve">    711 - Izolácie proti vode a vlhkosti</t>
  </si>
  <si>
    <t xml:space="preserve">    767 - Konštrukcie doplnkové   </t>
  </si>
  <si>
    <t xml:space="preserve">    783 - Nátery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</si>
  <si>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</si>
  <si>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</si>
  <si>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</si>
  <si>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</si>
  <si>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</si>
  <si>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</si>
  <si>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</si>
  <si>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</si>
  <si>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</si>
  <si>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</si>
  <si>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</si>
  <si>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</si>
  <si>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</si>
  <si>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 xml:space="preserve">Práce a dodávky  </t>
  </si>
  <si>
    <t>ROZPOCET</t>
  </si>
  <si>
    <t xml:space="preserve">Zemné práce   </t>
  </si>
  <si>
    <t>K</t>
  </si>
  <si>
    <t>131201101</t>
  </si>
  <si>
    <t>Výkop nezapaženej jamy v hornine 3, do 100 m3</t>
  </si>
  <si>
    <t>m3</t>
  </si>
  <si>
    <t>4</t>
  </si>
  <si>
    <t>2</t>
  </si>
  <si>
    <t>162601102</t>
  </si>
  <si>
    <t xml:space="preserve">Vodorovné premiestnenie výkopku  po spevnenej ceste z  horniny tr.1-4, do 100 m3 na vzdialenosť do 5000 m</t>
  </si>
  <si>
    <t>3</t>
  </si>
  <si>
    <t>167101101</t>
  </si>
  <si>
    <t>Nakladanie neuľahnutého výkopku z hornín tr.1-4 do 100 m3</t>
  </si>
  <si>
    <t>6</t>
  </si>
  <si>
    <t>167 200 100 100</t>
  </si>
  <si>
    <t>Poplatok za skládku zeminy</t>
  </si>
  <si>
    <t>8</t>
  </si>
  <si>
    <t xml:space="preserve">Zakladanie   </t>
  </si>
  <si>
    <t>5</t>
  </si>
  <si>
    <t>275321117</t>
  </si>
  <si>
    <t>Základové pätky z betónu tr. B25 - B30</t>
  </si>
  <si>
    <t>10</t>
  </si>
  <si>
    <t>9</t>
  </si>
  <si>
    <t xml:space="preserve">Ostatné konštrukcie a práce-búranie   </t>
  </si>
  <si>
    <t>941955001</t>
  </si>
  <si>
    <t>Montáž lešenia ľahk. radového s podlahami š. do 1,2 m</t>
  </si>
  <si>
    <t>m2</t>
  </si>
  <si>
    <t>12</t>
  </si>
  <si>
    <t>7</t>
  </si>
  <si>
    <t>952901411</t>
  </si>
  <si>
    <t>Vyčistenie ostatných objektov</t>
  </si>
  <si>
    <t>14</t>
  </si>
  <si>
    <t>998223011</t>
  </si>
  <si>
    <t>Presun hmôt pre pozemné komunikácie s krytom dláždeným (822 2.3, 822 5.3) akejkoľvek dĺžky objektu</t>
  </si>
  <si>
    <t>t</t>
  </si>
  <si>
    <t>16</t>
  </si>
  <si>
    <t>762</t>
  </si>
  <si>
    <t xml:space="preserve">Konštrukcie tesárske   </t>
  </si>
  <si>
    <t>762712140</t>
  </si>
  <si>
    <t>Montáž priestor viaz konštrukcií z hraneného reziva krov a stĺpy</t>
  </si>
  <si>
    <t>18</t>
  </si>
  <si>
    <t>M</t>
  </si>
  <si>
    <t>592173300</t>
  </si>
  <si>
    <t xml:space="preserve">Stojka  AG hobľ.vysuš</t>
  </si>
  <si>
    <t>32</t>
  </si>
  <si>
    <t>11</t>
  </si>
  <si>
    <t>762341250</t>
  </si>
  <si>
    <t>Spojovacie a ochranné prostriedky k montáži konštrukcií viazaných</t>
  </si>
  <si>
    <t>22</t>
  </si>
  <si>
    <t>762811510</t>
  </si>
  <si>
    <t>Montáž záklopu z dosiek SMC, zapustený na zraz</t>
  </si>
  <si>
    <t>24</t>
  </si>
  <si>
    <t>13</t>
  </si>
  <si>
    <t>592173300.1</t>
  </si>
  <si>
    <t>Doska SMC 2 hobľ. Vysuš. záklop</t>
  </si>
  <si>
    <t>26</t>
  </si>
  <si>
    <t>998762102</t>
  </si>
  <si>
    <t>Presun hmôt pre tesárske konštrkc. V objektoch výšky do 12 m</t>
  </si>
  <si>
    <t>28</t>
  </si>
  <si>
    <t>764</t>
  </si>
  <si>
    <t xml:space="preserve">Konštrukcie klampiarske   </t>
  </si>
  <si>
    <t>15</t>
  </si>
  <si>
    <t>764352213</t>
  </si>
  <si>
    <t>Montáž okapového plechu</t>
  </si>
  <si>
    <t>m</t>
  </si>
  <si>
    <t>30</t>
  </si>
  <si>
    <t>553 441 702</t>
  </si>
  <si>
    <t>Okapový plech 3,15 m</t>
  </si>
  <si>
    <t>ks</t>
  </si>
  <si>
    <t>711</t>
  </si>
  <si>
    <t>Izolácie proti vode a vlhkosti</t>
  </si>
  <si>
    <t>17</t>
  </si>
  <si>
    <t>76590-1123</t>
  </si>
  <si>
    <t>Terový papier SH 330</t>
  </si>
  <si>
    <t>34</t>
  </si>
  <si>
    <t>767</t>
  </si>
  <si>
    <t xml:space="preserve">Konštrukcie doplnkové   </t>
  </si>
  <si>
    <t>767392112</t>
  </si>
  <si>
    <t>Montáž krytiny striech vrát.spoj.materiálu</t>
  </si>
  <si>
    <t>36</t>
  </si>
  <si>
    <t>19</t>
  </si>
  <si>
    <t>553521830</t>
  </si>
  <si>
    <t>Krytina asfaltový šindel obdĺžnik hnedý</t>
  </si>
  <si>
    <t>38</t>
  </si>
  <si>
    <t>998767102</t>
  </si>
  <si>
    <t>Presun hmôt pre kovové stavebné doplnkové konštrukcie v objektoch výšky do 6 m</t>
  </si>
  <si>
    <t>40</t>
  </si>
  <si>
    <t>783</t>
  </si>
  <si>
    <t>Nátery</t>
  </si>
  <si>
    <t>21</t>
  </si>
  <si>
    <t>783626020</t>
  </si>
  <si>
    <t>Nátery stolárskych výrobkov synt. 1x olej napúšťací</t>
  </si>
  <si>
    <t>42</t>
  </si>
  <si>
    <t>783782203</t>
  </si>
  <si>
    <t>Nátery tesárskych konštrkc. Lazúra</t>
  </si>
  <si>
    <t>44</t>
  </si>
  <si>
    <t>23</t>
  </si>
  <si>
    <t>783782200</t>
  </si>
  <si>
    <t>Náter proti zemnej vlhkosti Asfalt penetra</t>
  </si>
  <si>
    <t>kg</t>
  </si>
  <si>
    <t>46</t>
  </si>
  <si>
    <t>SO 02 - INFOTABUĽA</t>
  </si>
  <si>
    <t>Montáž tabuľového plechu</t>
  </si>
  <si>
    <t>Tabuľový plech 0,55 mm</t>
  </si>
  <si>
    <t xml:space="preserve">Hranol , stojka AG  hobľ.vysuš</t>
  </si>
  <si>
    <t>SO 03 - LAVIČKA</t>
  </si>
  <si>
    <t>VV</t>
  </si>
  <si>
    <t>" 3ks lavičiek"0,288*3</t>
  </si>
  <si>
    <t>" 3ks lavičiek"3*6,2</t>
  </si>
  <si>
    <t>" 3ks lavičiek"3*0,1</t>
  </si>
  <si>
    <t>" 3ks lavičiek"3*0,5</t>
  </si>
  <si>
    <t>" 3ks lavičiek"3*0,25</t>
  </si>
  <si>
    <t>SO 04 - SMETIAK</t>
  </si>
  <si>
    <t>" 2ks smetiak"2*0,105</t>
  </si>
  <si>
    <t>Montáž tabuľového plechu+konštrukcia</t>
  </si>
  <si>
    <t>" 2ks smetiak"2*15</t>
  </si>
  <si>
    <t>Tabuľový plech 0,55 mm+konštrukcia</t>
  </si>
  <si>
    <t>" 2ks smetiak"2*0,03</t>
  </si>
  <si>
    <t>" 2ks smetiak"2*0,5</t>
  </si>
  <si>
    <t>" 2ks smetiak"2*0,3</t>
  </si>
  <si>
    <t>SO 05 - HOJDAČKA HNIEZDO</t>
  </si>
  <si>
    <t xml:space="preserve">    766 - Konštrukcie stolárske   </t>
  </si>
  <si>
    <t xml:space="preserve">    767 - Konštrukcie doplnkové    </t>
  </si>
  <si>
    <t>766</t>
  </si>
  <si>
    <t xml:space="preserve">Konštrukcie stolárske   </t>
  </si>
  <si>
    <t>615180142</t>
  </si>
  <si>
    <t>Vtáčik s hniezdom</t>
  </si>
  <si>
    <t>614354050</t>
  </si>
  <si>
    <t>Hniezdo- sedadlo s uchytením, certifikovaný prvok ( poplastované laná, nerezové reťaze...)</t>
  </si>
  <si>
    <t xml:space="preserve">Konštrukcie doplnkové    </t>
  </si>
  <si>
    <t>553521910</t>
  </si>
  <si>
    <t>Kĺb</t>
  </si>
  <si>
    <t>553000010</t>
  </si>
  <si>
    <t>Poistka</t>
  </si>
  <si>
    <t>SO 06 - HOJDAČKA REŤAZOVÁ ŠTVORMIESTNA</t>
  </si>
  <si>
    <t xml:space="preserve">    767 - Konštrukcie doplnkové kovové   </t>
  </si>
  <si>
    <t xml:space="preserve">Konštrukcie doplnkové kovové   </t>
  </si>
  <si>
    <t>Baby sedák s reťazou</t>
  </si>
  <si>
    <t>Rovný sedák s reťazou</t>
  </si>
  <si>
    <t>73529-2952</t>
  </si>
  <si>
    <t>SO 07 - FITDRÁHA</t>
  </si>
  <si>
    <t>605 171 126</t>
  </si>
  <si>
    <t>Podesta AG</t>
  </si>
  <si>
    <t>Montáž podesty AG</t>
  </si>
  <si>
    <t>Rúčkovacie trojuholníky</t>
  </si>
  <si>
    <t>Laná</t>
  </si>
  <si>
    <t>SO 08 - PIESKOVISKO ČLN</t>
  </si>
  <si>
    <t xml:space="preserve">    4 - Vodorovné a kompletné konštrukcie</t>
  </si>
  <si>
    <t>Vodorovné a kompletné konštrukcie</t>
  </si>
  <si>
    <t>311272208</t>
  </si>
  <si>
    <t>M+D Piesok vrátane dopravných nákladov</t>
  </si>
  <si>
    <t>Geotextília</t>
  </si>
  <si>
    <t>SO 09 - LOĎ PINTA</t>
  </si>
  <si>
    <t>762342204</t>
  </si>
  <si>
    <t>Montáž podesty</t>
  </si>
  <si>
    <t>podesta AG</t>
  </si>
  <si>
    <t>Hranol AG</t>
  </si>
  <si>
    <t>766211420</t>
  </si>
  <si>
    <t>Chyty</t>
  </si>
  <si>
    <t>Kormidlo</t>
  </si>
  <si>
    <t>611313000</t>
  </si>
  <si>
    <t>Rampa</t>
  </si>
  <si>
    <t>611313010</t>
  </si>
  <si>
    <t>Kôš</t>
  </si>
  <si>
    <t>611481715</t>
  </si>
  <si>
    <t>Okno</t>
  </si>
  <si>
    <t>VL šmýkalka 230</t>
  </si>
  <si>
    <t>Siete 1 x 1 m</t>
  </si>
  <si>
    <t>48</t>
  </si>
  <si>
    <t>25</t>
  </si>
  <si>
    <t>50</t>
  </si>
  <si>
    <t>52</t>
  </si>
  <si>
    <t>SO 10 - LOĎ NINA</t>
  </si>
  <si>
    <t>Baranidlo</t>
  </si>
  <si>
    <t>615180142.1</t>
  </si>
  <si>
    <t>VL šmýkalka 316</t>
  </si>
  <si>
    <t>Siete 1,5 x 2 m</t>
  </si>
  <si>
    <t>SO 11 - KOLOTOČ</t>
  </si>
  <si>
    <t>73529-2954</t>
  </si>
  <si>
    <t>Kolotoč Typ 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</si>
</sst>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164" fontId="16" fillId="0" borderId="0" xfId="0" applyNumberFormat="1" applyFont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styles" Target="styles.xml" /><Relationship Id="rId14" Type="http://schemas.openxmlformats.org/officeDocument/2006/relationships/theme" Target="theme/theme1.xml" /><Relationship Id="rId15" Type="http://schemas.openxmlformats.org/officeDocument/2006/relationships/calcChain" Target="calcChain.xml" /><Relationship Id="rId1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9"/>
      <c r="C4" s="20"/>
      <c r="D4" s="21" t="s">
        <v>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9</v>
      </c>
      <c r="BE4" s="23" t="s">
        <v>10</v>
      </c>
      <c r="BS4" s="15" t="s">
        <v>11</v>
      </c>
    </row>
    <row r="5" s="1" customFormat="1" ht="12" customHeight="1">
      <c r="B5" s="19"/>
      <c r="C5" s="20"/>
      <c r="D5" s="24" t="s">
        <v>12</v>
      </c>
      <c r="E5" s="20"/>
      <c r="F5" s="20"/>
      <c r="G5" s="20"/>
      <c r="H5" s="20"/>
      <c r="I5" s="20"/>
      <c r="J5" s="20"/>
      <c r="K5" s="25" t="s">
        <v>13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14</v>
      </c>
      <c r="BS5" s="15" t="s">
        <v>6</v>
      </c>
    </row>
    <row r="6" s="1" customFormat="1" ht="36.96" customHeight="1">
      <c r="B6" s="19"/>
      <c r="C6" s="20"/>
      <c r="D6" s="27" t="s">
        <v>15</v>
      </c>
      <c r="E6" s="20"/>
      <c r="F6" s="20"/>
      <c r="G6" s="20"/>
      <c r="H6" s="20"/>
      <c r="I6" s="20"/>
      <c r="J6" s="20"/>
      <c r="K6" s="28" t="s">
        <v>16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17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18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19</v>
      </c>
      <c r="E8" s="20"/>
      <c r="F8" s="20"/>
      <c r="G8" s="20"/>
      <c r="H8" s="20"/>
      <c r="I8" s="20"/>
      <c r="J8" s="20"/>
      <c r="K8" s="25" t="s">
        <v>20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21</v>
      </c>
      <c r="AL8" s="20"/>
      <c r="AM8" s="20"/>
      <c r="AN8" s="31" t="s">
        <v>22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24</v>
      </c>
      <c r="AL10" s="20"/>
      <c r="AM10" s="20"/>
      <c r="AN10" s="25" t="s">
        <v>25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27</v>
      </c>
      <c r="AL11" s="20"/>
      <c r="AM11" s="20"/>
      <c r="AN11" s="25" t="s">
        <v>28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24</v>
      </c>
      <c r="AL13" s="20"/>
      <c r="AM13" s="20"/>
      <c r="AN13" s="32" t="s">
        <v>30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27</v>
      </c>
      <c r="AL14" s="20"/>
      <c r="AM14" s="20"/>
      <c r="AN14" s="32" t="s">
        <v>30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24</v>
      </c>
      <c r="AL16" s="20"/>
      <c r="AM16" s="20"/>
      <c r="AN16" s="25" t="s">
        <v>1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33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24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33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38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39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40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41</v>
      </c>
      <c r="E29" s="45"/>
      <c r="F29" s="46" t="s">
        <v>42</v>
      </c>
      <c r="G29" s="45"/>
      <c r="H29" s="45"/>
      <c r="I29" s="45"/>
      <c r="J29" s="45"/>
      <c r="K29" s="45"/>
      <c r="L29" s="47">
        <v>0.20000000000000001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9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>
        <f>ROUND(AV94, 2)</f>
        <v>0</v>
      </c>
      <c r="AL29" s="48"/>
      <c r="AM29" s="48"/>
      <c r="AN29" s="48"/>
      <c r="AO29" s="48"/>
      <c r="AP29" s="48"/>
      <c r="AQ29" s="48"/>
      <c r="AR29" s="50"/>
      <c r="AS29" s="51"/>
      <c r="AT29" s="51"/>
      <c r="AU29" s="51"/>
      <c r="AV29" s="51"/>
      <c r="AW29" s="51"/>
      <c r="AX29" s="51"/>
      <c r="AY29" s="51"/>
      <c r="AZ29" s="51"/>
      <c r="BE29" s="52"/>
    </row>
    <row r="30" s="3" customFormat="1" ht="14.4" customHeight="1">
      <c r="A30" s="3"/>
      <c r="B30" s="44"/>
      <c r="C30" s="45"/>
      <c r="D30" s="45"/>
      <c r="E30" s="45"/>
      <c r="F30" s="46" t="s">
        <v>43</v>
      </c>
      <c r="G30" s="45"/>
      <c r="H30" s="45"/>
      <c r="I30" s="45"/>
      <c r="J30" s="45"/>
      <c r="K30" s="45"/>
      <c r="L30" s="47">
        <v>0.20000000000000001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9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9">
        <f>ROUND(AW94, 2)</f>
        <v>0</v>
      </c>
      <c r="AL30" s="48"/>
      <c r="AM30" s="48"/>
      <c r="AN30" s="48"/>
      <c r="AO30" s="48"/>
      <c r="AP30" s="48"/>
      <c r="AQ30" s="48"/>
      <c r="AR30" s="50"/>
      <c r="AS30" s="51"/>
      <c r="AT30" s="51"/>
      <c r="AU30" s="51"/>
      <c r="AV30" s="51"/>
      <c r="AW30" s="51"/>
      <c r="AX30" s="51"/>
      <c r="AY30" s="51"/>
      <c r="AZ30" s="51"/>
      <c r="BE30" s="52"/>
    </row>
    <row r="31" hidden="1" s="3" customFormat="1" ht="14.4" customHeight="1">
      <c r="A31" s="3"/>
      <c r="B31" s="44"/>
      <c r="C31" s="45"/>
      <c r="D31" s="45"/>
      <c r="E31" s="45"/>
      <c r="F31" s="30" t="s">
        <v>44</v>
      </c>
      <c r="G31" s="45"/>
      <c r="H31" s="45"/>
      <c r="I31" s="45"/>
      <c r="J31" s="45"/>
      <c r="K31" s="45"/>
      <c r="L31" s="53">
        <v>0.20000000000000001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54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54">
        <v>0</v>
      </c>
      <c r="AL31" s="45"/>
      <c r="AM31" s="45"/>
      <c r="AN31" s="45"/>
      <c r="AO31" s="45"/>
      <c r="AP31" s="45"/>
      <c r="AQ31" s="45"/>
      <c r="AR31" s="55"/>
      <c r="BE31" s="52"/>
    </row>
    <row r="32" hidden="1" s="3" customFormat="1" ht="14.4" customHeight="1">
      <c r="A32" s="3"/>
      <c r="B32" s="44"/>
      <c r="C32" s="45"/>
      <c r="D32" s="45"/>
      <c r="E32" s="45"/>
      <c r="F32" s="30" t="s">
        <v>45</v>
      </c>
      <c r="G32" s="45"/>
      <c r="H32" s="45"/>
      <c r="I32" s="45"/>
      <c r="J32" s="45"/>
      <c r="K32" s="45"/>
      <c r="L32" s="53">
        <v>0.20000000000000001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54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54">
        <v>0</v>
      </c>
      <c r="AL32" s="45"/>
      <c r="AM32" s="45"/>
      <c r="AN32" s="45"/>
      <c r="AO32" s="45"/>
      <c r="AP32" s="45"/>
      <c r="AQ32" s="45"/>
      <c r="AR32" s="55"/>
      <c r="BE32" s="52"/>
    </row>
    <row r="33" hidden="1" s="3" customFormat="1" ht="14.4" customHeight="1">
      <c r="A33" s="3"/>
      <c r="B33" s="44"/>
      <c r="C33" s="45"/>
      <c r="D33" s="45"/>
      <c r="E33" s="45"/>
      <c r="F33" s="46" t="s">
        <v>46</v>
      </c>
      <c r="G33" s="45"/>
      <c r="H33" s="45"/>
      <c r="I33" s="45"/>
      <c r="J33" s="45"/>
      <c r="K33" s="45"/>
      <c r="L33" s="47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9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9">
        <v>0</v>
      </c>
      <c r="AL33" s="48"/>
      <c r="AM33" s="48"/>
      <c r="AN33" s="48"/>
      <c r="AO33" s="48"/>
      <c r="AP33" s="48"/>
      <c r="AQ33" s="48"/>
      <c r="AR33" s="50"/>
      <c r="AS33" s="51"/>
      <c r="AT33" s="51"/>
      <c r="AU33" s="51"/>
      <c r="AV33" s="51"/>
      <c r="AW33" s="51"/>
      <c r="AX33" s="51"/>
      <c r="AY33" s="51"/>
      <c r="AZ33" s="51"/>
      <c r="BE33" s="52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6"/>
      <c r="D35" s="57" t="s">
        <v>47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 t="s">
        <v>48</v>
      </c>
      <c r="U35" s="58"/>
      <c r="V35" s="58"/>
      <c r="W35" s="58"/>
      <c r="X35" s="60" t="s">
        <v>49</v>
      </c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61">
        <f>SUM(AK26:AK33)</f>
        <v>0</v>
      </c>
      <c r="AL35" s="58"/>
      <c r="AM35" s="58"/>
      <c r="AN35" s="58"/>
      <c r="AO35" s="62"/>
      <c r="AP35" s="56"/>
      <c r="AQ35" s="56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63"/>
      <c r="C49" s="64"/>
      <c r="D49" s="65" t="s">
        <v>50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5" t="s">
        <v>51</v>
      </c>
      <c r="AI49" s="66"/>
      <c r="AJ49" s="66"/>
      <c r="AK49" s="66"/>
      <c r="AL49" s="66"/>
      <c r="AM49" s="66"/>
      <c r="AN49" s="66"/>
      <c r="AO49" s="66"/>
      <c r="AP49" s="64"/>
      <c r="AQ49" s="64"/>
      <c r="AR49" s="67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8" t="s">
        <v>52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8" t="s">
        <v>53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8" t="s">
        <v>52</v>
      </c>
      <c r="AI60" s="40"/>
      <c r="AJ60" s="40"/>
      <c r="AK60" s="40"/>
      <c r="AL60" s="40"/>
      <c r="AM60" s="68" t="s">
        <v>53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65" t="s">
        <v>54</v>
      </c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5" t="s">
        <v>55</v>
      </c>
      <c r="AI64" s="69"/>
      <c r="AJ64" s="69"/>
      <c r="AK64" s="69"/>
      <c r="AL64" s="69"/>
      <c r="AM64" s="69"/>
      <c r="AN64" s="69"/>
      <c r="AO64" s="69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8" t="s">
        <v>52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8" t="s">
        <v>53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8" t="s">
        <v>52</v>
      </c>
      <c r="AI75" s="40"/>
      <c r="AJ75" s="40"/>
      <c r="AK75" s="40"/>
      <c r="AL75" s="40"/>
      <c r="AM75" s="68" t="s">
        <v>53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70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42"/>
      <c r="BE77" s="36"/>
    </row>
    <row r="81" s="2" customFormat="1" ht="6.96" customHeight="1">
      <c r="A81" s="36"/>
      <c r="B81" s="72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42"/>
      <c r="BE81" s="36"/>
    </row>
    <row r="82" s="2" customFormat="1" ht="24.96" customHeight="1">
      <c r="A82" s="36"/>
      <c r="B82" s="37"/>
      <c r="C82" s="21" t="s">
        <v>56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74"/>
      <c r="C84" s="30" t="s">
        <v>12</v>
      </c>
      <c r="D84" s="75"/>
      <c r="E84" s="75"/>
      <c r="F84" s="75"/>
      <c r="G84" s="75"/>
      <c r="H84" s="75"/>
      <c r="I84" s="75"/>
      <c r="J84" s="75"/>
      <c r="K84" s="75"/>
      <c r="L84" s="75" t="str">
        <f>K5</f>
        <v>005-22</v>
      </c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6"/>
      <c r="BE84" s="4"/>
    </row>
    <row r="85" s="5" customFormat="1" ht="36.96" customHeight="1">
      <c r="A85" s="5"/>
      <c r="B85" s="77"/>
      <c r="C85" s="78" t="s">
        <v>15</v>
      </c>
      <c r="D85" s="79"/>
      <c r="E85" s="79"/>
      <c r="F85" s="79"/>
      <c r="G85" s="79"/>
      <c r="H85" s="79"/>
      <c r="I85" s="79"/>
      <c r="J85" s="79"/>
      <c r="K85" s="79"/>
      <c r="L85" s="80" t="str">
        <f>K6</f>
        <v>Detské Inkluzívne ihrisko Rodinka</v>
      </c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81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19</v>
      </c>
      <c r="D87" s="38"/>
      <c r="E87" s="38"/>
      <c r="F87" s="38"/>
      <c r="G87" s="38"/>
      <c r="H87" s="38"/>
      <c r="I87" s="38"/>
      <c r="J87" s="38"/>
      <c r="K87" s="38"/>
      <c r="L87" s="82" t="str">
        <f>IF(K8="","",K8)</f>
        <v>Skalica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21</v>
      </c>
      <c r="AJ87" s="38"/>
      <c r="AK87" s="38"/>
      <c r="AL87" s="38"/>
      <c r="AM87" s="83" t="str">
        <f>IF(AN8= "","",AN8)</f>
        <v>20. 1. 2022</v>
      </c>
      <c r="AN87" s="83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15.15" customHeight="1">
      <c r="A89" s="36"/>
      <c r="B89" s="37"/>
      <c r="C89" s="30" t="s">
        <v>23</v>
      </c>
      <c r="D89" s="38"/>
      <c r="E89" s="38"/>
      <c r="F89" s="38"/>
      <c r="G89" s="38"/>
      <c r="H89" s="38"/>
      <c r="I89" s="38"/>
      <c r="J89" s="38"/>
      <c r="K89" s="38"/>
      <c r="L89" s="75" t="str">
        <f>IF(E11= "","",E11)</f>
        <v>Mesto Skalica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31</v>
      </c>
      <c r="AJ89" s="38"/>
      <c r="AK89" s="38"/>
      <c r="AL89" s="38"/>
      <c r="AM89" s="84" t="str">
        <f>IF(E17="","",E17)</f>
        <v>Ing. arch. Andrea Kliská</v>
      </c>
      <c r="AN89" s="75"/>
      <c r="AO89" s="75"/>
      <c r="AP89" s="75"/>
      <c r="AQ89" s="38"/>
      <c r="AR89" s="42"/>
      <c r="AS89" s="85" t="s">
        <v>57</v>
      </c>
      <c r="AT89" s="86"/>
      <c r="AU89" s="87"/>
      <c r="AV89" s="87"/>
      <c r="AW89" s="87"/>
      <c r="AX89" s="87"/>
      <c r="AY89" s="87"/>
      <c r="AZ89" s="87"/>
      <c r="BA89" s="87"/>
      <c r="BB89" s="87"/>
      <c r="BC89" s="87"/>
      <c r="BD89" s="88"/>
      <c r="BE89" s="36"/>
    </row>
    <row r="90" s="2" customFormat="1" ht="15.15" customHeight="1">
      <c r="A90" s="36"/>
      <c r="B90" s="37"/>
      <c r="C90" s="30" t="s">
        <v>29</v>
      </c>
      <c r="D90" s="38"/>
      <c r="E90" s="38"/>
      <c r="F90" s="38"/>
      <c r="G90" s="38"/>
      <c r="H90" s="38"/>
      <c r="I90" s="38"/>
      <c r="J90" s="38"/>
      <c r="K90" s="38"/>
      <c r="L90" s="75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34</v>
      </c>
      <c r="AJ90" s="38"/>
      <c r="AK90" s="38"/>
      <c r="AL90" s="38"/>
      <c r="AM90" s="84" t="str">
        <f>IF(E20="","",E20)</f>
        <v xml:space="preserve"> </v>
      </c>
      <c r="AN90" s="75"/>
      <c r="AO90" s="75"/>
      <c r="AP90" s="75"/>
      <c r="AQ90" s="38"/>
      <c r="AR90" s="42"/>
      <c r="AS90" s="89"/>
      <c r="AT90" s="90"/>
      <c r="AU90" s="91"/>
      <c r="AV90" s="91"/>
      <c r="AW90" s="91"/>
      <c r="AX90" s="91"/>
      <c r="AY90" s="91"/>
      <c r="AZ90" s="91"/>
      <c r="BA90" s="91"/>
      <c r="BB90" s="91"/>
      <c r="BC90" s="91"/>
      <c r="BD90" s="92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93"/>
      <c r="AT91" s="94"/>
      <c r="AU91" s="95"/>
      <c r="AV91" s="95"/>
      <c r="AW91" s="95"/>
      <c r="AX91" s="95"/>
      <c r="AY91" s="95"/>
      <c r="AZ91" s="95"/>
      <c r="BA91" s="95"/>
      <c r="BB91" s="95"/>
      <c r="BC91" s="95"/>
      <c r="BD91" s="96"/>
      <c r="BE91" s="36"/>
    </row>
    <row r="92" s="2" customFormat="1" ht="29.28" customHeight="1">
      <c r="A92" s="36"/>
      <c r="B92" s="37"/>
      <c r="C92" s="97" t="s">
        <v>58</v>
      </c>
      <c r="D92" s="98"/>
      <c r="E92" s="98"/>
      <c r="F92" s="98"/>
      <c r="G92" s="98"/>
      <c r="H92" s="99"/>
      <c r="I92" s="100" t="s">
        <v>59</v>
      </c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101" t="s">
        <v>60</v>
      </c>
      <c r="AH92" s="98"/>
      <c r="AI92" s="98"/>
      <c r="AJ92" s="98"/>
      <c r="AK92" s="98"/>
      <c r="AL92" s="98"/>
      <c r="AM92" s="98"/>
      <c r="AN92" s="100" t="s">
        <v>61</v>
      </c>
      <c r="AO92" s="98"/>
      <c r="AP92" s="102"/>
      <c r="AQ92" s="103" t="s">
        <v>62</v>
      </c>
      <c r="AR92" s="42"/>
      <c r="AS92" s="104" t="s">
        <v>63</v>
      </c>
      <c r="AT92" s="105" t="s">
        <v>64</v>
      </c>
      <c r="AU92" s="105" t="s">
        <v>65</v>
      </c>
      <c r="AV92" s="105" t="s">
        <v>66</v>
      </c>
      <c r="AW92" s="105" t="s">
        <v>67</v>
      </c>
      <c r="AX92" s="105" t="s">
        <v>68</v>
      </c>
      <c r="AY92" s="105" t="s">
        <v>69</v>
      </c>
      <c r="AZ92" s="105" t="s">
        <v>70</v>
      </c>
      <c r="BA92" s="105" t="s">
        <v>71</v>
      </c>
      <c r="BB92" s="105" t="s">
        <v>72</v>
      </c>
      <c r="BC92" s="105" t="s">
        <v>73</v>
      </c>
      <c r="BD92" s="106" t="s">
        <v>74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7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9"/>
      <c r="BE93" s="36"/>
    </row>
    <row r="94" s="6" customFormat="1" ht="32.4" customHeight="1">
      <c r="A94" s="6"/>
      <c r="B94" s="110"/>
      <c r="C94" s="111" t="s">
        <v>75</v>
      </c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3">
        <f>ROUND(SUM(AG95:AG105),2)</f>
        <v>0</v>
      </c>
      <c r="AH94" s="113"/>
      <c r="AI94" s="113"/>
      <c r="AJ94" s="113"/>
      <c r="AK94" s="113"/>
      <c r="AL94" s="113"/>
      <c r="AM94" s="113"/>
      <c r="AN94" s="114">
        <f>SUM(AG94,AT94)</f>
        <v>0</v>
      </c>
      <c r="AO94" s="114"/>
      <c r="AP94" s="114"/>
      <c r="AQ94" s="115" t="s">
        <v>1</v>
      </c>
      <c r="AR94" s="116"/>
      <c r="AS94" s="117">
        <f>ROUND(SUM(AS95:AS105),2)</f>
        <v>0</v>
      </c>
      <c r="AT94" s="118">
        <f>ROUND(SUM(AV94:AW94),2)</f>
        <v>0</v>
      </c>
      <c r="AU94" s="119">
        <f>ROUND(SUM(AU95:AU105),5)</f>
        <v>0</v>
      </c>
      <c r="AV94" s="118">
        <f>ROUND(AZ94*L29,2)</f>
        <v>0</v>
      </c>
      <c r="AW94" s="118">
        <f>ROUND(BA94*L30,2)</f>
        <v>0</v>
      </c>
      <c r="AX94" s="118">
        <f>ROUND(BB94*L29,2)</f>
        <v>0</v>
      </c>
      <c r="AY94" s="118">
        <f>ROUND(BC94*L30,2)</f>
        <v>0</v>
      </c>
      <c r="AZ94" s="118">
        <f>ROUND(SUM(AZ95:AZ105),2)</f>
        <v>0</v>
      </c>
      <c r="BA94" s="118">
        <f>ROUND(SUM(BA95:BA105),2)</f>
        <v>0</v>
      </c>
      <c r="BB94" s="118">
        <f>ROUND(SUM(BB95:BB105),2)</f>
        <v>0</v>
      </c>
      <c r="BC94" s="118">
        <f>ROUND(SUM(BC95:BC105),2)</f>
        <v>0</v>
      </c>
      <c r="BD94" s="120">
        <f>ROUND(SUM(BD95:BD105),2)</f>
        <v>0</v>
      </c>
      <c r="BE94" s="6"/>
      <c r="BS94" s="121" t="s">
        <v>76</v>
      </c>
      <c r="BT94" s="121" t="s">
        <v>77</v>
      </c>
      <c r="BU94" s="122" t="s">
        <v>78</v>
      </c>
      <c r="BV94" s="121" t="s">
        <v>79</v>
      </c>
      <c r="BW94" s="121" t="s">
        <v>5</v>
      </c>
      <c r="BX94" s="121" t="s">
        <v>80</v>
      </c>
      <c r="CL94" s="121" t="s">
        <v>1</v>
      </c>
    </row>
    <row r="95" s="7" customFormat="1" ht="16.5" customHeight="1">
      <c r="A95" s="123" t="s">
        <v>81</v>
      </c>
      <c r="B95" s="124"/>
      <c r="C95" s="125"/>
      <c r="D95" s="126" t="s">
        <v>82</v>
      </c>
      <c r="E95" s="126"/>
      <c r="F95" s="126"/>
      <c r="G95" s="126"/>
      <c r="H95" s="126"/>
      <c r="I95" s="127"/>
      <c r="J95" s="126" t="s">
        <v>83</v>
      </c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8">
        <f>'SO 01 - ALTÁN'!J30</f>
        <v>0</v>
      </c>
      <c r="AH95" s="127"/>
      <c r="AI95" s="127"/>
      <c r="AJ95" s="127"/>
      <c r="AK95" s="127"/>
      <c r="AL95" s="127"/>
      <c r="AM95" s="127"/>
      <c r="AN95" s="128">
        <f>SUM(AG95,AT95)</f>
        <v>0</v>
      </c>
      <c r="AO95" s="127"/>
      <c r="AP95" s="127"/>
      <c r="AQ95" s="129" t="s">
        <v>84</v>
      </c>
      <c r="AR95" s="130"/>
      <c r="AS95" s="131">
        <v>0</v>
      </c>
      <c r="AT95" s="132">
        <f>ROUND(SUM(AV95:AW95),2)</f>
        <v>0</v>
      </c>
      <c r="AU95" s="133">
        <f>'SO 01 - ALTÁN'!P125</f>
        <v>0</v>
      </c>
      <c r="AV95" s="132">
        <f>'SO 01 - ALTÁN'!J33</f>
        <v>0</v>
      </c>
      <c r="AW95" s="132">
        <f>'SO 01 - ALTÁN'!J34</f>
        <v>0</v>
      </c>
      <c r="AX95" s="132">
        <f>'SO 01 - ALTÁN'!J35</f>
        <v>0</v>
      </c>
      <c r="AY95" s="132">
        <f>'SO 01 - ALTÁN'!J36</f>
        <v>0</v>
      </c>
      <c r="AZ95" s="132">
        <f>'SO 01 - ALTÁN'!F33</f>
        <v>0</v>
      </c>
      <c r="BA95" s="132">
        <f>'SO 01 - ALTÁN'!F34</f>
        <v>0</v>
      </c>
      <c r="BB95" s="132">
        <f>'SO 01 - ALTÁN'!F35</f>
        <v>0</v>
      </c>
      <c r="BC95" s="132">
        <f>'SO 01 - ALTÁN'!F36</f>
        <v>0</v>
      </c>
      <c r="BD95" s="134">
        <f>'SO 01 - ALTÁN'!F37</f>
        <v>0</v>
      </c>
      <c r="BE95" s="7"/>
      <c r="BT95" s="135" t="s">
        <v>85</v>
      </c>
      <c r="BV95" s="135" t="s">
        <v>79</v>
      </c>
      <c r="BW95" s="135" t="s">
        <v>86</v>
      </c>
      <c r="BX95" s="135" t="s">
        <v>5</v>
      </c>
      <c r="CL95" s="135" t="s">
        <v>1</v>
      </c>
      <c r="CM95" s="135" t="s">
        <v>77</v>
      </c>
    </row>
    <row r="96" s="7" customFormat="1" ht="16.5" customHeight="1">
      <c r="A96" s="123" t="s">
        <v>81</v>
      </c>
      <c r="B96" s="124"/>
      <c r="C96" s="125"/>
      <c r="D96" s="126" t="s">
        <v>87</v>
      </c>
      <c r="E96" s="126"/>
      <c r="F96" s="126"/>
      <c r="G96" s="126"/>
      <c r="H96" s="126"/>
      <c r="I96" s="127"/>
      <c r="J96" s="126" t="s">
        <v>88</v>
      </c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8">
        <f>'SO 02 - INFOTABUĽA'!J30</f>
        <v>0</v>
      </c>
      <c r="AH96" s="127"/>
      <c r="AI96" s="127"/>
      <c r="AJ96" s="127"/>
      <c r="AK96" s="127"/>
      <c r="AL96" s="127"/>
      <c r="AM96" s="127"/>
      <c r="AN96" s="128">
        <f>SUM(AG96,AT96)</f>
        <v>0</v>
      </c>
      <c r="AO96" s="127"/>
      <c r="AP96" s="127"/>
      <c r="AQ96" s="129" t="s">
        <v>84</v>
      </c>
      <c r="AR96" s="130"/>
      <c r="AS96" s="131">
        <v>0</v>
      </c>
      <c r="AT96" s="132">
        <f>ROUND(SUM(AV96:AW96),2)</f>
        <v>0</v>
      </c>
      <c r="AU96" s="133">
        <f>'SO 02 - INFOTABUĽA'!P122</f>
        <v>0</v>
      </c>
      <c r="AV96" s="132">
        <f>'SO 02 - INFOTABUĽA'!J33</f>
        <v>0</v>
      </c>
      <c r="AW96" s="132">
        <f>'SO 02 - INFOTABUĽA'!J34</f>
        <v>0</v>
      </c>
      <c r="AX96" s="132">
        <f>'SO 02 - INFOTABUĽA'!J35</f>
        <v>0</v>
      </c>
      <c r="AY96" s="132">
        <f>'SO 02 - INFOTABUĽA'!J36</f>
        <v>0</v>
      </c>
      <c r="AZ96" s="132">
        <f>'SO 02 - INFOTABUĽA'!F33</f>
        <v>0</v>
      </c>
      <c r="BA96" s="132">
        <f>'SO 02 - INFOTABUĽA'!F34</f>
        <v>0</v>
      </c>
      <c r="BB96" s="132">
        <f>'SO 02 - INFOTABUĽA'!F35</f>
        <v>0</v>
      </c>
      <c r="BC96" s="132">
        <f>'SO 02 - INFOTABUĽA'!F36</f>
        <v>0</v>
      </c>
      <c r="BD96" s="134">
        <f>'SO 02 - INFOTABUĽA'!F37</f>
        <v>0</v>
      </c>
      <c r="BE96" s="7"/>
      <c r="BT96" s="135" t="s">
        <v>85</v>
      </c>
      <c r="BV96" s="135" t="s">
        <v>79</v>
      </c>
      <c r="BW96" s="135" t="s">
        <v>89</v>
      </c>
      <c r="BX96" s="135" t="s">
        <v>5</v>
      </c>
      <c r="CL96" s="135" t="s">
        <v>1</v>
      </c>
      <c r="CM96" s="135" t="s">
        <v>77</v>
      </c>
    </row>
    <row r="97" s="7" customFormat="1" ht="16.5" customHeight="1">
      <c r="A97" s="123" t="s">
        <v>81</v>
      </c>
      <c r="B97" s="124"/>
      <c r="C97" s="125"/>
      <c r="D97" s="126" t="s">
        <v>90</v>
      </c>
      <c r="E97" s="126"/>
      <c r="F97" s="126"/>
      <c r="G97" s="126"/>
      <c r="H97" s="126"/>
      <c r="I97" s="127"/>
      <c r="J97" s="126" t="s">
        <v>91</v>
      </c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8">
        <f>'SO 03 - LAVIČKA'!J30</f>
        <v>0</v>
      </c>
      <c r="AH97" s="127"/>
      <c r="AI97" s="127"/>
      <c r="AJ97" s="127"/>
      <c r="AK97" s="127"/>
      <c r="AL97" s="127"/>
      <c r="AM97" s="127"/>
      <c r="AN97" s="128">
        <f>SUM(AG97,AT97)</f>
        <v>0</v>
      </c>
      <c r="AO97" s="127"/>
      <c r="AP97" s="127"/>
      <c r="AQ97" s="129" t="s">
        <v>84</v>
      </c>
      <c r="AR97" s="130"/>
      <c r="AS97" s="131">
        <v>0</v>
      </c>
      <c r="AT97" s="132">
        <f>ROUND(SUM(AV97:AW97),2)</f>
        <v>0</v>
      </c>
      <c r="AU97" s="133">
        <f>'SO 03 - LAVIČKA'!P121</f>
        <v>0</v>
      </c>
      <c r="AV97" s="132">
        <f>'SO 03 - LAVIČKA'!J33</f>
        <v>0</v>
      </c>
      <c r="AW97" s="132">
        <f>'SO 03 - LAVIČKA'!J34</f>
        <v>0</v>
      </c>
      <c r="AX97" s="132">
        <f>'SO 03 - LAVIČKA'!J35</f>
        <v>0</v>
      </c>
      <c r="AY97" s="132">
        <f>'SO 03 - LAVIČKA'!J36</f>
        <v>0</v>
      </c>
      <c r="AZ97" s="132">
        <f>'SO 03 - LAVIČKA'!F33</f>
        <v>0</v>
      </c>
      <c r="BA97" s="132">
        <f>'SO 03 - LAVIČKA'!F34</f>
        <v>0</v>
      </c>
      <c r="BB97" s="132">
        <f>'SO 03 - LAVIČKA'!F35</f>
        <v>0</v>
      </c>
      <c r="BC97" s="132">
        <f>'SO 03 - LAVIČKA'!F36</f>
        <v>0</v>
      </c>
      <c r="BD97" s="134">
        <f>'SO 03 - LAVIČKA'!F37</f>
        <v>0</v>
      </c>
      <c r="BE97" s="7"/>
      <c r="BT97" s="135" t="s">
        <v>85</v>
      </c>
      <c r="BV97" s="135" t="s">
        <v>79</v>
      </c>
      <c r="BW97" s="135" t="s">
        <v>92</v>
      </c>
      <c r="BX97" s="135" t="s">
        <v>5</v>
      </c>
      <c r="CL97" s="135" t="s">
        <v>1</v>
      </c>
      <c r="CM97" s="135" t="s">
        <v>77</v>
      </c>
    </row>
    <row r="98" s="7" customFormat="1" ht="16.5" customHeight="1">
      <c r="A98" s="123" t="s">
        <v>81</v>
      </c>
      <c r="B98" s="124"/>
      <c r="C98" s="125"/>
      <c r="D98" s="126" t="s">
        <v>93</v>
      </c>
      <c r="E98" s="126"/>
      <c r="F98" s="126"/>
      <c r="G98" s="126"/>
      <c r="H98" s="126"/>
      <c r="I98" s="127"/>
      <c r="J98" s="126" t="s">
        <v>94</v>
      </c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8">
        <f>'SO 04 - SMETIAK'!J30</f>
        <v>0</v>
      </c>
      <c r="AH98" s="127"/>
      <c r="AI98" s="127"/>
      <c r="AJ98" s="127"/>
      <c r="AK98" s="127"/>
      <c r="AL98" s="127"/>
      <c r="AM98" s="127"/>
      <c r="AN98" s="128">
        <f>SUM(AG98,AT98)</f>
        <v>0</v>
      </c>
      <c r="AO98" s="127"/>
      <c r="AP98" s="127"/>
      <c r="AQ98" s="129" t="s">
        <v>84</v>
      </c>
      <c r="AR98" s="130"/>
      <c r="AS98" s="131">
        <v>0</v>
      </c>
      <c r="AT98" s="132">
        <f>ROUND(SUM(AV98:AW98),2)</f>
        <v>0</v>
      </c>
      <c r="AU98" s="133">
        <f>'SO 04 - SMETIAK'!P122</f>
        <v>0</v>
      </c>
      <c r="AV98" s="132">
        <f>'SO 04 - SMETIAK'!J33</f>
        <v>0</v>
      </c>
      <c r="AW98" s="132">
        <f>'SO 04 - SMETIAK'!J34</f>
        <v>0</v>
      </c>
      <c r="AX98" s="132">
        <f>'SO 04 - SMETIAK'!J35</f>
        <v>0</v>
      </c>
      <c r="AY98" s="132">
        <f>'SO 04 - SMETIAK'!J36</f>
        <v>0</v>
      </c>
      <c r="AZ98" s="132">
        <f>'SO 04 - SMETIAK'!F33</f>
        <v>0</v>
      </c>
      <c r="BA98" s="132">
        <f>'SO 04 - SMETIAK'!F34</f>
        <v>0</v>
      </c>
      <c r="BB98" s="132">
        <f>'SO 04 - SMETIAK'!F35</f>
        <v>0</v>
      </c>
      <c r="BC98" s="132">
        <f>'SO 04 - SMETIAK'!F36</f>
        <v>0</v>
      </c>
      <c r="BD98" s="134">
        <f>'SO 04 - SMETIAK'!F37</f>
        <v>0</v>
      </c>
      <c r="BE98" s="7"/>
      <c r="BT98" s="135" t="s">
        <v>85</v>
      </c>
      <c r="BV98" s="135" t="s">
        <v>79</v>
      </c>
      <c r="BW98" s="135" t="s">
        <v>95</v>
      </c>
      <c r="BX98" s="135" t="s">
        <v>5</v>
      </c>
      <c r="CL98" s="135" t="s">
        <v>1</v>
      </c>
      <c r="CM98" s="135" t="s">
        <v>77</v>
      </c>
    </row>
    <row r="99" s="7" customFormat="1" ht="16.5" customHeight="1">
      <c r="A99" s="123" t="s">
        <v>81</v>
      </c>
      <c r="B99" s="124"/>
      <c r="C99" s="125"/>
      <c r="D99" s="126" t="s">
        <v>96</v>
      </c>
      <c r="E99" s="126"/>
      <c r="F99" s="126"/>
      <c r="G99" s="126"/>
      <c r="H99" s="126"/>
      <c r="I99" s="127"/>
      <c r="J99" s="126" t="s">
        <v>97</v>
      </c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8">
        <f>'SO 05 - HOJDAČKA HNIEZDO'!J30</f>
        <v>0</v>
      </c>
      <c r="AH99" s="127"/>
      <c r="AI99" s="127"/>
      <c r="AJ99" s="127"/>
      <c r="AK99" s="127"/>
      <c r="AL99" s="127"/>
      <c r="AM99" s="127"/>
      <c r="AN99" s="128">
        <f>SUM(AG99,AT99)</f>
        <v>0</v>
      </c>
      <c r="AO99" s="127"/>
      <c r="AP99" s="127"/>
      <c r="AQ99" s="129" t="s">
        <v>84</v>
      </c>
      <c r="AR99" s="130"/>
      <c r="AS99" s="131">
        <v>0</v>
      </c>
      <c r="AT99" s="132">
        <f>ROUND(SUM(AV99:AW99),2)</f>
        <v>0</v>
      </c>
      <c r="AU99" s="133">
        <f>'SO 05 - HOJDAČKA HNIEZDO'!P123</f>
        <v>0</v>
      </c>
      <c r="AV99" s="132">
        <f>'SO 05 - HOJDAČKA HNIEZDO'!J33</f>
        <v>0</v>
      </c>
      <c r="AW99" s="132">
        <f>'SO 05 - HOJDAČKA HNIEZDO'!J34</f>
        <v>0</v>
      </c>
      <c r="AX99" s="132">
        <f>'SO 05 - HOJDAČKA HNIEZDO'!J35</f>
        <v>0</v>
      </c>
      <c r="AY99" s="132">
        <f>'SO 05 - HOJDAČKA HNIEZDO'!J36</f>
        <v>0</v>
      </c>
      <c r="AZ99" s="132">
        <f>'SO 05 - HOJDAČKA HNIEZDO'!F33</f>
        <v>0</v>
      </c>
      <c r="BA99" s="132">
        <f>'SO 05 - HOJDAČKA HNIEZDO'!F34</f>
        <v>0</v>
      </c>
      <c r="BB99" s="132">
        <f>'SO 05 - HOJDAČKA HNIEZDO'!F35</f>
        <v>0</v>
      </c>
      <c r="BC99" s="132">
        <f>'SO 05 - HOJDAČKA HNIEZDO'!F36</f>
        <v>0</v>
      </c>
      <c r="BD99" s="134">
        <f>'SO 05 - HOJDAČKA HNIEZDO'!F37</f>
        <v>0</v>
      </c>
      <c r="BE99" s="7"/>
      <c r="BT99" s="135" t="s">
        <v>85</v>
      </c>
      <c r="BV99" s="135" t="s">
        <v>79</v>
      </c>
      <c r="BW99" s="135" t="s">
        <v>98</v>
      </c>
      <c r="BX99" s="135" t="s">
        <v>5</v>
      </c>
      <c r="CL99" s="135" t="s">
        <v>1</v>
      </c>
      <c r="CM99" s="135" t="s">
        <v>77</v>
      </c>
    </row>
    <row r="100" s="7" customFormat="1" ht="16.5" customHeight="1">
      <c r="A100" s="123" t="s">
        <v>81</v>
      </c>
      <c r="B100" s="124"/>
      <c r="C100" s="125"/>
      <c r="D100" s="126" t="s">
        <v>99</v>
      </c>
      <c r="E100" s="126"/>
      <c r="F100" s="126"/>
      <c r="G100" s="126"/>
      <c r="H100" s="126"/>
      <c r="I100" s="127"/>
      <c r="J100" s="126" t="s">
        <v>100</v>
      </c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8">
        <f>'SO 06 - HOJDAČKA REŤAZOVÁ...'!J30</f>
        <v>0</v>
      </c>
      <c r="AH100" s="127"/>
      <c r="AI100" s="127"/>
      <c r="AJ100" s="127"/>
      <c r="AK100" s="127"/>
      <c r="AL100" s="127"/>
      <c r="AM100" s="127"/>
      <c r="AN100" s="128">
        <f>SUM(AG100,AT100)</f>
        <v>0</v>
      </c>
      <c r="AO100" s="127"/>
      <c r="AP100" s="127"/>
      <c r="AQ100" s="129" t="s">
        <v>84</v>
      </c>
      <c r="AR100" s="130"/>
      <c r="AS100" s="131">
        <v>0</v>
      </c>
      <c r="AT100" s="132">
        <f>ROUND(SUM(AV100:AW100),2)</f>
        <v>0</v>
      </c>
      <c r="AU100" s="133">
        <f>'SO 06 - HOJDAČKA REŤAZOVÁ...'!P123</f>
        <v>0</v>
      </c>
      <c r="AV100" s="132">
        <f>'SO 06 - HOJDAČKA REŤAZOVÁ...'!J33</f>
        <v>0</v>
      </c>
      <c r="AW100" s="132">
        <f>'SO 06 - HOJDAČKA REŤAZOVÁ...'!J34</f>
        <v>0</v>
      </c>
      <c r="AX100" s="132">
        <f>'SO 06 - HOJDAČKA REŤAZOVÁ...'!J35</f>
        <v>0</v>
      </c>
      <c r="AY100" s="132">
        <f>'SO 06 - HOJDAČKA REŤAZOVÁ...'!J36</f>
        <v>0</v>
      </c>
      <c r="AZ100" s="132">
        <f>'SO 06 - HOJDAČKA REŤAZOVÁ...'!F33</f>
        <v>0</v>
      </c>
      <c r="BA100" s="132">
        <f>'SO 06 - HOJDAČKA REŤAZOVÁ...'!F34</f>
        <v>0</v>
      </c>
      <c r="BB100" s="132">
        <f>'SO 06 - HOJDAČKA REŤAZOVÁ...'!F35</f>
        <v>0</v>
      </c>
      <c r="BC100" s="132">
        <f>'SO 06 - HOJDAČKA REŤAZOVÁ...'!F36</f>
        <v>0</v>
      </c>
      <c r="BD100" s="134">
        <f>'SO 06 - HOJDAČKA REŤAZOVÁ...'!F37</f>
        <v>0</v>
      </c>
      <c r="BE100" s="7"/>
      <c r="BT100" s="135" t="s">
        <v>85</v>
      </c>
      <c r="BV100" s="135" t="s">
        <v>79</v>
      </c>
      <c r="BW100" s="135" t="s">
        <v>101</v>
      </c>
      <c r="BX100" s="135" t="s">
        <v>5</v>
      </c>
      <c r="CL100" s="135" t="s">
        <v>1</v>
      </c>
      <c r="CM100" s="135" t="s">
        <v>77</v>
      </c>
    </row>
    <row r="101" s="7" customFormat="1" ht="16.5" customHeight="1">
      <c r="A101" s="123" t="s">
        <v>81</v>
      </c>
      <c r="B101" s="124"/>
      <c r="C101" s="125"/>
      <c r="D101" s="126" t="s">
        <v>102</v>
      </c>
      <c r="E101" s="126"/>
      <c r="F101" s="126"/>
      <c r="G101" s="126"/>
      <c r="H101" s="126"/>
      <c r="I101" s="127"/>
      <c r="J101" s="126" t="s">
        <v>103</v>
      </c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8">
        <f>'SO 07 - FITDRÁHA'!J30</f>
        <v>0</v>
      </c>
      <c r="AH101" s="127"/>
      <c r="AI101" s="127"/>
      <c r="AJ101" s="127"/>
      <c r="AK101" s="127"/>
      <c r="AL101" s="127"/>
      <c r="AM101" s="127"/>
      <c r="AN101" s="128">
        <f>SUM(AG101,AT101)</f>
        <v>0</v>
      </c>
      <c r="AO101" s="127"/>
      <c r="AP101" s="127"/>
      <c r="AQ101" s="129" t="s">
        <v>84</v>
      </c>
      <c r="AR101" s="130"/>
      <c r="AS101" s="131">
        <v>0</v>
      </c>
      <c r="AT101" s="132">
        <f>ROUND(SUM(AV101:AW101),2)</f>
        <v>0</v>
      </c>
      <c r="AU101" s="133">
        <f>'SO 07 - FITDRÁHA'!P123</f>
        <v>0</v>
      </c>
      <c r="AV101" s="132">
        <f>'SO 07 - FITDRÁHA'!J33</f>
        <v>0</v>
      </c>
      <c r="AW101" s="132">
        <f>'SO 07 - FITDRÁHA'!J34</f>
        <v>0</v>
      </c>
      <c r="AX101" s="132">
        <f>'SO 07 - FITDRÁHA'!J35</f>
        <v>0</v>
      </c>
      <c r="AY101" s="132">
        <f>'SO 07 - FITDRÁHA'!J36</f>
        <v>0</v>
      </c>
      <c r="AZ101" s="132">
        <f>'SO 07 - FITDRÁHA'!F33</f>
        <v>0</v>
      </c>
      <c r="BA101" s="132">
        <f>'SO 07 - FITDRÁHA'!F34</f>
        <v>0</v>
      </c>
      <c r="BB101" s="132">
        <f>'SO 07 - FITDRÁHA'!F35</f>
        <v>0</v>
      </c>
      <c r="BC101" s="132">
        <f>'SO 07 - FITDRÁHA'!F36</f>
        <v>0</v>
      </c>
      <c r="BD101" s="134">
        <f>'SO 07 - FITDRÁHA'!F37</f>
        <v>0</v>
      </c>
      <c r="BE101" s="7"/>
      <c r="BT101" s="135" t="s">
        <v>85</v>
      </c>
      <c r="BV101" s="135" t="s">
        <v>79</v>
      </c>
      <c r="BW101" s="135" t="s">
        <v>104</v>
      </c>
      <c r="BX101" s="135" t="s">
        <v>5</v>
      </c>
      <c r="CL101" s="135" t="s">
        <v>1</v>
      </c>
      <c r="CM101" s="135" t="s">
        <v>77</v>
      </c>
    </row>
    <row r="102" s="7" customFormat="1" ht="16.5" customHeight="1">
      <c r="A102" s="123" t="s">
        <v>81</v>
      </c>
      <c r="B102" s="124"/>
      <c r="C102" s="125"/>
      <c r="D102" s="126" t="s">
        <v>105</v>
      </c>
      <c r="E102" s="126"/>
      <c r="F102" s="126"/>
      <c r="G102" s="126"/>
      <c r="H102" s="126"/>
      <c r="I102" s="127"/>
      <c r="J102" s="126" t="s">
        <v>106</v>
      </c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8">
        <f>'SO 08 - PIESKOVISKO ČLN'!J30</f>
        <v>0</v>
      </c>
      <c r="AH102" s="127"/>
      <c r="AI102" s="127"/>
      <c r="AJ102" s="127"/>
      <c r="AK102" s="127"/>
      <c r="AL102" s="127"/>
      <c r="AM102" s="127"/>
      <c r="AN102" s="128">
        <f>SUM(AG102,AT102)</f>
        <v>0</v>
      </c>
      <c r="AO102" s="127"/>
      <c r="AP102" s="127"/>
      <c r="AQ102" s="129" t="s">
        <v>84</v>
      </c>
      <c r="AR102" s="130"/>
      <c r="AS102" s="131">
        <v>0</v>
      </c>
      <c r="AT102" s="132">
        <f>ROUND(SUM(AV102:AW102),2)</f>
        <v>0</v>
      </c>
      <c r="AU102" s="133">
        <f>'SO 08 - PIESKOVISKO ČLN'!P122</f>
        <v>0</v>
      </c>
      <c r="AV102" s="132">
        <f>'SO 08 - PIESKOVISKO ČLN'!J33</f>
        <v>0</v>
      </c>
      <c r="AW102" s="132">
        <f>'SO 08 - PIESKOVISKO ČLN'!J34</f>
        <v>0</v>
      </c>
      <c r="AX102" s="132">
        <f>'SO 08 - PIESKOVISKO ČLN'!J35</f>
        <v>0</v>
      </c>
      <c r="AY102" s="132">
        <f>'SO 08 - PIESKOVISKO ČLN'!J36</f>
        <v>0</v>
      </c>
      <c r="AZ102" s="132">
        <f>'SO 08 - PIESKOVISKO ČLN'!F33</f>
        <v>0</v>
      </c>
      <c r="BA102" s="132">
        <f>'SO 08 - PIESKOVISKO ČLN'!F34</f>
        <v>0</v>
      </c>
      <c r="BB102" s="132">
        <f>'SO 08 - PIESKOVISKO ČLN'!F35</f>
        <v>0</v>
      </c>
      <c r="BC102" s="132">
        <f>'SO 08 - PIESKOVISKO ČLN'!F36</f>
        <v>0</v>
      </c>
      <c r="BD102" s="134">
        <f>'SO 08 - PIESKOVISKO ČLN'!F37</f>
        <v>0</v>
      </c>
      <c r="BE102" s="7"/>
      <c r="BT102" s="135" t="s">
        <v>85</v>
      </c>
      <c r="BV102" s="135" t="s">
        <v>79</v>
      </c>
      <c r="BW102" s="135" t="s">
        <v>107</v>
      </c>
      <c r="BX102" s="135" t="s">
        <v>5</v>
      </c>
      <c r="CL102" s="135" t="s">
        <v>1</v>
      </c>
      <c r="CM102" s="135" t="s">
        <v>77</v>
      </c>
    </row>
    <row r="103" s="7" customFormat="1" ht="16.5" customHeight="1">
      <c r="A103" s="123" t="s">
        <v>81</v>
      </c>
      <c r="B103" s="124"/>
      <c r="C103" s="125"/>
      <c r="D103" s="126" t="s">
        <v>108</v>
      </c>
      <c r="E103" s="126"/>
      <c r="F103" s="126"/>
      <c r="G103" s="126"/>
      <c r="H103" s="126"/>
      <c r="I103" s="127"/>
      <c r="J103" s="126" t="s">
        <v>109</v>
      </c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8">
        <f>'SO 09 - LOĎ PINTA'!J30</f>
        <v>0</v>
      </c>
      <c r="AH103" s="127"/>
      <c r="AI103" s="127"/>
      <c r="AJ103" s="127"/>
      <c r="AK103" s="127"/>
      <c r="AL103" s="127"/>
      <c r="AM103" s="127"/>
      <c r="AN103" s="128">
        <f>SUM(AG103,AT103)</f>
        <v>0</v>
      </c>
      <c r="AO103" s="127"/>
      <c r="AP103" s="127"/>
      <c r="AQ103" s="129" t="s">
        <v>84</v>
      </c>
      <c r="AR103" s="130"/>
      <c r="AS103" s="131">
        <v>0</v>
      </c>
      <c r="AT103" s="132">
        <f>ROUND(SUM(AV103:AW103),2)</f>
        <v>0</v>
      </c>
      <c r="AU103" s="133">
        <f>'SO 09 - LOĎ PINTA'!P124</f>
        <v>0</v>
      </c>
      <c r="AV103" s="132">
        <f>'SO 09 - LOĎ PINTA'!J33</f>
        <v>0</v>
      </c>
      <c r="AW103" s="132">
        <f>'SO 09 - LOĎ PINTA'!J34</f>
        <v>0</v>
      </c>
      <c r="AX103" s="132">
        <f>'SO 09 - LOĎ PINTA'!J35</f>
        <v>0</v>
      </c>
      <c r="AY103" s="132">
        <f>'SO 09 - LOĎ PINTA'!J36</f>
        <v>0</v>
      </c>
      <c r="AZ103" s="132">
        <f>'SO 09 - LOĎ PINTA'!F33</f>
        <v>0</v>
      </c>
      <c r="BA103" s="132">
        <f>'SO 09 - LOĎ PINTA'!F34</f>
        <v>0</v>
      </c>
      <c r="BB103" s="132">
        <f>'SO 09 - LOĎ PINTA'!F35</f>
        <v>0</v>
      </c>
      <c r="BC103" s="132">
        <f>'SO 09 - LOĎ PINTA'!F36</f>
        <v>0</v>
      </c>
      <c r="BD103" s="134">
        <f>'SO 09 - LOĎ PINTA'!F37</f>
        <v>0</v>
      </c>
      <c r="BE103" s="7"/>
      <c r="BT103" s="135" t="s">
        <v>85</v>
      </c>
      <c r="BV103" s="135" t="s">
        <v>79</v>
      </c>
      <c r="BW103" s="135" t="s">
        <v>110</v>
      </c>
      <c r="BX103" s="135" t="s">
        <v>5</v>
      </c>
      <c r="CL103" s="135" t="s">
        <v>1</v>
      </c>
      <c r="CM103" s="135" t="s">
        <v>77</v>
      </c>
    </row>
    <row r="104" s="7" customFormat="1" ht="16.5" customHeight="1">
      <c r="A104" s="123" t="s">
        <v>81</v>
      </c>
      <c r="B104" s="124"/>
      <c r="C104" s="125"/>
      <c r="D104" s="126" t="s">
        <v>111</v>
      </c>
      <c r="E104" s="126"/>
      <c r="F104" s="126"/>
      <c r="G104" s="126"/>
      <c r="H104" s="126"/>
      <c r="I104" s="127"/>
      <c r="J104" s="126" t="s">
        <v>112</v>
      </c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8">
        <f>'SO 10 - LOĎ NINA'!J30</f>
        <v>0</v>
      </c>
      <c r="AH104" s="127"/>
      <c r="AI104" s="127"/>
      <c r="AJ104" s="127"/>
      <c r="AK104" s="127"/>
      <c r="AL104" s="127"/>
      <c r="AM104" s="127"/>
      <c r="AN104" s="128">
        <f>SUM(AG104,AT104)</f>
        <v>0</v>
      </c>
      <c r="AO104" s="127"/>
      <c r="AP104" s="127"/>
      <c r="AQ104" s="129" t="s">
        <v>84</v>
      </c>
      <c r="AR104" s="130"/>
      <c r="AS104" s="131">
        <v>0</v>
      </c>
      <c r="AT104" s="132">
        <f>ROUND(SUM(AV104:AW104),2)</f>
        <v>0</v>
      </c>
      <c r="AU104" s="133">
        <f>'SO 10 - LOĎ NINA'!P124</f>
        <v>0</v>
      </c>
      <c r="AV104" s="132">
        <f>'SO 10 - LOĎ NINA'!J33</f>
        <v>0</v>
      </c>
      <c r="AW104" s="132">
        <f>'SO 10 - LOĎ NINA'!J34</f>
        <v>0</v>
      </c>
      <c r="AX104" s="132">
        <f>'SO 10 - LOĎ NINA'!J35</f>
        <v>0</v>
      </c>
      <c r="AY104" s="132">
        <f>'SO 10 - LOĎ NINA'!J36</f>
        <v>0</v>
      </c>
      <c r="AZ104" s="132">
        <f>'SO 10 - LOĎ NINA'!F33</f>
        <v>0</v>
      </c>
      <c r="BA104" s="132">
        <f>'SO 10 - LOĎ NINA'!F34</f>
        <v>0</v>
      </c>
      <c r="BB104" s="132">
        <f>'SO 10 - LOĎ NINA'!F35</f>
        <v>0</v>
      </c>
      <c r="BC104" s="132">
        <f>'SO 10 - LOĎ NINA'!F36</f>
        <v>0</v>
      </c>
      <c r="BD104" s="134">
        <f>'SO 10 - LOĎ NINA'!F37</f>
        <v>0</v>
      </c>
      <c r="BE104" s="7"/>
      <c r="BT104" s="135" t="s">
        <v>85</v>
      </c>
      <c r="BV104" s="135" t="s">
        <v>79</v>
      </c>
      <c r="BW104" s="135" t="s">
        <v>113</v>
      </c>
      <c r="BX104" s="135" t="s">
        <v>5</v>
      </c>
      <c r="CL104" s="135" t="s">
        <v>1</v>
      </c>
      <c r="CM104" s="135" t="s">
        <v>77</v>
      </c>
    </row>
    <row r="105" s="7" customFormat="1" ht="16.5" customHeight="1">
      <c r="A105" s="123" t="s">
        <v>81</v>
      </c>
      <c r="B105" s="124"/>
      <c r="C105" s="125"/>
      <c r="D105" s="126" t="s">
        <v>114</v>
      </c>
      <c r="E105" s="126"/>
      <c r="F105" s="126"/>
      <c r="G105" s="126"/>
      <c r="H105" s="126"/>
      <c r="I105" s="127"/>
      <c r="J105" s="126" t="s">
        <v>115</v>
      </c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8">
        <f>'SO 11 - KOLOTOČ'!J30</f>
        <v>0</v>
      </c>
      <c r="AH105" s="127"/>
      <c r="AI105" s="127"/>
      <c r="AJ105" s="127"/>
      <c r="AK105" s="127"/>
      <c r="AL105" s="127"/>
      <c r="AM105" s="127"/>
      <c r="AN105" s="128">
        <f>SUM(AG105,AT105)</f>
        <v>0</v>
      </c>
      <c r="AO105" s="127"/>
      <c r="AP105" s="127"/>
      <c r="AQ105" s="129" t="s">
        <v>84</v>
      </c>
      <c r="AR105" s="130"/>
      <c r="AS105" s="136">
        <v>0</v>
      </c>
      <c r="AT105" s="137">
        <f>ROUND(SUM(AV105:AW105),2)</f>
        <v>0</v>
      </c>
      <c r="AU105" s="138">
        <f>'SO 11 - KOLOTOČ'!P120</f>
        <v>0</v>
      </c>
      <c r="AV105" s="137">
        <f>'SO 11 - KOLOTOČ'!J33</f>
        <v>0</v>
      </c>
      <c r="AW105" s="137">
        <f>'SO 11 - KOLOTOČ'!J34</f>
        <v>0</v>
      </c>
      <c r="AX105" s="137">
        <f>'SO 11 - KOLOTOČ'!J35</f>
        <v>0</v>
      </c>
      <c r="AY105" s="137">
        <f>'SO 11 - KOLOTOČ'!J36</f>
        <v>0</v>
      </c>
      <c r="AZ105" s="137">
        <f>'SO 11 - KOLOTOČ'!F33</f>
        <v>0</v>
      </c>
      <c r="BA105" s="137">
        <f>'SO 11 - KOLOTOČ'!F34</f>
        <v>0</v>
      </c>
      <c r="BB105" s="137">
        <f>'SO 11 - KOLOTOČ'!F35</f>
        <v>0</v>
      </c>
      <c r="BC105" s="137">
        <f>'SO 11 - KOLOTOČ'!F36</f>
        <v>0</v>
      </c>
      <c r="BD105" s="139">
        <f>'SO 11 - KOLOTOČ'!F37</f>
        <v>0</v>
      </c>
      <c r="BE105" s="7"/>
      <c r="BT105" s="135" t="s">
        <v>85</v>
      </c>
      <c r="BV105" s="135" t="s">
        <v>79</v>
      </c>
      <c r="BW105" s="135" t="s">
        <v>116</v>
      </c>
      <c r="BX105" s="135" t="s">
        <v>5</v>
      </c>
      <c r="CL105" s="135" t="s">
        <v>1</v>
      </c>
      <c r="CM105" s="135" t="s">
        <v>77</v>
      </c>
    </row>
    <row r="106" s="2" customFormat="1" ht="30" customHeight="1">
      <c r="A106" s="36"/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42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</row>
    <row r="107" s="2" customFormat="1" ht="6.96" customHeight="1">
      <c r="A107" s="36"/>
      <c r="B107" s="70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42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</row>
  </sheetData>
  <sheetProtection sheet="1" formatColumns="0" formatRows="0" objects="1" scenarios="1" spinCount="100000" saltValue="vaSxF9CF+J+HJnmTkauVlgQru5bIhwsmxYtyNJwQ/7t0+i/OpXXU5K4zl5l2uWSeHMdxf5OGvaiK/OY2xbGCFw==" hashValue="WZ8gwtHG94rNww9jIy8x0+5WWndt1DL2LhgOH3k4I1fFJDojkPehchn0/oJEvrTtbRL4lKzzGlY0mwvAFyyHHg==" algorithmName="SHA-512" password="C678"/>
  <mergeCells count="82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O85"/>
    <mergeCell ref="D105:H105"/>
    <mergeCell ref="J105:AF105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N105:AP105"/>
    <mergeCell ref="AG105:AM105"/>
    <mergeCell ref="AN94:AP94"/>
  </mergeCells>
  <hyperlinks>
    <hyperlink ref="A95" location="'SO 01 - ALTÁN'!C2" display="/"/>
    <hyperlink ref="A96" location="'SO 02 - INFOTABUĽA'!C2" display="/"/>
    <hyperlink ref="A97" location="'SO 03 - LAVIČKA'!C2" display="/"/>
    <hyperlink ref="A98" location="'SO 04 - SMETIAK'!C2" display="/"/>
    <hyperlink ref="A99" location="'SO 05 - HOJDAČKA HNIEZDO'!C2" display="/"/>
    <hyperlink ref="A100" location="'SO 06 - HOJDAČKA REŤAZOVÁ...'!C2" display="/"/>
    <hyperlink ref="A101" location="'SO 07 - FITDRÁHA'!C2" display="/"/>
    <hyperlink ref="A102" location="'SO 08 - PIESKOVISKO ČLN'!C2" display="/"/>
    <hyperlink ref="A103" location="'SO 09 - LOĎ PINTA'!C2" display="/"/>
    <hyperlink ref="A104" location="'SO 10 - LOĎ NINA'!C2" display="/"/>
    <hyperlink ref="A105" location="'SO 11 - KOLOTOČ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300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ROUND(J124,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ROUND((SUM(BE124:BE158)),  2)</f>
        <v>0</v>
      </c>
      <c r="G33" s="160"/>
      <c r="H33" s="160"/>
      <c r="I33" s="161">
        <v>0.20000000000000001</v>
      </c>
      <c r="J33" s="159">
        <f>ROUND(((SUM(BE124:BE158))*I33),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ROUND((SUM(BF124:BF158)),  2)</f>
        <v>0</v>
      </c>
      <c r="G34" s="160"/>
      <c r="H34" s="160"/>
      <c r="I34" s="161">
        <v>0.20000000000000001</v>
      </c>
      <c r="J34" s="159">
        <f>ROUND(((SUM(BF124:BF158))*I34),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ROUND((SUM(BG124:BG158)),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ROUND((SUM(BH124:BH158)),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ROUND((SUM(BI124:BI158)),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09 - LOĎ PINTA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J124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J125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J126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J131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128</v>
      </c>
      <c r="E100" s="196"/>
      <c r="F100" s="196"/>
      <c r="G100" s="196"/>
      <c r="H100" s="196"/>
      <c r="I100" s="196"/>
      <c r="J100" s="197">
        <f>J133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129</v>
      </c>
      <c r="E101" s="196"/>
      <c r="F101" s="196"/>
      <c r="G101" s="196"/>
      <c r="H101" s="196"/>
      <c r="I101" s="196"/>
      <c r="J101" s="197">
        <f>J137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269</v>
      </c>
      <c r="E102" s="196"/>
      <c r="F102" s="196"/>
      <c r="G102" s="196"/>
      <c r="H102" s="196"/>
      <c r="I102" s="196"/>
      <c r="J102" s="197">
        <f>J144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94"/>
      <c r="D103" s="195" t="s">
        <v>283</v>
      </c>
      <c r="E103" s="196"/>
      <c r="F103" s="196"/>
      <c r="G103" s="196"/>
      <c r="H103" s="196"/>
      <c r="I103" s="196"/>
      <c r="J103" s="197">
        <f>J151</f>
        <v>0</v>
      </c>
      <c r="K103" s="194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94"/>
      <c r="D104" s="195" t="s">
        <v>133</v>
      </c>
      <c r="E104" s="196"/>
      <c r="F104" s="196"/>
      <c r="G104" s="196"/>
      <c r="H104" s="196"/>
      <c r="I104" s="196"/>
      <c r="J104" s="197">
        <f>J155</f>
        <v>0</v>
      </c>
      <c r="K104" s="194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67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6.96" customHeight="1">
      <c r="A106" s="36"/>
      <c r="B106" s="70"/>
      <c r="C106" s="71"/>
      <c r="D106" s="71"/>
      <c r="E106" s="71"/>
      <c r="F106" s="71"/>
      <c r="G106" s="71"/>
      <c r="H106" s="71"/>
      <c r="I106" s="71"/>
      <c r="J106" s="71"/>
      <c r="K106" s="71"/>
      <c r="L106" s="67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10" s="2" customFormat="1" ht="6.96" customHeight="1">
      <c r="A110" s="36"/>
      <c r="B110" s="72"/>
      <c r="C110" s="73"/>
      <c r="D110" s="73"/>
      <c r="E110" s="73"/>
      <c r="F110" s="73"/>
      <c r="G110" s="73"/>
      <c r="H110" s="73"/>
      <c r="I110" s="73"/>
      <c r="J110" s="73"/>
      <c r="K110" s="73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4.96" customHeight="1">
      <c r="A111" s="36"/>
      <c r="B111" s="37"/>
      <c r="C111" s="21" t="s">
        <v>134</v>
      </c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15</v>
      </c>
      <c r="D113" s="38"/>
      <c r="E113" s="38"/>
      <c r="F113" s="38"/>
      <c r="G113" s="38"/>
      <c r="H113" s="38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182" t="str">
        <f>E7</f>
        <v>Detské Inkluzívne ihrisko Rodinka</v>
      </c>
      <c r="F114" s="30"/>
      <c r="G114" s="30"/>
      <c r="H114" s="30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118</v>
      </c>
      <c r="D115" s="38"/>
      <c r="E115" s="38"/>
      <c r="F115" s="38"/>
      <c r="G115" s="38"/>
      <c r="H115" s="38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6.5" customHeight="1">
      <c r="A116" s="36"/>
      <c r="B116" s="37"/>
      <c r="C116" s="38"/>
      <c r="D116" s="38"/>
      <c r="E116" s="80" t="str">
        <f>E9</f>
        <v>SO 09 - LOĎ PINTA</v>
      </c>
      <c r="F116" s="38"/>
      <c r="G116" s="38"/>
      <c r="H116" s="38"/>
      <c r="I116" s="38"/>
      <c r="J116" s="38"/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2" customHeight="1">
      <c r="A118" s="36"/>
      <c r="B118" s="37"/>
      <c r="C118" s="30" t="s">
        <v>19</v>
      </c>
      <c r="D118" s="38"/>
      <c r="E118" s="38"/>
      <c r="F118" s="25" t="str">
        <f>F12</f>
        <v>Skalica</v>
      </c>
      <c r="G118" s="38"/>
      <c r="H118" s="38"/>
      <c r="I118" s="30" t="s">
        <v>21</v>
      </c>
      <c r="J118" s="83" t="str">
        <f>IF(J12="","",J12)</f>
        <v>20. 1. 2022</v>
      </c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25.65" customHeight="1">
      <c r="A120" s="36"/>
      <c r="B120" s="37"/>
      <c r="C120" s="30" t="s">
        <v>23</v>
      </c>
      <c r="D120" s="38"/>
      <c r="E120" s="38"/>
      <c r="F120" s="25" t="str">
        <f>E15</f>
        <v>Mesto Skalica</v>
      </c>
      <c r="G120" s="38"/>
      <c r="H120" s="38"/>
      <c r="I120" s="30" t="s">
        <v>31</v>
      </c>
      <c r="J120" s="34" t="str">
        <f>E21</f>
        <v>Ing. arch. Andrea Kliská</v>
      </c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5.15" customHeight="1">
      <c r="A121" s="36"/>
      <c r="B121" s="37"/>
      <c r="C121" s="30" t="s">
        <v>29</v>
      </c>
      <c r="D121" s="38"/>
      <c r="E121" s="38"/>
      <c r="F121" s="25" t="str">
        <f>IF(E18="","",E18)</f>
        <v>Vyplň údaj</v>
      </c>
      <c r="G121" s="38"/>
      <c r="H121" s="38"/>
      <c r="I121" s="30" t="s">
        <v>34</v>
      </c>
      <c r="J121" s="34" t="str">
        <f>E24</f>
        <v xml:space="preserve"> </v>
      </c>
      <c r="K121" s="38"/>
      <c r="L121" s="67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0.32" customHeight="1">
      <c r="A122" s="36"/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67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11" customFormat="1" ht="29.28" customHeight="1">
      <c r="A123" s="199"/>
      <c r="B123" s="200"/>
      <c r="C123" s="201" t="s">
        <v>135</v>
      </c>
      <c r="D123" s="202" t="s">
        <v>62</v>
      </c>
      <c r="E123" s="202" t="s">
        <v>58</v>
      </c>
      <c r="F123" s="202" t="s">
        <v>59</v>
      </c>
      <c r="G123" s="202" t="s">
        <v>136</v>
      </c>
      <c r="H123" s="202" t="s">
        <v>137</v>
      </c>
      <c r="I123" s="202" t="s">
        <v>138</v>
      </c>
      <c r="J123" s="203" t="s">
        <v>122</v>
      </c>
      <c r="K123" s="204" t="s">
        <v>139</v>
      </c>
      <c r="L123" s="205"/>
      <c r="M123" s="104" t="s">
        <v>1</v>
      </c>
      <c r="N123" s="105" t="s">
        <v>41</v>
      </c>
      <c r="O123" s="105" t="s">
        <v>140</v>
      </c>
      <c r="P123" s="105" t="s">
        <v>141</v>
      </c>
      <c r="Q123" s="105" t="s">
        <v>142</v>
      </c>
      <c r="R123" s="105" t="s">
        <v>143</v>
      </c>
      <c r="S123" s="105" t="s">
        <v>144</v>
      </c>
      <c r="T123" s="106" t="s">
        <v>145</v>
      </c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</row>
    <row r="124" s="2" customFormat="1" ht="22.8" customHeight="1">
      <c r="A124" s="36"/>
      <c r="B124" s="37"/>
      <c r="C124" s="111" t="s">
        <v>123</v>
      </c>
      <c r="D124" s="38"/>
      <c r="E124" s="38"/>
      <c r="F124" s="38"/>
      <c r="G124" s="38"/>
      <c r="H124" s="38"/>
      <c r="I124" s="38"/>
      <c r="J124" s="206">
        <f>BK124</f>
        <v>0</v>
      </c>
      <c r="K124" s="38"/>
      <c r="L124" s="42"/>
      <c r="M124" s="107"/>
      <c r="N124" s="207"/>
      <c r="O124" s="108"/>
      <c r="P124" s="208">
        <f>P125</f>
        <v>0</v>
      </c>
      <c r="Q124" s="108"/>
      <c r="R124" s="208">
        <f>R125</f>
        <v>0</v>
      </c>
      <c r="S124" s="108"/>
      <c r="T124" s="209">
        <f>T125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76</v>
      </c>
      <c r="AU124" s="15" t="s">
        <v>124</v>
      </c>
      <c r="BK124" s="210">
        <f>BK125</f>
        <v>0</v>
      </c>
    </row>
    <row r="125" s="12" customFormat="1" ht="25.92" customHeight="1">
      <c r="A125" s="12"/>
      <c r="B125" s="211"/>
      <c r="C125" s="212"/>
      <c r="D125" s="213" t="s">
        <v>76</v>
      </c>
      <c r="E125" s="214" t="s">
        <v>146</v>
      </c>
      <c r="F125" s="214" t="s">
        <v>147</v>
      </c>
      <c r="G125" s="212"/>
      <c r="H125" s="212"/>
      <c r="I125" s="215"/>
      <c r="J125" s="216">
        <f>BK125</f>
        <v>0</v>
      </c>
      <c r="K125" s="212"/>
      <c r="L125" s="217"/>
      <c r="M125" s="218"/>
      <c r="N125" s="219"/>
      <c r="O125" s="219"/>
      <c r="P125" s="220">
        <f>P126+P131+P133+P137+P144+P151+P155</f>
        <v>0</v>
      </c>
      <c r="Q125" s="219"/>
      <c r="R125" s="220">
        <f>R126+R131+R133+R137+R144+R151+R155</f>
        <v>0</v>
      </c>
      <c r="S125" s="219"/>
      <c r="T125" s="221">
        <f>T126+T131+T133+T137+T144+T151+T155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77</v>
      </c>
      <c r="AY125" s="222" t="s">
        <v>148</v>
      </c>
      <c r="BK125" s="224">
        <f>BK126+BK131+BK133+BK137+BK144+BK151+BK155</f>
        <v>0</v>
      </c>
    </row>
    <row r="126" s="12" customFormat="1" ht="22.8" customHeight="1">
      <c r="A126" s="12"/>
      <c r="B126" s="211"/>
      <c r="C126" s="212"/>
      <c r="D126" s="213" t="s">
        <v>76</v>
      </c>
      <c r="E126" s="225" t="s">
        <v>85</v>
      </c>
      <c r="F126" s="225" t="s">
        <v>149</v>
      </c>
      <c r="G126" s="212"/>
      <c r="H126" s="212"/>
      <c r="I126" s="215"/>
      <c r="J126" s="226">
        <f>BK126</f>
        <v>0</v>
      </c>
      <c r="K126" s="212"/>
      <c r="L126" s="217"/>
      <c r="M126" s="218"/>
      <c r="N126" s="219"/>
      <c r="O126" s="219"/>
      <c r="P126" s="220">
        <f>SUM(P127:P130)</f>
        <v>0</v>
      </c>
      <c r="Q126" s="219"/>
      <c r="R126" s="220">
        <f>SUM(R127:R130)</f>
        <v>0</v>
      </c>
      <c r="S126" s="219"/>
      <c r="T126" s="221">
        <f>SUM(T127:T130)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85</v>
      </c>
      <c r="AT126" s="223" t="s">
        <v>76</v>
      </c>
      <c r="AU126" s="223" t="s">
        <v>85</v>
      </c>
      <c r="AY126" s="222" t="s">
        <v>148</v>
      </c>
      <c r="BK126" s="224">
        <f>SUM(BK127:BK130)</f>
        <v>0</v>
      </c>
    </row>
    <row r="127" s="2" customFormat="1" ht="21.75" customHeight="1">
      <c r="A127" s="36"/>
      <c r="B127" s="37"/>
      <c r="C127" s="227" t="s">
        <v>85</v>
      </c>
      <c r="D127" s="227" t="s">
        <v>150</v>
      </c>
      <c r="E127" s="228" t="s">
        <v>151</v>
      </c>
      <c r="F127" s="229" t="s">
        <v>152</v>
      </c>
      <c r="G127" s="230" t="s">
        <v>153</v>
      </c>
      <c r="H127" s="231">
        <v>1.5840000000000001</v>
      </c>
      <c r="I127" s="232"/>
      <c r="J127" s="233">
        <f>ROUND(I127*H127,2)</f>
        <v>0</v>
      </c>
      <c r="K127" s="234"/>
      <c r="L127" s="42"/>
      <c r="M127" s="235" t="s">
        <v>1</v>
      </c>
      <c r="N127" s="236" t="s">
        <v>43</v>
      </c>
      <c r="O127" s="95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39" t="s">
        <v>154</v>
      </c>
      <c r="AT127" s="239" t="s">
        <v>150</v>
      </c>
      <c r="AU127" s="239" t="s">
        <v>155</v>
      </c>
      <c r="AY127" s="15" t="s">
        <v>148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5" t="s">
        <v>155</v>
      </c>
      <c r="BK127" s="240">
        <f>ROUND(I127*H127,2)</f>
        <v>0</v>
      </c>
      <c r="BL127" s="15" t="s">
        <v>154</v>
      </c>
      <c r="BM127" s="239" t="s">
        <v>155</v>
      </c>
    </row>
    <row r="128" s="2" customFormat="1" ht="33" customHeight="1">
      <c r="A128" s="36"/>
      <c r="B128" s="37"/>
      <c r="C128" s="227" t="s">
        <v>155</v>
      </c>
      <c r="D128" s="227" t="s">
        <v>150</v>
      </c>
      <c r="E128" s="228" t="s">
        <v>156</v>
      </c>
      <c r="F128" s="229" t="s">
        <v>157</v>
      </c>
      <c r="G128" s="230" t="s">
        <v>153</v>
      </c>
      <c r="H128" s="231">
        <v>1.5840000000000001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154</v>
      </c>
    </row>
    <row r="129" s="2" customFormat="1" ht="24.15" customHeight="1">
      <c r="A129" s="36"/>
      <c r="B129" s="37"/>
      <c r="C129" s="227" t="s">
        <v>158</v>
      </c>
      <c r="D129" s="227" t="s">
        <v>150</v>
      </c>
      <c r="E129" s="228" t="s">
        <v>159</v>
      </c>
      <c r="F129" s="229" t="s">
        <v>160</v>
      </c>
      <c r="G129" s="230" t="s">
        <v>153</v>
      </c>
      <c r="H129" s="231">
        <v>1.5840000000000001</v>
      </c>
      <c r="I129" s="232"/>
      <c r="J129" s="233">
        <f>ROUND(I129*H129,2)</f>
        <v>0</v>
      </c>
      <c r="K129" s="234"/>
      <c r="L129" s="42"/>
      <c r="M129" s="235" t="s">
        <v>1</v>
      </c>
      <c r="N129" s="236" t="s">
        <v>43</v>
      </c>
      <c r="O129" s="95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39" t="s">
        <v>154</v>
      </c>
      <c r="AT129" s="239" t="s">
        <v>150</v>
      </c>
      <c r="AU129" s="239" t="s">
        <v>155</v>
      </c>
      <c r="AY129" s="15" t="s">
        <v>148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5" t="s">
        <v>155</v>
      </c>
      <c r="BK129" s="240">
        <f>ROUND(I129*H129,2)</f>
        <v>0</v>
      </c>
      <c r="BL129" s="15" t="s">
        <v>154</v>
      </c>
      <c r="BM129" s="239" t="s">
        <v>161</v>
      </c>
    </row>
    <row r="130" s="2" customFormat="1" ht="16.5" customHeight="1">
      <c r="A130" s="36"/>
      <c r="B130" s="37"/>
      <c r="C130" s="227" t="s">
        <v>154</v>
      </c>
      <c r="D130" s="227" t="s">
        <v>150</v>
      </c>
      <c r="E130" s="228" t="s">
        <v>162</v>
      </c>
      <c r="F130" s="229" t="s">
        <v>163</v>
      </c>
      <c r="G130" s="230" t="s">
        <v>153</v>
      </c>
      <c r="H130" s="231">
        <v>1.5840000000000001</v>
      </c>
      <c r="I130" s="232"/>
      <c r="J130" s="233">
        <f>ROUND(I130*H130,2)</f>
        <v>0</v>
      </c>
      <c r="K130" s="234"/>
      <c r="L130" s="42"/>
      <c r="M130" s="235" t="s">
        <v>1</v>
      </c>
      <c r="N130" s="236" t="s">
        <v>43</v>
      </c>
      <c r="O130" s="95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39" t="s">
        <v>154</v>
      </c>
      <c r="AT130" s="239" t="s">
        <v>150</v>
      </c>
      <c r="AU130" s="239" t="s">
        <v>155</v>
      </c>
      <c r="AY130" s="15" t="s">
        <v>148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5" t="s">
        <v>155</v>
      </c>
      <c r="BK130" s="240">
        <f>ROUND(I130*H130,2)</f>
        <v>0</v>
      </c>
      <c r="BL130" s="15" t="s">
        <v>154</v>
      </c>
      <c r="BM130" s="239" t="s">
        <v>164</v>
      </c>
    </row>
    <row r="131" s="12" customFormat="1" ht="22.8" customHeight="1">
      <c r="A131" s="12"/>
      <c r="B131" s="211"/>
      <c r="C131" s="212"/>
      <c r="D131" s="213" t="s">
        <v>76</v>
      </c>
      <c r="E131" s="225" t="s">
        <v>155</v>
      </c>
      <c r="F131" s="225" t="s">
        <v>165</v>
      </c>
      <c r="G131" s="212"/>
      <c r="H131" s="212"/>
      <c r="I131" s="215"/>
      <c r="J131" s="226">
        <f>BK131</f>
        <v>0</v>
      </c>
      <c r="K131" s="212"/>
      <c r="L131" s="217"/>
      <c r="M131" s="218"/>
      <c r="N131" s="219"/>
      <c r="O131" s="219"/>
      <c r="P131" s="220">
        <f>P132</f>
        <v>0</v>
      </c>
      <c r="Q131" s="219"/>
      <c r="R131" s="220">
        <f>R132</f>
        <v>0</v>
      </c>
      <c r="S131" s="219"/>
      <c r="T131" s="221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85</v>
      </c>
      <c r="AT131" s="223" t="s">
        <v>76</v>
      </c>
      <c r="AU131" s="223" t="s">
        <v>85</v>
      </c>
      <c r="AY131" s="222" t="s">
        <v>148</v>
      </c>
      <c r="BK131" s="224">
        <f>BK132</f>
        <v>0</v>
      </c>
    </row>
    <row r="132" s="2" customFormat="1" ht="16.5" customHeight="1">
      <c r="A132" s="36"/>
      <c r="B132" s="37"/>
      <c r="C132" s="227" t="s">
        <v>166</v>
      </c>
      <c r="D132" s="227" t="s">
        <v>150</v>
      </c>
      <c r="E132" s="228" t="s">
        <v>167</v>
      </c>
      <c r="F132" s="229" t="s">
        <v>168</v>
      </c>
      <c r="G132" s="230" t="s">
        <v>153</v>
      </c>
      <c r="H132" s="231">
        <v>1.5840000000000001</v>
      </c>
      <c r="I132" s="232"/>
      <c r="J132" s="233">
        <f>ROUND(I132*H132,2)</f>
        <v>0</v>
      </c>
      <c r="K132" s="234"/>
      <c r="L132" s="42"/>
      <c r="M132" s="235" t="s">
        <v>1</v>
      </c>
      <c r="N132" s="236" t="s">
        <v>43</v>
      </c>
      <c r="O132" s="95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39" t="s">
        <v>154</v>
      </c>
      <c r="AT132" s="239" t="s">
        <v>150</v>
      </c>
      <c r="AU132" s="239" t="s">
        <v>155</v>
      </c>
      <c r="AY132" s="15" t="s">
        <v>148</v>
      </c>
      <c r="BE132" s="240">
        <f>IF(N132="základná",J132,0)</f>
        <v>0</v>
      </c>
      <c r="BF132" s="240">
        <f>IF(N132="znížená",J132,0)</f>
        <v>0</v>
      </c>
      <c r="BG132" s="240">
        <f>IF(N132="zákl. prenesená",J132,0)</f>
        <v>0</v>
      </c>
      <c r="BH132" s="240">
        <f>IF(N132="zníž. prenesená",J132,0)</f>
        <v>0</v>
      </c>
      <c r="BI132" s="240">
        <f>IF(N132="nulová",J132,0)</f>
        <v>0</v>
      </c>
      <c r="BJ132" s="15" t="s">
        <v>155</v>
      </c>
      <c r="BK132" s="240">
        <f>ROUND(I132*H132,2)</f>
        <v>0</v>
      </c>
      <c r="BL132" s="15" t="s">
        <v>154</v>
      </c>
      <c r="BM132" s="239" t="s">
        <v>169</v>
      </c>
    </row>
    <row r="133" s="12" customFormat="1" ht="22.8" customHeight="1">
      <c r="A133" s="12"/>
      <c r="B133" s="211"/>
      <c r="C133" s="212"/>
      <c r="D133" s="213" t="s">
        <v>76</v>
      </c>
      <c r="E133" s="225" t="s">
        <v>170</v>
      </c>
      <c r="F133" s="225" t="s">
        <v>171</v>
      </c>
      <c r="G133" s="212"/>
      <c r="H133" s="212"/>
      <c r="I133" s="215"/>
      <c r="J133" s="226">
        <f>BK133</f>
        <v>0</v>
      </c>
      <c r="K133" s="212"/>
      <c r="L133" s="217"/>
      <c r="M133" s="218"/>
      <c r="N133" s="219"/>
      <c r="O133" s="219"/>
      <c r="P133" s="220">
        <f>SUM(P134:P136)</f>
        <v>0</v>
      </c>
      <c r="Q133" s="219"/>
      <c r="R133" s="220">
        <f>SUM(R134:R136)</f>
        <v>0</v>
      </c>
      <c r="S133" s="219"/>
      <c r="T133" s="221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2" t="s">
        <v>85</v>
      </c>
      <c r="AT133" s="223" t="s">
        <v>76</v>
      </c>
      <c r="AU133" s="223" t="s">
        <v>85</v>
      </c>
      <c r="AY133" s="222" t="s">
        <v>148</v>
      </c>
      <c r="BK133" s="224">
        <f>SUM(BK134:BK136)</f>
        <v>0</v>
      </c>
    </row>
    <row r="134" s="2" customFormat="1" ht="21.75" customHeight="1">
      <c r="A134" s="36"/>
      <c r="B134" s="37"/>
      <c r="C134" s="227" t="s">
        <v>161</v>
      </c>
      <c r="D134" s="227" t="s">
        <v>150</v>
      </c>
      <c r="E134" s="228" t="s">
        <v>172</v>
      </c>
      <c r="F134" s="229" t="s">
        <v>173</v>
      </c>
      <c r="G134" s="230" t="s">
        <v>174</v>
      </c>
      <c r="H134" s="231">
        <v>10</v>
      </c>
      <c r="I134" s="232"/>
      <c r="J134" s="233">
        <f>ROUND(I134*H134,2)</f>
        <v>0</v>
      </c>
      <c r="K134" s="234"/>
      <c r="L134" s="42"/>
      <c r="M134" s="235" t="s">
        <v>1</v>
      </c>
      <c r="N134" s="236" t="s">
        <v>43</v>
      </c>
      <c r="O134" s="95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9" t="s">
        <v>154</v>
      </c>
      <c r="AT134" s="239" t="s">
        <v>150</v>
      </c>
      <c r="AU134" s="239" t="s">
        <v>155</v>
      </c>
      <c r="AY134" s="15" t="s">
        <v>148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5" t="s">
        <v>155</v>
      </c>
      <c r="BK134" s="240">
        <f>ROUND(I134*H134,2)</f>
        <v>0</v>
      </c>
      <c r="BL134" s="15" t="s">
        <v>154</v>
      </c>
      <c r="BM134" s="239" t="s">
        <v>175</v>
      </c>
    </row>
    <row r="135" s="2" customFormat="1" ht="16.5" customHeight="1">
      <c r="A135" s="36"/>
      <c r="B135" s="37"/>
      <c r="C135" s="227" t="s">
        <v>176</v>
      </c>
      <c r="D135" s="227" t="s">
        <v>150</v>
      </c>
      <c r="E135" s="228" t="s">
        <v>177</v>
      </c>
      <c r="F135" s="229" t="s">
        <v>178</v>
      </c>
      <c r="G135" s="230" t="s">
        <v>174</v>
      </c>
      <c r="H135" s="231">
        <v>10</v>
      </c>
      <c r="I135" s="232"/>
      <c r="J135" s="233">
        <f>ROUND(I135*H135,2)</f>
        <v>0</v>
      </c>
      <c r="K135" s="234"/>
      <c r="L135" s="42"/>
      <c r="M135" s="235" t="s">
        <v>1</v>
      </c>
      <c r="N135" s="236" t="s">
        <v>43</v>
      </c>
      <c r="O135" s="95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9" t="s">
        <v>154</v>
      </c>
      <c r="AT135" s="239" t="s">
        <v>150</v>
      </c>
      <c r="AU135" s="239" t="s">
        <v>155</v>
      </c>
      <c r="AY135" s="15" t="s">
        <v>148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5" t="s">
        <v>155</v>
      </c>
      <c r="BK135" s="240">
        <f>ROUND(I135*H135,2)</f>
        <v>0</v>
      </c>
      <c r="BL135" s="15" t="s">
        <v>154</v>
      </c>
      <c r="BM135" s="239" t="s">
        <v>179</v>
      </c>
    </row>
    <row r="136" s="2" customFormat="1" ht="33" customHeight="1">
      <c r="A136" s="36"/>
      <c r="B136" s="37"/>
      <c r="C136" s="227" t="s">
        <v>164</v>
      </c>
      <c r="D136" s="227" t="s">
        <v>150</v>
      </c>
      <c r="E136" s="228" t="s">
        <v>180</v>
      </c>
      <c r="F136" s="229" t="s">
        <v>181</v>
      </c>
      <c r="G136" s="230" t="s">
        <v>182</v>
      </c>
      <c r="H136" s="231">
        <v>2</v>
      </c>
      <c r="I136" s="232"/>
      <c r="J136" s="233">
        <f>ROUND(I136*H136,2)</f>
        <v>0</v>
      </c>
      <c r="K136" s="234"/>
      <c r="L136" s="42"/>
      <c r="M136" s="235" t="s">
        <v>1</v>
      </c>
      <c r="N136" s="236" t="s">
        <v>43</v>
      </c>
      <c r="O136" s="95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9" t="s">
        <v>154</v>
      </c>
      <c r="AT136" s="239" t="s">
        <v>150</v>
      </c>
      <c r="AU136" s="239" t="s">
        <v>155</v>
      </c>
      <c r="AY136" s="15" t="s">
        <v>148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5" t="s">
        <v>155</v>
      </c>
      <c r="BK136" s="240">
        <f>ROUND(I136*H136,2)</f>
        <v>0</v>
      </c>
      <c r="BL136" s="15" t="s">
        <v>154</v>
      </c>
      <c r="BM136" s="239" t="s">
        <v>183</v>
      </c>
    </row>
    <row r="137" s="12" customFormat="1" ht="22.8" customHeight="1">
      <c r="A137" s="12"/>
      <c r="B137" s="211"/>
      <c r="C137" s="212"/>
      <c r="D137" s="213" t="s">
        <v>76</v>
      </c>
      <c r="E137" s="225" t="s">
        <v>184</v>
      </c>
      <c r="F137" s="225" t="s">
        <v>185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SUM(P138:P143)</f>
        <v>0</v>
      </c>
      <c r="Q137" s="219"/>
      <c r="R137" s="220">
        <f>SUM(R138:R143)</f>
        <v>0</v>
      </c>
      <c r="S137" s="219"/>
      <c r="T137" s="221">
        <f>SUM(T138:T143)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155</v>
      </c>
      <c r="AT137" s="223" t="s">
        <v>76</v>
      </c>
      <c r="AU137" s="223" t="s">
        <v>85</v>
      </c>
      <c r="AY137" s="222" t="s">
        <v>148</v>
      </c>
      <c r="BK137" s="224">
        <f>SUM(BK138:BK143)</f>
        <v>0</v>
      </c>
    </row>
    <row r="138" s="2" customFormat="1" ht="16.5" customHeight="1">
      <c r="A138" s="36"/>
      <c r="B138" s="37"/>
      <c r="C138" s="227" t="s">
        <v>170</v>
      </c>
      <c r="D138" s="227" t="s">
        <v>150</v>
      </c>
      <c r="E138" s="228" t="s">
        <v>301</v>
      </c>
      <c r="F138" s="229" t="s">
        <v>302</v>
      </c>
      <c r="G138" s="230" t="s">
        <v>174</v>
      </c>
      <c r="H138" s="231">
        <v>30</v>
      </c>
      <c r="I138" s="232"/>
      <c r="J138" s="233">
        <f>ROUND(I138*H138,2)</f>
        <v>0</v>
      </c>
      <c r="K138" s="234"/>
      <c r="L138" s="42"/>
      <c r="M138" s="235" t="s">
        <v>1</v>
      </c>
      <c r="N138" s="236" t="s">
        <v>43</v>
      </c>
      <c r="O138" s="95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39" t="s">
        <v>183</v>
      </c>
      <c r="AT138" s="239" t="s">
        <v>150</v>
      </c>
      <c r="AU138" s="239" t="s">
        <v>155</v>
      </c>
      <c r="AY138" s="15" t="s">
        <v>148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5" t="s">
        <v>155</v>
      </c>
      <c r="BK138" s="240">
        <f>ROUND(I138*H138,2)</f>
        <v>0</v>
      </c>
      <c r="BL138" s="15" t="s">
        <v>183</v>
      </c>
      <c r="BM138" s="239" t="s">
        <v>188</v>
      </c>
    </row>
    <row r="139" s="2" customFormat="1" ht="16.5" customHeight="1">
      <c r="A139" s="36"/>
      <c r="B139" s="37"/>
      <c r="C139" s="241" t="s">
        <v>169</v>
      </c>
      <c r="D139" s="241" t="s">
        <v>189</v>
      </c>
      <c r="E139" s="242" t="s">
        <v>289</v>
      </c>
      <c r="F139" s="243" t="s">
        <v>303</v>
      </c>
      <c r="G139" s="244" t="s">
        <v>174</v>
      </c>
      <c r="H139" s="245">
        <v>30</v>
      </c>
      <c r="I139" s="246"/>
      <c r="J139" s="247">
        <f>ROUND(I139*H139,2)</f>
        <v>0</v>
      </c>
      <c r="K139" s="248"/>
      <c r="L139" s="249"/>
      <c r="M139" s="250" t="s">
        <v>1</v>
      </c>
      <c r="N139" s="251" t="s">
        <v>43</v>
      </c>
      <c r="O139" s="95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39" t="s">
        <v>192</v>
      </c>
      <c r="AT139" s="239" t="s">
        <v>189</v>
      </c>
      <c r="AU139" s="239" t="s">
        <v>155</v>
      </c>
      <c r="AY139" s="15" t="s">
        <v>148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5" t="s">
        <v>155</v>
      </c>
      <c r="BK139" s="240">
        <f>ROUND(I139*H139,2)</f>
        <v>0</v>
      </c>
      <c r="BL139" s="15" t="s">
        <v>183</v>
      </c>
      <c r="BM139" s="239" t="s">
        <v>7</v>
      </c>
    </row>
    <row r="140" s="2" customFormat="1" ht="24.15" customHeight="1">
      <c r="A140" s="36"/>
      <c r="B140" s="37"/>
      <c r="C140" s="227" t="s">
        <v>193</v>
      </c>
      <c r="D140" s="227" t="s">
        <v>150</v>
      </c>
      <c r="E140" s="228" t="s">
        <v>186</v>
      </c>
      <c r="F140" s="229" t="s">
        <v>187</v>
      </c>
      <c r="G140" s="230" t="s">
        <v>153</v>
      </c>
      <c r="H140" s="231">
        <v>1.7</v>
      </c>
      <c r="I140" s="232"/>
      <c r="J140" s="233">
        <f>ROUND(I140*H140,2)</f>
        <v>0</v>
      </c>
      <c r="K140" s="234"/>
      <c r="L140" s="42"/>
      <c r="M140" s="235" t="s">
        <v>1</v>
      </c>
      <c r="N140" s="236" t="s">
        <v>43</v>
      </c>
      <c r="O140" s="95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9" t="s">
        <v>183</v>
      </c>
      <c r="AT140" s="239" t="s">
        <v>150</v>
      </c>
      <c r="AU140" s="239" t="s">
        <v>155</v>
      </c>
      <c r="AY140" s="15" t="s">
        <v>148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5" t="s">
        <v>155</v>
      </c>
      <c r="BK140" s="240">
        <f>ROUND(I140*H140,2)</f>
        <v>0</v>
      </c>
      <c r="BL140" s="15" t="s">
        <v>183</v>
      </c>
      <c r="BM140" s="239" t="s">
        <v>196</v>
      </c>
    </row>
    <row r="141" s="2" customFormat="1" ht="16.5" customHeight="1">
      <c r="A141" s="36"/>
      <c r="B141" s="37"/>
      <c r="C141" s="241" t="s">
        <v>175</v>
      </c>
      <c r="D141" s="241" t="s">
        <v>189</v>
      </c>
      <c r="E141" s="242" t="s">
        <v>190</v>
      </c>
      <c r="F141" s="243" t="s">
        <v>304</v>
      </c>
      <c r="G141" s="244" t="s">
        <v>153</v>
      </c>
      <c r="H141" s="245">
        <v>1.7</v>
      </c>
      <c r="I141" s="246"/>
      <c r="J141" s="247">
        <f>ROUND(I141*H141,2)</f>
        <v>0</v>
      </c>
      <c r="K141" s="248"/>
      <c r="L141" s="249"/>
      <c r="M141" s="250" t="s">
        <v>1</v>
      </c>
      <c r="N141" s="251" t="s">
        <v>43</v>
      </c>
      <c r="O141" s="95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9" t="s">
        <v>192</v>
      </c>
      <c r="AT141" s="239" t="s">
        <v>189</v>
      </c>
      <c r="AU141" s="239" t="s">
        <v>155</v>
      </c>
      <c r="AY141" s="15" t="s">
        <v>148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5" t="s">
        <v>155</v>
      </c>
      <c r="BK141" s="240">
        <f>ROUND(I141*H141,2)</f>
        <v>0</v>
      </c>
      <c r="BL141" s="15" t="s">
        <v>183</v>
      </c>
      <c r="BM141" s="239" t="s">
        <v>199</v>
      </c>
    </row>
    <row r="142" s="2" customFormat="1" ht="24.15" customHeight="1">
      <c r="A142" s="36"/>
      <c r="B142" s="37"/>
      <c r="C142" s="227" t="s">
        <v>200</v>
      </c>
      <c r="D142" s="227" t="s">
        <v>150</v>
      </c>
      <c r="E142" s="228" t="s">
        <v>194</v>
      </c>
      <c r="F142" s="229" t="s">
        <v>195</v>
      </c>
      <c r="G142" s="230" t="s">
        <v>153</v>
      </c>
      <c r="H142" s="231">
        <v>1.7</v>
      </c>
      <c r="I142" s="232"/>
      <c r="J142" s="233">
        <f>ROUND(I142*H142,2)</f>
        <v>0</v>
      </c>
      <c r="K142" s="234"/>
      <c r="L142" s="42"/>
      <c r="M142" s="235" t="s">
        <v>1</v>
      </c>
      <c r="N142" s="236" t="s">
        <v>43</v>
      </c>
      <c r="O142" s="95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9" t="s">
        <v>183</v>
      </c>
      <c r="AT142" s="239" t="s">
        <v>150</v>
      </c>
      <c r="AU142" s="239" t="s">
        <v>155</v>
      </c>
      <c r="AY142" s="15" t="s">
        <v>148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5" t="s">
        <v>155</v>
      </c>
      <c r="BK142" s="240">
        <f>ROUND(I142*H142,2)</f>
        <v>0</v>
      </c>
      <c r="BL142" s="15" t="s">
        <v>183</v>
      </c>
      <c r="BM142" s="239" t="s">
        <v>203</v>
      </c>
    </row>
    <row r="143" s="2" customFormat="1" ht="24.15" customHeight="1">
      <c r="A143" s="36"/>
      <c r="B143" s="37"/>
      <c r="C143" s="227" t="s">
        <v>179</v>
      </c>
      <c r="D143" s="227" t="s">
        <v>150</v>
      </c>
      <c r="E143" s="228" t="s">
        <v>204</v>
      </c>
      <c r="F143" s="229" t="s">
        <v>205</v>
      </c>
      <c r="G143" s="230" t="s">
        <v>182</v>
      </c>
      <c r="H143" s="231">
        <v>2</v>
      </c>
      <c r="I143" s="232"/>
      <c r="J143" s="233">
        <f>ROUND(I143*H143,2)</f>
        <v>0</v>
      </c>
      <c r="K143" s="234"/>
      <c r="L143" s="42"/>
      <c r="M143" s="235" t="s">
        <v>1</v>
      </c>
      <c r="N143" s="236" t="s">
        <v>43</v>
      </c>
      <c r="O143" s="95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39" t="s">
        <v>183</v>
      </c>
      <c r="AT143" s="239" t="s">
        <v>150</v>
      </c>
      <c r="AU143" s="239" t="s">
        <v>155</v>
      </c>
      <c r="AY143" s="15" t="s">
        <v>148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5" t="s">
        <v>155</v>
      </c>
      <c r="BK143" s="240">
        <f>ROUND(I143*H143,2)</f>
        <v>0</v>
      </c>
      <c r="BL143" s="15" t="s">
        <v>183</v>
      </c>
      <c r="BM143" s="239" t="s">
        <v>206</v>
      </c>
    </row>
    <row r="144" s="12" customFormat="1" ht="22.8" customHeight="1">
      <c r="A144" s="12"/>
      <c r="B144" s="211"/>
      <c r="C144" s="212"/>
      <c r="D144" s="213" t="s">
        <v>76</v>
      </c>
      <c r="E144" s="225" t="s">
        <v>271</v>
      </c>
      <c r="F144" s="225" t="s">
        <v>272</v>
      </c>
      <c r="G144" s="212"/>
      <c r="H144" s="212"/>
      <c r="I144" s="215"/>
      <c r="J144" s="226">
        <f>BK144</f>
        <v>0</v>
      </c>
      <c r="K144" s="212"/>
      <c r="L144" s="217"/>
      <c r="M144" s="218"/>
      <c r="N144" s="219"/>
      <c r="O144" s="219"/>
      <c r="P144" s="220">
        <f>SUM(P145:P150)</f>
        <v>0</v>
      </c>
      <c r="Q144" s="219"/>
      <c r="R144" s="220">
        <f>SUM(R145:R150)</f>
        <v>0</v>
      </c>
      <c r="S144" s="219"/>
      <c r="T144" s="221">
        <f>SUM(T145:T150)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2" t="s">
        <v>155</v>
      </c>
      <c r="AT144" s="223" t="s">
        <v>76</v>
      </c>
      <c r="AU144" s="223" t="s">
        <v>85</v>
      </c>
      <c r="AY144" s="222" t="s">
        <v>148</v>
      </c>
      <c r="BK144" s="224">
        <f>SUM(BK145:BK150)</f>
        <v>0</v>
      </c>
    </row>
    <row r="145" s="2" customFormat="1" ht="16.5" customHeight="1">
      <c r="A145" s="36"/>
      <c r="B145" s="37"/>
      <c r="C145" s="227" t="s">
        <v>209</v>
      </c>
      <c r="D145" s="227" t="s">
        <v>150</v>
      </c>
      <c r="E145" s="228" t="s">
        <v>305</v>
      </c>
      <c r="F145" s="229" t="s">
        <v>306</v>
      </c>
      <c r="G145" s="230" t="s">
        <v>216</v>
      </c>
      <c r="H145" s="231">
        <v>25</v>
      </c>
      <c r="I145" s="232"/>
      <c r="J145" s="233">
        <f>ROUND(I145*H145,2)</f>
        <v>0</v>
      </c>
      <c r="K145" s="234"/>
      <c r="L145" s="42"/>
      <c r="M145" s="235" t="s">
        <v>1</v>
      </c>
      <c r="N145" s="236" t="s">
        <v>43</v>
      </c>
      <c r="O145" s="95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39" t="s">
        <v>183</v>
      </c>
      <c r="AT145" s="239" t="s">
        <v>150</v>
      </c>
      <c r="AU145" s="239" t="s">
        <v>155</v>
      </c>
      <c r="AY145" s="15" t="s">
        <v>148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5" t="s">
        <v>155</v>
      </c>
      <c r="BK145" s="240">
        <f>ROUND(I145*H145,2)</f>
        <v>0</v>
      </c>
      <c r="BL145" s="15" t="s">
        <v>183</v>
      </c>
      <c r="BM145" s="239" t="s">
        <v>213</v>
      </c>
    </row>
    <row r="146" s="2" customFormat="1" ht="16.5" customHeight="1">
      <c r="A146" s="36"/>
      <c r="B146" s="37"/>
      <c r="C146" s="227" t="s">
        <v>183</v>
      </c>
      <c r="D146" s="227" t="s">
        <v>150</v>
      </c>
      <c r="E146" s="228" t="s">
        <v>275</v>
      </c>
      <c r="F146" s="229" t="s">
        <v>307</v>
      </c>
      <c r="G146" s="230" t="s">
        <v>216</v>
      </c>
      <c r="H146" s="231">
        <v>1</v>
      </c>
      <c r="I146" s="232"/>
      <c r="J146" s="233">
        <f>ROUND(I146*H146,2)</f>
        <v>0</v>
      </c>
      <c r="K146" s="234"/>
      <c r="L146" s="42"/>
      <c r="M146" s="235" t="s">
        <v>1</v>
      </c>
      <c r="N146" s="236" t="s">
        <v>43</v>
      </c>
      <c r="O146" s="95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9" t="s">
        <v>183</v>
      </c>
      <c r="AT146" s="239" t="s">
        <v>150</v>
      </c>
      <c r="AU146" s="239" t="s">
        <v>155</v>
      </c>
      <c r="AY146" s="15" t="s">
        <v>148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5" t="s">
        <v>155</v>
      </c>
      <c r="BK146" s="240">
        <f>ROUND(I146*H146,2)</f>
        <v>0</v>
      </c>
      <c r="BL146" s="15" t="s">
        <v>183</v>
      </c>
      <c r="BM146" s="239" t="s">
        <v>192</v>
      </c>
    </row>
    <row r="147" s="2" customFormat="1" ht="16.5" customHeight="1">
      <c r="A147" s="36"/>
      <c r="B147" s="37"/>
      <c r="C147" s="227" t="s">
        <v>219</v>
      </c>
      <c r="D147" s="227" t="s">
        <v>150</v>
      </c>
      <c r="E147" s="228" t="s">
        <v>308</v>
      </c>
      <c r="F147" s="229" t="s">
        <v>309</v>
      </c>
      <c r="G147" s="230" t="s">
        <v>216</v>
      </c>
      <c r="H147" s="231">
        <v>1</v>
      </c>
      <c r="I147" s="232"/>
      <c r="J147" s="233">
        <f>ROUND(I147*H147,2)</f>
        <v>0</v>
      </c>
      <c r="K147" s="234"/>
      <c r="L147" s="42"/>
      <c r="M147" s="235" t="s">
        <v>1</v>
      </c>
      <c r="N147" s="236" t="s">
        <v>43</v>
      </c>
      <c r="O147" s="95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9" t="s">
        <v>183</v>
      </c>
      <c r="AT147" s="239" t="s">
        <v>150</v>
      </c>
      <c r="AU147" s="239" t="s">
        <v>155</v>
      </c>
      <c r="AY147" s="15" t="s">
        <v>148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5" t="s">
        <v>155</v>
      </c>
      <c r="BK147" s="240">
        <f>ROUND(I147*H147,2)</f>
        <v>0</v>
      </c>
      <c r="BL147" s="15" t="s">
        <v>183</v>
      </c>
      <c r="BM147" s="239" t="s">
        <v>222</v>
      </c>
    </row>
    <row r="148" s="2" customFormat="1" ht="16.5" customHeight="1">
      <c r="A148" s="36"/>
      <c r="B148" s="37"/>
      <c r="C148" s="227" t="s">
        <v>188</v>
      </c>
      <c r="D148" s="227" t="s">
        <v>150</v>
      </c>
      <c r="E148" s="228" t="s">
        <v>310</v>
      </c>
      <c r="F148" s="229" t="s">
        <v>311</v>
      </c>
      <c r="G148" s="230" t="s">
        <v>216</v>
      </c>
      <c r="H148" s="231">
        <v>1</v>
      </c>
      <c r="I148" s="232"/>
      <c r="J148" s="233">
        <f>ROUND(I148*H148,2)</f>
        <v>0</v>
      </c>
      <c r="K148" s="234"/>
      <c r="L148" s="42"/>
      <c r="M148" s="235" t="s">
        <v>1</v>
      </c>
      <c r="N148" s="236" t="s">
        <v>43</v>
      </c>
      <c r="O148" s="95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39" t="s">
        <v>183</v>
      </c>
      <c r="AT148" s="239" t="s">
        <v>150</v>
      </c>
      <c r="AU148" s="239" t="s">
        <v>155</v>
      </c>
      <c r="AY148" s="15" t="s">
        <v>148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5" t="s">
        <v>155</v>
      </c>
      <c r="BK148" s="240">
        <f>ROUND(I148*H148,2)</f>
        <v>0</v>
      </c>
      <c r="BL148" s="15" t="s">
        <v>183</v>
      </c>
      <c r="BM148" s="239" t="s">
        <v>227</v>
      </c>
    </row>
    <row r="149" s="2" customFormat="1" ht="16.5" customHeight="1">
      <c r="A149" s="36"/>
      <c r="B149" s="37"/>
      <c r="C149" s="227" t="s">
        <v>228</v>
      </c>
      <c r="D149" s="227" t="s">
        <v>150</v>
      </c>
      <c r="E149" s="228" t="s">
        <v>273</v>
      </c>
      <c r="F149" s="229" t="s">
        <v>274</v>
      </c>
      <c r="G149" s="230" t="s">
        <v>216</v>
      </c>
      <c r="H149" s="231">
        <v>1</v>
      </c>
      <c r="I149" s="232"/>
      <c r="J149" s="233">
        <f>ROUND(I149*H149,2)</f>
        <v>0</v>
      </c>
      <c r="K149" s="234"/>
      <c r="L149" s="42"/>
      <c r="M149" s="235" t="s">
        <v>1</v>
      </c>
      <c r="N149" s="236" t="s">
        <v>43</v>
      </c>
      <c r="O149" s="95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39" t="s">
        <v>183</v>
      </c>
      <c r="AT149" s="239" t="s">
        <v>150</v>
      </c>
      <c r="AU149" s="239" t="s">
        <v>155</v>
      </c>
      <c r="AY149" s="15" t="s">
        <v>148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5" t="s">
        <v>155</v>
      </c>
      <c r="BK149" s="240">
        <f>ROUND(I149*H149,2)</f>
        <v>0</v>
      </c>
      <c r="BL149" s="15" t="s">
        <v>183</v>
      </c>
      <c r="BM149" s="239" t="s">
        <v>231</v>
      </c>
    </row>
    <row r="150" s="2" customFormat="1" ht="16.5" customHeight="1">
      <c r="A150" s="36"/>
      <c r="B150" s="37"/>
      <c r="C150" s="227" t="s">
        <v>7</v>
      </c>
      <c r="D150" s="227" t="s">
        <v>150</v>
      </c>
      <c r="E150" s="228" t="s">
        <v>312</v>
      </c>
      <c r="F150" s="229" t="s">
        <v>313</v>
      </c>
      <c r="G150" s="230" t="s">
        <v>216</v>
      </c>
      <c r="H150" s="231">
        <v>2</v>
      </c>
      <c r="I150" s="232"/>
      <c r="J150" s="233">
        <f>ROUND(I150*H150,2)</f>
        <v>0</v>
      </c>
      <c r="K150" s="234"/>
      <c r="L150" s="42"/>
      <c r="M150" s="235" t="s">
        <v>1</v>
      </c>
      <c r="N150" s="236" t="s">
        <v>43</v>
      </c>
      <c r="O150" s="95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39" t="s">
        <v>183</v>
      </c>
      <c r="AT150" s="239" t="s">
        <v>150</v>
      </c>
      <c r="AU150" s="239" t="s">
        <v>155</v>
      </c>
      <c r="AY150" s="15" t="s">
        <v>148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5" t="s">
        <v>155</v>
      </c>
      <c r="BK150" s="240">
        <f>ROUND(I150*H150,2)</f>
        <v>0</v>
      </c>
      <c r="BL150" s="15" t="s">
        <v>183</v>
      </c>
      <c r="BM150" s="239" t="s">
        <v>234</v>
      </c>
    </row>
    <row r="151" s="12" customFormat="1" ht="22.8" customHeight="1">
      <c r="A151" s="12"/>
      <c r="B151" s="211"/>
      <c r="C151" s="212"/>
      <c r="D151" s="213" t="s">
        <v>76</v>
      </c>
      <c r="E151" s="225" t="s">
        <v>223</v>
      </c>
      <c r="F151" s="225" t="s">
        <v>284</v>
      </c>
      <c r="G151" s="212"/>
      <c r="H151" s="212"/>
      <c r="I151" s="215"/>
      <c r="J151" s="226">
        <f>BK151</f>
        <v>0</v>
      </c>
      <c r="K151" s="212"/>
      <c r="L151" s="217"/>
      <c r="M151" s="218"/>
      <c r="N151" s="219"/>
      <c r="O151" s="219"/>
      <c r="P151" s="220">
        <f>SUM(P152:P154)</f>
        <v>0</v>
      </c>
      <c r="Q151" s="219"/>
      <c r="R151" s="220">
        <f>SUM(R152:R154)</f>
        <v>0</v>
      </c>
      <c r="S151" s="219"/>
      <c r="T151" s="221">
        <f>SUM(T152:T154)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2" t="s">
        <v>155</v>
      </c>
      <c r="AT151" s="223" t="s">
        <v>76</v>
      </c>
      <c r="AU151" s="223" t="s">
        <v>85</v>
      </c>
      <c r="AY151" s="222" t="s">
        <v>148</v>
      </c>
      <c r="BK151" s="224">
        <f>SUM(BK152:BK154)</f>
        <v>0</v>
      </c>
    </row>
    <row r="152" s="2" customFormat="1" ht="16.5" customHeight="1">
      <c r="A152" s="36"/>
      <c r="B152" s="37"/>
      <c r="C152" s="227" t="s">
        <v>237</v>
      </c>
      <c r="D152" s="227" t="s">
        <v>150</v>
      </c>
      <c r="E152" s="228" t="s">
        <v>225</v>
      </c>
      <c r="F152" s="229" t="s">
        <v>314</v>
      </c>
      <c r="G152" s="230" t="s">
        <v>216</v>
      </c>
      <c r="H152" s="231">
        <v>1</v>
      </c>
      <c r="I152" s="232"/>
      <c r="J152" s="233">
        <f>ROUND(I152*H152,2)</f>
        <v>0</v>
      </c>
      <c r="K152" s="234"/>
      <c r="L152" s="42"/>
      <c r="M152" s="235" t="s">
        <v>1</v>
      </c>
      <c r="N152" s="236" t="s">
        <v>43</v>
      </c>
      <c r="O152" s="95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39" t="s">
        <v>183</v>
      </c>
      <c r="AT152" s="239" t="s">
        <v>150</v>
      </c>
      <c r="AU152" s="239" t="s">
        <v>155</v>
      </c>
      <c r="AY152" s="15" t="s">
        <v>148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5" t="s">
        <v>155</v>
      </c>
      <c r="BK152" s="240">
        <f>ROUND(I152*H152,2)</f>
        <v>0</v>
      </c>
      <c r="BL152" s="15" t="s">
        <v>183</v>
      </c>
      <c r="BM152" s="239" t="s">
        <v>240</v>
      </c>
    </row>
    <row r="153" s="2" customFormat="1" ht="16.5" customHeight="1">
      <c r="A153" s="36"/>
      <c r="B153" s="37"/>
      <c r="C153" s="227" t="s">
        <v>196</v>
      </c>
      <c r="D153" s="227" t="s">
        <v>150</v>
      </c>
      <c r="E153" s="228" t="s">
        <v>229</v>
      </c>
      <c r="F153" s="229" t="s">
        <v>315</v>
      </c>
      <c r="G153" s="230" t="s">
        <v>216</v>
      </c>
      <c r="H153" s="231">
        <v>1</v>
      </c>
      <c r="I153" s="232"/>
      <c r="J153" s="233">
        <f>ROUND(I153*H153,2)</f>
        <v>0</v>
      </c>
      <c r="K153" s="234"/>
      <c r="L153" s="42"/>
      <c r="M153" s="235" t="s">
        <v>1</v>
      </c>
      <c r="N153" s="236" t="s">
        <v>43</v>
      </c>
      <c r="O153" s="95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39" t="s">
        <v>183</v>
      </c>
      <c r="AT153" s="239" t="s">
        <v>150</v>
      </c>
      <c r="AU153" s="239" t="s">
        <v>155</v>
      </c>
      <c r="AY153" s="15" t="s">
        <v>148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5" t="s">
        <v>155</v>
      </c>
      <c r="BK153" s="240">
        <f>ROUND(I153*H153,2)</f>
        <v>0</v>
      </c>
      <c r="BL153" s="15" t="s">
        <v>183</v>
      </c>
      <c r="BM153" s="239" t="s">
        <v>243</v>
      </c>
    </row>
    <row r="154" s="2" customFormat="1" ht="24.15" customHeight="1">
      <c r="A154" s="36"/>
      <c r="B154" s="37"/>
      <c r="C154" s="227" t="s">
        <v>244</v>
      </c>
      <c r="D154" s="227" t="s">
        <v>150</v>
      </c>
      <c r="E154" s="228" t="s">
        <v>232</v>
      </c>
      <c r="F154" s="229" t="s">
        <v>233</v>
      </c>
      <c r="G154" s="230" t="s">
        <v>182</v>
      </c>
      <c r="H154" s="231">
        <v>0.25</v>
      </c>
      <c r="I154" s="232"/>
      <c r="J154" s="233">
        <f>ROUND(I154*H154,2)</f>
        <v>0</v>
      </c>
      <c r="K154" s="234"/>
      <c r="L154" s="42"/>
      <c r="M154" s="235" t="s">
        <v>1</v>
      </c>
      <c r="N154" s="236" t="s">
        <v>43</v>
      </c>
      <c r="O154" s="95"/>
      <c r="P154" s="237">
        <f>O154*H154</f>
        <v>0</v>
      </c>
      <c r="Q154" s="237">
        <v>0</v>
      </c>
      <c r="R154" s="237">
        <f>Q154*H154</f>
        <v>0</v>
      </c>
      <c r="S154" s="237">
        <v>0</v>
      </c>
      <c r="T154" s="238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39" t="s">
        <v>183</v>
      </c>
      <c r="AT154" s="239" t="s">
        <v>150</v>
      </c>
      <c r="AU154" s="239" t="s">
        <v>155</v>
      </c>
      <c r="AY154" s="15" t="s">
        <v>148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5" t="s">
        <v>155</v>
      </c>
      <c r="BK154" s="240">
        <f>ROUND(I154*H154,2)</f>
        <v>0</v>
      </c>
      <c r="BL154" s="15" t="s">
        <v>183</v>
      </c>
      <c r="BM154" s="239" t="s">
        <v>248</v>
      </c>
    </row>
    <row r="155" s="12" customFormat="1" ht="22.8" customHeight="1">
      <c r="A155" s="12"/>
      <c r="B155" s="211"/>
      <c r="C155" s="212"/>
      <c r="D155" s="213" t="s">
        <v>76</v>
      </c>
      <c r="E155" s="225" t="s">
        <v>235</v>
      </c>
      <c r="F155" s="225" t="s">
        <v>236</v>
      </c>
      <c r="G155" s="212"/>
      <c r="H155" s="212"/>
      <c r="I155" s="215"/>
      <c r="J155" s="226">
        <f>BK155</f>
        <v>0</v>
      </c>
      <c r="K155" s="212"/>
      <c r="L155" s="217"/>
      <c r="M155" s="218"/>
      <c r="N155" s="219"/>
      <c r="O155" s="219"/>
      <c r="P155" s="220">
        <f>SUM(P156:P158)</f>
        <v>0</v>
      </c>
      <c r="Q155" s="219"/>
      <c r="R155" s="220">
        <f>SUM(R156:R158)</f>
        <v>0</v>
      </c>
      <c r="S155" s="219"/>
      <c r="T155" s="221">
        <f>SUM(T156:T158)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22" t="s">
        <v>155</v>
      </c>
      <c r="AT155" s="223" t="s">
        <v>76</v>
      </c>
      <c r="AU155" s="223" t="s">
        <v>85</v>
      </c>
      <c r="AY155" s="222" t="s">
        <v>148</v>
      </c>
      <c r="BK155" s="224">
        <f>SUM(BK156:BK158)</f>
        <v>0</v>
      </c>
    </row>
    <row r="156" s="2" customFormat="1" ht="21.75" customHeight="1">
      <c r="A156" s="36"/>
      <c r="B156" s="37"/>
      <c r="C156" s="227" t="s">
        <v>199</v>
      </c>
      <c r="D156" s="227" t="s">
        <v>150</v>
      </c>
      <c r="E156" s="228" t="s">
        <v>238</v>
      </c>
      <c r="F156" s="229" t="s">
        <v>239</v>
      </c>
      <c r="G156" s="230" t="s">
        <v>174</v>
      </c>
      <c r="H156" s="231">
        <v>40</v>
      </c>
      <c r="I156" s="232"/>
      <c r="J156" s="233">
        <f>ROUND(I156*H156,2)</f>
        <v>0</v>
      </c>
      <c r="K156" s="234"/>
      <c r="L156" s="42"/>
      <c r="M156" s="235" t="s">
        <v>1</v>
      </c>
      <c r="N156" s="236" t="s">
        <v>43</v>
      </c>
      <c r="O156" s="95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39" t="s">
        <v>183</v>
      </c>
      <c r="AT156" s="239" t="s">
        <v>150</v>
      </c>
      <c r="AU156" s="239" t="s">
        <v>155</v>
      </c>
      <c r="AY156" s="15" t="s">
        <v>148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5" t="s">
        <v>155</v>
      </c>
      <c r="BK156" s="240">
        <f>ROUND(I156*H156,2)</f>
        <v>0</v>
      </c>
      <c r="BL156" s="15" t="s">
        <v>183</v>
      </c>
      <c r="BM156" s="239" t="s">
        <v>316</v>
      </c>
    </row>
    <row r="157" s="2" customFormat="1" ht="16.5" customHeight="1">
      <c r="A157" s="36"/>
      <c r="B157" s="37"/>
      <c r="C157" s="227" t="s">
        <v>317</v>
      </c>
      <c r="D157" s="227" t="s">
        <v>150</v>
      </c>
      <c r="E157" s="228" t="s">
        <v>241</v>
      </c>
      <c r="F157" s="229" t="s">
        <v>242</v>
      </c>
      <c r="G157" s="230" t="s">
        <v>174</v>
      </c>
      <c r="H157" s="231">
        <v>80</v>
      </c>
      <c r="I157" s="232"/>
      <c r="J157" s="233">
        <f>ROUND(I157*H157,2)</f>
        <v>0</v>
      </c>
      <c r="K157" s="234"/>
      <c r="L157" s="42"/>
      <c r="M157" s="235" t="s">
        <v>1</v>
      </c>
      <c r="N157" s="236" t="s">
        <v>43</v>
      </c>
      <c r="O157" s="95"/>
      <c r="P157" s="237">
        <f>O157*H157</f>
        <v>0</v>
      </c>
      <c r="Q157" s="237">
        <v>0</v>
      </c>
      <c r="R157" s="237">
        <f>Q157*H157</f>
        <v>0</v>
      </c>
      <c r="S157" s="237">
        <v>0</v>
      </c>
      <c r="T157" s="238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39" t="s">
        <v>183</v>
      </c>
      <c r="AT157" s="239" t="s">
        <v>150</v>
      </c>
      <c r="AU157" s="239" t="s">
        <v>155</v>
      </c>
      <c r="AY157" s="15" t="s">
        <v>148</v>
      </c>
      <c r="BE157" s="240">
        <f>IF(N157="základná",J157,0)</f>
        <v>0</v>
      </c>
      <c r="BF157" s="240">
        <f>IF(N157="znížená",J157,0)</f>
        <v>0</v>
      </c>
      <c r="BG157" s="240">
        <f>IF(N157="zákl. prenesená",J157,0)</f>
        <v>0</v>
      </c>
      <c r="BH157" s="240">
        <f>IF(N157="zníž. prenesená",J157,0)</f>
        <v>0</v>
      </c>
      <c r="BI157" s="240">
        <f>IF(N157="nulová",J157,0)</f>
        <v>0</v>
      </c>
      <c r="BJ157" s="15" t="s">
        <v>155</v>
      </c>
      <c r="BK157" s="240">
        <f>ROUND(I157*H157,2)</f>
        <v>0</v>
      </c>
      <c r="BL157" s="15" t="s">
        <v>183</v>
      </c>
      <c r="BM157" s="239" t="s">
        <v>318</v>
      </c>
    </row>
    <row r="158" s="2" customFormat="1" ht="16.5" customHeight="1">
      <c r="A158" s="36"/>
      <c r="B158" s="37"/>
      <c r="C158" s="227" t="s">
        <v>203</v>
      </c>
      <c r="D158" s="227" t="s">
        <v>150</v>
      </c>
      <c r="E158" s="228" t="s">
        <v>245</v>
      </c>
      <c r="F158" s="229" t="s">
        <v>246</v>
      </c>
      <c r="G158" s="230" t="s">
        <v>247</v>
      </c>
      <c r="H158" s="231">
        <v>15</v>
      </c>
      <c r="I158" s="232"/>
      <c r="J158" s="233">
        <f>ROUND(I158*H158,2)</f>
        <v>0</v>
      </c>
      <c r="K158" s="234"/>
      <c r="L158" s="42"/>
      <c r="M158" s="252" t="s">
        <v>1</v>
      </c>
      <c r="N158" s="253" t="s">
        <v>43</v>
      </c>
      <c r="O158" s="254"/>
      <c r="P158" s="255">
        <f>O158*H158</f>
        <v>0</v>
      </c>
      <c r="Q158" s="255">
        <v>0</v>
      </c>
      <c r="R158" s="255">
        <f>Q158*H158</f>
        <v>0</v>
      </c>
      <c r="S158" s="255">
        <v>0</v>
      </c>
      <c r="T158" s="256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239" t="s">
        <v>183</v>
      </c>
      <c r="AT158" s="239" t="s">
        <v>150</v>
      </c>
      <c r="AU158" s="239" t="s">
        <v>155</v>
      </c>
      <c r="AY158" s="15" t="s">
        <v>148</v>
      </c>
      <c r="BE158" s="240">
        <f>IF(N158="základná",J158,0)</f>
        <v>0</v>
      </c>
      <c r="BF158" s="240">
        <f>IF(N158="znížená",J158,0)</f>
        <v>0</v>
      </c>
      <c r="BG158" s="240">
        <f>IF(N158="zákl. prenesená",J158,0)</f>
        <v>0</v>
      </c>
      <c r="BH158" s="240">
        <f>IF(N158="zníž. prenesená",J158,0)</f>
        <v>0</v>
      </c>
      <c r="BI158" s="240">
        <f>IF(N158="nulová",J158,0)</f>
        <v>0</v>
      </c>
      <c r="BJ158" s="15" t="s">
        <v>155</v>
      </c>
      <c r="BK158" s="240">
        <f>ROUND(I158*H158,2)</f>
        <v>0</v>
      </c>
      <c r="BL158" s="15" t="s">
        <v>183</v>
      </c>
      <c r="BM158" s="239" t="s">
        <v>319</v>
      </c>
    </row>
    <row r="159" s="2" customFormat="1" ht="6.96" customHeight="1">
      <c r="A159" s="36"/>
      <c r="B159" s="70"/>
      <c r="C159" s="71"/>
      <c r="D159" s="71"/>
      <c r="E159" s="71"/>
      <c r="F159" s="71"/>
      <c r="G159" s="71"/>
      <c r="H159" s="71"/>
      <c r="I159" s="71"/>
      <c r="J159" s="71"/>
      <c r="K159" s="71"/>
      <c r="L159" s="42"/>
      <c r="M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</row>
  </sheetData>
  <sheetProtection sheet="1" autoFilter="0" formatColumns="0" formatRows="0" objects="1" scenarios="1" spinCount="100000" saltValue="qZ8ppdNhDM9X+nZLvjWhk29/aWuviJO6ONXCJ5rdoQefhRS/LICoTq/fLfw/hQPqZD2Up4XGp8orVCli8kENCQ==" hashValue="+KWIlsejzv6drNuWNM/PYHf1iFu++uSoawX+qS00c8gCrxxXGd3EcABMdlh+9bejkMAQzaAnERGWRCWJFPyCSw==" algorithmName="SHA-512" password="C678"/>
  <autoFilter ref="C123:K158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320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ROUND(J124,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ROUND((SUM(BE124:BE156)),  2)</f>
        <v>0</v>
      </c>
      <c r="G33" s="160"/>
      <c r="H33" s="160"/>
      <c r="I33" s="161">
        <v>0.20000000000000001</v>
      </c>
      <c r="J33" s="159">
        <f>ROUND(((SUM(BE124:BE156))*I33),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ROUND((SUM(BF124:BF156)),  2)</f>
        <v>0</v>
      </c>
      <c r="G34" s="160"/>
      <c r="H34" s="160"/>
      <c r="I34" s="161">
        <v>0.20000000000000001</v>
      </c>
      <c r="J34" s="159">
        <f>ROUND(((SUM(BF124:BF156))*I34),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ROUND((SUM(BG124:BG156)),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ROUND((SUM(BH124:BH156)),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ROUND((SUM(BI124:BI156)),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10 - LOĎ NINA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J124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J125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J126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J131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128</v>
      </c>
      <c r="E100" s="196"/>
      <c r="F100" s="196"/>
      <c r="G100" s="196"/>
      <c r="H100" s="196"/>
      <c r="I100" s="196"/>
      <c r="J100" s="197">
        <f>J133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129</v>
      </c>
      <c r="E101" s="196"/>
      <c r="F101" s="196"/>
      <c r="G101" s="196"/>
      <c r="H101" s="196"/>
      <c r="I101" s="196"/>
      <c r="J101" s="197">
        <f>J137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269</v>
      </c>
      <c r="E102" s="196"/>
      <c r="F102" s="196"/>
      <c r="G102" s="196"/>
      <c r="H102" s="196"/>
      <c r="I102" s="196"/>
      <c r="J102" s="197">
        <f>J144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94"/>
      <c r="D103" s="195" t="s">
        <v>283</v>
      </c>
      <c r="E103" s="196"/>
      <c r="F103" s="196"/>
      <c r="G103" s="196"/>
      <c r="H103" s="196"/>
      <c r="I103" s="196"/>
      <c r="J103" s="197">
        <f>J149</f>
        <v>0</v>
      </c>
      <c r="K103" s="194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94"/>
      <c r="D104" s="195" t="s">
        <v>133</v>
      </c>
      <c r="E104" s="196"/>
      <c r="F104" s="196"/>
      <c r="G104" s="196"/>
      <c r="H104" s="196"/>
      <c r="I104" s="196"/>
      <c r="J104" s="197">
        <f>J153</f>
        <v>0</v>
      </c>
      <c r="K104" s="194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67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6.96" customHeight="1">
      <c r="A106" s="36"/>
      <c r="B106" s="70"/>
      <c r="C106" s="71"/>
      <c r="D106" s="71"/>
      <c r="E106" s="71"/>
      <c r="F106" s="71"/>
      <c r="G106" s="71"/>
      <c r="H106" s="71"/>
      <c r="I106" s="71"/>
      <c r="J106" s="71"/>
      <c r="K106" s="71"/>
      <c r="L106" s="67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10" s="2" customFormat="1" ht="6.96" customHeight="1">
      <c r="A110" s="36"/>
      <c r="B110" s="72"/>
      <c r="C110" s="73"/>
      <c r="D110" s="73"/>
      <c r="E110" s="73"/>
      <c r="F110" s="73"/>
      <c r="G110" s="73"/>
      <c r="H110" s="73"/>
      <c r="I110" s="73"/>
      <c r="J110" s="73"/>
      <c r="K110" s="73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4.96" customHeight="1">
      <c r="A111" s="36"/>
      <c r="B111" s="37"/>
      <c r="C111" s="21" t="s">
        <v>134</v>
      </c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15</v>
      </c>
      <c r="D113" s="38"/>
      <c r="E113" s="38"/>
      <c r="F113" s="38"/>
      <c r="G113" s="38"/>
      <c r="H113" s="38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182" t="str">
        <f>E7</f>
        <v>Detské Inkluzívne ihrisko Rodinka</v>
      </c>
      <c r="F114" s="30"/>
      <c r="G114" s="30"/>
      <c r="H114" s="30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118</v>
      </c>
      <c r="D115" s="38"/>
      <c r="E115" s="38"/>
      <c r="F115" s="38"/>
      <c r="G115" s="38"/>
      <c r="H115" s="38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6.5" customHeight="1">
      <c r="A116" s="36"/>
      <c r="B116" s="37"/>
      <c r="C116" s="38"/>
      <c r="D116" s="38"/>
      <c r="E116" s="80" t="str">
        <f>E9</f>
        <v>SO 10 - LOĎ NINA</v>
      </c>
      <c r="F116" s="38"/>
      <c r="G116" s="38"/>
      <c r="H116" s="38"/>
      <c r="I116" s="38"/>
      <c r="J116" s="38"/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2" customHeight="1">
      <c r="A118" s="36"/>
      <c r="B118" s="37"/>
      <c r="C118" s="30" t="s">
        <v>19</v>
      </c>
      <c r="D118" s="38"/>
      <c r="E118" s="38"/>
      <c r="F118" s="25" t="str">
        <f>F12</f>
        <v>Skalica</v>
      </c>
      <c r="G118" s="38"/>
      <c r="H118" s="38"/>
      <c r="I118" s="30" t="s">
        <v>21</v>
      </c>
      <c r="J118" s="83" t="str">
        <f>IF(J12="","",J12)</f>
        <v>20. 1. 2022</v>
      </c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25.65" customHeight="1">
      <c r="A120" s="36"/>
      <c r="B120" s="37"/>
      <c r="C120" s="30" t="s">
        <v>23</v>
      </c>
      <c r="D120" s="38"/>
      <c r="E120" s="38"/>
      <c r="F120" s="25" t="str">
        <f>E15</f>
        <v>Mesto Skalica</v>
      </c>
      <c r="G120" s="38"/>
      <c r="H120" s="38"/>
      <c r="I120" s="30" t="s">
        <v>31</v>
      </c>
      <c r="J120" s="34" t="str">
        <f>E21</f>
        <v>Ing. arch. Andrea Kliská</v>
      </c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5.15" customHeight="1">
      <c r="A121" s="36"/>
      <c r="B121" s="37"/>
      <c r="C121" s="30" t="s">
        <v>29</v>
      </c>
      <c r="D121" s="38"/>
      <c r="E121" s="38"/>
      <c r="F121" s="25" t="str">
        <f>IF(E18="","",E18)</f>
        <v>Vyplň údaj</v>
      </c>
      <c r="G121" s="38"/>
      <c r="H121" s="38"/>
      <c r="I121" s="30" t="s">
        <v>34</v>
      </c>
      <c r="J121" s="34" t="str">
        <f>E24</f>
        <v xml:space="preserve"> </v>
      </c>
      <c r="K121" s="38"/>
      <c r="L121" s="67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0.32" customHeight="1">
      <c r="A122" s="36"/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67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11" customFormat="1" ht="29.28" customHeight="1">
      <c r="A123" s="199"/>
      <c r="B123" s="200"/>
      <c r="C123" s="201" t="s">
        <v>135</v>
      </c>
      <c r="D123" s="202" t="s">
        <v>62</v>
      </c>
      <c r="E123" s="202" t="s">
        <v>58</v>
      </c>
      <c r="F123" s="202" t="s">
        <v>59</v>
      </c>
      <c r="G123" s="202" t="s">
        <v>136</v>
      </c>
      <c r="H123" s="202" t="s">
        <v>137</v>
      </c>
      <c r="I123" s="202" t="s">
        <v>138</v>
      </c>
      <c r="J123" s="203" t="s">
        <v>122</v>
      </c>
      <c r="K123" s="204" t="s">
        <v>139</v>
      </c>
      <c r="L123" s="205"/>
      <c r="M123" s="104" t="s">
        <v>1</v>
      </c>
      <c r="N123" s="105" t="s">
        <v>41</v>
      </c>
      <c r="O123" s="105" t="s">
        <v>140</v>
      </c>
      <c r="P123" s="105" t="s">
        <v>141</v>
      </c>
      <c r="Q123" s="105" t="s">
        <v>142</v>
      </c>
      <c r="R123" s="105" t="s">
        <v>143</v>
      </c>
      <c r="S123" s="105" t="s">
        <v>144</v>
      </c>
      <c r="T123" s="106" t="s">
        <v>145</v>
      </c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</row>
    <row r="124" s="2" customFormat="1" ht="22.8" customHeight="1">
      <c r="A124" s="36"/>
      <c r="B124" s="37"/>
      <c r="C124" s="111" t="s">
        <v>123</v>
      </c>
      <c r="D124" s="38"/>
      <c r="E124" s="38"/>
      <c r="F124" s="38"/>
      <c r="G124" s="38"/>
      <c r="H124" s="38"/>
      <c r="I124" s="38"/>
      <c r="J124" s="206">
        <f>BK124</f>
        <v>0</v>
      </c>
      <c r="K124" s="38"/>
      <c r="L124" s="42"/>
      <c r="M124" s="107"/>
      <c r="N124" s="207"/>
      <c r="O124" s="108"/>
      <c r="P124" s="208">
        <f>P125</f>
        <v>0</v>
      </c>
      <c r="Q124" s="108"/>
      <c r="R124" s="208">
        <f>R125</f>
        <v>0</v>
      </c>
      <c r="S124" s="108"/>
      <c r="T124" s="209">
        <f>T125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76</v>
      </c>
      <c r="AU124" s="15" t="s">
        <v>124</v>
      </c>
      <c r="BK124" s="210">
        <f>BK125</f>
        <v>0</v>
      </c>
    </row>
    <row r="125" s="12" customFormat="1" ht="25.92" customHeight="1">
      <c r="A125" s="12"/>
      <c r="B125" s="211"/>
      <c r="C125" s="212"/>
      <c r="D125" s="213" t="s">
        <v>76</v>
      </c>
      <c r="E125" s="214" t="s">
        <v>146</v>
      </c>
      <c r="F125" s="214" t="s">
        <v>147</v>
      </c>
      <c r="G125" s="212"/>
      <c r="H125" s="212"/>
      <c r="I125" s="215"/>
      <c r="J125" s="216">
        <f>BK125</f>
        <v>0</v>
      </c>
      <c r="K125" s="212"/>
      <c r="L125" s="217"/>
      <c r="M125" s="218"/>
      <c r="N125" s="219"/>
      <c r="O125" s="219"/>
      <c r="P125" s="220">
        <f>P126+P131+P133+P137+P144+P149+P153</f>
        <v>0</v>
      </c>
      <c r="Q125" s="219"/>
      <c r="R125" s="220">
        <f>R126+R131+R133+R137+R144+R149+R153</f>
        <v>0</v>
      </c>
      <c r="S125" s="219"/>
      <c r="T125" s="221">
        <f>T126+T131+T133+T137+T144+T149+T153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77</v>
      </c>
      <c r="AY125" s="222" t="s">
        <v>148</v>
      </c>
      <c r="BK125" s="224">
        <f>BK126+BK131+BK133+BK137+BK144+BK149+BK153</f>
        <v>0</v>
      </c>
    </row>
    <row r="126" s="12" customFormat="1" ht="22.8" customHeight="1">
      <c r="A126" s="12"/>
      <c r="B126" s="211"/>
      <c r="C126" s="212"/>
      <c r="D126" s="213" t="s">
        <v>76</v>
      </c>
      <c r="E126" s="225" t="s">
        <v>85</v>
      </c>
      <c r="F126" s="225" t="s">
        <v>149</v>
      </c>
      <c r="G126" s="212"/>
      <c r="H126" s="212"/>
      <c r="I126" s="215"/>
      <c r="J126" s="226">
        <f>BK126</f>
        <v>0</v>
      </c>
      <c r="K126" s="212"/>
      <c r="L126" s="217"/>
      <c r="M126" s="218"/>
      <c r="N126" s="219"/>
      <c r="O126" s="219"/>
      <c r="P126" s="220">
        <f>SUM(P127:P130)</f>
        <v>0</v>
      </c>
      <c r="Q126" s="219"/>
      <c r="R126" s="220">
        <f>SUM(R127:R130)</f>
        <v>0</v>
      </c>
      <c r="S126" s="219"/>
      <c r="T126" s="221">
        <f>SUM(T127:T130)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85</v>
      </c>
      <c r="AT126" s="223" t="s">
        <v>76</v>
      </c>
      <c r="AU126" s="223" t="s">
        <v>85</v>
      </c>
      <c r="AY126" s="222" t="s">
        <v>148</v>
      </c>
      <c r="BK126" s="224">
        <f>SUM(BK127:BK130)</f>
        <v>0</v>
      </c>
    </row>
    <row r="127" s="2" customFormat="1" ht="21.75" customHeight="1">
      <c r="A127" s="36"/>
      <c r="B127" s="37"/>
      <c r="C127" s="227" t="s">
        <v>85</v>
      </c>
      <c r="D127" s="227" t="s">
        <v>150</v>
      </c>
      <c r="E127" s="228" t="s">
        <v>151</v>
      </c>
      <c r="F127" s="229" t="s">
        <v>152</v>
      </c>
      <c r="G127" s="230" t="s">
        <v>153</v>
      </c>
      <c r="H127" s="231">
        <v>9.6479999999999997</v>
      </c>
      <c r="I127" s="232"/>
      <c r="J127" s="233">
        <f>ROUND(I127*H127,2)</f>
        <v>0</v>
      </c>
      <c r="K127" s="234"/>
      <c r="L127" s="42"/>
      <c r="M127" s="235" t="s">
        <v>1</v>
      </c>
      <c r="N127" s="236" t="s">
        <v>43</v>
      </c>
      <c r="O127" s="95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39" t="s">
        <v>154</v>
      </c>
      <c r="AT127" s="239" t="s">
        <v>150</v>
      </c>
      <c r="AU127" s="239" t="s">
        <v>155</v>
      </c>
      <c r="AY127" s="15" t="s">
        <v>148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5" t="s">
        <v>155</v>
      </c>
      <c r="BK127" s="240">
        <f>ROUND(I127*H127,2)</f>
        <v>0</v>
      </c>
      <c r="BL127" s="15" t="s">
        <v>154</v>
      </c>
      <c r="BM127" s="239" t="s">
        <v>155</v>
      </c>
    </row>
    <row r="128" s="2" customFormat="1" ht="33" customHeight="1">
      <c r="A128" s="36"/>
      <c r="B128" s="37"/>
      <c r="C128" s="227" t="s">
        <v>155</v>
      </c>
      <c r="D128" s="227" t="s">
        <v>150</v>
      </c>
      <c r="E128" s="228" t="s">
        <v>156</v>
      </c>
      <c r="F128" s="229" t="s">
        <v>157</v>
      </c>
      <c r="G128" s="230" t="s">
        <v>153</v>
      </c>
      <c r="H128" s="231">
        <v>9.6479999999999997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154</v>
      </c>
    </row>
    <row r="129" s="2" customFormat="1" ht="24.15" customHeight="1">
      <c r="A129" s="36"/>
      <c r="B129" s="37"/>
      <c r="C129" s="227" t="s">
        <v>158</v>
      </c>
      <c r="D129" s="227" t="s">
        <v>150</v>
      </c>
      <c r="E129" s="228" t="s">
        <v>159</v>
      </c>
      <c r="F129" s="229" t="s">
        <v>160</v>
      </c>
      <c r="G129" s="230" t="s">
        <v>153</v>
      </c>
      <c r="H129" s="231">
        <v>9.6479999999999997</v>
      </c>
      <c r="I129" s="232"/>
      <c r="J129" s="233">
        <f>ROUND(I129*H129,2)</f>
        <v>0</v>
      </c>
      <c r="K129" s="234"/>
      <c r="L129" s="42"/>
      <c r="M129" s="235" t="s">
        <v>1</v>
      </c>
      <c r="N129" s="236" t="s">
        <v>43</v>
      </c>
      <c r="O129" s="95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39" t="s">
        <v>154</v>
      </c>
      <c r="AT129" s="239" t="s">
        <v>150</v>
      </c>
      <c r="AU129" s="239" t="s">
        <v>155</v>
      </c>
      <c r="AY129" s="15" t="s">
        <v>148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5" t="s">
        <v>155</v>
      </c>
      <c r="BK129" s="240">
        <f>ROUND(I129*H129,2)</f>
        <v>0</v>
      </c>
      <c r="BL129" s="15" t="s">
        <v>154</v>
      </c>
      <c r="BM129" s="239" t="s">
        <v>161</v>
      </c>
    </row>
    <row r="130" s="2" customFormat="1" ht="16.5" customHeight="1">
      <c r="A130" s="36"/>
      <c r="B130" s="37"/>
      <c r="C130" s="227" t="s">
        <v>154</v>
      </c>
      <c r="D130" s="227" t="s">
        <v>150</v>
      </c>
      <c r="E130" s="228" t="s">
        <v>162</v>
      </c>
      <c r="F130" s="229" t="s">
        <v>163</v>
      </c>
      <c r="G130" s="230" t="s">
        <v>153</v>
      </c>
      <c r="H130" s="231">
        <v>9.6479999999999997</v>
      </c>
      <c r="I130" s="232"/>
      <c r="J130" s="233">
        <f>ROUND(I130*H130,2)</f>
        <v>0</v>
      </c>
      <c r="K130" s="234"/>
      <c r="L130" s="42"/>
      <c r="M130" s="235" t="s">
        <v>1</v>
      </c>
      <c r="N130" s="236" t="s">
        <v>43</v>
      </c>
      <c r="O130" s="95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39" t="s">
        <v>154</v>
      </c>
      <c r="AT130" s="239" t="s">
        <v>150</v>
      </c>
      <c r="AU130" s="239" t="s">
        <v>155</v>
      </c>
      <c r="AY130" s="15" t="s">
        <v>148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5" t="s">
        <v>155</v>
      </c>
      <c r="BK130" s="240">
        <f>ROUND(I130*H130,2)</f>
        <v>0</v>
      </c>
      <c r="BL130" s="15" t="s">
        <v>154</v>
      </c>
      <c r="BM130" s="239" t="s">
        <v>164</v>
      </c>
    </row>
    <row r="131" s="12" customFormat="1" ht="22.8" customHeight="1">
      <c r="A131" s="12"/>
      <c r="B131" s="211"/>
      <c r="C131" s="212"/>
      <c r="D131" s="213" t="s">
        <v>76</v>
      </c>
      <c r="E131" s="225" t="s">
        <v>155</v>
      </c>
      <c r="F131" s="225" t="s">
        <v>165</v>
      </c>
      <c r="G131" s="212"/>
      <c r="H131" s="212"/>
      <c r="I131" s="215"/>
      <c r="J131" s="226">
        <f>BK131</f>
        <v>0</v>
      </c>
      <c r="K131" s="212"/>
      <c r="L131" s="217"/>
      <c r="M131" s="218"/>
      <c r="N131" s="219"/>
      <c r="O131" s="219"/>
      <c r="P131" s="220">
        <f>P132</f>
        <v>0</v>
      </c>
      <c r="Q131" s="219"/>
      <c r="R131" s="220">
        <f>R132</f>
        <v>0</v>
      </c>
      <c r="S131" s="219"/>
      <c r="T131" s="221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85</v>
      </c>
      <c r="AT131" s="223" t="s">
        <v>76</v>
      </c>
      <c r="AU131" s="223" t="s">
        <v>85</v>
      </c>
      <c r="AY131" s="222" t="s">
        <v>148</v>
      </c>
      <c r="BK131" s="224">
        <f>BK132</f>
        <v>0</v>
      </c>
    </row>
    <row r="132" s="2" customFormat="1" ht="16.5" customHeight="1">
      <c r="A132" s="36"/>
      <c r="B132" s="37"/>
      <c r="C132" s="227" t="s">
        <v>166</v>
      </c>
      <c r="D132" s="227" t="s">
        <v>150</v>
      </c>
      <c r="E132" s="228" t="s">
        <v>167</v>
      </c>
      <c r="F132" s="229" t="s">
        <v>168</v>
      </c>
      <c r="G132" s="230" t="s">
        <v>153</v>
      </c>
      <c r="H132" s="231">
        <v>9.6479999999999997</v>
      </c>
      <c r="I132" s="232"/>
      <c r="J132" s="233">
        <f>ROUND(I132*H132,2)</f>
        <v>0</v>
      </c>
      <c r="K132" s="234"/>
      <c r="L132" s="42"/>
      <c r="M132" s="235" t="s">
        <v>1</v>
      </c>
      <c r="N132" s="236" t="s">
        <v>43</v>
      </c>
      <c r="O132" s="95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39" t="s">
        <v>154</v>
      </c>
      <c r="AT132" s="239" t="s">
        <v>150</v>
      </c>
      <c r="AU132" s="239" t="s">
        <v>155</v>
      </c>
      <c r="AY132" s="15" t="s">
        <v>148</v>
      </c>
      <c r="BE132" s="240">
        <f>IF(N132="základná",J132,0)</f>
        <v>0</v>
      </c>
      <c r="BF132" s="240">
        <f>IF(N132="znížená",J132,0)</f>
        <v>0</v>
      </c>
      <c r="BG132" s="240">
        <f>IF(N132="zákl. prenesená",J132,0)</f>
        <v>0</v>
      </c>
      <c r="BH132" s="240">
        <f>IF(N132="zníž. prenesená",J132,0)</f>
        <v>0</v>
      </c>
      <c r="BI132" s="240">
        <f>IF(N132="nulová",J132,0)</f>
        <v>0</v>
      </c>
      <c r="BJ132" s="15" t="s">
        <v>155</v>
      </c>
      <c r="BK132" s="240">
        <f>ROUND(I132*H132,2)</f>
        <v>0</v>
      </c>
      <c r="BL132" s="15" t="s">
        <v>154</v>
      </c>
      <c r="BM132" s="239" t="s">
        <v>169</v>
      </c>
    </row>
    <row r="133" s="12" customFormat="1" ht="22.8" customHeight="1">
      <c r="A133" s="12"/>
      <c r="B133" s="211"/>
      <c r="C133" s="212"/>
      <c r="D133" s="213" t="s">
        <v>76</v>
      </c>
      <c r="E133" s="225" t="s">
        <v>170</v>
      </c>
      <c r="F133" s="225" t="s">
        <v>171</v>
      </c>
      <c r="G133" s="212"/>
      <c r="H133" s="212"/>
      <c r="I133" s="215"/>
      <c r="J133" s="226">
        <f>BK133</f>
        <v>0</v>
      </c>
      <c r="K133" s="212"/>
      <c r="L133" s="217"/>
      <c r="M133" s="218"/>
      <c r="N133" s="219"/>
      <c r="O133" s="219"/>
      <c r="P133" s="220">
        <f>SUM(P134:P136)</f>
        <v>0</v>
      </c>
      <c r="Q133" s="219"/>
      <c r="R133" s="220">
        <f>SUM(R134:R136)</f>
        <v>0</v>
      </c>
      <c r="S133" s="219"/>
      <c r="T133" s="221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2" t="s">
        <v>85</v>
      </c>
      <c r="AT133" s="223" t="s">
        <v>76</v>
      </c>
      <c r="AU133" s="223" t="s">
        <v>85</v>
      </c>
      <c r="AY133" s="222" t="s">
        <v>148</v>
      </c>
      <c r="BK133" s="224">
        <f>SUM(BK134:BK136)</f>
        <v>0</v>
      </c>
    </row>
    <row r="134" s="2" customFormat="1" ht="21.75" customHeight="1">
      <c r="A134" s="36"/>
      <c r="B134" s="37"/>
      <c r="C134" s="227" t="s">
        <v>161</v>
      </c>
      <c r="D134" s="227" t="s">
        <v>150</v>
      </c>
      <c r="E134" s="228" t="s">
        <v>172</v>
      </c>
      <c r="F134" s="229" t="s">
        <v>173</v>
      </c>
      <c r="G134" s="230" t="s">
        <v>174</v>
      </c>
      <c r="H134" s="231">
        <v>25</v>
      </c>
      <c r="I134" s="232"/>
      <c r="J134" s="233">
        <f>ROUND(I134*H134,2)</f>
        <v>0</v>
      </c>
      <c r="K134" s="234"/>
      <c r="L134" s="42"/>
      <c r="M134" s="235" t="s">
        <v>1</v>
      </c>
      <c r="N134" s="236" t="s">
        <v>43</v>
      </c>
      <c r="O134" s="95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9" t="s">
        <v>154</v>
      </c>
      <c r="AT134" s="239" t="s">
        <v>150</v>
      </c>
      <c r="AU134" s="239" t="s">
        <v>155</v>
      </c>
      <c r="AY134" s="15" t="s">
        <v>148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5" t="s">
        <v>155</v>
      </c>
      <c r="BK134" s="240">
        <f>ROUND(I134*H134,2)</f>
        <v>0</v>
      </c>
      <c r="BL134" s="15" t="s">
        <v>154</v>
      </c>
      <c r="BM134" s="239" t="s">
        <v>175</v>
      </c>
    </row>
    <row r="135" s="2" customFormat="1" ht="16.5" customHeight="1">
      <c r="A135" s="36"/>
      <c r="B135" s="37"/>
      <c r="C135" s="227" t="s">
        <v>176</v>
      </c>
      <c r="D135" s="227" t="s">
        <v>150</v>
      </c>
      <c r="E135" s="228" t="s">
        <v>177</v>
      </c>
      <c r="F135" s="229" t="s">
        <v>178</v>
      </c>
      <c r="G135" s="230" t="s">
        <v>174</v>
      </c>
      <c r="H135" s="231">
        <v>50</v>
      </c>
      <c r="I135" s="232"/>
      <c r="J135" s="233">
        <f>ROUND(I135*H135,2)</f>
        <v>0</v>
      </c>
      <c r="K135" s="234"/>
      <c r="L135" s="42"/>
      <c r="M135" s="235" t="s">
        <v>1</v>
      </c>
      <c r="N135" s="236" t="s">
        <v>43</v>
      </c>
      <c r="O135" s="95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9" t="s">
        <v>154</v>
      </c>
      <c r="AT135" s="239" t="s">
        <v>150</v>
      </c>
      <c r="AU135" s="239" t="s">
        <v>155</v>
      </c>
      <c r="AY135" s="15" t="s">
        <v>148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5" t="s">
        <v>155</v>
      </c>
      <c r="BK135" s="240">
        <f>ROUND(I135*H135,2)</f>
        <v>0</v>
      </c>
      <c r="BL135" s="15" t="s">
        <v>154</v>
      </c>
      <c r="BM135" s="239" t="s">
        <v>179</v>
      </c>
    </row>
    <row r="136" s="2" customFormat="1" ht="33" customHeight="1">
      <c r="A136" s="36"/>
      <c r="B136" s="37"/>
      <c r="C136" s="227" t="s">
        <v>164</v>
      </c>
      <c r="D136" s="227" t="s">
        <v>150</v>
      </c>
      <c r="E136" s="228" t="s">
        <v>180</v>
      </c>
      <c r="F136" s="229" t="s">
        <v>181</v>
      </c>
      <c r="G136" s="230" t="s">
        <v>182</v>
      </c>
      <c r="H136" s="231">
        <v>16</v>
      </c>
      <c r="I136" s="232"/>
      <c r="J136" s="233">
        <f>ROUND(I136*H136,2)</f>
        <v>0</v>
      </c>
      <c r="K136" s="234"/>
      <c r="L136" s="42"/>
      <c r="M136" s="235" t="s">
        <v>1</v>
      </c>
      <c r="N136" s="236" t="s">
        <v>43</v>
      </c>
      <c r="O136" s="95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9" t="s">
        <v>154</v>
      </c>
      <c r="AT136" s="239" t="s">
        <v>150</v>
      </c>
      <c r="AU136" s="239" t="s">
        <v>155</v>
      </c>
      <c r="AY136" s="15" t="s">
        <v>148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5" t="s">
        <v>155</v>
      </c>
      <c r="BK136" s="240">
        <f>ROUND(I136*H136,2)</f>
        <v>0</v>
      </c>
      <c r="BL136" s="15" t="s">
        <v>154</v>
      </c>
      <c r="BM136" s="239" t="s">
        <v>183</v>
      </c>
    </row>
    <row r="137" s="12" customFormat="1" ht="22.8" customHeight="1">
      <c r="A137" s="12"/>
      <c r="B137" s="211"/>
      <c r="C137" s="212"/>
      <c r="D137" s="213" t="s">
        <v>76</v>
      </c>
      <c r="E137" s="225" t="s">
        <v>184</v>
      </c>
      <c r="F137" s="225" t="s">
        <v>185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SUM(P138:P143)</f>
        <v>0</v>
      </c>
      <c r="Q137" s="219"/>
      <c r="R137" s="220">
        <f>SUM(R138:R143)</f>
        <v>0</v>
      </c>
      <c r="S137" s="219"/>
      <c r="T137" s="221">
        <f>SUM(T138:T143)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155</v>
      </c>
      <c r="AT137" s="223" t="s">
        <v>76</v>
      </c>
      <c r="AU137" s="223" t="s">
        <v>85</v>
      </c>
      <c r="AY137" s="222" t="s">
        <v>148</v>
      </c>
      <c r="BK137" s="224">
        <f>SUM(BK138:BK143)</f>
        <v>0</v>
      </c>
    </row>
    <row r="138" s="2" customFormat="1" ht="16.5" customHeight="1">
      <c r="A138" s="36"/>
      <c r="B138" s="37"/>
      <c r="C138" s="227" t="s">
        <v>170</v>
      </c>
      <c r="D138" s="227" t="s">
        <v>150</v>
      </c>
      <c r="E138" s="228" t="s">
        <v>301</v>
      </c>
      <c r="F138" s="229" t="s">
        <v>302</v>
      </c>
      <c r="G138" s="230" t="s">
        <v>174</v>
      </c>
      <c r="H138" s="231">
        <v>182</v>
      </c>
      <c r="I138" s="232"/>
      <c r="J138" s="233">
        <f>ROUND(I138*H138,2)</f>
        <v>0</v>
      </c>
      <c r="K138" s="234"/>
      <c r="L138" s="42"/>
      <c r="M138" s="235" t="s">
        <v>1</v>
      </c>
      <c r="N138" s="236" t="s">
        <v>43</v>
      </c>
      <c r="O138" s="95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39" t="s">
        <v>183</v>
      </c>
      <c r="AT138" s="239" t="s">
        <v>150</v>
      </c>
      <c r="AU138" s="239" t="s">
        <v>155</v>
      </c>
      <c r="AY138" s="15" t="s">
        <v>148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5" t="s">
        <v>155</v>
      </c>
      <c r="BK138" s="240">
        <f>ROUND(I138*H138,2)</f>
        <v>0</v>
      </c>
      <c r="BL138" s="15" t="s">
        <v>183</v>
      </c>
      <c r="BM138" s="239" t="s">
        <v>188</v>
      </c>
    </row>
    <row r="139" s="2" customFormat="1" ht="16.5" customHeight="1">
      <c r="A139" s="36"/>
      <c r="B139" s="37"/>
      <c r="C139" s="241" t="s">
        <v>169</v>
      </c>
      <c r="D139" s="241" t="s">
        <v>189</v>
      </c>
      <c r="E139" s="242" t="s">
        <v>289</v>
      </c>
      <c r="F139" s="243" t="s">
        <v>303</v>
      </c>
      <c r="G139" s="244" t="s">
        <v>174</v>
      </c>
      <c r="H139" s="245">
        <v>182</v>
      </c>
      <c r="I139" s="246"/>
      <c r="J139" s="247">
        <f>ROUND(I139*H139,2)</f>
        <v>0</v>
      </c>
      <c r="K139" s="248"/>
      <c r="L139" s="249"/>
      <c r="M139" s="250" t="s">
        <v>1</v>
      </c>
      <c r="N139" s="251" t="s">
        <v>43</v>
      </c>
      <c r="O139" s="95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39" t="s">
        <v>192</v>
      </c>
      <c r="AT139" s="239" t="s">
        <v>189</v>
      </c>
      <c r="AU139" s="239" t="s">
        <v>155</v>
      </c>
      <c r="AY139" s="15" t="s">
        <v>148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5" t="s">
        <v>155</v>
      </c>
      <c r="BK139" s="240">
        <f>ROUND(I139*H139,2)</f>
        <v>0</v>
      </c>
      <c r="BL139" s="15" t="s">
        <v>183</v>
      </c>
      <c r="BM139" s="239" t="s">
        <v>7</v>
      </c>
    </row>
    <row r="140" s="2" customFormat="1" ht="24.15" customHeight="1">
      <c r="A140" s="36"/>
      <c r="B140" s="37"/>
      <c r="C140" s="227" t="s">
        <v>193</v>
      </c>
      <c r="D140" s="227" t="s">
        <v>150</v>
      </c>
      <c r="E140" s="228" t="s">
        <v>186</v>
      </c>
      <c r="F140" s="229" t="s">
        <v>187</v>
      </c>
      <c r="G140" s="230" t="s">
        <v>153</v>
      </c>
      <c r="H140" s="231">
        <v>8.1199999999999992</v>
      </c>
      <c r="I140" s="232"/>
      <c r="J140" s="233">
        <f>ROUND(I140*H140,2)</f>
        <v>0</v>
      </c>
      <c r="K140" s="234"/>
      <c r="L140" s="42"/>
      <c r="M140" s="235" t="s">
        <v>1</v>
      </c>
      <c r="N140" s="236" t="s">
        <v>43</v>
      </c>
      <c r="O140" s="95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9" t="s">
        <v>183</v>
      </c>
      <c r="AT140" s="239" t="s">
        <v>150</v>
      </c>
      <c r="AU140" s="239" t="s">
        <v>155</v>
      </c>
      <c r="AY140" s="15" t="s">
        <v>148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5" t="s">
        <v>155</v>
      </c>
      <c r="BK140" s="240">
        <f>ROUND(I140*H140,2)</f>
        <v>0</v>
      </c>
      <c r="BL140" s="15" t="s">
        <v>183</v>
      </c>
      <c r="BM140" s="239" t="s">
        <v>196</v>
      </c>
    </row>
    <row r="141" s="2" customFormat="1" ht="16.5" customHeight="1">
      <c r="A141" s="36"/>
      <c r="B141" s="37"/>
      <c r="C141" s="241" t="s">
        <v>175</v>
      </c>
      <c r="D141" s="241" t="s">
        <v>189</v>
      </c>
      <c r="E141" s="242" t="s">
        <v>190</v>
      </c>
      <c r="F141" s="243" t="s">
        <v>304</v>
      </c>
      <c r="G141" s="244" t="s">
        <v>153</v>
      </c>
      <c r="H141" s="245">
        <v>8.1199999999999992</v>
      </c>
      <c r="I141" s="246"/>
      <c r="J141" s="247">
        <f>ROUND(I141*H141,2)</f>
        <v>0</v>
      </c>
      <c r="K141" s="248"/>
      <c r="L141" s="249"/>
      <c r="M141" s="250" t="s">
        <v>1</v>
      </c>
      <c r="N141" s="251" t="s">
        <v>43</v>
      </c>
      <c r="O141" s="95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9" t="s">
        <v>192</v>
      </c>
      <c r="AT141" s="239" t="s">
        <v>189</v>
      </c>
      <c r="AU141" s="239" t="s">
        <v>155</v>
      </c>
      <c r="AY141" s="15" t="s">
        <v>148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5" t="s">
        <v>155</v>
      </c>
      <c r="BK141" s="240">
        <f>ROUND(I141*H141,2)</f>
        <v>0</v>
      </c>
      <c r="BL141" s="15" t="s">
        <v>183</v>
      </c>
      <c r="BM141" s="239" t="s">
        <v>199</v>
      </c>
    </row>
    <row r="142" s="2" customFormat="1" ht="24.15" customHeight="1">
      <c r="A142" s="36"/>
      <c r="B142" s="37"/>
      <c r="C142" s="227" t="s">
        <v>200</v>
      </c>
      <c r="D142" s="227" t="s">
        <v>150</v>
      </c>
      <c r="E142" s="228" t="s">
        <v>194</v>
      </c>
      <c r="F142" s="229" t="s">
        <v>195</v>
      </c>
      <c r="G142" s="230" t="s">
        <v>153</v>
      </c>
      <c r="H142" s="231">
        <v>14.949999999999999</v>
      </c>
      <c r="I142" s="232"/>
      <c r="J142" s="233">
        <f>ROUND(I142*H142,2)</f>
        <v>0</v>
      </c>
      <c r="K142" s="234"/>
      <c r="L142" s="42"/>
      <c r="M142" s="235" t="s">
        <v>1</v>
      </c>
      <c r="N142" s="236" t="s">
        <v>43</v>
      </c>
      <c r="O142" s="95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9" t="s">
        <v>183</v>
      </c>
      <c r="AT142" s="239" t="s">
        <v>150</v>
      </c>
      <c r="AU142" s="239" t="s">
        <v>155</v>
      </c>
      <c r="AY142" s="15" t="s">
        <v>148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5" t="s">
        <v>155</v>
      </c>
      <c r="BK142" s="240">
        <f>ROUND(I142*H142,2)</f>
        <v>0</v>
      </c>
      <c r="BL142" s="15" t="s">
        <v>183</v>
      </c>
      <c r="BM142" s="239" t="s">
        <v>203</v>
      </c>
    </row>
    <row r="143" s="2" customFormat="1" ht="24.15" customHeight="1">
      <c r="A143" s="36"/>
      <c r="B143" s="37"/>
      <c r="C143" s="227" t="s">
        <v>179</v>
      </c>
      <c r="D143" s="227" t="s">
        <v>150</v>
      </c>
      <c r="E143" s="228" t="s">
        <v>204</v>
      </c>
      <c r="F143" s="229" t="s">
        <v>205</v>
      </c>
      <c r="G143" s="230" t="s">
        <v>182</v>
      </c>
      <c r="H143" s="231">
        <v>15</v>
      </c>
      <c r="I143" s="232"/>
      <c r="J143" s="233">
        <f>ROUND(I143*H143,2)</f>
        <v>0</v>
      </c>
      <c r="K143" s="234"/>
      <c r="L143" s="42"/>
      <c r="M143" s="235" t="s">
        <v>1</v>
      </c>
      <c r="N143" s="236" t="s">
        <v>43</v>
      </c>
      <c r="O143" s="95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39" t="s">
        <v>183</v>
      </c>
      <c r="AT143" s="239" t="s">
        <v>150</v>
      </c>
      <c r="AU143" s="239" t="s">
        <v>155</v>
      </c>
      <c r="AY143" s="15" t="s">
        <v>148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5" t="s">
        <v>155</v>
      </c>
      <c r="BK143" s="240">
        <f>ROUND(I143*H143,2)</f>
        <v>0</v>
      </c>
      <c r="BL143" s="15" t="s">
        <v>183</v>
      </c>
      <c r="BM143" s="239" t="s">
        <v>206</v>
      </c>
    </row>
    <row r="144" s="12" customFormat="1" ht="22.8" customHeight="1">
      <c r="A144" s="12"/>
      <c r="B144" s="211"/>
      <c r="C144" s="212"/>
      <c r="D144" s="213" t="s">
        <v>76</v>
      </c>
      <c r="E144" s="225" t="s">
        <v>271</v>
      </c>
      <c r="F144" s="225" t="s">
        <v>272</v>
      </c>
      <c r="G144" s="212"/>
      <c r="H144" s="212"/>
      <c r="I144" s="215"/>
      <c r="J144" s="226">
        <f>BK144</f>
        <v>0</v>
      </c>
      <c r="K144" s="212"/>
      <c r="L144" s="217"/>
      <c r="M144" s="218"/>
      <c r="N144" s="219"/>
      <c r="O144" s="219"/>
      <c r="P144" s="220">
        <f>SUM(P145:P148)</f>
        <v>0</v>
      </c>
      <c r="Q144" s="219"/>
      <c r="R144" s="220">
        <f>SUM(R145:R148)</f>
        <v>0</v>
      </c>
      <c r="S144" s="219"/>
      <c r="T144" s="221">
        <f>SUM(T145:T148)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2" t="s">
        <v>155</v>
      </c>
      <c r="AT144" s="223" t="s">
        <v>76</v>
      </c>
      <c r="AU144" s="223" t="s">
        <v>85</v>
      </c>
      <c r="AY144" s="222" t="s">
        <v>148</v>
      </c>
      <c r="BK144" s="224">
        <f>SUM(BK145:BK148)</f>
        <v>0</v>
      </c>
    </row>
    <row r="145" s="2" customFormat="1" ht="16.5" customHeight="1">
      <c r="A145" s="36"/>
      <c r="B145" s="37"/>
      <c r="C145" s="227" t="s">
        <v>209</v>
      </c>
      <c r="D145" s="227" t="s">
        <v>150</v>
      </c>
      <c r="E145" s="228" t="s">
        <v>305</v>
      </c>
      <c r="F145" s="229" t="s">
        <v>306</v>
      </c>
      <c r="G145" s="230" t="s">
        <v>216</v>
      </c>
      <c r="H145" s="231">
        <v>80</v>
      </c>
      <c r="I145" s="232"/>
      <c r="J145" s="233">
        <f>ROUND(I145*H145,2)</f>
        <v>0</v>
      </c>
      <c r="K145" s="234"/>
      <c r="L145" s="42"/>
      <c r="M145" s="235" t="s">
        <v>1</v>
      </c>
      <c r="N145" s="236" t="s">
        <v>43</v>
      </c>
      <c r="O145" s="95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39" t="s">
        <v>183</v>
      </c>
      <c r="AT145" s="239" t="s">
        <v>150</v>
      </c>
      <c r="AU145" s="239" t="s">
        <v>155</v>
      </c>
      <c r="AY145" s="15" t="s">
        <v>148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5" t="s">
        <v>155</v>
      </c>
      <c r="BK145" s="240">
        <f>ROUND(I145*H145,2)</f>
        <v>0</v>
      </c>
      <c r="BL145" s="15" t="s">
        <v>183</v>
      </c>
      <c r="BM145" s="239" t="s">
        <v>213</v>
      </c>
    </row>
    <row r="146" s="2" customFormat="1" ht="16.5" customHeight="1">
      <c r="A146" s="36"/>
      <c r="B146" s="37"/>
      <c r="C146" s="227" t="s">
        <v>183</v>
      </c>
      <c r="D146" s="227" t="s">
        <v>150</v>
      </c>
      <c r="E146" s="228" t="s">
        <v>275</v>
      </c>
      <c r="F146" s="229" t="s">
        <v>307</v>
      </c>
      <c r="G146" s="230" t="s">
        <v>216</v>
      </c>
      <c r="H146" s="231">
        <v>1</v>
      </c>
      <c r="I146" s="232"/>
      <c r="J146" s="233">
        <f>ROUND(I146*H146,2)</f>
        <v>0</v>
      </c>
      <c r="K146" s="234"/>
      <c r="L146" s="42"/>
      <c r="M146" s="235" t="s">
        <v>1</v>
      </c>
      <c r="N146" s="236" t="s">
        <v>43</v>
      </c>
      <c r="O146" s="95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9" t="s">
        <v>183</v>
      </c>
      <c r="AT146" s="239" t="s">
        <v>150</v>
      </c>
      <c r="AU146" s="239" t="s">
        <v>155</v>
      </c>
      <c r="AY146" s="15" t="s">
        <v>148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5" t="s">
        <v>155</v>
      </c>
      <c r="BK146" s="240">
        <f>ROUND(I146*H146,2)</f>
        <v>0</v>
      </c>
      <c r="BL146" s="15" t="s">
        <v>183</v>
      </c>
      <c r="BM146" s="239" t="s">
        <v>192</v>
      </c>
    </row>
    <row r="147" s="2" customFormat="1" ht="16.5" customHeight="1">
      <c r="A147" s="36"/>
      <c r="B147" s="37"/>
      <c r="C147" s="227" t="s">
        <v>219</v>
      </c>
      <c r="D147" s="227" t="s">
        <v>150</v>
      </c>
      <c r="E147" s="228" t="s">
        <v>273</v>
      </c>
      <c r="F147" s="229" t="s">
        <v>321</v>
      </c>
      <c r="G147" s="230" t="s">
        <v>216</v>
      </c>
      <c r="H147" s="231">
        <v>1</v>
      </c>
      <c r="I147" s="232"/>
      <c r="J147" s="233">
        <f>ROUND(I147*H147,2)</f>
        <v>0</v>
      </c>
      <c r="K147" s="234"/>
      <c r="L147" s="42"/>
      <c r="M147" s="235" t="s">
        <v>1</v>
      </c>
      <c r="N147" s="236" t="s">
        <v>43</v>
      </c>
      <c r="O147" s="95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9" t="s">
        <v>183</v>
      </c>
      <c r="AT147" s="239" t="s">
        <v>150</v>
      </c>
      <c r="AU147" s="239" t="s">
        <v>155</v>
      </c>
      <c r="AY147" s="15" t="s">
        <v>148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5" t="s">
        <v>155</v>
      </c>
      <c r="BK147" s="240">
        <f>ROUND(I147*H147,2)</f>
        <v>0</v>
      </c>
      <c r="BL147" s="15" t="s">
        <v>183</v>
      </c>
      <c r="BM147" s="239" t="s">
        <v>222</v>
      </c>
    </row>
    <row r="148" s="2" customFormat="1" ht="16.5" customHeight="1">
      <c r="A148" s="36"/>
      <c r="B148" s="37"/>
      <c r="C148" s="227" t="s">
        <v>188</v>
      </c>
      <c r="D148" s="227" t="s">
        <v>150</v>
      </c>
      <c r="E148" s="228" t="s">
        <v>322</v>
      </c>
      <c r="F148" s="229" t="s">
        <v>274</v>
      </c>
      <c r="G148" s="230" t="s">
        <v>216</v>
      </c>
      <c r="H148" s="231">
        <v>1</v>
      </c>
      <c r="I148" s="232"/>
      <c r="J148" s="233">
        <f>ROUND(I148*H148,2)</f>
        <v>0</v>
      </c>
      <c r="K148" s="234"/>
      <c r="L148" s="42"/>
      <c r="M148" s="235" t="s">
        <v>1</v>
      </c>
      <c r="N148" s="236" t="s">
        <v>43</v>
      </c>
      <c r="O148" s="95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39" t="s">
        <v>183</v>
      </c>
      <c r="AT148" s="239" t="s">
        <v>150</v>
      </c>
      <c r="AU148" s="239" t="s">
        <v>155</v>
      </c>
      <c r="AY148" s="15" t="s">
        <v>148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5" t="s">
        <v>155</v>
      </c>
      <c r="BK148" s="240">
        <f>ROUND(I148*H148,2)</f>
        <v>0</v>
      </c>
      <c r="BL148" s="15" t="s">
        <v>183</v>
      </c>
      <c r="BM148" s="239" t="s">
        <v>227</v>
      </c>
    </row>
    <row r="149" s="12" customFormat="1" ht="22.8" customHeight="1">
      <c r="A149" s="12"/>
      <c r="B149" s="211"/>
      <c r="C149" s="212"/>
      <c r="D149" s="213" t="s">
        <v>76</v>
      </c>
      <c r="E149" s="225" t="s">
        <v>223</v>
      </c>
      <c r="F149" s="225" t="s">
        <v>284</v>
      </c>
      <c r="G149" s="212"/>
      <c r="H149" s="212"/>
      <c r="I149" s="215"/>
      <c r="J149" s="226">
        <f>BK149</f>
        <v>0</v>
      </c>
      <c r="K149" s="212"/>
      <c r="L149" s="217"/>
      <c r="M149" s="218"/>
      <c r="N149" s="219"/>
      <c r="O149" s="219"/>
      <c r="P149" s="220">
        <f>SUM(P150:P152)</f>
        <v>0</v>
      </c>
      <c r="Q149" s="219"/>
      <c r="R149" s="220">
        <f>SUM(R150:R152)</f>
        <v>0</v>
      </c>
      <c r="S149" s="219"/>
      <c r="T149" s="221">
        <f>SUM(T150:T152)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2" t="s">
        <v>155</v>
      </c>
      <c r="AT149" s="223" t="s">
        <v>76</v>
      </c>
      <c r="AU149" s="223" t="s">
        <v>85</v>
      </c>
      <c r="AY149" s="222" t="s">
        <v>148</v>
      </c>
      <c r="BK149" s="224">
        <f>SUM(BK150:BK152)</f>
        <v>0</v>
      </c>
    </row>
    <row r="150" s="2" customFormat="1" ht="16.5" customHeight="1">
      <c r="A150" s="36"/>
      <c r="B150" s="37"/>
      <c r="C150" s="227" t="s">
        <v>228</v>
      </c>
      <c r="D150" s="227" t="s">
        <v>150</v>
      </c>
      <c r="E150" s="228" t="s">
        <v>225</v>
      </c>
      <c r="F150" s="229" t="s">
        <v>323</v>
      </c>
      <c r="G150" s="230" t="s">
        <v>216</v>
      </c>
      <c r="H150" s="231">
        <v>2</v>
      </c>
      <c r="I150" s="232"/>
      <c r="J150" s="233">
        <f>ROUND(I150*H150,2)</f>
        <v>0</v>
      </c>
      <c r="K150" s="234"/>
      <c r="L150" s="42"/>
      <c r="M150" s="235" t="s">
        <v>1</v>
      </c>
      <c r="N150" s="236" t="s">
        <v>43</v>
      </c>
      <c r="O150" s="95"/>
      <c r="P150" s="237">
        <f>O150*H150</f>
        <v>0</v>
      </c>
      <c r="Q150" s="237">
        <v>0</v>
      </c>
      <c r="R150" s="237">
        <f>Q150*H150</f>
        <v>0</v>
      </c>
      <c r="S150" s="237">
        <v>0</v>
      </c>
      <c r="T150" s="238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39" t="s">
        <v>183</v>
      </c>
      <c r="AT150" s="239" t="s">
        <v>150</v>
      </c>
      <c r="AU150" s="239" t="s">
        <v>155</v>
      </c>
      <c r="AY150" s="15" t="s">
        <v>148</v>
      </c>
      <c r="BE150" s="240">
        <f>IF(N150="základná",J150,0)</f>
        <v>0</v>
      </c>
      <c r="BF150" s="240">
        <f>IF(N150="znížená",J150,0)</f>
        <v>0</v>
      </c>
      <c r="BG150" s="240">
        <f>IF(N150="zákl. prenesená",J150,0)</f>
        <v>0</v>
      </c>
      <c r="BH150" s="240">
        <f>IF(N150="zníž. prenesená",J150,0)</f>
        <v>0</v>
      </c>
      <c r="BI150" s="240">
        <f>IF(N150="nulová",J150,0)</f>
        <v>0</v>
      </c>
      <c r="BJ150" s="15" t="s">
        <v>155</v>
      </c>
      <c r="BK150" s="240">
        <f>ROUND(I150*H150,2)</f>
        <v>0</v>
      </c>
      <c r="BL150" s="15" t="s">
        <v>183</v>
      </c>
      <c r="BM150" s="239" t="s">
        <v>231</v>
      </c>
    </row>
    <row r="151" s="2" customFormat="1" ht="16.5" customHeight="1">
      <c r="A151" s="36"/>
      <c r="B151" s="37"/>
      <c r="C151" s="227" t="s">
        <v>7</v>
      </c>
      <c r="D151" s="227" t="s">
        <v>150</v>
      </c>
      <c r="E151" s="228" t="s">
        <v>229</v>
      </c>
      <c r="F151" s="229" t="s">
        <v>324</v>
      </c>
      <c r="G151" s="230" t="s">
        <v>216</v>
      </c>
      <c r="H151" s="231">
        <v>2</v>
      </c>
      <c r="I151" s="232"/>
      <c r="J151" s="233">
        <f>ROUND(I151*H151,2)</f>
        <v>0</v>
      </c>
      <c r="K151" s="234"/>
      <c r="L151" s="42"/>
      <c r="M151" s="235" t="s">
        <v>1</v>
      </c>
      <c r="N151" s="236" t="s">
        <v>43</v>
      </c>
      <c r="O151" s="95"/>
      <c r="P151" s="237">
        <f>O151*H151</f>
        <v>0</v>
      </c>
      <c r="Q151" s="237">
        <v>0</v>
      </c>
      <c r="R151" s="237">
        <f>Q151*H151</f>
        <v>0</v>
      </c>
      <c r="S151" s="237">
        <v>0</v>
      </c>
      <c r="T151" s="23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39" t="s">
        <v>183</v>
      </c>
      <c r="AT151" s="239" t="s">
        <v>150</v>
      </c>
      <c r="AU151" s="239" t="s">
        <v>155</v>
      </c>
      <c r="AY151" s="15" t="s">
        <v>148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5" t="s">
        <v>155</v>
      </c>
      <c r="BK151" s="240">
        <f>ROUND(I151*H151,2)</f>
        <v>0</v>
      </c>
      <c r="BL151" s="15" t="s">
        <v>183</v>
      </c>
      <c r="BM151" s="239" t="s">
        <v>234</v>
      </c>
    </row>
    <row r="152" s="2" customFormat="1" ht="24.15" customHeight="1">
      <c r="A152" s="36"/>
      <c r="B152" s="37"/>
      <c r="C152" s="227" t="s">
        <v>237</v>
      </c>
      <c r="D152" s="227" t="s">
        <v>150</v>
      </c>
      <c r="E152" s="228" t="s">
        <v>232</v>
      </c>
      <c r="F152" s="229" t="s">
        <v>233</v>
      </c>
      <c r="G152" s="230" t="s">
        <v>182</v>
      </c>
      <c r="H152" s="231">
        <v>0.25</v>
      </c>
      <c r="I152" s="232"/>
      <c r="J152" s="233">
        <f>ROUND(I152*H152,2)</f>
        <v>0</v>
      </c>
      <c r="K152" s="234"/>
      <c r="L152" s="42"/>
      <c r="M152" s="235" t="s">
        <v>1</v>
      </c>
      <c r="N152" s="236" t="s">
        <v>43</v>
      </c>
      <c r="O152" s="95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39" t="s">
        <v>183</v>
      </c>
      <c r="AT152" s="239" t="s">
        <v>150</v>
      </c>
      <c r="AU152" s="239" t="s">
        <v>155</v>
      </c>
      <c r="AY152" s="15" t="s">
        <v>148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5" t="s">
        <v>155</v>
      </c>
      <c r="BK152" s="240">
        <f>ROUND(I152*H152,2)</f>
        <v>0</v>
      </c>
      <c r="BL152" s="15" t="s">
        <v>183</v>
      </c>
      <c r="BM152" s="239" t="s">
        <v>240</v>
      </c>
    </row>
    <row r="153" s="12" customFormat="1" ht="22.8" customHeight="1">
      <c r="A153" s="12"/>
      <c r="B153" s="211"/>
      <c r="C153" s="212"/>
      <c r="D153" s="213" t="s">
        <v>76</v>
      </c>
      <c r="E153" s="225" t="s">
        <v>235</v>
      </c>
      <c r="F153" s="225" t="s">
        <v>236</v>
      </c>
      <c r="G153" s="212"/>
      <c r="H153" s="212"/>
      <c r="I153" s="215"/>
      <c r="J153" s="226">
        <f>BK153</f>
        <v>0</v>
      </c>
      <c r="K153" s="212"/>
      <c r="L153" s="217"/>
      <c r="M153" s="218"/>
      <c r="N153" s="219"/>
      <c r="O153" s="219"/>
      <c r="P153" s="220">
        <f>SUM(P154:P156)</f>
        <v>0</v>
      </c>
      <c r="Q153" s="219"/>
      <c r="R153" s="220">
        <f>SUM(R154:R156)</f>
        <v>0</v>
      </c>
      <c r="S153" s="219"/>
      <c r="T153" s="221">
        <f>SUM(T154:T156)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22" t="s">
        <v>155</v>
      </c>
      <c r="AT153" s="223" t="s">
        <v>76</v>
      </c>
      <c r="AU153" s="223" t="s">
        <v>85</v>
      </c>
      <c r="AY153" s="222" t="s">
        <v>148</v>
      </c>
      <c r="BK153" s="224">
        <f>SUM(BK154:BK156)</f>
        <v>0</v>
      </c>
    </row>
    <row r="154" s="2" customFormat="1" ht="21.75" customHeight="1">
      <c r="A154" s="36"/>
      <c r="B154" s="37"/>
      <c r="C154" s="227" t="s">
        <v>196</v>
      </c>
      <c r="D154" s="227" t="s">
        <v>150</v>
      </c>
      <c r="E154" s="228" t="s">
        <v>238</v>
      </c>
      <c r="F154" s="229" t="s">
        <v>239</v>
      </c>
      <c r="G154" s="230" t="s">
        <v>174</v>
      </c>
      <c r="H154" s="231">
        <v>250</v>
      </c>
      <c r="I154" s="232"/>
      <c r="J154" s="233">
        <f>ROUND(I154*H154,2)</f>
        <v>0</v>
      </c>
      <c r="K154" s="234"/>
      <c r="L154" s="42"/>
      <c r="M154" s="235" t="s">
        <v>1</v>
      </c>
      <c r="N154" s="236" t="s">
        <v>43</v>
      </c>
      <c r="O154" s="95"/>
      <c r="P154" s="237">
        <f>O154*H154</f>
        <v>0</v>
      </c>
      <c r="Q154" s="237">
        <v>0</v>
      </c>
      <c r="R154" s="237">
        <f>Q154*H154</f>
        <v>0</v>
      </c>
      <c r="S154" s="237">
        <v>0</v>
      </c>
      <c r="T154" s="238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39" t="s">
        <v>183</v>
      </c>
      <c r="AT154" s="239" t="s">
        <v>150</v>
      </c>
      <c r="AU154" s="239" t="s">
        <v>155</v>
      </c>
      <c r="AY154" s="15" t="s">
        <v>148</v>
      </c>
      <c r="BE154" s="240">
        <f>IF(N154="základná",J154,0)</f>
        <v>0</v>
      </c>
      <c r="BF154" s="240">
        <f>IF(N154="znížená",J154,0)</f>
        <v>0</v>
      </c>
      <c r="BG154" s="240">
        <f>IF(N154="zákl. prenesená",J154,0)</f>
        <v>0</v>
      </c>
      <c r="BH154" s="240">
        <f>IF(N154="zníž. prenesená",J154,0)</f>
        <v>0</v>
      </c>
      <c r="BI154" s="240">
        <f>IF(N154="nulová",J154,0)</f>
        <v>0</v>
      </c>
      <c r="BJ154" s="15" t="s">
        <v>155</v>
      </c>
      <c r="BK154" s="240">
        <f>ROUND(I154*H154,2)</f>
        <v>0</v>
      </c>
      <c r="BL154" s="15" t="s">
        <v>183</v>
      </c>
      <c r="BM154" s="239" t="s">
        <v>243</v>
      </c>
    </row>
    <row r="155" s="2" customFormat="1" ht="16.5" customHeight="1">
      <c r="A155" s="36"/>
      <c r="B155" s="37"/>
      <c r="C155" s="227" t="s">
        <v>244</v>
      </c>
      <c r="D155" s="227" t="s">
        <v>150</v>
      </c>
      <c r="E155" s="228" t="s">
        <v>241</v>
      </c>
      <c r="F155" s="229" t="s">
        <v>242</v>
      </c>
      <c r="G155" s="230" t="s">
        <v>174</v>
      </c>
      <c r="H155" s="231">
        <v>500</v>
      </c>
      <c r="I155" s="232"/>
      <c r="J155" s="233">
        <f>ROUND(I155*H155,2)</f>
        <v>0</v>
      </c>
      <c r="K155" s="234"/>
      <c r="L155" s="42"/>
      <c r="M155" s="235" t="s">
        <v>1</v>
      </c>
      <c r="N155" s="236" t="s">
        <v>43</v>
      </c>
      <c r="O155" s="95"/>
      <c r="P155" s="237">
        <f>O155*H155</f>
        <v>0</v>
      </c>
      <c r="Q155" s="237">
        <v>0</v>
      </c>
      <c r="R155" s="237">
        <f>Q155*H155</f>
        <v>0</v>
      </c>
      <c r="S155" s="237">
        <v>0</v>
      </c>
      <c r="T155" s="238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39" t="s">
        <v>183</v>
      </c>
      <c r="AT155" s="239" t="s">
        <v>150</v>
      </c>
      <c r="AU155" s="239" t="s">
        <v>155</v>
      </c>
      <c r="AY155" s="15" t="s">
        <v>148</v>
      </c>
      <c r="BE155" s="240">
        <f>IF(N155="základná",J155,0)</f>
        <v>0</v>
      </c>
      <c r="BF155" s="240">
        <f>IF(N155="znížená",J155,0)</f>
        <v>0</v>
      </c>
      <c r="BG155" s="240">
        <f>IF(N155="zákl. prenesená",J155,0)</f>
        <v>0</v>
      </c>
      <c r="BH155" s="240">
        <f>IF(N155="zníž. prenesená",J155,0)</f>
        <v>0</v>
      </c>
      <c r="BI155" s="240">
        <f>IF(N155="nulová",J155,0)</f>
        <v>0</v>
      </c>
      <c r="BJ155" s="15" t="s">
        <v>155</v>
      </c>
      <c r="BK155" s="240">
        <f>ROUND(I155*H155,2)</f>
        <v>0</v>
      </c>
      <c r="BL155" s="15" t="s">
        <v>183</v>
      </c>
      <c r="BM155" s="239" t="s">
        <v>248</v>
      </c>
    </row>
    <row r="156" s="2" customFormat="1" ht="16.5" customHeight="1">
      <c r="A156" s="36"/>
      <c r="B156" s="37"/>
      <c r="C156" s="227" t="s">
        <v>199</v>
      </c>
      <c r="D156" s="227" t="s">
        <v>150</v>
      </c>
      <c r="E156" s="228" t="s">
        <v>245</v>
      </c>
      <c r="F156" s="229" t="s">
        <v>246</v>
      </c>
      <c r="G156" s="230" t="s">
        <v>247</v>
      </c>
      <c r="H156" s="231">
        <v>60</v>
      </c>
      <c r="I156" s="232"/>
      <c r="J156" s="233">
        <f>ROUND(I156*H156,2)</f>
        <v>0</v>
      </c>
      <c r="K156" s="234"/>
      <c r="L156" s="42"/>
      <c r="M156" s="252" t="s">
        <v>1</v>
      </c>
      <c r="N156" s="253" t="s">
        <v>43</v>
      </c>
      <c r="O156" s="254"/>
      <c r="P156" s="255">
        <f>O156*H156</f>
        <v>0</v>
      </c>
      <c r="Q156" s="255">
        <v>0</v>
      </c>
      <c r="R156" s="255">
        <f>Q156*H156</f>
        <v>0</v>
      </c>
      <c r="S156" s="255">
        <v>0</v>
      </c>
      <c r="T156" s="25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39" t="s">
        <v>183</v>
      </c>
      <c r="AT156" s="239" t="s">
        <v>150</v>
      </c>
      <c r="AU156" s="239" t="s">
        <v>155</v>
      </c>
      <c r="AY156" s="15" t="s">
        <v>148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5" t="s">
        <v>155</v>
      </c>
      <c r="BK156" s="240">
        <f>ROUND(I156*H156,2)</f>
        <v>0</v>
      </c>
      <c r="BL156" s="15" t="s">
        <v>183</v>
      </c>
      <c r="BM156" s="239" t="s">
        <v>316</v>
      </c>
    </row>
    <row r="157" s="2" customFormat="1" ht="6.96" customHeight="1">
      <c r="A157" s="36"/>
      <c r="B157" s="70"/>
      <c r="C157" s="71"/>
      <c r="D157" s="71"/>
      <c r="E157" s="71"/>
      <c r="F157" s="71"/>
      <c r="G157" s="71"/>
      <c r="H157" s="71"/>
      <c r="I157" s="71"/>
      <c r="J157" s="71"/>
      <c r="K157" s="71"/>
      <c r="L157" s="42"/>
      <c r="M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</row>
  </sheetData>
  <sheetProtection sheet="1" autoFilter="0" formatColumns="0" formatRows="0" objects="1" scenarios="1" spinCount="100000" saltValue="WCBr383IlEZN4ZuIUp3/QokCBMxRI5dfDsgovyCzu+J70HwqNKQ/bynYKJkHURBLGAHahBjYCwOYqvDG1YN0ZA==" hashValue="VXth6xFQG6GAM8tloIMzyTSaRQrI9mVE16NzcCYR+IgTrlZW+jVeWuGH9xMExZ+Y9cB8tJXiSWOAA0vKx0Ej8w==" algorithmName="SHA-512" password="C678"/>
  <autoFilter ref="C123:K156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325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ROUND(J120,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ROUND((SUM(BE120:BE130)),  2)</f>
        <v>0</v>
      </c>
      <c r="G33" s="160"/>
      <c r="H33" s="160"/>
      <c r="I33" s="161">
        <v>0.20000000000000001</v>
      </c>
      <c r="J33" s="159">
        <f>ROUND(((SUM(BE120:BE130))*I33),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ROUND((SUM(BF120:BF130)),  2)</f>
        <v>0</v>
      </c>
      <c r="G34" s="160"/>
      <c r="H34" s="160"/>
      <c r="I34" s="161">
        <v>0.20000000000000001</v>
      </c>
      <c r="J34" s="159">
        <f>ROUND(((SUM(BF120:BF130))*I34),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ROUND((SUM(BG120:BG130)),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ROUND((SUM(BH120:BH130)),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ROUND((SUM(BI120:BI130)),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11 - KOLOTOČ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J120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J121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J122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J127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270</v>
      </c>
      <c r="E100" s="196"/>
      <c r="F100" s="196"/>
      <c r="G100" s="196"/>
      <c r="H100" s="196"/>
      <c r="I100" s="196"/>
      <c r="J100" s="197">
        <f>J129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6"/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67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="2" customFormat="1" ht="6.96" customHeight="1">
      <c r="A102" s="36"/>
      <c r="B102" s="70"/>
      <c r="C102" s="71"/>
      <c r="D102" s="71"/>
      <c r="E102" s="71"/>
      <c r="F102" s="71"/>
      <c r="G102" s="71"/>
      <c r="H102" s="71"/>
      <c r="I102" s="71"/>
      <c r="J102" s="71"/>
      <c r="K102" s="71"/>
      <c r="L102" s="67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6" s="2" customFormat="1" ht="6.96" customHeight="1">
      <c r="A106" s="36"/>
      <c r="B106" s="72"/>
      <c r="C106" s="73"/>
      <c r="D106" s="73"/>
      <c r="E106" s="73"/>
      <c r="F106" s="73"/>
      <c r="G106" s="73"/>
      <c r="H106" s="73"/>
      <c r="I106" s="73"/>
      <c r="J106" s="73"/>
      <c r="K106" s="73"/>
      <c r="L106" s="67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24.96" customHeight="1">
      <c r="A107" s="36"/>
      <c r="B107" s="37"/>
      <c r="C107" s="21" t="s">
        <v>134</v>
      </c>
      <c r="D107" s="38"/>
      <c r="E107" s="38"/>
      <c r="F107" s="38"/>
      <c r="G107" s="38"/>
      <c r="H107" s="38"/>
      <c r="I107" s="38"/>
      <c r="J107" s="38"/>
      <c r="K107" s="38"/>
      <c r="L107" s="67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6.96" customHeight="1">
      <c r="A108" s="36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67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12" customHeight="1">
      <c r="A109" s="36"/>
      <c r="B109" s="37"/>
      <c r="C109" s="30" t="s">
        <v>15</v>
      </c>
      <c r="D109" s="38"/>
      <c r="E109" s="38"/>
      <c r="F109" s="38"/>
      <c r="G109" s="38"/>
      <c r="H109" s="38"/>
      <c r="I109" s="38"/>
      <c r="J109" s="38"/>
      <c r="K109" s="38"/>
      <c r="L109" s="67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6.5" customHeight="1">
      <c r="A110" s="36"/>
      <c r="B110" s="37"/>
      <c r="C110" s="38"/>
      <c r="D110" s="38"/>
      <c r="E110" s="182" t="str">
        <f>E7</f>
        <v>Detské Inkluzívne ihrisko Rodinka</v>
      </c>
      <c r="F110" s="30"/>
      <c r="G110" s="30"/>
      <c r="H110" s="30"/>
      <c r="I110" s="38"/>
      <c r="J110" s="38"/>
      <c r="K110" s="38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118</v>
      </c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80" t="str">
        <f>E9</f>
        <v>SO 11 - KOLOTOČ</v>
      </c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19</v>
      </c>
      <c r="D114" s="38"/>
      <c r="E114" s="38"/>
      <c r="F114" s="25" t="str">
        <f>F12</f>
        <v>Skalica</v>
      </c>
      <c r="G114" s="38"/>
      <c r="H114" s="38"/>
      <c r="I114" s="30" t="s">
        <v>21</v>
      </c>
      <c r="J114" s="83" t="str">
        <f>IF(J12="","",J12)</f>
        <v>20. 1. 2022</v>
      </c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25.65" customHeight="1">
      <c r="A116" s="36"/>
      <c r="B116" s="37"/>
      <c r="C116" s="30" t="s">
        <v>23</v>
      </c>
      <c r="D116" s="38"/>
      <c r="E116" s="38"/>
      <c r="F116" s="25" t="str">
        <f>E15</f>
        <v>Mesto Skalica</v>
      </c>
      <c r="G116" s="38"/>
      <c r="H116" s="38"/>
      <c r="I116" s="30" t="s">
        <v>31</v>
      </c>
      <c r="J116" s="34" t="str">
        <f>E21</f>
        <v>Ing. arch. Andrea Kliská</v>
      </c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5.15" customHeight="1">
      <c r="A117" s="36"/>
      <c r="B117" s="37"/>
      <c r="C117" s="30" t="s">
        <v>29</v>
      </c>
      <c r="D117" s="38"/>
      <c r="E117" s="38"/>
      <c r="F117" s="25" t="str">
        <f>IF(E18="","",E18)</f>
        <v>Vyplň údaj</v>
      </c>
      <c r="G117" s="38"/>
      <c r="H117" s="38"/>
      <c r="I117" s="30" t="s">
        <v>34</v>
      </c>
      <c r="J117" s="34" t="str">
        <f>E24</f>
        <v xml:space="preserve"> </v>
      </c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0.32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11" customFormat="1" ht="29.28" customHeight="1">
      <c r="A119" s="199"/>
      <c r="B119" s="200"/>
      <c r="C119" s="201" t="s">
        <v>135</v>
      </c>
      <c r="D119" s="202" t="s">
        <v>62</v>
      </c>
      <c r="E119" s="202" t="s">
        <v>58</v>
      </c>
      <c r="F119" s="202" t="s">
        <v>59</v>
      </c>
      <c r="G119" s="202" t="s">
        <v>136</v>
      </c>
      <c r="H119" s="202" t="s">
        <v>137</v>
      </c>
      <c r="I119" s="202" t="s">
        <v>138</v>
      </c>
      <c r="J119" s="203" t="s">
        <v>122</v>
      </c>
      <c r="K119" s="204" t="s">
        <v>139</v>
      </c>
      <c r="L119" s="205"/>
      <c r="M119" s="104" t="s">
        <v>1</v>
      </c>
      <c r="N119" s="105" t="s">
        <v>41</v>
      </c>
      <c r="O119" s="105" t="s">
        <v>140</v>
      </c>
      <c r="P119" s="105" t="s">
        <v>141</v>
      </c>
      <c r="Q119" s="105" t="s">
        <v>142</v>
      </c>
      <c r="R119" s="105" t="s">
        <v>143</v>
      </c>
      <c r="S119" s="105" t="s">
        <v>144</v>
      </c>
      <c r="T119" s="106" t="s">
        <v>145</v>
      </c>
      <c r="U119" s="199"/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</row>
    <row r="120" s="2" customFormat="1" ht="22.8" customHeight="1">
      <c r="A120" s="36"/>
      <c r="B120" s="37"/>
      <c r="C120" s="111" t="s">
        <v>123</v>
      </c>
      <c r="D120" s="38"/>
      <c r="E120" s="38"/>
      <c r="F120" s="38"/>
      <c r="G120" s="38"/>
      <c r="H120" s="38"/>
      <c r="I120" s="38"/>
      <c r="J120" s="206">
        <f>BK120</f>
        <v>0</v>
      </c>
      <c r="K120" s="38"/>
      <c r="L120" s="42"/>
      <c r="M120" s="107"/>
      <c r="N120" s="207"/>
      <c r="O120" s="108"/>
      <c r="P120" s="208">
        <f>P121</f>
        <v>0</v>
      </c>
      <c r="Q120" s="108"/>
      <c r="R120" s="208">
        <f>R121</f>
        <v>0</v>
      </c>
      <c r="S120" s="108"/>
      <c r="T120" s="209">
        <f>T121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5" t="s">
        <v>76</v>
      </c>
      <c r="AU120" s="15" t="s">
        <v>124</v>
      </c>
      <c r="BK120" s="210">
        <f>BK121</f>
        <v>0</v>
      </c>
    </row>
    <row r="121" s="12" customFormat="1" ht="25.92" customHeight="1">
      <c r="A121" s="12"/>
      <c r="B121" s="211"/>
      <c r="C121" s="212"/>
      <c r="D121" s="213" t="s">
        <v>76</v>
      </c>
      <c r="E121" s="214" t="s">
        <v>146</v>
      </c>
      <c r="F121" s="214" t="s">
        <v>147</v>
      </c>
      <c r="G121" s="212"/>
      <c r="H121" s="212"/>
      <c r="I121" s="215"/>
      <c r="J121" s="216">
        <f>BK121</f>
        <v>0</v>
      </c>
      <c r="K121" s="212"/>
      <c r="L121" s="217"/>
      <c r="M121" s="218"/>
      <c r="N121" s="219"/>
      <c r="O121" s="219"/>
      <c r="P121" s="220">
        <f>P122+P127+P129</f>
        <v>0</v>
      </c>
      <c r="Q121" s="219"/>
      <c r="R121" s="220">
        <f>R122+R127+R129</f>
        <v>0</v>
      </c>
      <c r="S121" s="219"/>
      <c r="T121" s="221">
        <f>T122+T127+T129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22" t="s">
        <v>85</v>
      </c>
      <c r="AT121" s="223" t="s">
        <v>76</v>
      </c>
      <c r="AU121" s="223" t="s">
        <v>77</v>
      </c>
      <c r="AY121" s="222" t="s">
        <v>148</v>
      </c>
      <c r="BK121" s="224">
        <f>BK122+BK127+BK129</f>
        <v>0</v>
      </c>
    </row>
    <row r="122" s="12" customFormat="1" ht="22.8" customHeight="1">
      <c r="A122" s="12"/>
      <c r="B122" s="211"/>
      <c r="C122" s="212"/>
      <c r="D122" s="213" t="s">
        <v>76</v>
      </c>
      <c r="E122" s="225" t="s">
        <v>85</v>
      </c>
      <c r="F122" s="225" t="s">
        <v>149</v>
      </c>
      <c r="G122" s="212"/>
      <c r="H122" s="212"/>
      <c r="I122" s="215"/>
      <c r="J122" s="226">
        <f>BK122</f>
        <v>0</v>
      </c>
      <c r="K122" s="212"/>
      <c r="L122" s="217"/>
      <c r="M122" s="218"/>
      <c r="N122" s="219"/>
      <c r="O122" s="219"/>
      <c r="P122" s="220">
        <f>SUM(P123:P126)</f>
        <v>0</v>
      </c>
      <c r="Q122" s="219"/>
      <c r="R122" s="220">
        <f>SUM(R123:R126)</f>
        <v>0</v>
      </c>
      <c r="S122" s="219"/>
      <c r="T122" s="221">
        <f>SUM(T123:T126)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85</v>
      </c>
      <c r="AT122" s="223" t="s">
        <v>76</v>
      </c>
      <c r="AU122" s="223" t="s">
        <v>85</v>
      </c>
      <c r="AY122" s="222" t="s">
        <v>148</v>
      </c>
      <c r="BK122" s="224">
        <f>SUM(BK123:BK126)</f>
        <v>0</v>
      </c>
    </row>
    <row r="123" s="2" customFormat="1" ht="21.75" customHeight="1">
      <c r="A123" s="36"/>
      <c r="B123" s="37"/>
      <c r="C123" s="227" t="s">
        <v>85</v>
      </c>
      <c r="D123" s="227" t="s">
        <v>150</v>
      </c>
      <c r="E123" s="228" t="s">
        <v>151</v>
      </c>
      <c r="F123" s="229" t="s">
        <v>152</v>
      </c>
      <c r="G123" s="230" t="s">
        <v>153</v>
      </c>
      <c r="H123" s="231">
        <v>2.7999999999999998</v>
      </c>
      <c r="I123" s="232"/>
      <c r="J123" s="233">
        <f>ROUND(I123*H123,2)</f>
        <v>0</v>
      </c>
      <c r="K123" s="234"/>
      <c r="L123" s="42"/>
      <c r="M123" s="235" t="s">
        <v>1</v>
      </c>
      <c r="N123" s="236" t="s">
        <v>43</v>
      </c>
      <c r="O123" s="95"/>
      <c r="P123" s="237">
        <f>O123*H123</f>
        <v>0</v>
      </c>
      <c r="Q123" s="237">
        <v>0</v>
      </c>
      <c r="R123" s="237">
        <f>Q123*H123</f>
        <v>0</v>
      </c>
      <c r="S123" s="237">
        <v>0</v>
      </c>
      <c r="T123" s="238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239" t="s">
        <v>154</v>
      </c>
      <c r="AT123" s="239" t="s">
        <v>150</v>
      </c>
      <c r="AU123" s="239" t="s">
        <v>155</v>
      </c>
      <c r="AY123" s="15" t="s">
        <v>148</v>
      </c>
      <c r="BE123" s="240">
        <f>IF(N123="základná",J123,0)</f>
        <v>0</v>
      </c>
      <c r="BF123" s="240">
        <f>IF(N123="znížená",J123,0)</f>
        <v>0</v>
      </c>
      <c r="BG123" s="240">
        <f>IF(N123="zákl. prenesená",J123,0)</f>
        <v>0</v>
      </c>
      <c r="BH123" s="240">
        <f>IF(N123="zníž. prenesená",J123,0)</f>
        <v>0</v>
      </c>
      <c r="BI123" s="240">
        <f>IF(N123="nulová",J123,0)</f>
        <v>0</v>
      </c>
      <c r="BJ123" s="15" t="s">
        <v>155</v>
      </c>
      <c r="BK123" s="240">
        <f>ROUND(I123*H123,2)</f>
        <v>0</v>
      </c>
      <c r="BL123" s="15" t="s">
        <v>154</v>
      </c>
      <c r="BM123" s="239" t="s">
        <v>155</v>
      </c>
    </row>
    <row r="124" s="2" customFormat="1" ht="33" customHeight="1">
      <c r="A124" s="36"/>
      <c r="B124" s="37"/>
      <c r="C124" s="227" t="s">
        <v>155</v>
      </c>
      <c r="D124" s="227" t="s">
        <v>150</v>
      </c>
      <c r="E124" s="228" t="s">
        <v>156</v>
      </c>
      <c r="F124" s="229" t="s">
        <v>157</v>
      </c>
      <c r="G124" s="230" t="s">
        <v>153</v>
      </c>
      <c r="H124" s="231">
        <v>2.7999999999999998</v>
      </c>
      <c r="I124" s="232"/>
      <c r="J124" s="233">
        <f>ROUND(I124*H124,2)</f>
        <v>0</v>
      </c>
      <c r="K124" s="234"/>
      <c r="L124" s="42"/>
      <c r="M124" s="235" t="s">
        <v>1</v>
      </c>
      <c r="N124" s="236" t="s">
        <v>43</v>
      </c>
      <c r="O124" s="95"/>
      <c r="P124" s="237">
        <f>O124*H124</f>
        <v>0</v>
      </c>
      <c r="Q124" s="237">
        <v>0</v>
      </c>
      <c r="R124" s="237">
        <f>Q124*H124</f>
        <v>0</v>
      </c>
      <c r="S124" s="237">
        <v>0</v>
      </c>
      <c r="T124" s="238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39" t="s">
        <v>154</v>
      </c>
      <c r="AT124" s="239" t="s">
        <v>150</v>
      </c>
      <c r="AU124" s="239" t="s">
        <v>155</v>
      </c>
      <c r="AY124" s="15" t="s">
        <v>148</v>
      </c>
      <c r="BE124" s="240">
        <f>IF(N124="základná",J124,0)</f>
        <v>0</v>
      </c>
      <c r="BF124" s="240">
        <f>IF(N124="znížená",J124,0)</f>
        <v>0</v>
      </c>
      <c r="BG124" s="240">
        <f>IF(N124="zákl. prenesená",J124,0)</f>
        <v>0</v>
      </c>
      <c r="BH124" s="240">
        <f>IF(N124="zníž. prenesená",J124,0)</f>
        <v>0</v>
      </c>
      <c r="BI124" s="240">
        <f>IF(N124="nulová",J124,0)</f>
        <v>0</v>
      </c>
      <c r="BJ124" s="15" t="s">
        <v>155</v>
      </c>
      <c r="BK124" s="240">
        <f>ROUND(I124*H124,2)</f>
        <v>0</v>
      </c>
      <c r="BL124" s="15" t="s">
        <v>154</v>
      </c>
      <c r="BM124" s="239" t="s">
        <v>154</v>
      </c>
    </row>
    <row r="125" s="2" customFormat="1" ht="24.15" customHeight="1">
      <c r="A125" s="36"/>
      <c r="B125" s="37"/>
      <c r="C125" s="227" t="s">
        <v>158</v>
      </c>
      <c r="D125" s="227" t="s">
        <v>150</v>
      </c>
      <c r="E125" s="228" t="s">
        <v>159</v>
      </c>
      <c r="F125" s="229" t="s">
        <v>160</v>
      </c>
      <c r="G125" s="230" t="s">
        <v>153</v>
      </c>
      <c r="H125" s="231">
        <v>2.7999999999999998</v>
      </c>
      <c r="I125" s="232"/>
      <c r="J125" s="233">
        <f>ROUND(I125*H125,2)</f>
        <v>0</v>
      </c>
      <c r="K125" s="234"/>
      <c r="L125" s="42"/>
      <c r="M125" s="235" t="s">
        <v>1</v>
      </c>
      <c r="N125" s="236" t="s">
        <v>43</v>
      </c>
      <c r="O125" s="95"/>
      <c r="P125" s="237">
        <f>O125*H125</f>
        <v>0</v>
      </c>
      <c r="Q125" s="237">
        <v>0</v>
      </c>
      <c r="R125" s="237">
        <f>Q125*H125</f>
        <v>0</v>
      </c>
      <c r="S125" s="237">
        <v>0</v>
      </c>
      <c r="T125" s="238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39" t="s">
        <v>154</v>
      </c>
      <c r="AT125" s="239" t="s">
        <v>150</v>
      </c>
      <c r="AU125" s="239" t="s">
        <v>155</v>
      </c>
      <c r="AY125" s="15" t="s">
        <v>148</v>
      </c>
      <c r="BE125" s="240">
        <f>IF(N125="základná",J125,0)</f>
        <v>0</v>
      </c>
      <c r="BF125" s="240">
        <f>IF(N125="znížená",J125,0)</f>
        <v>0</v>
      </c>
      <c r="BG125" s="240">
        <f>IF(N125="zákl. prenesená",J125,0)</f>
        <v>0</v>
      </c>
      <c r="BH125" s="240">
        <f>IF(N125="zníž. prenesená",J125,0)</f>
        <v>0</v>
      </c>
      <c r="BI125" s="240">
        <f>IF(N125="nulová",J125,0)</f>
        <v>0</v>
      </c>
      <c r="BJ125" s="15" t="s">
        <v>155</v>
      </c>
      <c r="BK125" s="240">
        <f>ROUND(I125*H125,2)</f>
        <v>0</v>
      </c>
      <c r="BL125" s="15" t="s">
        <v>154</v>
      </c>
      <c r="BM125" s="239" t="s">
        <v>161</v>
      </c>
    </row>
    <row r="126" s="2" customFormat="1" ht="16.5" customHeight="1">
      <c r="A126" s="36"/>
      <c r="B126" s="37"/>
      <c r="C126" s="227" t="s">
        <v>154</v>
      </c>
      <c r="D126" s="227" t="s">
        <v>150</v>
      </c>
      <c r="E126" s="228" t="s">
        <v>162</v>
      </c>
      <c r="F126" s="229" t="s">
        <v>163</v>
      </c>
      <c r="G126" s="230" t="s">
        <v>153</v>
      </c>
      <c r="H126" s="231">
        <v>2.7999999999999998</v>
      </c>
      <c r="I126" s="232"/>
      <c r="J126" s="233">
        <f>ROUND(I126*H126,2)</f>
        <v>0</v>
      </c>
      <c r="K126" s="234"/>
      <c r="L126" s="42"/>
      <c r="M126" s="235" t="s">
        <v>1</v>
      </c>
      <c r="N126" s="236" t="s">
        <v>43</v>
      </c>
      <c r="O126" s="95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9" t="s">
        <v>154</v>
      </c>
      <c r="AT126" s="239" t="s">
        <v>150</v>
      </c>
      <c r="AU126" s="239" t="s">
        <v>155</v>
      </c>
      <c r="AY126" s="15" t="s">
        <v>148</v>
      </c>
      <c r="BE126" s="240">
        <f>IF(N126="základná",J126,0)</f>
        <v>0</v>
      </c>
      <c r="BF126" s="240">
        <f>IF(N126="znížená",J126,0)</f>
        <v>0</v>
      </c>
      <c r="BG126" s="240">
        <f>IF(N126="zákl. prenesená",J126,0)</f>
        <v>0</v>
      </c>
      <c r="BH126" s="240">
        <f>IF(N126="zníž. prenesená",J126,0)</f>
        <v>0</v>
      </c>
      <c r="BI126" s="240">
        <f>IF(N126="nulová",J126,0)</f>
        <v>0</v>
      </c>
      <c r="BJ126" s="15" t="s">
        <v>155</v>
      </c>
      <c r="BK126" s="240">
        <f>ROUND(I126*H126,2)</f>
        <v>0</v>
      </c>
      <c r="BL126" s="15" t="s">
        <v>154</v>
      </c>
      <c r="BM126" s="239" t="s">
        <v>164</v>
      </c>
    </row>
    <row r="127" s="12" customFormat="1" ht="22.8" customHeight="1">
      <c r="A127" s="12"/>
      <c r="B127" s="211"/>
      <c r="C127" s="212"/>
      <c r="D127" s="213" t="s">
        <v>76</v>
      </c>
      <c r="E127" s="225" t="s">
        <v>155</v>
      </c>
      <c r="F127" s="225" t="s">
        <v>165</v>
      </c>
      <c r="G127" s="212"/>
      <c r="H127" s="212"/>
      <c r="I127" s="215"/>
      <c r="J127" s="226">
        <f>BK127</f>
        <v>0</v>
      </c>
      <c r="K127" s="212"/>
      <c r="L127" s="217"/>
      <c r="M127" s="218"/>
      <c r="N127" s="219"/>
      <c r="O127" s="219"/>
      <c r="P127" s="220">
        <f>P128</f>
        <v>0</v>
      </c>
      <c r="Q127" s="219"/>
      <c r="R127" s="220">
        <f>R128</f>
        <v>0</v>
      </c>
      <c r="S127" s="219"/>
      <c r="T127" s="221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85</v>
      </c>
      <c r="AT127" s="223" t="s">
        <v>76</v>
      </c>
      <c r="AU127" s="223" t="s">
        <v>85</v>
      </c>
      <c r="AY127" s="222" t="s">
        <v>148</v>
      </c>
      <c r="BK127" s="224">
        <f>BK128</f>
        <v>0</v>
      </c>
    </row>
    <row r="128" s="2" customFormat="1" ht="16.5" customHeight="1">
      <c r="A128" s="36"/>
      <c r="B128" s="37"/>
      <c r="C128" s="227" t="s">
        <v>166</v>
      </c>
      <c r="D128" s="227" t="s">
        <v>150</v>
      </c>
      <c r="E128" s="228" t="s">
        <v>167</v>
      </c>
      <c r="F128" s="229" t="s">
        <v>168</v>
      </c>
      <c r="G128" s="230" t="s">
        <v>153</v>
      </c>
      <c r="H128" s="231">
        <v>0.80000000000000004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169</v>
      </c>
    </row>
    <row r="129" s="12" customFormat="1" ht="22.8" customHeight="1">
      <c r="A129" s="12"/>
      <c r="B129" s="211"/>
      <c r="C129" s="212"/>
      <c r="D129" s="213" t="s">
        <v>76</v>
      </c>
      <c r="E129" s="225" t="s">
        <v>223</v>
      </c>
      <c r="F129" s="225" t="s">
        <v>277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P130</f>
        <v>0</v>
      </c>
      <c r="Q129" s="219"/>
      <c r="R129" s="220">
        <f>R130</f>
        <v>0</v>
      </c>
      <c r="S129" s="219"/>
      <c r="T129" s="221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155</v>
      </c>
      <c r="AT129" s="223" t="s">
        <v>76</v>
      </c>
      <c r="AU129" s="223" t="s">
        <v>85</v>
      </c>
      <c r="AY129" s="222" t="s">
        <v>148</v>
      </c>
      <c r="BK129" s="224">
        <f>BK130</f>
        <v>0</v>
      </c>
    </row>
    <row r="130" s="2" customFormat="1" ht="16.5" customHeight="1">
      <c r="A130" s="36"/>
      <c r="B130" s="37"/>
      <c r="C130" s="227" t="s">
        <v>161</v>
      </c>
      <c r="D130" s="227" t="s">
        <v>150</v>
      </c>
      <c r="E130" s="228" t="s">
        <v>326</v>
      </c>
      <c r="F130" s="229" t="s">
        <v>327</v>
      </c>
      <c r="G130" s="230" t="s">
        <v>216</v>
      </c>
      <c r="H130" s="231">
        <v>1</v>
      </c>
      <c r="I130" s="232"/>
      <c r="J130" s="233">
        <f>ROUND(I130*H130,2)</f>
        <v>0</v>
      </c>
      <c r="K130" s="234"/>
      <c r="L130" s="42"/>
      <c r="M130" s="252" t="s">
        <v>1</v>
      </c>
      <c r="N130" s="253" t="s">
        <v>43</v>
      </c>
      <c r="O130" s="254"/>
      <c r="P130" s="255">
        <f>O130*H130</f>
        <v>0</v>
      </c>
      <c r="Q130" s="255">
        <v>0</v>
      </c>
      <c r="R130" s="255">
        <f>Q130*H130</f>
        <v>0</v>
      </c>
      <c r="S130" s="255">
        <v>0</v>
      </c>
      <c r="T130" s="256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39" t="s">
        <v>183</v>
      </c>
      <c r="AT130" s="239" t="s">
        <v>150</v>
      </c>
      <c r="AU130" s="239" t="s">
        <v>155</v>
      </c>
      <c r="AY130" s="15" t="s">
        <v>148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5" t="s">
        <v>155</v>
      </c>
      <c r="BK130" s="240">
        <f>ROUND(I130*H130,2)</f>
        <v>0</v>
      </c>
      <c r="BL130" s="15" t="s">
        <v>183</v>
      </c>
      <c r="BM130" s="239" t="s">
        <v>175</v>
      </c>
    </row>
    <row r="131" s="2" customFormat="1" ht="6.96" customHeight="1">
      <c r="A131" s="36"/>
      <c r="B131" s="70"/>
      <c r="C131" s="71"/>
      <c r="D131" s="71"/>
      <c r="E131" s="71"/>
      <c r="F131" s="71"/>
      <c r="G131" s="71"/>
      <c r="H131" s="71"/>
      <c r="I131" s="71"/>
      <c r="J131" s="71"/>
      <c r="K131" s="71"/>
      <c r="L131" s="42"/>
      <c r="M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</row>
  </sheetData>
  <sheetProtection sheet="1" autoFilter="0" formatColumns="0" formatRows="0" objects="1" scenarios="1" spinCount="100000" saltValue="jGBHQJ9inykxbuF3DnB7vdI/v+mBsN4GwyENo4EwYYLjlnvI4dZHvGYvZX7iDG7SK2JWPzOpB/EvVil9qjduzg==" hashValue="1mhHicm3Ns7t3TFlLv/LlB0S6dnUgUR3nmVd6B59VRJzJpGVPRNkn3q70KE43gyTsLCf5Zo1yfp8Lr1jyI4dSg==" algorithmName="SHA-512" password="C678"/>
  <autoFilter ref="C119:K130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119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ROUND(J125,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ROUND((SUM(BE125:BE157)),  2)</f>
        <v>0</v>
      </c>
      <c r="G33" s="160"/>
      <c r="H33" s="160"/>
      <c r="I33" s="161">
        <v>0.20000000000000001</v>
      </c>
      <c r="J33" s="159">
        <f>ROUND(((SUM(BE125:BE157))*I33),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ROUND((SUM(BF125:BF157)),  2)</f>
        <v>0</v>
      </c>
      <c r="G34" s="160"/>
      <c r="H34" s="160"/>
      <c r="I34" s="161">
        <v>0.20000000000000001</v>
      </c>
      <c r="J34" s="159">
        <f>ROUND(((SUM(BF125:BF157))*I34),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ROUND((SUM(BG125:BG157)),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ROUND((SUM(BH125:BH157)),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ROUND((SUM(BI125:BI157)),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01 - ALTÁN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J125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J126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J127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J132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128</v>
      </c>
      <c r="E100" s="196"/>
      <c r="F100" s="196"/>
      <c r="G100" s="196"/>
      <c r="H100" s="196"/>
      <c r="I100" s="196"/>
      <c r="J100" s="197">
        <f>J134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129</v>
      </c>
      <c r="E101" s="196"/>
      <c r="F101" s="196"/>
      <c r="G101" s="196"/>
      <c r="H101" s="196"/>
      <c r="I101" s="196"/>
      <c r="J101" s="197">
        <f>J138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130</v>
      </c>
      <c r="E102" s="196"/>
      <c r="F102" s="196"/>
      <c r="G102" s="196"/>
      <c r="H102" s="196"/>
      <c r="I102" s="196"/>
      <c r="J102" s="197">
        <f>J145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94"/>
      <c r="D103" s="195" t="s">
        <v>131</v>
      </c>
      <c r="E103" s="196"/>
      <c r="F103" s="196"/>
      <c r="G103" s="196"/>
      <c r="H103" s="196"/>
      <c r="I103" s="196"/>
      <c r="J103" s="197">
        <f>J148</f>
        <v>0</v>
      </c>
      <c r="K103" s="194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94"/>
      <c r="D104" s="195" t="s">
        <v>132</v>
      </c>
      <c r="E104" s="196"/>
      <c r="F104" s="196"/>
      <c r="G104" s="196"/>
      <c r="H104" s="196"/>
      <c r="I104" s="196"/>
      <c r="J104" s="197">
        <f>J150</f>
        <v>0</v>
      </c>
      <c r="K104" s="194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3"/>
      <c r="C105" s="194"/>
      <c r="D105" s="195" t="s">
        <v>133</v>
      </c>
      <c r="E105" s="196"/>
      <c r="F105" s="196"/>
      <c r="G105" s="196"/>
      <c r="H105" s="196"/>
      <c r="I105" s="196"/>
      <c r="J105" s="197">
        <f>J154</f>
        <v>0</v>
      </c>
      <c r="K105" s="194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6"/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67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07" s="2" customFormat="1" ht="6.96" customHeight="1">
      <c r="A107" s="36"/>
      <c r="B107" s="70"/>
      <c r="C107" s="71"/>
      <c r="D107" s="71"/>
      <c r="E107" s="71"/>
      <c r="F107" s="71"/>
      <c r="G107" s="71"/>
      <c r="H107" s="71"/>
      <c r="I107" s="71"/>
      <c r="J107" s="71"/>
      <c r="K107" s="71"/>
      <c r="L107" s="67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11" s="2" customFormat="1" ht="6.96" customHeight="1">
      <c r="A111" s="36"/>
      <c r="B111" s="72"/>
      <c r="C111" s="73"/>
      <c r="D111" s="73"/>
      <c r="E111" s="73"/>
      <c r="F111" s="73"/>
      <c r="G111" s="73"/>
      <c r="H111" s="73"/>
      <c r="I111" s="73"/>
      <c r="J111" s="73"/>
      <c r="K111" s="73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24.96" customHeight="1">
      <c r="A112" s="36"/>
      <c r="B112" s="37"/>
      <c r="C112" s="21" t="s">
        <v>134</v>
      </c>
      <c r="D112" s="38"/>
      <c r="E112" s="38"/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6.96" customHeight="1">
      <c r="A113" s="36"/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15</v>
      </c>
      <c r="D114" s="38"/>
      <c r="E114" s="38"/>
      <c r="F114" s="38"/>
      <c r="G114" s="38"/>
      <c r="H114" s="38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6.5" customHeight="1">
      <c r="A115" s="36"/>
      <c r="B115" s="37"/>
      <c r="C115" s="38"/>
      <c r="D115" s="38"/>
      <c r="E115" s="182" t="str">
        <f>E7</f>
        <v>Detské Inkluzívne ihrisko Rodinka</v>
      </c>
      <c r="F115" s="30"/>
      <c r="G115" s="30"/>
      <c r="H115" s="30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118</v>
      </c>
      <c r="D116" s="38"/>
      <c r="E116" s="38"/>
      <c r="F116" s="38"/>
      <c r="G116" s="38"/>
      <c r="H116" s="38"/>
      <c r="I116" s="38"/>
      <c r="J116" s="38"/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6.5" customHeight="1">
      <c r="A117" s="36"/>
      <c r="B117" s="37"/>
      <c r="C117" s="38"/>
      <c r="D117" s="38"/>
      <c r="E117" s="80" t="str">
        <f>E9</f>
        <v>SO 01 - ALTÁN</v>
      </c>
      <c r="F117" s="38"/>
      <c r="G117" s="38"/>
      <c r="H117" s="38"/>
      <c r="I117" s="38"/>
      <c r="J117" s="38"/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2" customHeight="1">
      <c r="A119" s="36"/>
      <c r="B119" s="37"/>
      <c r="C119" s="30" t="s">
        <v>19</v>
      </c>
      <c r="D119" s="38"/>
      <c r="E119" s="38"/>
      <c r="F119" s="25" t="str">
        <f>F12</f>
        <v>Skalica</v>
      </c>
      <c r="G119" s="38"/>
      <c r="H119" s="38"/>
      <c r="I119" s="30" t="s">
        <v>21</v>
      </c>
      <c r="J119" s="83" t="str">
        <f>IF(J12="","",J12)</f>
        <v>20. 1. 2022</v>
      </c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6.96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25.65" customHeight="1">
      <c r="A121" s="36"/>
      <c r="B121" s="37"/>
      <c r="C121" s="30" t="s">
        <v>23</v>
      </c>
      <c r="D121" s="38"/>
      <c r="E121" s="38"/>
      <c r="F121" s="25" t="str">
        <f>E15</f>
        <v>Mesto Skalica</v>
      </c>
      <c r="G121" s="38"/>
      <c r="H121" s="38"/>
      <c r="I121" s="30" t="s">
        <v>31</v>
      </c>
      <c r="J121" s="34" t="str">
        <f>E21</f>
        <v>Ing. arch. Andrea Kliská</v>
      </c>
      <c r="K121" s="38"/>
      <c r="L121" s="67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5.15" customHeight="1">
      <c r="A122" s="36"/>
      <c r="B122" s="37"/>
      <c r="C122" s="30" t="s">
        <v>29</v>
      </c>
      <c r="D122" s="38"/>
      <c r="E122" s="38"/>
      <c r="F122" s="25" t="str">
        <f>IF(E18="","",E18)</f>
        <v>Vyplň údaj</v>
      </c>
      <c r="G122" s="38"/>
      <c r="H122" s="38"/>
      <c r="I122" s="30" t="s">
        <v>34</v>
      </c>
      <c r="J122" s="34" t="str">
        <f>E24</f>
        <v xml:space="preserve"> </v>
      </c>
      <c r="K122" s="38"/>
      <c r="L122" s="67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2" customFormat="1" ht="10.32" customHeight="1">
      <c r="A123" s="3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67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</row>
    <row r="124" s="11" customFormat="1" ht="29.28" customHeight="1">
      <c r="A124" s="199"/>
      <c r="B124" s="200"/>
      <c r="C124" s="201" t="s">
        <v>135</v>
      </c>
      <c r="D124" s="202" t="s">
        <v>62</v>
      </c>
      <c r="E124" s="202" t="s">
        <v>58</v>
      </c>
      <c r="F124" s="202" t="s">
        <v>59</v>
      </c>
      <c r="G124" s="202" t="s">
        <v>136</v>
      </c>
      <c r="H124" s="202" t="s">
        <v>137</v>
      </c>
      <c r="I124" s="202" t="s">
        <v>138</v>
      </c>
      <c r="J124" s="203" t="s">
        <v>122</v>
      </c>
      <c r="K124" s="204" t="s">
        <v>139</v>
      </c>
      <c r="L124" s="205"/>
      <c r="M124" s="104" t="s">
        <v>1</v>
      </c>
      <c r="N124" s="105" t="s">
        <v>41</v>
      </c>
      <c r="O124" s="105" t="s">
        <v>140</v>
      </c>
      <c r="P124" s="105" t="s">
        <v>141</v>
      </c>
      <c r="Q124" s="105" t="s">
        <v>142</v>
      </c>
      <c r="R124" s="105" t="s">
        <v>143</v>
      </c>
      <c r="S124" s="105" t="s">
        <v>144</v>
      </c>
      <c r="T124" s="106" t="s">
        <v>145</v>
      </c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</row>
    <row r="125" s="2" customFormat="1" ht="22.8" customHeight="1">
      <c r="A125" s="36"/>
      <c r="B125" s="37"/>
      <c r="C125" s="111" t="s">
        <v>123</v>
      </c>
      <c r="D125" s="38"/>
      <c r="E125" s="38"/>
      <c r="F125" s="38"/>
      <c r="G125" s="38"/>
      <c r="H125" s="38"/>
      <c r="I125" s="38"/>
      <c r="J125" s="206">
        <f>BK125</f>
        <v>0</v>
      </c>
      <c r="K125" s="38"/>
      <c r="L125" s="42"/>
      <c r="M125" s="107"/>
      <c r="N125" s="207"/>
      <c r="O125" s="108"/>
      <c r="P125" s="208">
        <f>P126</f>
        <v>0</v>
      </c>
      <c r="Q125" s="108"/>
      <c r="R125" s="208">
        <f>R126</f>
        <v>0</v>
      </c>
      <c r="S125" s="108"/>
      <c r="T125" s="209">
        <f>T126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5" t="s">
        <v>76</v>
      </c>
      <c r="AU125" s="15" t="s">
        <v>124</v>
      </c>
      <c r="BK125" s="210">
        <f>BK126</f>
        <v>0</v>
      </c>
    </row>
    <row r="126" s="12" customFormat="1" ht="25.92" customHeight="1">
      <c r="A126" s="12"/>
      <c r="B126" s="211"/>
      <c r="C126" s="212"/>
      <c r="D126" s="213" t="s">
        <v>76</v>
      </c>
      <c r="E126" s="214" t="s">
        <v>146</v>
      </c>
      <c r="F126" s="214" t="s">
        <v>147</v>
      </c>
      <c r="G126" s="212"/>
      <c r="H126" s="212"/>
      <c r="I126" s="215"/>
      <c r="J126" s="216">
        <f>BK126</f>
        <v>0</v>
      </c>
      <c r="K126" s="212"/>
      <c r="L126" s="217"/>
      <c r="M126" s="218"/>
      <c r="N126" s="219"/>
      <c r="O126" s="219"/>
      <c r="P126" s="220">
        <f>P127+P132+P134+P138+P145+P148+P150+P154</f>
        <v>0</v>
      </c>
      <c r="Q126" s="219"/>
      <c r="R126" s="220">
        <f>R127+R132+R134+R138+R145+R148+R150+R154</f>
        <v>0</v>
      </c>
      <c r="S126" s="219"/>
      <c r="T126" s="221">
        <f>T127+T132+T134+T138+T145+T148+T150+T154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85</v>
      </c>
      <c r="AT126" s="223" t="s">
        <v>76</v>
      </c>
      <c r="AU126" s="223" t="s">
        <v>77</v>
      </c>
      <c r="AY126" s="222" t="s">
        <v>148</v>
      </c>
      <c r="BK126" s="224">
        <f>BK127+BK132+BK134+BK138+BK145+BK148+BK150+BK154</f>
        <v>0</v>
      </c>
    </row>
    <row r="127" s="12" customFormat="1" ht="22.8" customHeight="1">
      <c r="A127" s="12"/>
      <c r="B127" s="211"/>
      <c r="C127" s="212"/>
      <c r="D127" s="213" t="s">
        <v>76</v>
      </c>
      <c r="E127" s="225" t="s">
        <v>85</v>
      </c>
      <c r="F127" s="225" t="s">
        <v>149</v>
      </c>
      <c r="G127" s="212"/>
      <c r="H127" s="212"/>
      <c r="I127" s="215"/>
      <c r="J127" s="226">
        <f>BK127</f>
        <v>0</v>
      </c>
      <c r="K127" s="212"/>
      <c r="L127" s="217"/>
      <c r="M127" s="218"/>
      <c r="N127" s="219"/>
      <c r="O127" s="219"/>
      <c r="P127" s="220">
        <f>SUM(P128:P131)</f>
        <v>0</v>
      </c>
      <c r="Q127" s="219"/>
      <c r="R127" s="220">
        <f>SUM(R128:R131)</f>
        <v>0</v>
      </c>
      <c r="S127" s="219"/>
      <c r="T127" s="221">
        <f>SUM(T128:T131)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85</v>
      </c>
      <c r="AT127" s="223" t="s">
        <v>76</v>
      </c>
      <c r="AU127" s="223" t="s">
        <v>85</v>
      </c>
      <c r="AY127" s="222" t="s">
        <v>148</v>
      </c>
      <c r="BK127" s="224">
        <f>SUM(BK128:BK131)</f>
        <v>0</v>
      </c>
    </row>
    <row r="128" s="2" customFormat="1" ht="21.75" customHeight="1">
      <c r="A128" s="36"/>
      <c r="B128" s="37"/>
      <c r="C128" s="227" t="s">
        <v>85</v>
      </c>
      <c r="D128" s="227" t="s">
        <v>150</v>
      </c>
      <c r="E128" s="228" t="s">
        <v>151</v>
      </c>
      <c r="F128" s="229" t="s">
        <v>152</v>
      </c>
      <c r="G128" s="230" t="s">
        <v>153</v>
      </c>
      <c r="H128" s="231">
        <v>2.3999999999999999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155</v>
      </c>
    </row>
    <row r="129" s="2" customFormat="1" ht="33" customHeight="1">
      <c r="A129" s="36"/>
      <c r="B129" s="37"/>
      <c r="C129" s="227" t="s">
        <v>155</v>
      </c>
      <c r="D129" s="227" t="s">
        <v>150</v>
      </c>
      <c r="E129" s="228" t="s">
        <v>156</v>
      </c>
      <c r="F129" s="229" t="s">
        <v>157</v>
      </c>
      <c r="G129" s="230" t="s">
        <v>153</v>
      </c>
      <c r="H129" s="231">
        <v>2.3999999999999999</v>
      </c>
      <c r="I129" s="232"/>
      <c r="J129" s="233">
        <f>ROUND(I129*H129,2)</f>
        <v>0</v>
      </c>
      <c r="K129" s="234"/>
      <c r="L129" s="42"/>
      <c r="M129" s="235" t="s">
        <v>1</v>
      </c>
      <c r="N129" s="236" t="s">
        <v>43</v>
      </c>
      <c r="O129" s="95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39" t="s">
        <v>154</v>
      </c>
      <c r="AT129" s="239" t="s">
        <v>150</v>
      </c>
      <c r="AU129" s="239" t="s">
        <v>155</v>
      </c>
      <c r="AY129" s="15" t="s">
        <v>148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5" t="s">
        <v>155</v>
      </c>
      <c r="BK129" s="240">
        <f>ROUND(I129*H129,2)</f>
        <v>0</v>
      </c>
      <c r="BL129" s="15" t="s">
        <v>154</v>
      </c>
      <c r="BM129" s="239" t="s">
        <v>154</v>
      </c>
    </row>
    <row r="130" s="2" customFormat="1" ht="24.15" customHeight="1">
      <c r="A130" s="36"/>
      <c r="B130" s="37"/>
      <c r="C130" s="227" t="s">
        <v>158</v>
      </c>
      <c r="D130" s="227" t="s">
        <v>150</v>
      </c>
      <c r="E130" s="228" t="s">
        <v>159</v>
      </c>
      <c r="F130" s="229" t="s">
        <v>160</v>
      </c>
      <c r="G130" s="230" t="s">
        <v>153</v>
      </c>
      <c r="H130" s="231">
        <v>2.3999999999999999</v>
      </c>
      <c r="I130" s="232"/>
      <c r="J130" s="233">
        <f>ROUND(I130*H130,2)</f>
        <v>0</v>
      </c>
      <c r="K130" s="234"/>
      <c r="L130" s="42"/>
      <c r="M130" s="235" t="s">
        <v>1</v>
      </c>
      <c r="N130" s="236" t="s">
        <v>43</v>
      </c>
      <c r="O130" s="95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39" t="s">
        <v>154</v>
      </c>
      <c r="AT130" s="239" t="s">
        <v>150</v>
      </c>
      <c r="AU130" s="239" t="s">
        <v>155</v>
      </c>
      <c r="AY130" s="15" t="s">
        <v>148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5" t="s">
        <v>155</v>
      </c>
      <c r="BK130" s="240">
        <f>ROUND(I130*H130,2)</f>
        <v>0</v>
      </c>
      <c r="BL130" s="15" t="s">
        <v>154</v>
      </c>
      <c r="BM130" s="239" t="s">
        <v>161</v>
      </c>
    </row>
    <row r="131" s="2" customFormat="1" ht="16.5" customHeight="1">
      <c r="A131" s="36"/>
      <c r="B131" s="37"/>
      <c r="C131" s="227" t="s">
        <v>154</v>
      </c>
      <c r="D131" s="227" t="s">
        <v>150</v>
      </c>
      <c r="E131" s="228" t="s">
        <v>162</v>
      </c>
      <c r="F131" s="229" t="s">
        <v>163</v>
      </c>
      <c r="G131" s="230" t="s">
        <v>153</v>
      </c>
      <c r="H131" s="231">
        <v>2.3999999999999999</v>
      </c>
      <c r="I131" s="232"/>
      <c r="J131" s="233">
        <f>ROUND(I131*H131,2)</f>
        <v>0</v>
      </c>
      <c r="K131" s="234"/>
      <c r="L131" s="42"/>
      <c r="M131" s="235" t="s">
        <v>1</v>
      </c>
      <c r="N131" s="236" t="s">
        <v>43</v>
      </c>
      <c r="O131" s="95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39" t="s">
        <v>154</v>
      </c>
      <c r="AT131" s="239" t="s">
        <v>150</v>
      </c>
      <c r="AU131" s="239" t="s">
        <v>155</v>
      </c>
      <c r="AY131" s="15" t="s">
        <v>148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5" t="s">
        <v>155</v>
      </c>
      <c r="BK131" s="240">
        <f>ROUND(I131*H131,2)</f>
        <v>0</v>
      </c>
      <c r="BL131" s="15" t="s">
        <v>154</v>
      </c>
      <c r="BM131" s="239" t="s">
        <v>164</v>
      </c>
    </row>
    <row r="132" s="12" customFormat="1" ht="22.8" customHeight="1">
      <c r="A132" s="12"/>
      <c r="B132" s="211"/>
      <c r="C132" s="212"/>
      <c r="D132" s="213" t="s">
        <v>76</v>
      </c>
      <c r="E132" s="225" t="s">
        <v>155</v>
      </c>
      <c r="F132" s="225" t="s">
        <v>165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P133</f>
        <v>0</v>
      </c>
      <c r="Q132" s="219"/>
      <c r="R132" s="220">
        <f>R133</f>
        <v>0</v>
      </c>
      <c r="S132" s="219"/>
      <c r="T132" s="221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85</v>
      </c>
      <c r="AT132" s="223" t="s">
        <v>76</v>
      </c>
      <c r="AU132" s="223" t="s">
        <v>85</v>
      </c>
      <c r="AY132" s="222" t="s">
        <v>148</v>
      </c>
      <c r="BK132" s="224">
        <f>BK133</f>
        <v>0</v>
      </c>
    </row>
    <row r="133" s="2" customFormat="1" ht="16.5" customHeight="1">
      <c r="A133" s="36"/>
      <c r="B133" s="37"/>
      <c r="C133" s="227" t="s">
        <v>166</v>
      </c>
      <c r="D133" s="227" t="s">
        <v>150</v>
      </c>
      <c r="E133" s="228" t="s">
        <v>167</v>
      </c>
      <c r="F133" s="229" t="s">
        <v>168</v>
      </c>
      <c r="G133" s="230" t="s">
        <v>153</v>
      </c>
      <c r="H133" s="231">
        <v>2.3999999999999999</v>
      </c>
      <c r="I133" s="232"/>
      <c r="J133" s="233">
        <f>ROUND(I133*H133,2)</f>
        <v>0</v>
      </c>
      <c r="K133" s="234"/>
      <c r="L133" s="42"/>
      <c r="M133" s="235" t="s">
        <v>1</v>
      </c>
      <c r="N133" s="236" t="s">
        <v>43</v>
      </c>
      <c r="O133" s="95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39" t="s">
        <v>154</v>
      </c>
      <c r="AT133" s="239" t="s">
        <v>150</v>
      </c>
      <c r="AU133" s="239" t="s">
        <v>155</v>
      </c>
      <c r="AY133" s="15" t="s">
        <v>148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5" t="s">
        <v>155</v>
      </c>
      <c r="BK133" s="240">
        <f>ROUND(I133*H133,2)</f>
        <v>0</v>
      </c>
      <c r="BL133" s="15" t="s">
        <v>154</v>
      </c>
      <c r="BM133" s="239" t="s">
        <v>169</v>
      </c>
    </row>
    <row r="134" s="12" customFormat="1" ht="22.8" customHeight="1">
      <c r="A134" s="12"/>
      <c r="B134" s="211"/>
      <c r="C134" s="212"/>
      <c r="D134" s="213" t="s">
        <v>76</v>
      </c>
      <c r="E134" s="225" t="s">
        <v>170</v>
      </c>
      <c r="F134" s="225" t="s">
        <v>171</v>
      </c>
      <c r="G134" s="212"/>
      <c r="H134" s="212"/>
      <c r="I134" s="215"/>
      <c r="J134" s="226">
        <f>BK134</f>
        <v>0</v>
      </c>
      <c r="K134" s="212"/>
      <c r="L134" s="217"/>
      <c r="M134" s="218"/>
      <c r="N134" s="219"/>
      <c r="O134" s="219"/>
      <c r="P134" s="220">
        <f>SUM(P135:P137)</f>
        <v>0</v>
      </c>
      <c r="Q134" s="219"/>
      <c r="R134" s="220">
        <f>SUM(R135:R137)</f>
        <v>0</v>
      </c>
      <c r="S134" s="219"/>
      <c r="T134" s="221">
        <f>SUM(T135:T137)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2" t="s">
        <v>85</v>
      </c>
      <c r="AT134" s="223" t="s">
        <v>76</v>
      </c>
      <c r="AU134" s="223" t="s">
        <v>85</v>
      </c>
      <c r="AY134" s="222" t="s">
        <v>148</v>
      </c>
      <c r="BK134" s="224">
        <f>SUM(BK135:BK137)</f>
        <v>0</v>
      </c>
    </row>
    <row r="135" s="2" customFormat="1" ht="21.75" customHeight="1">
      <c r="A135" s="36"/>
      <c r="B135" s="37"/>
      <c r="C135" s="227" t="s">
        <v>161</v>
      </c>
      <c r="D135" s="227" t="s">
        <v>150</v>
      </c>
      <c r="E135" s="228" t="s">
        <v>172</v>
      </c>
      <c r="F135" s="229" t="s">
        <v>173</v>
      </c>
      <c r="G135" s="230" t="s">
        <v>174</v>
      </c>
      <c r="H135" s="231">
        <v>30</v>
      </c>
      <c r="I135" s="232"/>
      <c r="J135" s="233">
        <f>ROUND(I135*H135,2)</f>
        <v>0</v>
      </c>
      <c r="K135" s="234"/>
      <c r="L135" s="42"/>
      <c r="M135" s="235" t="s">
        <v>1</v>
      </c>
      <c r="N135" s="236" t="s">
        <v>43</v>
      </c>
      <c r="O135" s="95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9" t="s">
        <v>154</v>
      </c>
      <c r="AT135" s="239" t="s">
        <v>150</v>
      </c>
      <c r="AU135" s="239" t="s">
        <v>155</v>
      </c>
      <c r="AY135" s="15" t="s">
        <v>148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5" t="s">
        <v>155</v>
      </c>
      <c r="BK135" s="240">
        <f>ROUND(I135*H135,2)</f>
        <v>0</v>
      </c>
      <c r="BL135" s="15" t="s">
        <v>154</v>
      </c>
      <c r="BM135" s="239" t="s">
        <v>175</v>
      </c>
    </row>
    <row r="136" s="2" customFormat="1" ht="16.5" customHeight="1">
      <c r="A136" s="36"/>
      <c r="B136" s="37"/>
      <c r="C136" s="227" t="s">
        <v>176</v>
      </c>
      <c r="D136" s="227" t="s">
        <v>150</v>
      </c>
      <c r="E136" s="228" t="s">
        <v>177</v>
      </c>
      <c r="F136" s="229" t="s">
        <v>178</v>
      </c>
      <c r="G136" s="230" t="s">
        <v>174</v>
      </c>
      <c r="H136" s="231">
        <v>50</v>
      </c>
      <c r="I136" s="232"/>
      <c r="J136" s="233">
        <f>ROUND(I136*H136,2)</f>
        <v>0</v>
      </c>
      <c r="K136" s="234"/>
      <c r="L136" s="42"/>
      <c r="M136" s="235" t="s">
        <v>1</v>
      </c>
      <c r="N136" s="236" t="s">
        <v>43</v>
      </c>
      <c r="O136" s="95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9" t="s">
        <v>154</v>
      </c>
      <c r="AT136" s="239" t="s">
        <v>150</v>
      </c>
      <c r="AU136" s="239" t="s">
        <v>155</v>
      </c>
      <c r="AY136" s="15" t="s">
        <v>148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5" t="s">
        <v>155</v>
      </c>
      <c r="BK136" s="240">
        <f>ROUND(I136*H136,2)</f>
        <v>0</v>
      </c>
      <c r="BL136" s="15" t="s">
        <v>154</v>
      </c>
      <c r="BM136" s="239" t="s">
        <v>179</v>
      </c>
    </row>
    <row r="137" s="2" customFormat="1" ht="33" customHeight="1">
      <c r="A137" s="36"/>
      <c r="B137" s="37"/>
      <c r="C137" s="227" t="s">
        <v>164</v>
      </c>
      <c r="D137" s="227" t="s">
        <v>150</v>
      </c>
      <c r="E137" s="228" t="s">
        <v>180</v>
      </c>
      <c r="F137" s="229" t="s">
        <v>181</v>
      </c>
      <c r="G137" s="230" t="s">
        <v>182</v>
      </c>
      <c r="H137" s="231">
        <v>2</v>
      </c>
      <c r="I137" s="232"/>
      <c r="J137" s="233">
        <f>ROUND(I137*H137,2)</f>
        <v>0</v>
      </c>
      <c r="K137" s="234"/>
      <c r="L137" s="42"/>
      <c r="M137" s="235" t="s">
        <v>1</v>
      </c>
      <c r="N137" s="236" t="s">
        <v>43</v>
      </c>
      <c r="O137" s="95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39" t="s">
        <v>154</v>
      </c>
      <c r="AT137" s="239" t="s">
        <v>150</v>
      </c>
      <c r="AU137" s="239" t="s">
        <v>155</v>
      </c>
      <c r="AY137" s="15" t="s">
        <v>148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5" t="s">
        <v>155</v>
      </c>
      <c r="BK137" s="240">
        <f>ROUND(I137*H137,2)</f>
        <v>0</v>
      </c>
      <c r="BL137" s="15" t="s">
        <v>154</v>
      </c>
      <c r="BM137" s="239" t="s">
        <v>183</v>
      </c>
    </row>
    <row r="138" s="12" customFormat="1" ht="22.8" customHeight="1">
      <c r="A138" s="12"/>
      <c r="B138" s="211"/>
      <c r="C138" s="212"/>
      <c r="D138" s="213" t="s">
        <v>76</v>
      </c>
      <c r="E138" s="225" t="s">
        <v>184</v>
      </c>
      <c r="F138" s="225" t="s">
        <v>185</v>
      </c>
      <c r="G138" s="212"/>
      <c r="H138" s="212"/>
      <c r="I138" s="215"/>
      <c r="J138" s="226">
        <f>BK138</f>
        <v>0</v>
      </c>
      <c r="K138" s="212"/>
      <c r="L138" s="217"/>
      <c r="M138" s="218"/>
      <c r="N138" s="219"/>
      <c r="O138" s="219"/>
      <c r="P138" s="220">
        <f>SUM(P139:P144)</f>
        <v>0</v>
      </c>
      <c r="Q138" s="219"/>
      <c r="R138" s="220">
        <f>SUM(R139:R144)</f>
        <v>0</v>
      </c>
      <c r="S138" s="219"/>
      <c r="T138" s="221">
        <f>SUM(T139:T144)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2" t="s">
        <v>155</v>
      </c>
      <c r="AT138" s="223" t="s">
        <v>76</v>
      </c>
      <c r="AU138" s="223" t="s">
        <v>85</v>
      </c>
      <c r="AY138" s="222" t="s">
        <v>148</v>
      </c>
      <c r="BK138" s="224">
        <f>SUM(BK139:BK144)</f>
        <v>0</v>
      </c>
    </row>
    <row r="139" s="2" customFormat="1" ht="24.15" customHeight="1">
      <c r="A139" s="36"/>
      <c r="B139" s="37"/>
      <c r="C139" s="227" t="s">
        <v>170</v>
      </c>
      <c r="D139" s="227" t="s">
        <v>150</v>
      </c>
      <c r="E139" s="228" t="s">
        <v>186</v>
      </c>
      <c r="F139" s="229" t="s">
        <v>187</v>
      </c>
      <c r="G139" s="230" t="s">
        <v>153</v>
      </c>
      <c r="H139" s="231">
        <v>1</v>
      </c>
      <c r="I139" s="232"/>
      <c r="J139" s="233">
        <f>ROUND(I139*H139,2)</f>
        <v>0</v>
      </c>
      <c r="K139" s="234"/>
      <c r="L139" s="42"/>
      <c r="M139" s="235" t="s">
        <v>1</v>
      </c>
      <c r="N139" s="236" t="s">
        <v>43</v>
      </c>
      <c r="O139" s="95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39" t="s">
        <v>183</v>
      </c>
      <c r="AT139" s="239" t="s">
        <v>150</v>
      </c>
      <c r="AU139" s="239" t="s">
        <v>155</v>
      </c>
      <c r="AY139" s="15" t="s">
        <v>148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5" t="s">
        <v>155</v>
      </c>
      <c r="BK139" s="240">
        <f>ROUND(I139*H139,2)</f>
        <v>0</v>
      </c>
      <c r="BL139" s="15" t="s">
        <v>183</v>
      </c>
      <c r="BM139" s="239" t="s">
        <v>188</v>
      </c>
    </row>
    <row r="140" s="2" customFormat="1" ht="16.5" customHeight="1">
      <c r="A140" s="36"/>
      <c r="B140" s="37"/>
      <c r="C140" s="241" t="s">
        <v>169</v>
      </c>
      <c r="D140" s="241" t="s">
        <v>189</v>
      </c>
      <c r="E140" s="242" t="s">
        <v>190</v>
      </c>
      <c r="F140" s="243" t="s">
        <v>191</v>
      </c>
      <c r="G140" s="244" t="s">
        <v>153</v>
      </c>
      <c r="H140" s="245">
        <v>1</v>
      </c>
      <c r="I140" s="246"/>
      <c r="J140" s="247">
        <f>ROUND(I140*H140,2)</f>
        <v>0</v>
      </c>
      <c r="K140" s="248"/>
      <c r="L140" s="249"/>
      <c r="M140" s="250" t="s">
        <v>1</v>
      </c>
      <c r="N140" s="251" t="s">
        <v>43</v>
      </c>
      <c r="O140" s="95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9" t="s">
        <v>192</v>
      </c>
      <c r="AT140" s="239" t="s">
        <v>189</v>
      </c>
      <c r="AU140" s="239" t="s">
        <v>155</v>
      </c>
      <c r="AY140" s="15" t="s">
        <v>148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5" t="s">
        <v>155</v>
      </c>
      <c r="BK140" s="240">
        <f>ROUND(I140*H140,2)</f>
        <v>0</v>
      </c>
      <c r="BL140" s="15" t="s">
        <v>183</v>
      </c>
      <c r="BM140" s="239" t="s">
        <v>7</v>
      </c>
    </row>
    <row r="141" s="2" customFormat="1" ht="24.15" customHeight="1">
      <c r="A141" s="36"/>
      <c r="B141" s="37"/>
      <c r="C141" s="227" t="s">
        <v>193</v>
      </c>
      <c r="D141" s="227" t="s">
        <v>150</v>
      </c>
      <c r="E141" s="228" t="s">
        <v>194</v>
      </c>
      <c r="F141" s="229" t="s">
        <v>195</v>
      </c>
      <c r="G141" s="230" t="s">
        <v>153</v>
      </c>
      <c r="H141" s="231">
        <v>1.6000000000000001</v>
      </c>
      <c r="I141" s="232"/>
      <c r="J141" s="233">
        <f>ROUND(I141*H141,2)</f>
        <v>0</v>
      </c>
      <c r="K141" s="234"/>
      <c r="L141" s="42"/>
      <c r="M141" s="235" t="s">
        <v>1</v>
      </c>
      <c r="N141" s="236" t="s">
        <v>43</v>
      </c>
      <c r="O141" s="95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9" t="s">
        <v>183</v>
      </c>
      <c r="AT141" s="239" t="s">
        <v>150</v>
      </c>
      <c r="AU141" s="239" t="s">
        <v>155</v>
      </c>
      <c r="AY141" s="15" t="s">
        <v>148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5" t="s">
        <v>155</v>
      </c>
      <c r="BK141" s="240">
        <f>ROUND(I141*H141,2)</f>
        <v>0</v>
      </c>
      <c r="BL141" s="15" t="s">
        <v>183</v>
      </c>
      <c r="BM141" s="239" t="s">
        <v>196</v>
      </c>
    </row>
    <row r="142" s="2" customFormat="1" ht="21.75" customHeight="1">
      <c r="A142" s="36"/>
      <c r="B142" s="37"/>
      <c r="C142" s="227" t="s">
        <v>175</v>
      </c>
      <c r="D142" s="227" t="s">
        <v>150</v>
      </c>
      <c r="E142" s="228" t="s">
        <v>197</v>
      </c>
      <c r="F142" s="229" t="s">
        <v>198</v>
      </c>
      <c r="G142" s="230" t="s">
        <v>174</v>
      </c>
      <c r="H142" s="231">
        <v>30</v>
      </c>
      <c r="I142" s="232"/>
      <c r="J142" s="233">
        <f>ROUND(I142*H142,2)</f>
        <v>0</v>
      </c>
      <c r="K142" s="234"/>
      <c r="L142" s="42"/>
      <c r="M142" s="235" t="s">
        <v>1</v>
      </c>
      <c r="N142" s="236" t="s">
        <v>43</v>
      </c>
      <c r="O142" s="95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9" t="s">
        <v>183</v>
      </c>
      <c r="AT142" s="239" t="s">
        <v>150</v>
      </c>
      <c r="AU142" s="239" t="s">
        <v>155</v>
      </c>
      <c r="AY142" s="15" t="s">
        <v>148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5" t="s">
        <v>155</v>
      </c>
      <c r="BK142" s="240">
        <f>ROUND(I142*H142,2)</f>
        <v>0</v>
      </c>
      <c r="BL142" s="15" t="s">
        <v>183</v>
      </c>
      <c r="BM142" s="239" t="s">
        <v>199</v>
      </c>
    </row>
    <row r="143" s="2" customFormat="1" ht="16.5" customHeight="1">
      <c r="A143" s="36"/>
      <c r="B143" s="37"/>
      <c r="C143" s="241" t="s">
        <v>200</v>
      </c>
      <c r="D143" s="241" t="s">
        <v>189</v>
      </c>
      <c r="E143" s="242" t="s">
        <v>201</v>
      </c>
      <c r="F143" s="243" t="s">
        <v>202</v>
      </c>
      <c r="G143" s="244" t="s">
        <v>153</v>
      </c>
      <c r="H143" s="245">
        <v>0.59999999999999998</v>
      </c>
      <c r="I143" s="246"/>
      <c r="J143" s="247">
        <f>ROUND(I143*H143,2)</f>
        <v>0</v>
      </c>
      <c r="K143" s="248"/>
      <c r="L143" s="249"/>
      <c r="M143" s="250" t="s">
        <v>1</v>
      </c>
      <c r="N143" s="251" t="s">
        <v>43</v>
      </c>
      <c r="O143" s="95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39" t="s">
        <v>192</v>
      </c>
      <c r="AT143" s="239" t="s">
        <v>189</v>
      </c>
      <c r="AU143" s="239" t="s">
        <v>155</v>
      </c>
      <c r="AY143" s="15" t="s">
        <v>148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5" t="s">
        <v>155</v>
      </c>
      <c r="BK143" s="240">
        <f>ROUND(I143*H143,2)</f>
        <v>0</v>
      </c>
      <c r="BL143" s="15" t="s">
        <v>183</v>
      </c>
      <c r="BM143" s="239" t="s">
        <v>203</v>
      </c>
    </row>
    <row r="144" s="2" customFormat="1" ht="24.15" customHeight="1">
      <c r="A144" s="36"/>
      <c r="B144" s="37"/>
      <c r="C144" s="227" t="s">
        <v>179</v>
      </c>
      <c r="D144" s="227" t="s">
        <v>150</v>
      </c>
      <c r="E144" s="228" t="s">
        <v>204</v>
      </c>
      <c r="F144" s="229" t="s">
        <v>205</v>
      </c>
      <c r="G144" s="230" t="s">
        <v>182</v>
      </c>
      <c r="H144" s="231">
        <v>1.4450000000000001</v>
      </c>
      <c r="I144" s="232"/>
      <c r="J144" s="233">
        <f>ROUND(I144*H144,2)</f>
        <v>0</v>
      </c>
      <c r="K144" s="234"/>
      <c r="L144" s="42"/>
      <c r="M144" s="235" t="s">
        <v>1</v>
      </c>
      <c r="N144" s="236" t="s">
        <v>43</v>
      </c>
      <c r="O144" s="95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39" t="s">
        <v>183</v>
      </c>
      <c r="AT144" s="239" t="s">
        <v>150</v>
      </c>
      <c r="AU144" s="239" t="s">
        <v>155</v>
      </c>
      <c r="AY144" s="15" t="s">
        <v>148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5" t="s">
        <v>155</v>
      </c>
      <c r="BK144" s="240">
        <f>ROUND(I144*H144,2)</f>
        <v>0</v>
      </c>
      <c r="BL144" s="15" t="s">
        <v>183</v>
      </c>
      <c r="BM144" s="239" t="s">
        <v>206</v>
      </c>
    </row>
    <row r="145" s="12" customFormat="1" ht="22.8" customHeight="1">
      <c r="A145" s="12"/>
      <c r="B145" s="211"/>
      <c r="C145" s="212"/>
      <c r="D145" s="213" t="s">
        <v>76</v>
      </c>
      <c r="E145" s="225" t="s">
        <v>207</v>
      </c>
      <c r="F145" s="225" t="s">
        <v>208</v>
      </c>
      <c r="G145" s="212"/>
      <c r="H145" s="212"/>
      <c r="I145" s="215"/>
      <c r="J145" s="226">
        <f>BK145</f>
        <v>0</v>
      </c>
      <c r="K145" s="212"/>
      <c r="L145" s="217"/>
      <c r="M145" s="218"/>
      <c r="N145" s="219"/>
      <c r="O145" s="219"/>
      <c r="P145" s="220">
        <f>SUM(P146:P147)</f>
        <v>0</v>
      </c>
      <c r="Q145" s="219"/>
      <c r="R145" s="220">
        <f>SUM(R146:R147)</f>
        <v>0</v>
      </c>
      <c r="S145" s="219"/>
      <c r="T145" s="221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2" t="s">
        <v>155</v>
      </c>
      <c r="AT145" s="223" t="s">
        <v>76</v>
      </c>
      <c r="AU145" s="223" t="s">
        <v>85</v>
      </c>
      <c r="AY145" s="222" t="s">
        <v>148</v>
      </c>
      <c r="BK145" s="224">
        <f>SUM(BK146:BK147)</f>
        <v>0</v>
      </c>
    </row>
    <row r="146" s="2" customFormat="1" ht="16.5" customHeight="1">
      <c r="A146" s="36"/>
      <c r="B146" s="37"/>
      <c r="C146" s="227" t="s">
        <v>209</v>
      </c>
      <c r="D146" s="227" t="s">
        <v>150</v>
      </c>
      <c r="E146" s="228" t="s">
        <v>210</v>
      </c>
      <c r="F146" s="229" t="s">
        <v>211</v>
      </c>
      <c r="G146" s="230" t="s">
        <v>212</v>
      </c>
      <c r="H146" s="231">
        <v>18.899999999999999</v>
      </c>
      <c r="I146" s="232"/>
      <c r="J146" s="233">
        <f>ROUND(I146*H146,2)</f>
        <v>0</v>
      </c>
      <c r="K146" s="234"/>
      <c r="L146" s="42"/>
      <c r="M146" s="235" t="s">
        <v>1</v>
      </c>
      <c r="N146" s="236" t="s">
        <v>43</v>
      </c>
      <c r="O146" s="95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9" t="s">
        <v>183</v>
      </c>
      <c r="AT146" s="239" t="s">
        <v>150</v>
      </c>
      <c r="AU146" s="239" t="s">
        <v>155</v>
      </c>
      <c r="AY146" s="15" t="s">
        <v>148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5" t="s">
        <v>155</v>
      </c>
      <c r="BK146" s="240">
        <f>ROUND(I146*H146,2)</f>
        <v>0</v>
      </c>
      <c r="BL146" s="15" t="s">
        <v>183</v>
      </c>
      <c r="BM146" s="239" t="s">
        <v>213</v>
      </c>
    </row>
    <row r="147" s="2" customFormat="1" ht="16.5" customHeight="1">
      <c r="A147" s="36"/>
      <c r="B147" s="37"/>
      <c r="C147" s="241" t="s">
        <v>183</v>
      </c>
      <c r="D147" s="241" t="s">
        <v>189</v>
      </c>
      <c r="E147" s="242" t="s">
        <v>214</v>
      </c>
      <c r="F147" s="243" t="s">
        <v>215</v>
      </c>
      <c r="G147" s="244" t="s">
        <v>216</v>
      </c>
      <c r="H147" s="245">
        <v>6</v>
      </c>
      <c r="I147" s="246"/>
      <c r="J147" s="247">
        <f>ROUND(I147*H147,2)</f>
        <v>0</v>
      </c>
      <c r="K147" s="248"/>
      <c r="L147" s="249"/>
      <c r="M147" s="250" t="s">
        <v>1</v>
      </c>
      <c r="N147" s="251" t="s">
        <v>43</v>
      </c>
      <c r="O147" s="95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9" t="s">
        <v>192</v>
      </c>
      <c r="AT147" s="239" t="s">
        <v>189</v>
      </c>
      <c r="AU147" s="239" t="s">
        <v>155</v>
      </c>
      <c r="AY147" s="15" t="s">
        <v>148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5" t="s">
        <v>155</v>
      </c>
      <c r="BK147" s="240">
        <f>ROUND(I147*H147,2)</f>
        <v>0</v>
      </c>
      <c r="BL147" s="15" t="s">
        <v>183</v>
      </c>
      <c r="BM147" s="239" t="s">
        <v>192</v>
      </c>
    </row>
    <row r="148" s="12" customFormat="1" ht="22.8" customHeight="1">
      <c r="A148" s="12"/>
      <c r="B148" s="211"/>
      <c r="C148" s="212"/>
      <c r="D148" s="213" t="s">
        <v>76</v>
      </c>
      <c r="E148" s="225" t="s">
        <v>217</v>
      </c>
      <c r="F148" s="225" t="s">
        <v>218</v>
      </c>
      <c r="G148" s="212"/>
      <c r="H148" s="212"/>
      <c r="I148" s="215"/>
      <c r="J148" s="226">
        <f>BK148</f>
        <v>0</v>
      </c>
      <c r="K148" s="212"/>
      <c r="L148" s="217"/>
      <c r="M148" s="218"/>
      <c r="N148" s="219"/>
      <c r="O148" s="219"/>
      <c r="P148" s="220">
        <f>P149</f>
        <v>0</v>
      </c>
      <c r="Q148" s="219"/>
      <c r="R148" s="220">
        <f>R149</f>
        <v>0</v>
      </c>
      <c r="S148" s="219"/>
      <c r="T148" s="221">
        <f>T149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22" t="s">
        <v>155</v>
      </c>
      <c r="AT148" s="223" t="s">
        <v>76</v>
      </c>
      <c r="AU148" s="223" t="s">
        <v>85</v>
      </c>
      <c r="AY148" s="222" t="s">
        <v>148</v>
      </c>
      <c r="BK148" s="224">
        <f>BK149</f>
        <v>0</v>
      </c>
    </row>
    <row r="149" s="2" customFormat="1" ht="16.5" customHeight="1">
      <c r="A149" s="36"/>
      <c r="B149" s="37"/>
      <c r="C149" s="227" t="s">
        <v>219</v>
      </c>
      <c r="D149" s="227" t="s">
        <v>150</v>
      </c>
      <c r="E149" s="228" t="s">
        <v>220</v>
      </c>
      <c r="F149" s="229" t="s">
        <v>221</v>
      </c>
      <c r="G149" s="230" t="s">
        <v>174</v>
      </c>
      <c r="H149" s="231">
        <v>32</v>
      </c>
      <c r="I149" s="232"/>
      <c r="J149" s="233">
        <f>ROUND(I149*H149,2)</f>
        <v>0</v>
      </c>
      <c r="K149" s="234"/>
      <c r="L149" s="42"/>
      <c r="M149" s="235" t="s">
        <v>1</v>
      </c>
      <c r="N149" s="236" t="s">
        <v>43</v>
      </c>
      <c r="O149" s="95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39" t="s">
        <v>183</v>
      </c>
      <c r="AT149" s="239" t="s">
        <v>150</v>
      </c>
      <c r="AU149" s="239" t="s">
        <v>155</v>
      </c>
      <c r="AY149" s="15" t="s">
        <v>148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5" t="s">
        <v>155</v>
      </c>
      <c r="BK149" s="240">
        <f>ROUND(I149*H149,2)</f>
        <v>0</v>
      </c>
      <c r="BL149" s="15" t="s">
        <v>183</v>
      </c>
      <c r="BM149" s="239" t="s">
        <v>222</v>
      </c>
    </row>
    <row r="150" s="12" customFormat="1" ht="22.8" customHeight="1">
      <c r="A150" s="12"/>
      <c r="B150" s="211"/>
      <c r="C150" s="212"/>
      <c r="D150" s="213" t="s">
        <v>76</v>
      </c>
      <c r="E150" s="225" t="s">
        <v>223</v>
      </c>
      <c r="F150" s="225" t="s">
        <v>224</v>
      </c>
      <c r="G150" s="212"/>
      <c r="H150" s="212"/>
      <c r="I150" s="215"/>
      <c r="J150" s="226">
        <f>BK150</f>
        <v>0</v>
      </c>
      <c r="K150" s="212"/>
      <c r="L150" s="217"/>
      <c r="M150" s="218"/>
      <c r="N150" s="219"/>
      <c r="O150" s="219"/>
      <c r="P150" s="220">
        <f>SUM(P151:P153)</f>
        <v>0</v>
      </c>
      <c r="Q150" s="219"/>
      <c r="R150" s="220">
        <f>SUM(R151:R153)</f>
        <v>0</v>
      </c>
      <c r="S150" s="219"/>
      <c r="T150" s="221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2" t="s">
        <v>155</v>
      </c>
      <c r="AT150" s="223" t="s">
        <v>76</v>
      </c>
      <c r="AU150" s="223" t="s">
        <v>85</v>
      </c>
      <c r="AY150" s="222" t="s">
        <v>148</v>
      </c>
      <c r="BK150" s="224">
        <f>SUM(BK151:BK153)</f>
        <v>0</v>
      </c>
    </row>
    <row r="151" s="2" customFormat="1" ht="16.5" customHeight="1">
      <c r="A151" s="36"/>
      <c r="B151" s="37"/>
      <c r="C151" s="227" t="s">
        <v>188</v>
      </c>
      <c r="D151" s="227" t="s">
        <v>150</v>
      </c>
      <c r="E151" s="228" t="s">
        <v>225</v>
      </c>
      <c r="F151" s="229" t="s">
        <v>226</v>
      </c>
      <c r="G151" s="230" t="s">
        <v>174</v>
      </c>
      <c r="H151" s="231">
        <v>39</v>
      </c>
      <c r="I151" s="232"/>
      <c r="J151" s="233">
        <f>ROUND(I151*H151,2)</f>
        <v>0</v>
      </c>
      <c r="K151" s="234"/>
      <c r="L151" s="42"/>
      <c r="M151" s="235" t="s">
        <v>1</v>
      </c>
      <c r="N151" s="236" t="s">
        <v>43</v>
      </c>
      <c r="O151" s="95"/>
      <c r="P151" s="237">
        <f>O151*H151</f>
        <v>0</v>
      </c>
      <c r="Q151" s="237">
        <v>0</v>
      </c>
      <c r="R151" s="237">
        <f>Q151*H151</f>
        <v>0</v>
      </c>
      <c r="S151" s="237">
        <v>0</v>
      </c>
      <c r="T151" s="23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39" t="s">
        <v>183</v>
      </c>
      <c r="AT151" s="239" t="s">
        <v>150</v>
      </c>
      <c r="AU151" s="239" t="s">
        <v>155</v>
      </c>
      <c r="AY151" s="15" t="s">
        <v>148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5" t="s">
        <v>155</v>
      </c>
      <c r="BK151" s="240">
        <f>ROUND(I151*H151,2)</f>
        <v>0</v>
      </c>
      <c r="BL151" s="15" t="s">
        <v>183</v>
      </c>
      <c r="BM151" s="239" t="s">
        <v>227</v>
      </c>
    </row>
    <row r="152" s="2" customFormat="1" ht="16.5" customHeight="1">
      <c r="A152" s="36"/>
      <c r="B152" s="37"/>
      <c r="C152" s="241" t="s">
        <v>228</v>
      </c>
      <c r="D152" s="241" t="s">
        <v>189</v>
      </c>
      <c r="E152" s="242" t="s">
        <v>229</v>
      </c>
      <c r="F152" s="243" t="s">
        <v>230</v>
      </c>
      <c r="G152" s="244" t="s">
        <v>174</v>
      </c>
      <c r="H152" s="245">
        <v>39</v>
      </c>
      <c r="I152" s="246"/>
      <c r="J152" s="247">
        <f>ROUND(I152*H152,2)</f>
        <v>0</v>
      </c>
      <c r="K152" s="248"/>
      <c r="L152" s="249"/>
      <c r="M152" s="250" t="s">
        <v>1</v>
      </c>
      <c r="N152" s="251" t="s">
        <v>43</v>
      </c>
      <c r="O152" s="95"/>
      <c r="P152" s="237">
        <f>O152*H152</f>
        <v>0</v>
      </c>
      <c r="Q152" s="237">
        <v>0</v>
      </c>
      <c r="R152" s="237">
        <f>Q152*H152</f>
        <v>0</v>
      </c>
      <c r="S152" s="237">
        <v>0</v>
      </c>
      <c r="T152" s="238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39" t="s">
        <v>192</v>
      </c>
      <c r="AT152" s="239" t="s">
        <v>189</v>
      </c>
      <c r="AU152" s="239" t="s">
        <v>155</v>
      </c>
      <c r="AY152" s="15" t="s">
        <v>148</v>
      </c>
      <c r="BE152" s="240">
        <f>IF(N152="základná",J152,0)</f>
        <v>0</v>
      </c>
      <c r="BF152" s="240">
        <f>IF(N152="znížená",J152,0)</f>
        <v>0</v>
      </c>
      <c r="BG152" s="240">
        <f>IF(N152="zákl. prenesená",J152,0)</f>
        <v>0</v>
      </c>
      <c r="BH152" s="240">
        <f>IF(N152="zníž. prenesená",J152,0)</f>
        <v>0</v>
      </c>
      <c r="BI152" s="240">
        <f>IF(N152="nulová",J152,0)</f>
        <v>0</v>
      </c>
      <c r="BJ152" s="15" t="s">
        <v>155</v>
      </c>
      <c r="BK152" s="240">
        <f>ROUND(I152*H152,2)</f>
        <v>0</v>
      </c>
      <c r="BL152" s="15" t="s">
        <v>183</v>
      </c>
      <c r="BM152" s="239" t="s">
        <v>231</v>
      </c>
    </row>
    <row r="153" s="2" customFormat="1" ht="24.15" customHeight="1">
      <c r="A153" s="36"/>
      <c r="B153" s="37"/>
      <c r="C153" s="227" t="s">
        <v>7</v>
      </c>
      <c r="D153" s="227" t="s">
        <v>150</v>
      </c>
      <c r="E153" s="228" t="s">
        <v>232</v>
      </c>
      <c r="F153" s="229" t="s">
        <v>233</v>
      </c>
      <c r="G153" s="230" t="s">
        <v>182</v>
      </c>
      <c r="H153" s="231">
        <v>1</v>
      </c>
      <c r="I153" s="232"/>
      <c r="J153" s="233">
        <f>ROUND(I153*H153,2)</f>
        <v>0</v>
      </c>
      <c r="K153" s="234"/>
      <c r="L153" s="42"/>
      <c r="M153" s="235" t="s">
        <v>1</v>
      </c>
      <c r="N153" s="236" t="s">
        <v>43</v>
      </c>
      <c r="O153" s="95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39" t="s">
        <v>183</v>
      </c>
      <c r="AT153" s="239" t="s">
        <v>150</v>
      </c>
      <c r="AU153" s="239" t="s">
        <v>155</v>
      </c>
      <c r="AY153" s="15" t="s">
        <v>148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5" t="s">
        <v>155</v>
      </c>
      <c r="BK153" s="240">
        <f>ROUND(I153*H153,2)</f>
        <v>0</v>
      </c>
      <c r="BL153" s="15" t="s">
        <v>183</v>
      </c>
      <c r="BM153" s="239" t="s">
        <v>234</v>
      </c>
    </row>
    <row r="154" s="12" customFormat="1" ht="22.8" customHeight="1">
      <c r="A154" s="12"/>
      <c r="B154" s="211"/>
      <c r="C154" s="212"/>
      <c r="D154" s="213" t="s">
        <v>76</v>
      </c>
      <c r="E154" s="225" t="s">
        <v>235</v>
      </c>
      <c r="F154" s="225" t="s">
        <v>236</v>
      </c>
      <c r="G154" s="212"/>
      <c r="H154" s="212"/>
      <c r="I154" s="215"/>
      <c r="J154" s="226">
        <f>BK154</f>
        <v>0</v>
      </c>
      <c r="K154" s="212"/>
      <c r="L154" s="217"/>
      <c r="M154" s="218"/>
      <c r="N154" s="219"/>
      <c r="O154" s="219"/>
      <c r="P154" s="220">
        <f>SUM(P155:P157)</f>
        <v>0</v>
      </c>
      <c r="Q154" s="219"/>
      <c r="R154" s="220">
        <f>SUM(R155:R157)</f>
        <v>0</v>
      </c>
      <c r="S154" s="219"/>
      <c r="T154" s="221">
        <f>SUM(T155:T157)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2" t="s">
        <v>155</v>
      </c>
      <c r="AT154" s="223" t="s">
        <v>76</v>
      </c>
      <c r="AU154" s="223" t="s">
        <v>85</v>
      </c>
      <c r="AY154" s="222" t="s">
        <v>148</v>
      </c>
      <c r="BK154" s="224">
        <f>SUM(BK155:BK157)</f>
        <v>0</v>
      </c>
    </row>
    <row r="155" s="2" customFormat="1" ht="21.75" customHeight="1">
      <c r="A155" s="36"/>
      <c r="B155" s="37"/>
      <c r="C155" s="227" t="s">
        <v>237</v>
      </c>
      <c r="D155" s="227" t="s">
        <v>150</v>
      </c>
      <c r="E155" s="228" t="s">
        <v>238</v>
      </c>
      <c r="F155" s="229" t="s">
        <v>239</v>
      </c>
      <c r="G155" s="230" t="s">
        <v>174</v>
      </c>
      <c r="H155" s="231">
        <v>100</v>
      </c>
      <c r="I155" s="232"/>
      <c r="J155" s="233">
        <f>ROUND(I155*H155,2)</f>
        <v>0</v>
      </c>
      <c r="K155" s="234"/>
      <c r="L155" s="42"/>
      <c r="M155" s="235" t="s">
        <v>1</v>
      </c>
      <c r="N155" s="236" t="s">
        <v>43</v>
      </c>
      <c r="O155" s="95"/>
      <c r="P155" s="237">
        <f>O155*H155</f>
        <v>0</v>
      </c>
      <c r="Q155" s="237">
        <v>0</v>
      </c>
      <c r="R155" s="237">
        <f>Q155*H155</f>
        <v>0</v>
      </c>
      <c r="S155" s="237">
        <v>0</v>
      </c>
      <c r="T155" s="238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39" t="s">
        <v>183</v>
      </c>
      <c r="AT155" s="239" t="s">
        <v>150</v>
      </c>
      <c r="AU155" s="239" t="s">
        <v>155</v>
      </c>
      <c r="AY155" s="15" t="s">
        <v>148</v>
      </c>
      <c r="BE155" s="240">
        <f>IF(N155="základná",J155,0)</f>
        <v>0</v>
      </c>
      <c r="BF155" s="240">
        <f>IF(N155="znížená",J155,0)</f>
        <v>0</v>
      </c>
      <c r="BG155" s="240">
        <f>IF(N155="zákl. prenesená",J155,0)</f>
        <v>0</v>
      </c>
      <c r="BH155" s="240">
        <f>IF(N155="zníž. prenesená",J155,0)</f>
        <v>0</v>
      </c>
      <c r="BI155" s="240">
        <f>IF(N155="nulová",J155,0)</f>
        <v>0</v>
      </c>
      <c r="BJ155" s="15" t="s">
        <v>155</v>
      </c>
      <c r="BK155" s="240">
        <f>ROUND(I155*H155,2)</f>
        <v>0</v>
      </c>
      <c r="BL155" s="15" t="s">
        <v>183</v>
      </c>
      <c r="BM155" s="239" t="s">
        <v>240</v>
      </c>
    </row>
    <row r="156" s="2" customFormat="1" ht="16.5" customHeight="1">
      <c r="A156" s="36"/>
      <c r="B156" s="37"/>
      <c r="C156" s="227" t="s">
        <v>196</v>
      </c>
      <c r="D156" s="227" t="s">
        <v>150</v>
      </c>
      <c r="E156" s="228" t="s">
        <v>241</v>
      </c>
      <c r="F156" s="229" t="s">
        <v>242</v>
      </c>
      <c r="G156" s="230" t="s">
        <v>174</v>
      </c>
      <c r="H156" s="231">
        <v>200</v>
      </c>
      <c r="I156" s="232"/>
      <c r="J156" s="233">
        <f>ROUND(I156*H156,2)</f>
        <v>0</v>
      </c>
      <c r="K156" s="234"/>
      <c r="L156" s="42"/>
      <c r="M156" s="235" t="s">
        <v>1</v>
      </c>
      <c r="N156" s="236" t="s">
        <v>43</v>
      </c>
      <c r="O156" s="95"/>
      <c r="P156" s="237">
        <f>O156*H156</f>
        <v>0</v>
      </c>
      <c r="Q156" s="237">
        <v>0</v>
      </c>
      <c r="R156" s="237">
        <f>Q156*H156</f>
        <v>0</v>
      </c>
      <c r="S156" s="237">
        <v>0</v>
      </c>
      <c r="T156" s="238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39" t="s">
        <v>183</v>
      </c>
      <c r="AT156" s="239" t="s">
        <v>150</v>
      </c>
      <c r="AU156" s="239" t="s">
        <v>155</v>
      </c>
      <c r="AY156" s="15" t="s">
        <v>148</v>
      </c>
      <c r="BE156" s="240">
        <f>IF(N156="základná",J156,0)</f>
        <v>0</v>
      </c>
      <c r="BF156" s="240">
        <f>IF(N156="znížená",J156,0)</f>
        <v>0</v>
      </c>
      <c r="BG156" s="240">
        <f>IF(N156="zákl. prenesená",J156,0)</f>
        <v>0</v>
      </c>
      <c r="BH156" s="240">
        <f>IF(N156="zníž. prenesená",J156,0)</f>
        <v>0</v>
      </c>
      <c r="BI156" s="240">
        <f>IF(N156="nulová",J156,0)</f>
        <v>0</v>
      </c>
      <c r="BJ156" s="15" t="s">
        <v>155</v>
      </c>
      <c r="BK156" s="240">
        <f>ROUND(I156*H156,2)</f>
        <v>0</v>
      </c>
      <c r="BL156" s="15" t="s">
        <v>183</v>
      </c>
      <c r="BM156" s="239" t="s">
        <v>243</v>
      </c>
    </row>
    <row r="157" s="2" customFormat="1" ht="16.5" customHeight="1">
      <c r="A157" s="36"/>
      <c r="B157" s="37"/>
      <c r="C157" s="227" t="s">
        <v>244</v>
      </c>
      <c r="D157" s="227" t="s">
        <v>150</v>
      </c>
      <c r="E157" s="228" t="s">
        <v>245</v>
      </c>
      <c r="F157" s="229" t="s">
        <v>246</v>
      </c>
      <c r="G157" s="230" t="s">
        <v>247</v>
      </c>
      <c r="H157" s="231">
        <v>30</v>
      </c>
      <c r="I157" s="232"/>
      <c r="J157" s="233">
        <f>ROUND(I157*H157,2)</f>
        <v>0</v>
      </c>
      <c r="K157" s="234"/>
      <c r="L157" s="42"/>
      <c r="M157" s="252" t="s">
        <v>1</v>
      </c>
      <c r="N157" s="253" t="s">
        <v>43</v>
      </c>
      <c r="O157" s="254"/>
      <c r="P157" s="255">
        <f>O157*H157</f>
        <v>0</v>
      </c>
      <c r="Q157" s="255">
        <v>0</v>
      </c>
      <c r="R157" s="255">
        <f>Q157*H157</f>
        <v>0</v>
      </c>
      <c r="S157" s="255">
        <v>0</v>
      </c>
      <c r="T157" s="25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39" t="s">
        <v>183</v>
      </c>
      <c r="AT157" s="239" t="s">
        <v>150</v>
      </c>
      <c r="AU157" s="239" t="s">
        <v>155</v>
      </c>
      <c r="AY157" s="15" t="s">
        <v>148</v>
      </c>
      <c r="BE157" s="240">
        <f>IF(N157="základná",J157,0)</f>
        <v>0</v>
      </c>
      <c r="BF157" s="240">
        <f>IF(N157="znížená",J157,0)</f>
        <v>0</v>
      </c>
      <c r="BG157" s="240">
        <f>IF(N157="zákl. prenesená",J157,0)</f>
        <v>0</v>
      </c>
      <c r="BH157" s="240">
        <f>IF(N157="zníž. prenesená",J157,0)</f>
        <v>0</v>
      </c>
      <c r="BI157" s="240">
        <f>IF(N157="nulová",J157,0)</f>
        <v>0</v>
      </c>
      <c r="BJ157" s="15" t="s">
        <v>155</v>
      </c>
      <c r="BK157" s="240">
        <f>ROUND(I157*H157,2)</f>
        <v>0</v>
      </c>
      <c r="BL157" s="15" t="s">
        <v>183</v>
      </c>
      <c r="BM157" s="239" t="s">
        <v>248</v>
      </c>
    </row>
    <row r="158" s="2" customFormat="1" ht="6.96" customHeight="1">
      <c r="A158" s="36"/>
      <c r="B158" s="70"/>
      <c r="C158" s="71"/>
      <c r="D158" s="71"/>
      <c r="E158" s="71"/>
      <c r="F158" s="71"/>
      <c r="G158" s="71"/>
      <c r="H158" s="71"/>
      <c r="I158" s="71"/>
      <c r="J158" s="71"/>
      <c r="K158" s="71"/>
      <c r="L158" s="42"/>
      <c r="M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</row>
  </sheetData>
  <sheetProtection sheet="1" autoFilter="0" formatColumns="0" formatRows="0" objects="1" scenarios="1" spinCount="100000" saltValue="VU6KInJKmqV3K1pvg8jBCPrUd0WGgaBcsrMcd1kBPUaJdTTk+sZLsciRGYOBj1yxqHXthGSkZzmawpsukdONAg==" hashValue="WKrRJB7niJVUNXtdPCuqWDbJv/CALmu8Bqraqk+cpzy9eB9gLhdtbLyjhTrMGjqQfWK2/L3tcg3R29nJuFl5kg==" algorithmName="SHA-512" password="C678"/>
  <autoFilter ref="C124:K157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249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ROUND(J122,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ROUND((SUM(BE122:BE142)),  2)</f>
        <v>0</v>
      </c>
      <c r="G33" s="160"/>
      <c r="H33" s="160"/>
      <c r="I33" s="161">
        <v>0.20000000000000001</v>
      </c>
      <c r="J33" s="159">
        <f>ROUND(((SUM(BE122:BE142))*I33),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ROUND((SUM(BF122:BF142)),  2)</f>
        <v>0</v>
      </c>
      <c r="G34" s="160"/>
      <c r="H34" s="160"/>
      <c r="I34" s="161">
        <v>0.20000000000000001</v>
      </c>
      <c r="J34" s="159">
        <f>ROUND(((SUM(BF122:BF142))*I34),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ROUND((SUM(BG122:BG142)),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ROUND((SUM(BH122:BH142)),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ROUND((SUM(BI122:BI142)),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02 - INFOTABUĽA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J122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J123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J124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J129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130</v>
      </c>
      <c r="E100" s="196"/>
      <c r="F100" s="196"/>
      <c r="G100" s="196"/>
      <c r="H100" s="196"/>
      <c r="I100" s="196"/>
      <c r="J100" s="197">
        <f>J131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129</v>
      </c>
      <c r="E101" s="196"/>
      <c r="F101" s="196"/>
      <c r="G101" s="196"/>
      <c r="H101" s="196"/>
      <c r="I101" s="196"/>
      <c r="J101" s="197">
        <f>J134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133</v>
      </c>
      <c r="E102" s="196"/>
      <c r="F102" s="196"/>
      <c r="G102" s="196"/>
      <c r="H102" s="196"/>
      <c r="I102" s="196"/>
      <c r="J102" s="197">
        <f>J139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67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70"/>
      <c r="C104" s="71"/>
      <c r="D104" s="71"/>
      <c r="E104" s="71"/>
      <c r="F104" s="71"/>
      <c r="G104" s="71"/>
      <c r="H104" s="71"/>
      <c r="I104" s="71"/>
      <c r="J104" s="71"/>
      <c r="K104" s="71"/>
      <c r="L104" s="67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72"/>
      <c r="C108" s="73"/>
      <c r="D108" s="73"/>
      <c r="E108" s="73"/>
      <c r="F108" s="73"/>
      <c r="G108" s="73"/>
      <c r="H108" s="73"/>
      <c r="I108" s="73"/>
      <c r="J108" s="73"/>
      <c r="K108" s="73"/>
      <c r="L108" s="67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134</v>
      </c>
      <c r="D109" s="38"/>
      <c r="E109" s="38"/>
      <c r="F109" s="38"/>
      <c r="G109" s="38"/>
      <c r="H109" s="38"/>
      <c r="I109" s="38"/>
      <c r="J109" s="38"/>
      <c r="K109" s="38"/>
      <c r="L109" s="67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15</v>
      </c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182" t="str">
        <f>E7</f>
        <v>Detské Inkluzívne ihrisko Rodinka</v>
      </c>
      <c r="F112" s="30"/>
      <c r="G112" s="30"/>
      <c r="H112" s="30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118</v>
      </c>
      <c r="D113" s="38"/>
      <c r="E113" s="38"/>
      <c r="F113" s="38"/>
      <c r="G113" s="38"/>
      <c r="H113" s="38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80" t="str">
        <f>E9</f>
        <v>SO 02 - INFOTABUĽA</v>
      </c>
      <c r="F114" s="38"/>
      <c r="G114" s="38"/>
      <c r="H114" s="38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19</v>
      </c>
      <c r="D116" s="38"/>
      <c r="E116" s="38"/>
      <c r="F116" s="25" t="str">
        <f>F12</f>
        <v>Skalica</v>
      </c>
      <c r="G116" s="38"/>
      <c r="H116" s="38"/>
      <c r="I116" s="30" t="s">
        <v>21</v>
      </c>
      <c r="J116" s="83" t="str">
        <f>IF(J12="","",J12)</f>
        <v>20. 1. 2022</v>
      </c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25.65" customHeight="1">
      <c r="A118" s="36"/>
      <c r="B118" s="37"/>
      <c r="C118" s="30" t="s">
        <v>23</v>
      </c>
      <c r="D118" s="38"/>
      <c r="E118" s="38"/>
      <c r="F118" s="25" t="str">
        <f>E15</f>
        <v>Mesto Skalica</v>
      </c>
      <c r="G118" s="38"/>
      <c r="H118" s="38"/>
      <c r="I118" s="30" t="s">
        <v>31</v>
      </c>
      <c r="J118" s="34" t="str">
        <f>E21</f>
        <v>Ing. arch. Andrea Kliská</v>
      </c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8"/>
      <c r="E119" s="38"/>
      <c r="F119" s="25" t="str">
        <f>IF(E18="","",E18)</f>
        <v>Vyplň údaj</v>
      </c>
      <c r="G119" s="38"/>
      <c r="H119" s="38"/>
      <c r="I119" s="30" t="s">
        <v>34</v>
      </c>
      <c r="J119" s="34" t="str">
        <f>E24</f>
        <v xml:space="preserve"> </v>
      </c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99"/>
      <c r="B121" s="200"/>
      <c r="C121" s="201" t="s">
        <v>135</v>
      </c>
      <c r="D121" s="202" t="s">
        <v>62</v>
      </c>
      <c r="E121" s="202" t="s">
        <v>58</v>
      </c>
      <c r="F121" s="202" t="s">
        <v>59</v>
      </c>
      <c r="G121" s="202" t="s">
        <v>136</v>
      </c>
      <c r="H121" s="202" t="s">
        <v>137</v>
      </c>
      <c r="I121" s="202" t="s">
        <v>138</v>
      </c>
      <c r="J121" s="203" t="s">
        <v>122</v>
      </c>
      <c r="K121" s="204" t="s">
        <v>139</v>
      </c>
      <c r="L121" s="205"/>
      <c r="M121" s="104" t="s">
        <v>1</v>
      </c>
      <c r="N121" s="105" t="s">
        <v>41</v>
      </c>
      <c r="O121" s="105" t="s">
        <v>140</v>
      </c>
      <c r="P121" s="105" t="s">
        <v>141</v>
      </c>
      <c r="Q121" s="105" t="s">
        <v>142</v>
      </c>
      <c r="R121" s="105" t="s">
        <v>143</v>
      </c>
      <c r="S121" s="105" t="s">
        <v>144</v>
      </c>
      <c r="T121" s="106" t="s">
        <v>145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6"/>
      <c r="B122" s="37"/>
      <c r="C122" s="111" t="s">
        <v>123</v>
      </c>
      <c r="D122" s="38"/>
      <c r="E122" s="38"/>
      <c r="F122" s="38"/>
      <c r="G122" s="38"/>
      <c r="H122" s="38"/>
      <c r="I122" s="38"/>
      <c r="J122" s="206">
        <f>BK122</f>
        <v>0</v>
      </c>
      <c r="K122" s="38"/>
      <c r="L122" s="42"/>
      <c r="M122" s="107"/>
      <c r="N122" s="207"/>
      <c r="O122" s="108"/>
      <c r="P122" s="208">
        <f>P123</f>
        <v>0</v>
      </c>
      <c r="Q122" s="108"/>
      <c r="R122" s="208">
        <f>R123</f>
        <v>0</v>
      </c>
      <c r="S122" s="108"/>
      <c r="T122" s="209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5" t="s">
        <v>76</v>
      </c>
      <c r="AU122" s="15" t="s">
        <v>124</v>
      </c>
      <c r="BK122" s="210">
        <f>BK123</f>
        <v>0</v>
      </c>
    </row>
    <row r="123" s="12" customFormat="1" ht="25.92" customHeight="1">
      <c r="A123" s="12"/>
      <c r="B123" s="211"/>
      <c r="C123" s="212"/>
      <c r="D123" s="213" t="s">
        <v>76</v>
      </c>
      <c r="E123" s="214" t="s">
        <v>146</v>
      </c>
      <c r="F123" s="214" t="s">
        <v>147</v>
      </c>
      <c r="G123" s="212"/>
      <c r="H123" s="212"/>
      <c r="I123" s="215"/>
      <c r="J123" s="216">
        <f>BK123</f>
        <v>0</v>
      </c>
      <c r="K123" s="212"/>
      <c r="L123" s="217"/>
      <c r="M123" s="218"/>
      <c r="N123" s="219"/>
      <c r="O123" s="219"/>
      <c r="P123" s="220">
        <f>P124+P129+P131+P134+P139</f>
        <v>0</v>
      </c>
      <c r="Q123" s="219"/>
      <c r="R123" s="220">
        <f>R124+R129+R131+R134+R139</f>
        <v>0</v>
      </c>
      <c r="S123" s="219"/>
      <c r="T123" s="221">
        <f>T124+T129+T131+T134+T139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85</v>
      </c>
      <c r="AT123" s="223" t="s">
        <v>76</v>
      </c>
      <c r="AU123" s="223" t="s">
        <v>77</v>
      </c>
      <c r="AY123" s="222" t="s">
        <v>148</v>
      </c>
      <c r="BK123" s="224">
        <f>BK124+BK129+BK131+BK134+BK139</f>
        <v>0</v>
      </c>
    </row>
    <row r="124" s="12" customFormat="1" ht="22.8" customHeight="1">
      <c r="A124" s="12"/>
      <c r="B124" s="211"/>
      <c r="C124" s="212"/>
      <c r="D124" s="213" t="s">
        <v>76</v>
      </c>
      <c r="E124" s="225" t="s">
        <v>85</v>
      </c>
      <c r="F124" s="225" t="s">
        <v>149</v>
      </c>
      <c r="G124" s="212"/>
      <c r="H124" s="212"/>
      <c r="I124" s="215"/>
      <c r="J124" s="226">
        <f>BK124</f>
        <v>0</v>
      </c>
      <c r="K124" s="212"/>
      <c r="L124" s="217"/>
      <c r="M124" s="218"/>
      <c r="N124" s="219"/>
      <c r="O124" s="219"/>
      <c r="P124" s="220">
        <f>SUM(P125:P128)</f>
        <v>0</v>
      </c>
      <c r="Q124" s="219"/>
      <c r="R124" s="220">
        <f>SUM(R125:R128)</f>
        <v>0</v>
      </c>
      <c r="S124" s="219"/>
      <c r="T124" s="221">
        <f>SUM(T125:T128)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85</v>
      </c>
      <c r="AY124" s="222" t="s">
        <v>148</v>
      </c>
      <c r="BK124" s="224">
        <f>SUM(BK125:BK128)</f>
        <v>0</v>
      </c>
    </row>
    <row r="125" s="2" customFormat="1" ht="21.75" customHeight="1">
      <c r="A125" s="36"/>
      <c r="B125" s="37"/>
      <c r="C125" s="227" t="s">
        <v>85</v>
      </c>
      <c r="D125" s="227" t="s">
        <v>150</v>
      </c>
      <c r="E125" s="228" t="s">
        <v>151</v>
      </c>
      <c r="F125" s="229" t="s">
        <v>152</v>
      </c>
      <c r="G125" s="230" t="s">
        <v>153</v>
      </c>
      <c r="H125" s="231">
        <v>0.20999999999999999</v>
      </c>
      <c r="I125" s="232"/>
      <c r="J125" s="233">
        <f>ROUND(I125*H125,2)</f>
        <v>0</v>
      </c>
      <c r="K125" s="234"/>
      <c r="L125" s="42"/>
      <c r="M125" s="235" t="s">
        <v>1</v>
      </c>
      <c r="N125" s="236" t="s">
        <v>43</v>
      </c>
      <c r="O125" s="95"/>
      <c r="P125" s="237">
        <f>O125*H125</f>
        <v>0</v>
      </c>
      <c r="Q125" s="237">
        <v>0</v>
      </c>
      <c r="R125" s="237">
        <f>Q125*H125</f>
        <v>0</v>
      </c>
      <c r="S125" s="237">
        <v>0</v>
      </c>
      <c r="T125" s="238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39" t="s">
        <v>154</v>
      </c>
      <c r="AT125" s="239" t="s">
        <v>150</v>
      </c>
      <c r="AU125" s="239" t="s">
        <v>155</v>
      </c>
      <c r="AY125" s="15" t="s">
        <v>148</v>
      </c>
      <c r="BE125" s="240">
        <f>IF(N125="základná",J125,0)</f>
        <v>0</v>
      </c>
      <c r="BF125" s="240">
        <f>IF(N125="znížená",J125,0)</f>
        <v>0</v>
      </c>
      <c r="BG125" s="240">
        <f>IF(N125="zákl. prenesená",J125,0)</f>
        <v>0</v>
      </c>
      <c r="BH125" s="240">
        <f>IF(N125="zníž. prenesená",J125,0)</f>
        <v>0</v>
      </c>
      <c r="BI125" s="240">
        <f>IF(N125="nulová",J125,0)</f>
        <v>0</v>
      </c>
      <c r="BJ125" s="15" t="s">
        <v>155</v>
      </c>
      <c r="BK125" s="240">
        <f>ROUND(I125*H125,2)</f>
        <v>0</v>
      </c>
      <c r="BL125" s="15" t="s">
        <v>154</v>
      </c>
      <c r="BM125" s="239" t="s">
        <v>155</v>
      </c>
    </row>
    <row r="126" s="2" customFormat="1" ht="33" customHeight="1">
      <c r="A126" s="36"/>
      <c r="B126" s="37"/>
      <c r="C126" s="227" t="s">
        <v>155</v>
      </c>
      <c r="D126" s="227" t="s">
        <v>150</v>
      </c>
      <c r="E126" s="228" t="s">
        <v>156</v>
      </c>
      <c r="F126" s="229" t="s">
        <v>157</v>
      </c>
      <c r="G126" s="230" t="s">
        <v>153</v>
      </c>
      <c r="H126" s="231">
        <v>0.20999999999999999</v>
      </c>
      <c r="I126" s="232"/>
      <c r="J126" s="233">
        <f>ROUND(I126*H126,2)</f>
        <v>0</v>
      </c>
      <c r="K126" s="234"/>
      <c r="L126" s="42"/>
      <c r="M126" s="235" t="s">
        <v>1</v>
      </c>
      <c r="N126" s="236" t="s">
        <v>43</v>
      </c>
      <c r="O126" s="95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9" t="s">
        <v>154</v>
      </c>
      <c r="AT126" s="239" t="s">
        <v>150</v>
      </c>
      <c r="AU126" s="239" t="s">
        <v>155</v>
      </c>
      <c r="AY126" s="15" t="s">
        <v>148</v>
      </c>
      <c r="BE126" s="240">
        <f>IF(N126="základná",J126,0)</f>
        <v>0</v>
      </c>
      <c r="BF126" s="240">
        <f>IF(N126="znížená",J126,0)</f>
        <v>0</v>
      </c>
      <c r="BG126" s="240">
        <f>IF(N126="zákl. prenesená",J126,0)</f>
        <v>0</v>
      </c>
      <c r="BH126" s="240">
        <f>IF(N126="zníž. prenesená",J126,0)</f>
        <v>0</v>
      </c>
      <c r="BI126" s="240">
        <f>IF(N126="nulová",J126,0)</f>
        <v>0</v>
      </c>
      <c r="BJ126" s="15" t="s">
        <v>155</v>
      </c>
      <c r="BK126" s="240">
        <f>ROUND(I126*H126,2)</f>
        <v>0</v>
      </c>
      <c r="BL126" s="15" t="s">
        <v>154</v>
      </c>
      <c r="BM126" s="239" t="s">
        <v>154</v>
      </c>
    </row>
    <row r="127" s="2" customFormat="1" ht="24.15" customHeight="1">
      <c r="A127" s="36"/>
      <c r="B127" s="37"/>
      <c r="C127" s="227" t="s">
        <v>158</v>
      </c>
      <c r="D127" s="227" t="s">
        <v>150</v>
      </c>
      <c r="E127" s="228" t="s">
        <v>159</v>
      </c>
      <c r="F127" s="229" t="s">
        <v>160</v>
      </c>
      <c r="G127" s="230" t="s">
        <v>153</v>
      </c>
      <c r="H127" s="231">
        <v>0.20999999999999999</v>
      </c>
      <c r="I127" s="232"/>
      <c r="J127" s="233">
        <f>ROUND(I127*H127,2)</f>
        <v>0</v>
      </c>
      <c r="K127" s="234"/>
      <c r="L127" s="42"/>
      <c r="M127" s="235" t="s">
        <v>1</v>
      </c>
      <c r="N127" s="236" t="s">
        <v>43</v>
      </c>
      <c r="O127" s="95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39" t="s">
        <v>154</v>
      </c>
      <c r="AT127" s="239" t="s">
        <v>150</v>
      </c>
      <c r="AU127" s="239" t="s">
        <v>155</v>
      </c>
      <c r="AY127" s="15" t="s">
        <v>148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5" t="s">
        <v>155</v>
      </c>
      <c r="BK127" s="240">
        <f>ROUND(I127*H127,2)</f>
        <v>0</v>
      </c>
      <c r="BL127" s="15" t="s">
        <v>154</v>
      </c>
      <c r="BM127" s="239" t="s">
        <v>161</v>
      </c>
    </row>
    <row r="128" s="2" customFormat="1" ht="16.5" customHeight="1">
      <c r="A128" s="36"/>
      <c r="B128" s="37"/>
      <c r="C128" s="227" t="s">
        <v>154</v>
      </c>
      <c r="D128" s="227" t="s">
        <v>150</v>
      </c>
      <c r="E128" s="228" t="s">
        <v>162</v>
      </c>
      <c r="F128" s="229" t="s">
        <v>163</v>
      </c>
      <c r="G128" s="230" t="s">
        <v>153</v>
      </c>
      <c r="H128" s="231">
        <v>0.20999999999999999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164</v>
      </c>
    </row>
    <row r="129" s="12" customFormat="1" ht="22.8" customHeight="1">
      <c r="A129" s="12"/>
      <c r="B129" s="211"/>
      <c r="C129" s="212"/>
      <c r="D129" s="213" t="s">
        <v>76</v>
      </c>
      <c r="E129" s="225" t="s">
        <v>155</v>
      </c>
      <c r="F129" s="225" t="s">
        <v>165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P130</f>
        <v>0</v>
      </c>
      <c r="Q129" s="219"/>
      <c r="R129" s="220">
        <f>R130</f>
        <v>0</v>
      </c>
      <c r="S129" s="219"/>
      <c r="T129" s="221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85</v>
      </c>
      <c r="AT129" s="223" t="s">
        <v>76</v>
      </c>
      <c r="AU129" s="223" t="s">
        <v>85</v>
      </c>
      <c r="AY129" s="222" t="s">
        <v>148</v>
      </c>
      <c r="BK129" s="224">
        <f>BK130</f>
        <v>0</v>
      </c>
    </row>
    <row r="130" s="2" customFormat="1" ht="16.5" customHeight="1">
      <c r="A130" s="36"/>
      <c r="B130" s="37"/>
      <c r="C130" s="227" t="s">
        <v>166</v>
      </c>
      <c r="D130" s="227" t="s">
        <v>150</v>
      </c>
      <c r="E130" s="228" t="s">
        <v>167</v>
      </c>
      <c r="F130" s="229" t="s">
        <v>168</v>
      </c>
      <c r="G130" s="230" t="s">
        <v>153</v>
      </c>
      <c r="H130" s="231">
        <v>0.20999999999999999</v>
      </c>
      <c r="I130" s="232"/>
      <c r="J130" s="233">
        <f>ROUND(I130*H130,2)</f>
        <v>0</v>
      </c>
      <c r="K130" s="234"/>
      <c r="L130" s="42"/>
      <c r="M130" s="235" t="s">
        <v>1</v>
      </c>
      <c r="N130" s="236" t="s">
        <v>43</v>
      </c>
      <c r="O130" s="95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39" t="s">
        <v>154</v>
      </c>
      <c r="AT130" s="239" t="s">
        <v>150</v>
      </c>
      <c r="AU130" s="239" t="s">
        <v>155</v>
      </c>
      <c r="AY130" s="15" t="s">
        <v>148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5" t="s">
        <v>155</v>
      </c>
      <c r="BK130" s="240">
        <f>ROUND(I130*H130,2)</f>
        <v>0</v>
      </c>
      <c r="BL130" s="15" t="s">
        <v>154</v>
      </c>
      <c r="BM130" s="239" t="s">
        <v>169</v>
      </c>
    </row>
    <row r="131" s="12" customFormat="1" ht="22.8" customHeight="1">
      <c r="A131" s="12"/>
      <c r="B131" s="211"/>
      <c r="C131" s="212"/>
      <c r="D131" s="213" t="s">
        <v>76</v>
      </c>
      <c r="E131" s="225" t="s">
        <v>207</v>
      </c>
      <c r="F131" s="225" t="s">
        <v>208</v>
      </c>
      <c r="G131" s="212"/>
      <c r="H131" s="212"/>
      <c r="I131" s="215"/>
      <c r="J131" s="226">
        <f>BK131</f>
        <v>0</v>
      </c>
      <c r="K131" s="212"/>
      <c r="L131" s="217"/>
      <c r="M131" s="218"/>
      <c r="N131" s="219"/>
      <c r="O131" s="219"/>
      <c r="P131" s="220">
        <f>SUM(P132:P133)</f>
        <v>0</v>
      </c>
      <c r="Q131" s="219"/>
      <c r="R131" s="220">
        <f>SUM(R132:R133)</f>
        <v>0</v>
      </c>
      <c r="S131" s="219"/>
      <c r="T131" s="221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155</v>
      </c>
      <c r="AT131" s="223" t="s">
        <v>76</v>
      </c>
      <c r="AU131" s="223" t="s">
        <v>85</v>
      </c>
      <c r="AY131" s="222" t="s">
        <v>148</v>
      </c>
      <c r="BK131" s="224">
        <f>SUM(BK132:BK133)</f>
        <v>0</v>
      </c>
    </row>
    <row r="132" s="2" customFormat="1" ht="16.5" customHeight="1">
      <c r="A132" s="36"/>
      <c r="B132" s="37"/>
      <c r="C132" s="227" t="s">
        <v>161</v>
      </c>
      <c r="D132" s="227" t="s">
        <v>150</v>
      </c>
      <c r="E132" s="228" t="s">
        <v>210</v>
      </c>
      <c r="F132" s="229" t="s">
        <v>250</v>
      </c>
      <c r="G132" s="230" t="s">
        <v>174</v>
      </c>
      <c r="H132" s="231">
        <v>0.38500000000000001</v>
      </c>
      <c r="I132" s="232"/>
      <c r="J132" s="233">
        <f>ROUND(I132*H132,2)</f>
        <v>0</v>
      </c>
      <c r="K132" s="234"/>
      <c r="L132" s="42"/>
      <c r="M132" s="235" t="s">
        <v>1</v>
      </c>
      <c r="N132" s="236" t="s">
        <v>43</v>
      </c>
      <c r="O132" s="95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39" t="s">
        <v>183</v>
      </c>
      <c r="AT132" s="239" t="s">
        <v>150</v>
      </c>
      <c r="AU132" s="239" t="s">
        <v>155</v>
      </c>
      <c r="AY132" s="15" t="s">
        <v>148</v>
      </c>
      <c r="BE132" s="240">
        <f>IF(N132="základná",J132,0)</f>
        <v>0</v>
      </c>
      <c r="BF132" s="240">
        <f>IF(N132="znížená",J132,0)</f>
        <v>0</v>
      </c>
      <c r="BG132" s="240">
        <f>IF(N132="zákl. prenesená",J132,0)</f>
        <v>0</v>
      </c>
      <c r="BH132" s="240">
        <f>IF(N132="zníž. prenesená",J132,0)</f>
        <v>0</v>
      </c>
      <c r="BI132" s="240">
        <f>IF(N132="nulová",J132,0)</f>
        <v>0</v>
      </c>
      <c r="BJ132" s="15" t="s">
        <v>155</v>
      </c>
      <c r="BK132" s="240">
        <f>ROUND(I132*H132,2)</f>
        <v>0</v>
      </c>
      <c r="BL132" s="15" t="s">
        <v>183</v>
      </c>
      <c r="BM132" s="239" t="s">
        <v>175</v>
      </c>
    </row>
    <row r="133" s="2" customFormat="1" ht="16.5" customHeight="1">
      <c r="A133" s="36"/>
      <c r="B133" s="37"/>
      <c r="C133" s="241" t="s">
        <v>176</v>
      </c>
      <c r="D133" s="241" t="s">
        <v>189</v>
      </c>
      <c r="E133" s="242" t="s">
        <v>214</v>
      </c>
      <c r="F133" s="243" t="s">
        <v>251</v>
      </c>
      <c r="G133" s="244" t="s">
        <v>174</v>
      </c>
      <c r="H133" s="245">
        <v>0.38500000000000001</v>
      </c>
      <c r="I133" s="246"/>
      <c r="J133" s="247">
        <f>ROUND(I133*H133,2)</f>
        <v>0</v>
      </c>
      <c r="K133" s="248"/>
      <c r="L133" s="249"/>
      <c r="M133" s="250" t="s">
        <v>1</v>
      </c>
      <c r="N133" s="251" t="s">
        <v>43</v>
      </c>
      <c r="O133" s="95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39" t="s">
        <v>192</v>
      </c>
      <c r="AT133" s="239" t="s">
        <v>189</v>
      </c>
      <c r="AU133" s="239" t="s">
        <v>155</v>
      </c>
      <c r="AY133" s="15" t="s">
        <v>148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5" t="s">
        <v>155</v>
      </c>
      <c r="BK133" s="240">
        <f>ROUND(I133*H133,2)</f>
        <v>0</v>
      </c>
      <c r="BL133" s="15" t="s">
        <v>183</v>
      </c>
      <c r="BM133" s="239" t="s">
        <v>179</v>
      </c>
    </row>
    <row r="134" s="12" customFormat="1" ht="22.8" customHeight="1">
      <c r="A134" s="12"/>
      <c r="B134" s="211"/>
      <c r="C134" s="212"/>
      <c r="D134" s="213" t="s">
        <v>76</v>
      </c>
      <c r="E134" s="225" t="s">
        <v>184</v>
      </c>
      <c r="F134" s="225" t="s">
        <v>185</v>
      </c>
      <c r="G134" s="212"/>
      <c r="H134" s="212"/>
      <c r="I134" s="215"/>
      <c r="J134" s="226">
        <f>BK134</f>
        <v>0</v>
      </c>
      <c r="K134" s="212"/>
      <c r="L134" s="217"/>
      <c r="M134" s="218"/>
      <c r="N134" s="219"/>
      <c r="O134" s="219"/>
      <c r="P134" s="220">
        <f>SUM(P135:P138)</f>
        <v>0</v>
      </c>
      <c r="Q134" s="219"/>
      <c r="R134" s="220">
        <f>SUM(R135:R138)</f>
        <v>0</v>
      </c>
      <c r="S134" s="219"/>
      <c r="T134" s="221">
        <f>SUM(T135:T138)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2" t="s">
        <v>155</v>
      </c>
      <c r="AT134" s="223" t="s">
        <v>76</v>
      </c>
      <c r="AU134" s="223" t="s">
        <v>85</v>
      </c>
      <c r="AY134" s="222" t="s">
        <v>148</v>
      </c>
      <c r="BK134" s="224">
        <f>SUM(BK135:BK138)</f>
        <v>0</v>
      </c>
    </row>
    <row r="135" s="2" customFormat="1" ht="24.15" customHeight="1">
      <c r="A135" s="36"/>
      <c r="B135" s="37"/>
      <c r="C135" s="227" t="s">
        <v>164</v>
      </c>
      <c r="D135" s="227" t="s">
        <v>150</v>
      </c>
      <c r="E135" s="228" t="s">
        <v>186</v>
      </c>
      <c r="F135" s="229" t="s">
        <v>187</v>
      </c>
      <c r="G135" s="230" t="s">
        <v>212</v>
      </c>
      <c r="H135" s="231">
        <v>5.7999999999999998</v>
      </c>
      <c r="I135" s="232"/>
      <c r="J135" s="233">
        <f>ROUND(I135*H135,2)</f>
        <v>0</v>
      </c>
      <c r="K135" s="234"/>
      <c r="L135" s="42"/>
      <c r="M135" s="235" t="s">
        <v>1</v>
      </c>
      <c r="N135" s="236" t="s">
        <v>43</v>
      </c>
      <c r="O135" s="95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9" t="s">
        <v>183</v>
      </c>
      <c r="AT135" s="239" t="s">
        <v>150</v>
      </c>
      <c r="AU135" s="239" t="s">
        <v>155</v>
      </c>
      <c r="AY135" s="15" t="s">
        <v>148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5" t="s">
        <v>155</v>
      </c>
      <c r="BK135" s="240">
        <f>ROUND(I135*H135,2)</f>
        <v>0</v>
      </c>
      <c r="BL135" s="15" t="s">
        <v>183</v>
      </c>
      <c r="BM135" s="239" t="s">
        <v>183</v>
      </c>
    </row>
    <row r="136" s="2" customFormat="1" ht="16.5" customHeight="1">
      <c r="A136" s="36"/>
      <c r="B136" s="37"/>
      <c r="C136" s="241" t="s">
        <v>170</v>
      </c>
      <c r="D136" s="241" t="s">
        <v>189</v>
      </c>
      <c r="E136" s="242" t="s">
        <v>190</v>
      </c>
      <c r="F136" s="243" t="s">
        <v>252</v>
      </c>
      <c r="G136" s="244" t="s">
        <v>153</v>
      </c>
      <c r="H136" s="245">
        <v>0.10000000000000001</v>
      </c>
      <c r="I136" s="246"/>
      <c r="J136" s="247">
        <f>ROUND(I136*H136,2)</f>
        <v>0</v>
      </c>
      <c r="K136" s="248"/>
      <c r="L136" s="249"/>
      <c r="M136" s="250" t="s">
        <v>1</v>
      </c>
      <c r="N136" s="251" t="s">
        <v>43</v>
      </c>
      <c r="O136" s="95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9" t="s">
        <v>192</v>
      </c>
      <c r="AT136" s="239" t="s">
        <v>189</v>
      </c>
      <c r="AU136" s="239" t="s">
        <v>155</v>
      </c>
      <c r="AY136" s="15" t="s">
        <v>148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5" t="s">
        <v>155</v>
      </c>
      <c r="BK136" s="240">
        <f>ROUND(I136*H136,2)</f>
        <v>0</v>
      </c>
      <c r="BL136" s="15" t="s">
        <v>183</v>
      </c>
      <c r="BM136" s="239" t="s">
        <v>188</v>
      </c>
    </row>
    <row r="137" s="2" customFormat="1" ht="24.15" customHeight="1">
      <c r="A137" s="36"/>
      <c r="B137" s="37"/>
      <c r="C137" s="227" t="s">
        <v>169</v>
      </c>
      <c r="D137" s="227" t="s">
        <v>150</v>
      </c>
      <c r="E137" s="228" t="s">
        <v>194</v>
      </c>
      <c r="F137" s="229" t="s">
        <v>195</v>
      </c>
      <c r="G137" s="230" t="s">
        <v>153</v>
      </c>
      <c r="H137" s="231">
        <v>0.10000000000000001</v>
      </c>
      <c r="I137" s="232"/>
      <c r="J137" s="233">
        <f>ROUND(I137*H137,2)</f>
        <v>0</v>
      </c>
      <c r="K137" s="234"/>
      <c r="L137" s="42"/>
      <c r="M137" s="235" t="s">
        <v>1</v>
      </c>
      <c r="N137" s="236" t="s">
        <v>43</v>
      </c>
      <c r="O137" s="95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39" t="s">
        <v>183</v>
      </c>
      <c r="AT137" s="239" t="s">
        <v>150</v>
      </c>
      <c r="AU137" s="239" t="s">
        <v>155</v>
      </c>
      <c r="AY137" s="15" t="s">
        <v>148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5" t="s">
        <v>155</v>
      </c>
      <c r="BK137" s="240">
        <f>ROUND(I137*H137,2)</f>
        <v>0</v>
      </c>
      <c r="BL137" s="15" t="s">
        <v>183</v>
      </c>
      <c r="BM137" s="239" t="s">
        <v>7</v>
      </c>
    </row>
    <row r="138" s="2" customFormat="1" ht="24.15" customHeight="1">
      <c r="A138" s="36"/>
      <c r="B138" s="37"/>
      <c r="C138" s="227" t="s">
        <v>193</v>
      </c>
      <c r="D138" s="227" t="s">
        <v>150</v>
      </c>
      <c r="E138" s="228" t="s">
        <v>204</v>
      </c>
      <c r="F138" s="229" t="s">
        <v>205</v>
      </c>
      <c r="G138" s="230" t="s">
        <v>182</v>
      </c>
      <c r="H138" s="231">
        <v>0.10000000000000001</v>
      </c>
      <c r="I138" s="232"/>
      <c r="J138" s="233">
        <f>ROUND(I138*H138,2)</f>
        <v>0</v>
      </c>
      <c r="K138" s="234"/>
      <c r="L138" s="42"/>
      <c r="M138" s="235" t="s">
        <v>1</v>
      </c>
      <c r="N138" s="236" t="s">
        <v>43</v>
      </c>
      <c r="O138" s="95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39" t="s">
        <v>183</v>
      </c>
      <c r="AT138" s="239" t="s">
        <v>150</v>
      </c>
      <c r="AU138" s="239" t="s">
        <v>155</v>
      </c>
      <c r="AY138" s="15" t="s">
        <v>148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5" t="s">
        <v>155</v>
      </c>
      <c r="BK138" s="240">
        <f>ROUND(I138*H138,2)</f>
        <v>0</v>
      </c>
      <c r="BL138" s="15" t="s">
        <v>183</v>
      </c>
      <c r="BM138" s="239" t="s">
        <v>196</v>
      </c>
    </row>
    <row r="139" s="12" customFormat="1" ht="22.8" customHeight="1">
      <c r="A139" s="12"/>
      <c r="B139" s="211"/>
      <c r="C139" s="212"/>
      <c r="D139" s="213" t="s">
        <v>76</v>
      </c>
      <c r="E139" s="225" t="s">
        <v>235</v>
      </c>
      <c r="F139" s="225" t="s">
        <v>236</v>
      </c>
      <c r="G139" s="212"/>
      <c r="H139" s="212"/>
      <c r="I139" s="215"/>
      <c r="J139" s="226">
        <f>BK139</f>
        <v>0</v>
      </c>
      <c r="K139" s="212"/>
      <c r="L139" s="217"/>
      <c r="M139" s="218"/>
      <c r="N139" s="219"/>
      <c r="O139" s="219"/>
      <c r="P139" s="220">
        <f>SUM(P140:P142)</f>
        <v>0</v>
      </c>
      <c r="Q139" s="219"/>
      <c r="R139" s="220">
        <f>SUM(R140:R142)</f>
        <v>0</v>
      </c>
      <c r="S139" s="219"/>
      <c r="T139" s="221">
        <f>SUM(T140:T142)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2" t="s">
        <v>155</v>
      </c>
      <c r="AT139" s="223" t="s">
        <v>76</v>
      </c>
      <c r="AU139" s="223" t="s">
        <v>85</v>
      </c>
      <c r="AY139" s="222" t="s">
        <v>148</v>
      </c>
      <c r="BK139" s="224">
        <f>SUM(BK140:BK142)</f>
        <v>0</v>
      </c>
    </row>
    <row r="140" s="2" customFormat="1" ht="21.75" customHeight="1">
      <c r="A140" s="36"/>
      <c r="B140" s="37"/>
      <c r="C140" s="227" t="s">
        <v>175</v>
      </c>
      <c r="D140" s="227" t="s">
        <v>150</v>
      </c>
      <c r="E140" s="228" t="s">
        <v>238</v>
      </c>
      <c r="F140" s="229" t="s">
        <v>239</v>
      </c>
      <c r="G140" s="230" t="s">
        <v>247</v>
      </c>
      <c r="H140" s="231">
        <v>0.5</v>
      </c>
      <c r="I140" s="232"/>
      <c r="J140" s="233">
        <f>ROUND(I140*H140,2)</f>
        <v>0</v>
      </c>
      <c r="K140" s="234"/>
      <c r="L140" s="42"/>
      <c r="M140" s="235" t="s">
        <v>1</v>
      </c>
      <c r="N140" s="236" t="s">
        <v>43</v>
      </c>
      <c r="O140" s="95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9" t="s">
        <v>183</v>
      </c>
      <c r="AT140" s="239" t="s">
        <v>150</v>
      </c>
      <c r="AU140" s="239" t="s">
        <v>155</v>
      </c>
      <c r="AY140" s="15" t="s">
        <v>148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5" t="s">
        <v>155</v>
      </c>
      <c r="BK140" s="240">
        <f>ROUND(I140*H140,2)</f>
        <v>0</v>
      </c>
      <c r="BL140" s="15" t="s">
        <v>183</v>
      </c>
      <c r="BM140" s="239" t="s">
        <v>199</v>
      </c>
    </row>
    <row r="141" s="2" customFormat="1" ht="16.5" customHeight="1">
      <c r="A141" s="36"/>
      <c r="B141" s="37"/>
      <c r="C141" s="227" t="s">
        <v>200</v>
      </c>
      <c r="D141" s="227" t="s">
        <v>150</v>
      </c>
      <c r="E141" s="228" t="s">
        <v>241</v>
      </c>
      <c r="F141" s="229" t="s">
        <v>242</v>
      </c>
      <c r="G141" s="230" t="s">
        <v>247</v>
      </c>
      <c r="H141" s="231">
        <v>0.5</v>
      </c>
      <c r="I141" s="232"/>
      <c r="J141" s="233">
        <f>ROUND(I141*H141,2)</f>
        <v>0</v>
      </c>
      <c r="K141" s="234"/>
      <c r="L141" s="42"/>
      <c r="M141" s="235" t="s">
        <v>1</v>
      </c>
      <c r="N141" s="236" t="s">
        <v>43</v>
      </c>
      <c r="O141" s="95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9" t="s">
        <v>183</v>
      </c>
      <c r="AT141" s="239" t="s">
        <v>150</v>
      </c>
      <c r="AU141" s="239" t="s">
        <v>155</v>
      </c>
      <c r="AY141" s="15" t="s">
        <v>148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5" t="s">
        <v>155</v>
      </c>
      <c r="BK141" s="240">
        <f>ROUND(I141*H141,2)</f>
        <v>0</v>
      </c>
      <c r="BL141" s="15" t="s">
        <v>183</v>
      </c>
      <c r="BM141" s="239" t="s">
        <v>203</v>
      </c>
    </row>
    <row r="142" s="2" customFormat="1" ht="16.5" customHeight="1">
      <c r="A142" s="36"/>
      <c r="B142" s="37"/>
      <c r="C142" s="227" t="s">
        <v>179</v>
      </c>
      <c r="D142" s="227" t="s">
        <v>150</v>
      </c>
      <c r="E142" s="228" t="s">
        <v>245</v>
      </c>
      <c r="F142" s="229" t="s">
        <v>246</v>
      </c>
      <c r="G142" s="230" t="s">
        <v>247</v>
      </c>
      <c r="H142" s="231">
        <v>0.25</v>
      </c>
      <c r="I142" s="232"/>
      <c r="J142" s="233">
        <f>ROUND(I142*H142,2)</f>
        <v>0</v>
      </c>
      <c r="K142" s="234"/>
      <c r="L142" s="42"/>
      <c r="M142" s="252" t="s">
        <v>1</v>
      </c>
      <c r="N142" s="253" t="s">
        <v>43</v>
      </c>
      <c r="O142" s="254"/>
      <c r="P142" s="255">
        <f>O142*H142</f>
        <v>0</v>
      </c>
      <c r="Q142" s="255">
        <v>0</v>
      </c>
      <c r="R142" s="255">
        <f>Q142*H142</f>
        <v>0</v>
      </c>
      <c r="S142" s="255">
        <v>0</v>
      </c>
      <c r="T142" s="25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9" t="s">
        <v>183</v>
      </c>
      <c r="AT142" s="239" t="s">
        <v>150</v>
      </c>
      <c r="AU142" s="239" t="s">
        <v>155</v>
      </c>
      <c r="AY142" s="15" t="s">
        <v>148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5" t="s">
        <v>155</v>
      </c>
      <c r="BK142" s="240">
        <f>ROUND(I142*H142,2)</f>
        <v>0</v>
      </c>
      <c r="BL142" s="15" t="s">
        <v>183</v>
      </c>
      <c r="BM142" s="239" t="s">
        <v>206</v>
      </c>
    </row>
    <row r="143" s="2" customFormat="1" ht="6.96" customHeight="1">
      <c r="A143" s="36"/>
      <c r="B143" s="70"/>
      <c r="C143" s="71"/>
      <c r="D143" s="71"/>
      <c r="E143" s="71"/>
      <c r="F143" s="71"/>
      <c r="G143" s="71"/>
      <c r="H143" s="71"/>
      <c r="I143" s="71"/>
      <c r="J143" s="71"/>
      <c r="K143" s="71"/>
      <c r="L143" s="42"/>
      <c r="M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</row>
  </sheetData>
  <sheetProtection sheet="1" autoFilter="0" formatColumns="0" formatRows="0" objects="1" scenarios="1" spinCount="100000" saltValue="eav5YkTHZR9oFS+lQV0GW0vX0qqtyFGgc+s5YlFfZdu0LqkuooNOVN5nfyKKN6lsZ7jWemhgLpTMCEfBGCsZ/A==" hashValue="ONvycuMPFRGy5tMZecRdz1AWXIPuSDGn/B6v0fcbUKENsE9p9iMz29Esx0bBzmXnlFb+3cbg8rWBznRxqu/aCg==" algorithmName="SHA-512" password="C678"/>
  <autoFilter ref="C121:K14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253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ROUND(J121,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ROUND((SUM(BE121:BE150)),  2)</f>
        <v>0</v>
      </c>
      <c r="G33" s="160"/>
      <c r="H33" s="160"/>
      <c r="I33" s="161">
        <v>0.20000000000000001</v>
      </c>
      <c r="J33" s="159">
        <f>ROUND(((SUM(BE121:BE150))*I33),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ROUND((SUM(BF121:BF150)),  2)</f>
        <v>0</v>
      </c>
      <c r="G34" s="160"/>
      <c r="H34" s="160"/>
      <c r="I34" s="161">
        <v>0.20000000000000001</v>
      </c>
      <c r="J34" s="159">
        <f>ROUND(((SUM(BF121:BF150))*I34),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ROUND((SUM(BG121:BG150)),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ROUND((SUM(BH121:BH150)),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ROUND((SUM(BI121:BI150)),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03 - LAVIČKA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J121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J122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J123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J132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129</v>
      </c>
      <c r="E100" s="196"/>
      <c r="F100" s="196"/>
      <c r="G100" s="196"/>
      <c r="H100" s="196"/>
      <c r="I100" s="196"/>
      <c r="J100" s="197">
        <f>J135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133</v>
      </c>
      <c r="E101" s="196"/>
      <c r="F101" s="196"/>
      <c r="G101" s="196"/>
      <c r="H101" s="196"/>
      <c r="I101" s="196"/>
      <c r="J101" s="197">
        <f>J144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67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="2" customFormat="1" ht="6.96" customHeight="1">
      <c r="A103" s="36"/>
      <c r="B103" s="70"/>
      <c r="C103" s="71"/>
      <c r="D103" s="71"/>
      <c r="E103" s="71"/>
      <c r="F103" s="71"/>
      <c r="G103" s="71"/>
      <c r="H103" s="71"/>
      <c r="I103" s="71"/>
      <c r="J103" s="71"/>
      <c r="K103" s="71"/>
      <c r="L103" s="67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="2" customFormat="1" ht="6.96" customHeight="1">
      <c r="A107" s="36"/>
      <c r="B107" s="72"/>
      <c r="C107" s="73"/>
      <c r="D107" s="73"/>
      <c r="E107" s="73"/>
      <c r="F107" s="73"/>
      <c r="G107" s="73"/>
      <c r="H107" s="73"/>
      <c r="I107" s="73"/>
      <c r="J107" s="73"/>
      <c r="K107" s="73"/>
      <c r="L107" s="67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24.96" customHeight="1">
      <c r="A108" s="36"/>
      <c r="B108" s="37"/>
      <c r="C108" s="21" t="s">
        <v>134</v>
      </c>
      <c r="D108" s="38"/>
      <c r="E108" s="38"/>
      <c r="F108" s="38"/>
      <c r="G108" s="38"/>
      <c r="H108" s="38"/>
      <c r="I108" s="38"/>
      <c r="J108" s="38"/>
      <c r="K108" s="38"/>
      <c r="L108" s="67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6.96" customHeight="1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67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30" t="s">
        <v>15</v>
      </c>
      <c r="D110" s="38"/>
      <c r="E110" s="38"/>
      <c r="F110" s="38"/>
      <c r="G110" s="38"/>
      <c r="H110" s="38"/>
      <c r="I110" s="38"/>
      <c r="J110" s="38"/>
      <c r="K110" s="38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6.5" customHeight="1">
      <c r="A111" s="36"/>
      <c r="B111" s="37"/>
      <c r="C111" s="38"/>
      <c r="D111" s="38"/>
      <c r="E111" s="182" t="str">
        <f>E7</f>
        <v>Detské Inkluzívne ihrisko Rodinka</v>
      </c>
      <c r="F111" s="30"/>
      <c r="G111" s="30"/>
      <c r="H111" s="30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118</v>
      </c>
      <c r="D112" s="38"/>
      <c r="E112" s="38"/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80" t="str">
        <f>E9</f>
        <v>SO 03 - LAVIČKA</v>
      </c>
      <c r="F113" s="38"/>
      <c r="G113" s="38"/>
      <c r="H113" s="38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19</v>
      </c>
      <c r="D115" s="38"/>
      <c r="E115" s="38"/>
      <c r="F115" s="25" t="str">
        <f>F12</f>
        <v>Skalica</v>
      </c>
      <c r="G115" s="38"/>
      <c r="H115" s="38"/>
      <c r="I115" s="30" t="s">
        <v>21</v>
      </c>
      <c r="J115" s="83" t="str">
        <f>IF(J12="","",J12)</f>
        <v>20. 1. 2022</v>
      </c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25.65" customHeight="1">
      <c r="A117" s="36"/>
      <c r="B117" s="37"/>
      <c r="C117" s="30" t="s">
        <v>23</v>
      </c>
      <c r="D117" s="38"/>
      <c r="E117" s="38"/>
      <c r="F117" s="25" t="str">
        <f>E15</f>
        <v>Mesto Skalica</v>
      </c>
      <c r="G117" s="38"/>
      <c r="H117" s="38"/>
      <c r="I117" s="30" t="s">
        <v>31</v>
      </c>
      <c r="J117" s="34" t="str">
        <f>E21</f>
        <v>Ing. arch. Andrea Kliská</v>
      </c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29</v>
      </c>
      <c r="D118" s="38"/>
      <c r="E118" s="38"/>
      <c r="F118" s="25" t="str">
        <f>IF(E18="","",E18)</f>
        <v>Vyplň údaj</v>
      </c>
      <c r="G118" s="38"/>
      <c r="H118" s="38"/>
      <c r="I118" s="30" t="s">
        <v>34</v>
      </c>
      <c r="J118" s="34" t="str">
        <f>E24</f>
        <v xml:space="preserve"> </v>
      </c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0.32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11" customFormat="1" ht="29.28" customHeight="1">
      <c r="A120" s="199"/>
      <c r="B120" s="200"/>
      <c r="C120" s="201" t="s">
        <v>135</v>
      </c>
      <c r="D120" s="202" t="s">
        <v>62</v>
      </c>
      <c r="E120" s="202" t="s">
        <v>58</v>
      </c>
      <c r="F120" s="202" t="s">
        <v>59</v>
      </c>
      <c r="G120" s="202" t="s">
        <v>136</v>
      </c>
      <c r="H120" s="202" t="s">
        <v>137</v>
      </c>
      <c r="I120" s="202" t="s">
        <v>138</v>
      </c>
      <c r="J120" s="203" t="s">
        <v>122</v>
      </c>
      <c r="K120" s="204" t="s">
        <v>139</v>
      </c>
      <c r="L120" s="205"/>
      <c r="M120" s="104" t="s">
        <v>1</v>
      </c>
      <c r="N120" s="105" t="s">
        <v>41</v>
      </c>
      <c r="O120" s="105" t="s">
        <v>140</v>
      </c>
      <c r="P120" s="105" t="s">
        <v>141</v>
      </c>
      <c r="Q120" s="105" t="s">
        <v>142</v>
      </c>
      <c r="R120" s="105" t="s">
        <v>143</v>
      </c>
      <c r="S120" s="105" t="s">
        <v>144</v>
      </c>
      <c r="T120" s="106" t="s">
        <v>145</v>
      </c>
      <c r="U120" s="199"/>
      <c r="V120" s="199"/>
      <c r="W120" s="199"/>
      <c r="X120" s="199"/>
      <c r="Y120" s="199"/>
      <c r="Z120" s="199"/>
      <c r="AA120" s="199"/>
      <c r="AB120" s="199"/>
      <c r="AC120" s="199"/>
      <c r="AD120" s="199"/>
      <c r="AE120" s="199"/>
    </row>
    <row r="121" s="2" customFormat="1" ht="22.8" customHeight="1">
      <c r="A121" s="36"/>
      <c r="B121" s="37"/>
      <c r="C121" s="111" t="s">
        <v>123</v>
      </c>
      <c r="D121" s="38"/>
      <c r="E121" s="38"/>
      <c r="F121" s="38"/>
      <c r="G121" s="38"/>
      <c r="H121" s="38"/>
      <c r="I121" s="38"/>
      <c r="J121" s="206">
        <f>BK121</f>
        <v>0</v>
      </c>
      <c r="K121" s="38"/>
      <c r="L121" s="42"/>
      <c r="M121" s="107"/>
      <c r="N121" s="207"/>
      <c r="O121" s="108"/>
      <c r="P121" s="208">
        <f>P122</f>
        <v>0</v>
      </c>
      <c r="Q121" s="108"/>
      <c r="R121" s="208">
        <f>R122</f>
        <v>0</v>
      </c>
      <c r="S121" s="108"/>
      <c r="T121" s="209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5" t="s">
        <v>76</v>
      </c>
      <c r="AU121" s="15" t="s">
        <v>124</v>
      </c>
      <c r="BK121" s="210">
        <f>BK122</f>
        <v>0</v>
      </c>
    </row>
    <row r="122" s="12" customFormat="1" ht="25.92" customHeight="1">
      <c r="A122" s="12"/>
      <c r="B122" s="211"/>
      <c r="C122" s="212"/>
      <c r="D122" s="213" t="s">
        <v>76</v>
      </c>
      <c r="E122" s="214" t="s">
        <v>146</v>
      </c>
      <c r="F122" s="214" t="s">
        <v>147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P123+P132+P135+P144</f>
        <v>0</v>
      </c>
      <c r="Q122" s="219"/>
      <c r="R122" s="220">
        <f>R123+R132+R135+R144</f>
        <v>0</v>
      </c>
      <c r="S122" s="219"/>
      <c r="T122" s="221">
        <f>T123+T132+T135+T144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85</v>
      </c>
      <c r="AT122" s="223" t="s">
        <v>76</v>
      </c>
      <c r="AU122" s="223" t="s">
        <v>77</v>
      </c>
      <c r="AY122" s="222" t="s">
        <v>148</v>
      </c>
      <c r="BK122" s="224">
        <f>BK123+BK132+BK135+BK144</f>
        <v>0</v>
      </c>
    </row>
    <row r="123" s="12" customFormat="1" ht="22.8" customHeight="1">
      <c r="A123" s="12"/>
      <c r="B123" s="211"/>
      <c r="C123" s="212"/>
      <c r="D123" s="213" t="s">
        <v>76</v>
      </c>
      <c r="E123" s="225" t="s">
        <v>85</v>
      </c>
      <c r="F123" s="225" t="s">
        <v>149</v>
      </c>
      <c r="G123" s="212"/>
      <c r="H123" s="212"/>
      <c r="I123" s="215"/>
      <c r="J123" s="226">
        <f>BK123</f>
        <v>0</v>
      </c>
      <c r="K123" s="212"/>
      <c r="L123" s="217"/>
      <c r="M123" s="218"/>
      <c r="N123" s="219"/>
      <c r="O123" s="219"/>
      <c r="P123" s="220">
        <f>SUM(P124:P131)</f>
        <v>0</v>
      </c>
      <c r="Q123" s="219"/>
      <c r="R123" s="220">
        <f>SUM(R124:R131)</f>
        <v>0</v>
      </c>
      <c r="S123" s="219"/>
      <c r="T123" s="221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85</v>
      </c>
      <c r="AT123" s="223" t="s">
        <v>76</v>
      </c>
      <c r="AU123" s="223" t="s">
        <v>85</v>
      </c>
      <c r="AY123" s="222" t="s">
        <v>148</v>
      </c>
      <c r="BK123" s="224">
        <f>SUM(BK124:BK131)</f>
        <v>0</v>
      </c>
    </row>
    <row r="124" s="2" customFormat="1" ht="21.75" customHeight="1">
      <c r="A124" s="36"/>
      <c r="B124" s="37"/>
      <c r="C124" s="227" t="s">
        <v>85</v>
      </c>
      <c r="D124" s="227" t="s">
        <v>150</v>
      </c>
      <c r="E124" s="228" t="s">
        <v>151</v>
      </c>
      <c r="F124" s="229" t="s">
        <v>152</v>
      </c>
      <c r="G124" s="230" t="s">
        <v>153</v>
      </c>
      <c r="H124" s="231">
        <v>0.86399999999999999</v>
      </c>
      <c r="I124" s="232"/>
      <c r="J124" s="233">
        <f>ROUND(I124*H124,2)</f>
        <v>0</v>
      </c>
      <c r="K124" s="234"/>
      <c r="L124" s="42"/>
      <c r="M124" s="235" t="s">
        <v>1</v>
      </c>
      <c r="N124" s="236" t="s">
        <v>43</v>
      </c>
      <c r="O124" s="95"/>
      <c r="P124" s="237">
        <f>O124*H124</f>
        <v>0</v>
      </c>
      <c r="Q124" s="237">
        <v>0</v>
      </c>
      <c r="R124" s="237">
        <f>Q124*H124</f>
        <v>0</v>
      </c>
      <c r="S124" s="237">
        <v>0</v>
      </c>
      <c r="T124" s="238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39" t="s">
        <v>154</v>
      </c>
      <c r="AT124" s="239" t="s">
        <v>150</v>
      </c>
      <c r="AU124" s="239" t="s">
        <v>155</v>
      </c>
      <c r="AY124" s="15" t="s">
        <v>148</v>
      </c>
      <c r="BE124" s="240">
        <f>IF(N124="základná",J124,0)</f>
        <v>0</v>
      </c>
      <c r="BF124" s="240">
        <f>IF(N124="znížená",J124,0)</f>
        <v>0</v>
      </c>
      <c r="BG124" s="240">
        <f>IF(N124="zákl. prenesená",J124,0)</f>
        <v>0</v>
      </c>
      <c r="BH124" s="240">
        <f>IF(N124="zníž. prenesená",J124,0)</f>
        <v>0</v>
      </c>
      <c r="BI124" s="240">
        <f>IF(N124="nulová",J124,0)</f>
        <v>0</v>
      </c>
      <c r="BJ124" s="15" t="s">
        <v>155</v>
      </c>
      <c r="BK124" s="240">
        <f>ROUND(I124*H124,2)</f>
        <v>0</v>
      </c>
      <c r="BL124" s="15" t="s">
        <v>154</v>
      </c>
      <c r="BM124" s="239" t="s">
        <v>155</v>
      </c>
    </row>
    <row r="125" s="13" customFormat="1">
      <c r="A125" s="13"/>
      <c r="B125" s="257"/>
      <c r="C125" s="258"/>
      <c r="D125" s="259" t="s">
        <v>254</v>
      </c>
      <c r="E125" s="260" t="s">
        <v>1</v>
      </c>
      <c r="F125" s="261" t="s">
        <v>255</v>
      </c>
      <c r="G125" s="258"/>
      <c r="H125" s="262">
        <v>0.86399999999999999</v>
      </c>
      <c r="I125" s="263"/>
      <c r="J125" s="258"/>
      <c r="K125" s="258"/>
      <c r="L125" s="264"/>
      <c r="M125" s="265"/>
      <c r="N125" s="266"/>
      <c r="O125" s="266"/>
      <c r="P125" s="266"/>
      <c r="Q125" s="266"/>
      <c r="R125" s="266"/>
      <c r="S125" s="266"/>
      <c r="T125" s="26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68" t="s">
        <v>254</v>
      </c>
      <c r="AU125" s="268" t="s">
        <v>155</v>
      </c>
      <c r="AV125" s="13" t="s">
        <v>155</v>
      </c>
      <c r="AW125" s="13" t="s">
        <v>33</v>
      </c>
      <c r="AX125" s="13" t="s">
        <v>85</v>
      </c>
      <c r="AY125" s="268" t="s">
        <v>148</v>
      </c>
    </row>
    <row r="126" s="2" customFormat="1" ht="33" customHeight="1">
      <c r="A126" s="36"/>
      <c r="B126" s="37"/>
      <c r="C126" s="227" t="s">
        <v>155</v>
      </c>
      <c r="D126" s="227" t="s">
        <v>150</v>
      </c>
      <c r="E126" s="228" t="s">
        <v>156</v>
      </c>
      <c r="F126" s="229" t="s">
        <v>157</v>
      </c>
      <c r="G126" s="230" t="s">
        <v>153</v>
      </c>
      <c r="H126" s="231">
        <v>0.86399999999999999</v>
      </c>
      <c r="I126" s="232"/>
      <c r="J126" s="233">
        <f>ROUND(I126*H126,2)</f>
        <v>0</v>
      </c>
      <c r="K126" s="234"/>
      <c r="L126" s="42"/>
      <c r="M126" s="235" t="s">
        <v>1</v>
      </c>
      <c r="N126" s="236" t="s">
        <v>43</v>
      </c>
      <c r="O126" s="95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9" t="s">
        <v>154</v>
      </c>
      <c r="AT126" s="239" t="s">
        <v>150</v>
      </c>
      <c r="AU126" s="239" t="s">
        <v>155</v>
      </c>
      <c r="AY126" s="15" t="s">
        <v>148</v>
      </c>
      <c r="BE126" s="240">
        <f>IF(N126="základná",J126,0)</f>
        <v>0</v>
      </c>
      <c r="BF126" s="240">
        <f>IF(N126="znížená",J126,0)</f>
        <v>0</v>
      </c>
      <c r="BG126" s="240">
        <f>IF(N126="zákl. prenesená",J126,0)</f>
        <v>0</v>
      </c>
      <c r="BH126" s="240">
        <f>IF(N126="zníž. prenesená",J126,0)</f>
        <v>0</v>
      </c>
      <c r="BI126" s="240">
        <f>IF(N126="nulová",J126,0)</f>
        <v>0</v>
      </c>
      <c r="BJ126" s="15" t="s">
        <v>155</v>
      </c>
      <c r="BK126" s="240">
        <f>ROUND(I126*H126,2)</f>
        <v>0</v>
      </c>
      <c r="BL126" s="15" t="s">
        <v>154</v>
      </c>
      <c r="BM126" s="239" t="s">
        <v>154</v>
      </c>
    </row>
    <row r="127" s="13" customFormat="1">
      <c r="A127" s="13"/>
      <c r="B127" s="257"/>
      <c r="C127" s="258"/>
      <c r="D127" s="259" t="s">
        <v>254</v>
      </c>
      <c r="E127" s="260" t="s">
        <v>1</v>
      </c>
      <c r="F127" s="261" t="s">
        <v>255</v>
      </c>
      <c r="G127" s="258"/>
      <c r="H127" s="262">
        <v>0.86399999999999999</v>
      </c>
      <c r="I127" s="263"/>
      <c r="J127" s="258"/>
      <c r="K127" s="258"/>
      <c r="L127" s="264"/>
      <c r="M127" s="265"/>
      <c r="N127" s="266"/>
      <c r="O127" s="266"/>
      <c r="P127" s="266"/>
      <c r="Q127" s="266"/>
      <c r="R127" s="266"/>
      <c r="S127" s="266"/>
      <c r="T127" s="267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68" t="s">
        <v>254</v>
      </c>
      <c r="AU127" s="268" t="s">
        <v>155</v>
      </c>
      <c r="AV127" s="13" t="s">
        <v>155</v>
      </c>
      <c r="AW127" s="13" t="s">
        <v>33</v>
      </c>
      <c r="AX127" s="13" t="s">
        <v>85</v>
      </c>
      <c r="AY127" s="268" t="s">
        <v>148</v>
      </c>
    </row>
    <row r="128" s="2" customFormat="1" ht="24.15" customHeight="1">
      <c r="A128" s="36"/>
      <c r="B128" s="37"/>
      <c r="C128" s="227" t="s">
        <v>158</v>
      </c>
      <c r="D128" s="227" t="s">
        <v>150</v>
      </c>
      <c r="E128" s="228" t="s">
        <v>159</v>
      </c>
      <c r="F128" s="229" t="s">
        <v>160</v>
      </c>
      <c r="G128" s="230" t="s">
        <v>153</v>
      </c>
      <c r="H128" s="231">
        <v>0.86399999999999999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161</v>
      </c>
    </row>
    <row r="129" s="13" customFormat="1">
      <c r="A129" s="13"/>
      <c r="B129" s="257"/>
      <c r="C129" s="258"/>
      <c r="D129" s="259" t="s">
        <v>254</v>
      </c>
      <c r="E129" s="260" t="s">
        <v>1</v>
      </c>
      <c r="F129" s="261" t="s">
        <v>255</v>
      </c>
      <c r="G129" s="258"/>
      <c r="H129" s="262">
        <v>0.86399999999999999</v>
      </c>
      <c r="I129" s="263"/>
      <c r="J129" s="258"/>
      <c r="K129" s="258"/>
      <c r="L129" s="264"/>
      <c r="M129" s="265"/>
      <c r="N129" s="266"/>
      <c r="O129" s="266"/>
      <c r="P129" s="266"/>
      <c r="Q129" s="266"/>
      <c r="R129" s="266"/>
      <c r="S129" s="266"/>
      <c r="T129" s="26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68" t="s">
        <v>254</v>
      </c>
      <c r="AU129" s="268" t="s">
        <v>155</v>
      </c>
      <c r="AV129" s="13" t="s">
        <v>155</v>
      </c>
      <c r="AW129" s="13" t="s">
        <v>33</v>
      </c>
      <c r="AX129" s="13" t="s">
        <v>85</v>
      </c>
      <c r="AY129" s="268" t="s">
        <v>148</v>
      </c>
    </row>
    <row r="130" s="2" customFormat="1" ht="16.5" customHeight="1">
      <c r="A130" s="36"/>
      <c r="B130" s="37"/>
      <c r="C130" s="227" t="s">
        <v>154</v>
      </c>
      <c r="D130" s="227" t="s">
        <v>150</v>
      </c>
      <c r="E130" s="228" t="s">
        <v>162</v>
      </c>
      <c r="F130" s="229" t="s">
        <v>163</v>
      </c>
      <c r="G130" s="230" t="s">
        <v>153</v>
      </c>
      <c r="H130" s="231">
        <v>0.86399999999999999</v>
      </c>
      <c r="I130" s="232"/>
      <c r="J130" s="233">
        <f>ROUND(I130*H130,2)</f>
        <v>0</v>
      </c>
      <c r="K130" s="234"/>
      <c r="L130" s="42"/>
      <c r="M130" s="235" t="s">
        <v>1</v>
      </c>
      <c r="N130" s="236" t="s">
        <v>43</v>
      </c>
      <c r="O130" s="95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39" t="s">
        <v>154</v>
      </c>
      <c r="AT130" s="239" t="s">
        <v>150</v>
      </c>
      <c r="AU130" s="239" t="s">
        <v>155</v>
      </c>
      <c r="AY130" s="15" t="s">
        <v>148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5" t="s">
        <v>155</v>
      </c>
      <c r="BK130" s="240">
        <f>ROUND(I130*H130,2)</f>
        <v>0</v>
      </c>
      <c r="BL130" s="15" t="s">
        <v>154</v>
      </c>
      <c r="BM130" s="239" t="s">
        <v>164</v>
      </c>
    </row>
    <row r="131" s="13" customFormat="1">
      <c r="A131" s="13"/>
      <c r="B131" s="257"/>
      <c r="C131" s="258"/>
      <c r="D131" s="259" t="s">
        <v>254</v>
      </c>
      <c r="E131" s="260" t="s">
        <v>1</v>
      </c>
      <c r="F131" s="261" t="s">
        <v>255</v>
      </c>
      <c r="G131" s="258"/>
      <c r="H131" s="262">
        <v>0.86399999999999999</v>
      </c>
      <c r="I131" s="263"/>
      <c r="J131" s="258"/>
      <c r="K131" s="258"/>
      <c r="L131" s="264"/>
      <c r="M131" s="265"/>
      <c r="N131" s="266"/>
      <c r="O131" s="266"/>
      <c r="P131" s="266"/>
      <c r="Q131" s="266"/>
      <c r="R131" s="266"/>
      <c r="S131" s="266"/>
      <c r="T131" s="26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68" t="s">
        <v>254</v>
      </c>
      <c r="AU131" s="268" t="s">
        <v>155</v>
      </c>
      <c r="AV131" s="13" t="s">
        <v>155</v>
      </c>
      <c r="AW131" s="13" t="s">
        <v>33</v>
      </c>
      <c r="AX131" s="13" t="s">
        <v>85</v>
      </c>
      <c r="AY131" s="268" t="s">
        <v>148</v>
      </c>
    </row>
    <row r="132" s="12" customFormat="1" ht="22.8" customHeight="1">
      <c r="A132" s="12"/>
      <c r="B132" s="211"/>
      <c r="C132" s="212"/>
      <c r="D132" s="213" t="s">
        <v>76</v>
      </c>
      <c r="E132" s="225" t="s">
        <v>155</v>
      </c>
      <c r="F132" s="225" t="s">
        <v>165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SUM(P133:P134)</f>
        <v>0</v>
      </c>
      <c r="Q132" s="219"/>
      <c r="R132" s="220">
        <f>SUM(R133:R134)</f>
        <v>0</v>
      </c>
      <c r="S132" s="219"/>
      <c r="T132" s="221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85</v>
      </c>
      <c r="AT132" s="223" t="s">
        <v>76</v>
      </c>
      <c r="AU132" s="223" t="s">
        <v>85</v>
      </c>
      <c r="AY132" s="222" t="s">
        <v>148</v>
      </c>
      <c r="BK132" s="224">
        <f>SUM(BK133:BK134)</f>
        <v>0</v>
      </c>
    </row>
    <row r="133" s="2" customFormat="1" ht="16.5" customHeight="1">
      <c r="A133" s="36"/>
      <c r="B133" s="37"/>
      <c r="C133" s="227" t="s">
        <v>166</v>
      </c>
      <c r="D133" s="227" t="s">
        <v>150</v>
      </c>
      <c r="E133" s="228" t="s">
        <v>167</v>
      </c>
      <c r="F133" s="229" t="s">
        <v>168</v>
      </c>
      <c r="G133" s="230" t="s">
        <v>153</v>
      </c>
      <c r="H133" s="231">
        <v>0.86399999999999999</v>
      </c>
      <c r="I133" s="232"/>
      <c r="J133" s="233">
        <f>ROUND(I133*H133,2)</f>
        <v>0</v>
      </c>
      <c r="K133" s="234"/>
      <c r="L133" s="42"/>
      <c r="M133" s="235" t="s">
        <v>1</v>
      </c>
      <c r="N133" s="236" t="s">
        <v>43</v>
      </c>
      <c r="O133" s="95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39" t="s">
        <v>154</v>
      </c>
      <c r="AT133" s="239" t="s">
        <v>150</v>
      </c>
      <c r="AU133" s="239" t="s">
        <v>155</v>
      </c>
      <c r="AY133" s="15" t="s">
        <v>148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5" t="s">
        <v>155</v>
      </c>
      <c r="BK133" s="240">
        <f>ROUND(I133*H133,2)</f>
        <v>0</v>
      </c>
      <c r="BL133" s="15" t="s">
        <v>154</v>
      </c>
      <c r="BM133" s="239" t="s">
        <v>169</v>
      </c>
    </row>
    <row r="134" s="13" customFormat="1">
      <c r="A134" s="13"/>
      <c r="B134" s="257"/>
      <c r="C134" s="258"/>
      <c r="D134" s="259" t="s">
        <v>254</v>
      </c>
      <c r="E134" s="260" t="s">
        <v>1</v>
      </c>
      <c r="F134" s="261" t="s">
        <v>255</v>
      </c>
      <c r="G134" s="258"/>
      <c r="H134" s="262">
        <v>0.86399999999999999</v>
      </c>
      <c r="I134" s="263"/>
      <c r="J134" s="258"/>
      <c r="K134" s="258"/>
      <c r="L134" s="264"/>
      <c r="M134" s="265"/>
      <c r="N134" s="266"/>
      <c r="O134" s="266"/>
      <c r="P134" s="266"/>
      <c r="Q134" s="266"/>
      <c r="R134" s="266"/>
      <c r="S134" s="266"/>
      <c r="T134" s="26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68" t="s">
        <v>254</v>
      </c>
      <c r="AU134" s="268" t="s">
        <v>155</v>
      </c>
      <c r="AV134" s="13" t="s">
        <v>155</v>
      </c>
      <c r="AW134" s="13" t="s">
        <v>33</v>
      </c>
      <c r="AX134" s="13" t="s">
        <v>85</v>
      </c>
      <c r="AY134" s="268" t="s">
        <v>148</v>
      </c>
    </row>
    <row r="135" s="12" customFormat="1" ht="22.8" customHeight="1">
      <c r="A135" s="12"/>
      <c r="B135" s="211"/>
      <c r="C135" s="212"/>
      <c r="D135" s="213" t="s">
        <v>76</v>
      </c>
      <c r="E135" s="225" t="s">
        <v>184</v>
      </c>
      <c r="F135" s="225" t="s">
        <v>185</v>
      </c>
      <c r="G135" s="212"/>
      <c r="H135" s="212"/>
      <c r="I135" s="215"/>
      <c r="J135" s="226">
        <f>BK135</f>
        <v>0</v>
      </c>
      <c r="K135" s="212"/>
      <c r="L135" s="217"/>
      <c r="M135" s="218"/>
      <c r="N135" s="219"/>
      <c r="O135" s="219"/>
      <c r="P135" s="220">
        <f>SUM(P136:P143)</f>
        <v>0</v>
      </c>
      <c r="Q135" s="219"/>
      <c r="R135" s="220">
        <f>SUM(R136:R143)</f>
        <v>0</v>
      </c>
      <c r="S135" s="219"/>
      <c r="T135" s="221">
        <f>SUM(T136:T143)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22" t="s">
        <v>155</v>
      </c>
      <c r="AT135" s="223" t="s">
        <v>76</v>
      </c>
      <c r="AU135" s="223" t="s">
        <v>85</v>
      </c>
      <c r="AY135" s="222" t="s">
        <v>148</v>
      </c>
      <c r="BK135" s="224">
        <f>SUM(BK136:BK143)</f>
        <v>0</v>
      </c>
    </row>
    <row r="136" s="2" customFormat="1" ht="24.15" customHeight="1">
      <c r="A136" s="36"/>
      <c r="B136" s="37"/>
      <c r="C136" s="227" t="s">
        <v>161</v>
      </c>
      <c r="D136" s="227" t="s">
        <v>150</v>
      </c>
      <c r="E136" s="228" t="s">
        <v>186</v>
      </c>
      <c r="F136" s="229" t="s">
        <v>187</v>
      </c>
      <c r="G136" s="230" t="s">
        <v>212</v>
      </c>
      <c r="H136" s="231">
        <v>18.600000000000001</v>
      </c>
      <c r="I136" s="232"/>
      <c r="J136" s="233">
        <f>ROUND(I136*H136,2)</f>
        <v>0</v>
      </c>
      <c r="K136" s="234"/>
      <c r="L136" s="42"/>
      <c r="M136" s="235" t="s">
        <v>1</v>
      </c>
      <c r="N136" s="236" t="s">
        <v>43</v>
      </c>
      <c r="O136" s="95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9" t="s">
        <v>183</v>
      </c>
      <c r="AT136" s="239" t="s">
        <v>150</v>
      </c>
      <c r="AU136" s="239" t="s">
        <v>155</v>
      </c>
      <c r="AY136" s="15" t="s">
        <v>148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5" t="s">
        <v>155</v>
      </c>
      <c r="BK136" s="240">
        <f>ROUND(I136*H136,2)</f>
        <v>0</v>
      </c>
      <c r="BL136" s="15" t="s">
        <v>183</v>
      </c>
      <c r="BM136" s="239" t="s">
        <v>175</v>
      </c>
    </row>
    <row r="137" s="13" customFormat="1">
      <c r="A137" s="13"/>
      <c r="B137" s="257"/>
      <c r="C137" s="258"/>
      <c r="D137" s="259" t="s">
        <v>254</v>
      </c>
      <c r="E137" s="260" t="s">
        <v>1</v>
      </c>
      <c r="F137" s="261" t="s">
        <v>256</v>
      </c>
      <c r="G137" s="258"/>
      <c r="H137" s="262">
        <v>18.600000000000001</v>
      </c>
      <c r="I137" s="263"/>
      <c r="J137" s="258"/>
      <c r="K137" s="258"/>
      <c r="L137" s="264"/>
      <c r="M137" s="265"/>
      <c r="N137" s="266"/>
      <c r="O137" s="266"/>
      <c r="P137" s="266"/>
      <c r="Q137" s="266"/>
      <c r="R137" s="266"/>
      <c r="S137" s="266"/>
      <c r="T137" s="267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68" t="s">
        <v>254</v>
      </c>
      <c r="AU137" s="268" t="s">
        <v>155</v>
      </c>
      <c r="AV137" s="13" t="s">
        <v>155</v>
      </c>
      <c r="AW137" s="13" t="s">
        <v>33</v>
      </c>
      <c r="AX137" s="13" t="s">
        <v>85</v>
      </c>
      <c r="AY137" s="268" t="s">
        <v>148</v>
      </c>
    </row>
    <row r="138" s="2" customFormat="1" ht="16.5" customHeight="1">
      <c r="A138" s="36"/>
      <c r="B138" s="37"/>
      <c r="C138" s="227" t="s">
        <v>176</v>
      </c>
      <c r="D138" s="227" t="s">
        <v>150</v>
      </c>
      <c r="E138" s="228" t="s">
        <v>190</v>
      </c>
      <c r="F138" s="229" t="s">
        <v>252</v>
      </c>
      <c r="G138" s="230" t="s">
        <v>153</v>
      </c>
      <c r="H138" s="231">
        <v>0.29999999999999999</v>
      </c>
      <c r="I138" s="232"/>
      <c r="J138" s="233">
        <f>ROUND(I138*H138,2)</f>
        <v>0</v>
      </c>
      <c r="K138" s="234"/>
      <c r="L138" s="42"/>
      <c r="M138" s="235" t="s">
        <v>1</v>
      </c>
      <c r="N138" s="236" t="s">
        <v>43</v>
      </c>
      <c r="O138" s="95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39" t="s">
        <v>183</v>
      </c>
      <c r="AT138" s="239" t="s">
        <v>150</v>
      </c>
      <c r="AU138" s="239" t="s">
        <v>155</v>
      </c>
      <c r="AY138" s="15" t="s">
        <v>148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5" t="s">
        <v>155</v>
      </c>
      <c r="BK138" s="240">
        <f>ROUND(I138*H138,2)</f>
        <v>0</v>
      </c>
      <c r="BL138" s="15" t="s">
        <v>183</v>
      </c>
      <c r="BM138" s="239" t="s">
        <v>179</v>
      </c>
    </row>
    <row r="139" s="13" customFormat="1">
      <c r="A139" s="13"/>
      <c r="B139" s="257"/>
      <c r="C139" s="258"/>
      <c r="D139" s="259" t="s">
        <v>254</v>
      </c>
      <c r="E139" s="260" t="s">
        <v>1</v>
      </c>
      <c r="F139" s="261" t="s">
        <v>257</v>
      </c>
      <c r="G139" s="258"/>
      <c r="H139" s="262">
        <v>0.29999999999999999</v>
      </c>
      <c r="I139" s="263"/>
      <c r="J139" s="258"/>
      <c r="K139" s="258"/>
      <c r="L139" s="264"/>
      <c r="M139" s="265"/>
      <c r="N139" s="266"/>
      <c r="O139" s="266"/>
      <c r="P139" s="266"/>
      <c r="Q139" s="266"/>
      <c r="R139" s="266"/>
      <c r="S139" s="266"/>
      <c r="T139" s="26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68" t="s">
        <v>254</v>
      </c>
      <c r="AU139" s="268" t="s">
        <v>155</v>
      </c>
      <c r="AV139" s="13" t="s">
        <v>155</v>
      </c>
      <c r="AW139" s="13" t="s">
        <v>33</v>
      </c>
      <c r="AX139" s="13" t="s">
        <v>85</v>
      </c>
      <c r="AY139" s="268" t="s">
        <v>148</v>
      </c>
    </row>
    <row r="140" s="2" customFormat="1" ht="24.15" customHeight="1">
      <c r="A140" s="36"/>
      <c r="B140" s="37"/>
      <c r="C140" s="227" t="s">
        <v>164</v>
      </c>
      <c r="D140" s="227" t="s">
        <v>150</v>
      </c>
      <c r="E140" s="228" t="s">
        <v>194</v>
      </c>
      <c r="F140" s="229" t="s">
        <v>195</v>
      </c>
      <c r="G140" s="230" t="s">
        <v>153</v>
      </c>
      <c r="H140" s="231">
        <v>0.29999999999999999</v>
      </c>
      <c r="I140" s="232"/>
      <c r="J140" s="233">
        <f>ROUND(I140*H140,2)</f>
        <v>0</v>
      </c>
      <c r="K140" s="234"/>
      <c r="L140" s="42"/>
      <c r="M140" s="235" t="s">
        <v>1</v>
      </c>
      <c r="N140" s="236" t="s">
        <v>43</v>
      </c>
      <c r="O140" s="95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9" t="s">
        <v>183</v>
      </c>
      <c r="AT140" s="239" t="s">
        <v>150</v>
      </c>
      <c r="AU140" s="239" t="s">
        <v>155</v>
      </c>
      <c r="AY140" s="15" t="s">
        <v>148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5" t="s">
        <v>155</v>
      </c>
      <c r="BK140" s="240">
        <f>ROUND(I140*H140,2)</f>
        <v>0</v>
      </c>
      <c r="BL140" s="15" t="s">
        <v>183</v>
      </c>
      <c r="BM140" s="239" t="s">
        <v>183</v>
      </c>
    </row>
    <row r="141" s="13" customFormat="1">
      <c r="A141" s="13"/>
      <c r="B141" s="257"/>
      <c r="C141" s="258"/>
      <c r="D141" s="259" t="s">
        <v>254</v>
      </c>
      <c r="E141" s="260" t="s">
        <v>1</v>
      </c>
      <c r="F141" s="261" t="s">
        <v>257</v>
      </c>
      <c r="G141" s="258"/>
      <c r="H141" s="262">
        <v>0.29999999999999999</v>
      </c>
      <c r="I141" s="263"/>
      <c r="J141" s="258"/>
      <c r="K141" s="258"/>
      <c r="L141" s="264"/>
      <c r="M141" s="265"/>
      <c r="N141" s="266"/>
      <c r="O141" s="266"/>
      <c r="P141" s="266"/>
      <c r="Q141" s="266"/>
      <c r="R141" s="266"/>
      <c r="S141" s="266"/>
      <c r="T141" s="26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8" t="s">
        <v>254</v>
      </c>
      <c r="AU141" s="268" t="s">
        <v>155</v>
      </c>
      <c r="AV141" s="13" t="s">
        <v>155</v>
      </c>
      <c r="AW141" s="13" t="s">
        <v>33</v>
      </c>
      <c r="AX141" s="13" t="s">
        <v>85</v>
      </c>
      <c r="AY141" s="268" t="s">
        <v>148</v>
      </c>
    </row>
    <row r="142" s="2" customFormat="1" ht="24.15" customHeight="1">
      <c r="A142" s="36"/>
      <c r="B142" s="37"/>
      <c r="C142" s="227" t="s">
        <v>170</v>
      </c>
      <c r="D142" s="227" t="s">
        <v>150</v>
      </c>
      <c r="E142" s="228" t="s">
        <v>204</v>
      </c>
      <c r="F142" s="229" t="s">
        <v>205</v>
      </c>
      <c r="G142" s="230" t="s">
        <v>182</v>
      </c>
      <c r="H142" s="231">
        <v>0.29999999999999999</v>
      </c>
      <c r="I142" s="232"/>
      <c r="J142" s="233">
        <f>ROUND(I142*H142,2)</f>
        <v>0</v>
      </c>
      <c r="K142" s="234"/>
      <c r="L142" s="42"/>
      <c r="M142" s="235" t="s">
        <v>1</v>
      </c>
      <c r="N142" s="236" t="s">
        <v>43</v>
      </c>
      <c r="O142" s="95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9" t="s">
        <v>183</v>
      </c>
      <c r="AT142" s="239" t="s">
        <v>150</v>
      </c>
      <c r="AU142" s="239" t="s">
        <v>155</v>
      </c>
      <c r="AY142" s="15" t="s">
        <v>148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5" t="s">
        <v>155</v>
      </c>
      <c r="BK142" s="240">
        <f>ROUND(I142*H142,2)</f>
        <v>0</v>
      </c>
      <c r="BL142" s="15" t="s">
        <v>183</v>
      </c>
      <c r="BM142" s="239" t="s">
        <v>188</v>
      </c>
    </row>
    <row r="143" s="13" customFormat="1">
      <c r="A143" s="13"/>
      <c r="B143" s="257"/>
      <c r="C143" s="258"/>
      <c r="D143" s="259" t="s">
        <v>254</v>
      </c>
      <c r="E143" s="260" t="s">
        <v>1</v>
      </c>
      <c r="F143" s="261" t="s">
        <v>257</v>
      </c>
      <c r="G143" s="258"/>
      <c r="H143" s="262">
        <v>0.29999999999999999</v>
      </c>
      <c r="I143" s="263"/>
      <c r="J143" s="258"/>
      <c r="K143" s="258"/>
      <c r="L143" s="264"/>
      <c r="M143" s="265"/>
      <c r="N143" s="266"/>
      <c r="O143" s="266"/>
      <c r="P143" s="266"/>
      <c r="Q143" s="266"/>
      <c r="R143" s="266"/>
      <c r="S143" s="266"/>
      <c r="T143" s="26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8" t="s">
        <v>254</v>
      </c>
      <c r="AU143" s="268" t="s">
        <v>155</v>
      </c>
      <c r="AV143" s="13" t="s">
        <v>155</v>
      </c>
      <c r="AW143" s="13" t="s">
        <v>33</v>
      </c>
      <c r="AX143" s="13" t="s">
        <v>85</v>
      </c>
      <c r="AY143" s="268" t="s">
        <v>148</v>
      </c>
    </row>
    <row r="144" s="12" customFormat="1" ht="22.8" customHeight="1">
      <c r="A144" s="12"/>
      <c r="B144" s="211"/>
      <c r="C144" s="212"/>
      <c r="D144" s="213" t="s">
        <v>76</v>
      </c>
      <c r="E144" s="225" t="s">
        <v>235</v>
      </c>
      <c r="F144" s="225" t="s">
        <v>236</v>
      </c>
      <c r="G144" s="212"/>
      <c r="H144" s="212"/>
      <c r="I144" s="215"/>
      <c r="J144" s="226">
        <f>BK144</f>
        <v>0</v>
      </c>
      <c r="K144" s="212"/>
      <c r="L144" s="217"/>
      <c r="M144" s="218"/>
      <c r="N144" s="219"/>
      <c r="O144" s="219"/>
      <c r="P144" s="220">
        <f>SUM(P145:P150)</f>
        <v>0</v>
      </c>
      <c r="Q144" s="219"/>
      <c r="R144" s="220">
        <f>SUM(R145:R150)</f>
        <v>0</v>
      </c>
      <c r="S144" s="219"/>
      <c r="T144" s="221">
        <f>SUM(T145:T150)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2" t="s">
        <v>155</v>
      </c>
      <c r="AT144" s="223" t="s">
        <v>76</v>
      </c>
      <c r="AU144" s="223" t="s">
        <v>85</v>
      </c>
      <c r="AY144" s="222" t="s">
        <v>148</v>
      </c>
      <c r="BK144" s="224">
        <f>SUM(BK145:BK150)</f>
        <v>0</v>
      </c>
    </row>
    <row r="145" s="2" customFormat="1" ht="21.75" customHeight="1">
      <c r="A145" s="36"/>
      <c r="B145" s="37"/>
      <c r="C145" s="227" t="s">
        <v>169</v>
      </c>
      <c r="D145" s="227" t="s">
        <v>150</v>
      </c>
      <c r="E145" s="228" t="s">
        <v>238</v>
      </c>
      <c r="F145" s="229" t="s">
        <v>239</v>
      </c>
      <c r="G145" s="230" t="s">
        <v>247</v>
      </c>
      <c r="H145" s="231">
        <v>1.5</v>
      </c>
      <c r="I145" s="232"/>
      <c r="J145" s="233">
        <f>ROUND(I145*H145,2)</f>
        <v>0</v>
      </c>
      <c r="K145" s="234"/>
      <c r="L145" s="42"/>
      <c r="M145" s="235" t="s">
        <v>1</v>
      </c>
      <c r="N145" s="236" t="s">
        <v>43</v>
      </c>
      <c r="O145" s="95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39" t="s">
        <v>183</v>
      </c>
      <c r="AT145" s="239" t="s">
        <v>150</v>
      </c>
      <c r="AU145" s="239" t="s">
        <v>155</v>
      </c>
      <c r="AY145" s="15" t="s">
        <v>148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5" t="s">
        <v>155</v>
      </c>
      <c r="BK145" s="240">
        <f>ROUND(I145*H145,2)</f>
        <v>0</v>
      </c>
      <c r="BL145" s="15" t="s">
        <v>183</v>
      </c>
      <c r="BM145" s="239" t="s">
        <v>7</v>
      </c>
    </row>
    <row r="146" s="13" customFormat="1">
      <c r="A146" s="13"/>
      <c r="B146" s="257"/>
      <c r="C146" s="258"/>
      <c r="D146" s="259" t="s">
        <v>254</v>
      </c>
      <c r="E146" s="260" t="s">
        <v>1</v>
      </c>
      <c r="F146" s="261" t="s">
        <v>258</v>
      </c>
      <c r="G146" s="258"/>
      <c r="H146" s="262">
        <v>1.5</v>
      </c>
      <c r="I146" s="263"/>
      <c r="J146" s="258"/>
      <c r="K146" s="258"/>
      <c r="L146" s="264"/>
      <c r="M146" s="265"/>
      <c r="N146" s="266"/>
      <c r="O146" s="266"/>
      <c r="P146" s="266"/>
      <c r="Q146" s="266"/>
      <c r="R146" s="266"/>
      <c r="S146" s="266"/>
      <c r="T146" s="26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8" t="s">
        <v>254</v>
      </c>
      <c r="AU146" s="268" t="s">
        <v>155</v>
      </c>
      <c r="AV146" s="13" t="s">
        <v>155</v>
      </c>
      <c r="AW146" s="13" t="s">
        <v>33</v>
      </c>
      <c r="AX146" s="13" t="s">
        <v>85</v>
      </c>
      <c r="AY146" s="268" t="s">
        <v>148</v>
      </c>
    </row>
    <row r="147" s="2" customFormat="1" ht="16.5" customHeight="1">
      <c r="A147" s="36"/>
      <c r="B147" s="37"/>
      <c r="C147" s="227" t="s">
        <v>193</v>
      </c>
      <c r="D147" s="227" t="s">
        <v>150</v>
      </c>
      <c r="E147" s="228" t="s">
        <v>241</v>
      </c>
      <c r="F147" s="229" t="s">
        <v>242</v>
      </c>
      <c r="G147" s="230" t="s">
        <v>247</v>
      </c>
      <c r="H147" s="231">
        <v>1.5</v>
      </c>
      <c r="I147" s="232"/>
      <c r="J147" s="233">
        <f>ROUND(I147*H147,2)</f>
        <v>0</v>
      </c>
      <c r="K147" s="234"/>
      <c r="L147" s="42"/>
      <c r="M147" s="235" t="s">
        <v>1</v>
      </c>
      <c r="N147" s="236" t="s">
        <v>43</v>
      </c>
      <c r="O147" s="95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9" t="s">
        <v>183</v>
      </c>
      <c r="AT147" s="239" t="s">
        <v>150</v>
      </c>
      <c r="AU147" s="239" t="s">
        <v>155</v>
      </c>
      <c r="AY147" s="15" t="s">
        <v>148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5" t="s">
        <v>155</v>
      </c>
      <c r="BK147" s="240">
        <f>ROUND(I147*H147,2)</f>
        <v>0</v>
      </c>
      <c r="BL147" s="15" t="s">
        <v>183</v>
      </c>
      <c r="BM147" s="239" t="s">
        <v>196</v>
      </c>
    </row>
    <row r="148" s="13" customFormat="1">
      <c r="A148" s="13"/>
      <c r="B148" s="257"/>
      <c r="C148" s="258"/>
      <c r="D148" s="259" t="s">
        <v>254</v>
      </c>
      <c r="E148" s="260" t="s">
        <v>1</v>
      </c>
      <c r="F148" s="261" t="s">
        <v>258</v>
      </c>
      <c r="G148" s="258"/>
      <c r="H148" s="262">
        <v>1.5</v>
      </c>
      <c r="I148" s="263"/>
      <c r="J148" s="258"/>
      <c r="K148" s="258"/>
      <c r="L148" s="264"/>
      <c r="M148" s="265"/>
      <c r="N148" s="266"/>
      <c r="O148" s="266"/>
      <c r="P148" s="266"/>
      <c r="Q148" s="266"/>
      <c r="R148" s="266"/>
      <c r="S148" s="266"/>
      <c r="T148" s="26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8" t="s">
        <v>254</v>
      </c>
      <c r="AU148" s="268" t="s">
        <v>155</v>
      </c>
      <c r="AV148" s="13" t="s">
        <v>155</v>
      </c>
      <c r="AW148" s="13" t="s">
        <v>33</v>
      </c>
      <c r="AX148" s="13" t="s">
        <v>85</v>
      </c>
      <c r="AY148" s="268" t="s">
        <v>148</v>
      </c>
    </row>
    <row r="149" s="2" customFormat="1" ht="16.5" customHeight="1">
      <c r="A149" s="36"/>
      <c r="B149" s="37"/>
      <c r="C149" s="227" t="s">
        <v>175</v>
      </c>
      <c r="D149" s="227" t="s">
        <v>150</v>
      </c>
      <c r="E149" s="228" t="s">
        <v>245</v>
      </c>
      <c r="F149" s="229" t="s">
        <v>246</v>
      </c>
      <c r="G149" s="230" t="s">
        <v>247</v>
      </c>
      <c r="H149" s="231">
        <v>0.75</v>
      </c>
      <c r="I149" s="232"/>
      <c r="J149" s="233">
        <f>ROUND(I149*H149,2)</f>
        <v>0</v>
      </c>
      <c r="K149" s="234"/>
      <c r="L149" s="42"/>
      <c r="M149" s="235" t="s">
        <v>1</v>
      </c>
      <c r="N149" s="236" t="s">
        <v>43</v>
      </c>
      <c r="O149" s="95"/>
      <c r="P149" s="237">
        <f>O149*H149</f>
        <v>0</v>
      </c>
      <c r="Q149" s="237">
        <v>0</v>
      </c>
      <c r="R149" s="237">
        <f>Q149*H149</f>
        <v>0</v>
      </c>
      <c r="S149" s="237">
        <v>0</v>
      </c>
      <c r="T149" s="238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39" t="s">
        <v>183</v>
      </c>
      <c r="AT149" s="239" t="s">
        <v>150</v>
      </c>
      <c r="AU149" s="239" t="s">
        <v>155</v>
      </c>
      <c r="AY149" s="15" t="s">
        <v>148</v>
      </c>
      <c r="BE149" s="240">
        <f>IF(N149="základná",J149,0)</f>
        <v>0</v>
      </c>
      <c r="BF149" s="240">
        <f>IF(N149="znížená",J149,0)</f>
        <v>0</v>
      </c>
      <c r="BG149" s="240">
        <f>IF(N149="zákl. prenesená",J149,0)</f>
        <v>0</v>
      </c>
      <c r="BH149" s="240">
        <f>IF(N149="zníž. prenesená",J149,0)</f>
        <v>0</v>
      </c>
      <c r="BI149" s="240">
        <f>IF(N149="nulová",J149,0)</f>
        <v>0</v>
      </c>
      <c r="BJ149" s="15" t="s">
        <v>155</v>
      </c>
      <c r="BK149" s="240">
        <f>ROUND(I149*H149,2)</f>
        <v>0</v>
      </c>
      <c r="BL149" s="15" t="s">
        <v>183</v>
      </c>
      <c r="BM149" s="239" t="s">
        <v>199</v>
      </c>
    </row>
    <row r="150" s="13" customFormat="1">
      <c r="A150" s="13"/>
      <c r="B150" s="257"/>
      <c r="C150" s="258"/>
      <c r="D150" s="259" t="s">
        <v>254</v>
      </c>
      <c r="E150" s="260" t="s">
        <v>1</v>
      </c>
      <c r="F150" s="261" t="s">
        <v>259</v>
      </c>
      <c r="G150" s="258"/>
      <c r="H150" s="262">
        <v>0.75</v>
      </c>
      <c r="I150" s="263"/>
      <c r="J150" s="258"/>
      <c r="K150" s="258"/>
      <c r="L150" s="264"/>
      <c r="M150" s="269"/>
      <c r="N150" s="270"/>
      <c r="O150" s="270"/>
      <c r="P150" s="270"/>
      <c r="Q150" s="270"/>
      <c r="R150" s="270"/>
      <c r="S150" s="270"/>
      <c r="T150" s="27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8" t="s">
        <v>254</v>
      </c>
      <c r="AU150" s="268" t="s">
        <v>155</v>
      </c>
      <c r="AV150" s="13" t="s">
        <v>155</v>
      </c>
      <c r="AW150" s="13" t="s">
        <v>33</v>
      </c>
      <c r="AX150" s="13" t="s">
        <v>85</v>
      </c>
      <c r="AY150" s="268" t="s">
        <v>148</v>
      </c>
    </row>
    <row r="151" s="2" customFormat="1" ht="6.96" customHeight="1">
      <c r="A151" s="36"/>
      <c r="B151" s="70"/>
      <c r="C151" s="71"/>
      <c r="D151" s="71"/>
      <c r="E151" s="71"/>
      <c r="F151" s="71"/>
      <c r="G151" s="71"/>
      <c r="H151" s="71"/>
      <c r="I151" s="71"/>
      <c r="J151" s="71"/>
      <c r="K151" s="71"/>
      <c r="L151" s="42"/>
      <c r="M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</row>
  </sheetData>
  <sheetProtection sheet="1" autoFilter="0" formatColumns="0" formatRows="0" objects="1" scenarios="1" spinCount="100000" saltValue="HXylCY+v48TlGMb6Z5RFCMs9KjswIs8zNEBjlf4Cq5lfbTPaOIIZVDiXaMVAS6dt8e7OBtv0lmRyfBHTHDY/iA==" hashValue="I97kXzU1yK6QxWVsMcvrVW0OlWJKl+rYEGebRdVKosfG4SDTUuR4rEmBCukeaVoz5RCRHPd0d7ngqQWzGwkdRA==" algorithmName="SHA-512" password="C678"/>
  <autoFilter ref="C120:K15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260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ROUND(J122,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ROUND((SUM(BE122:BE154)),  2)</f>
        <v>0</v>
      </c>
      <c r="G33" s="160"/>
      <c r="H33" s="160"/>
      <c r="I33" s="161">
        <v>0.20000000000000001</v>
      </c>
      <c r="J33" s="159">
        <f>ROUND(((SUM(BE122:BE154))*I33),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ROUND((SUM(BF122:BF154)),  2)</f>
        <v>0</v>
      </c>
      <c r="G34" s="160"/>
      <c r="H34" s="160"/>
      <c r="I34" s="161">
        <v>0.20000000000000001</v>
      </c>
      <c r="J34" s="159">
        <f>ROUND(((SUM(BF122:BF154))*I34),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ROUND((SUM(BG122:BG154)),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ROUND((SUM(BH122:BH154)),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ROUND((SUM(BI122:BI154)),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04 - SMETIAK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J122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J123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J124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J133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130</v>
      </c>
      <c r="E100" s="196"/>
      <c r="F100" s="196"/>
      <c r="G100" s="196"/>
      <c r="H100" s="196"/>
      <c r="I100" s="196"/>
      <c r="J100" s="197">
        <f>J136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129</v>
      </c>
      <c r="E101" s="196"/>
      <c r="F101" s="196"/>
      <c r="G101" s="196"/>
      <c r="H101" s="196"/>
      <c r="I101" s="196"/>
      <c r="J101" s="197">
        <f>J141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133</v>
      </c>
      <c r="E102" s="196"/>
      <c r="F102" s="196"/>
      <c r="G102" s="196"/>
      <c r="H102" s="196"/>
      <c r="I102" s="196"/>
      <c r="J102" s="197">
        <f>J150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67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70"/>
      <c r="C104" s="71"/>
      <c r="D104" s="71"/>
      <c r="E104" s="71"/>
      <c r="F104" s="71"/>
      <c r="G104" s="71"/>
      <c r="H104" s="71"/>
      <c r="I104" s="71"/>
      <c r="J104" s="71"/>
      <c r="K104" s="71"/>
      <c r="L104" s="67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72"/>
      <c r="C108" s="73"/>
      <c r="D108" s="73"/>
      <c r="E108" s="73"/>
      <c r="F108" s="73"/>
      <c r="G108" s="73"/>
      <c r="H108" s="73"/>
      <c r="I108" s="73"/>
      <c r="J108" s="73"/>
      <c r="K108" s="73"/>
      <c r="L108" s="67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134</v>
      </c>
      <c r="D109" s="38"/>
      <c r="E109" s="38"/>
      <c r="F109" s="38"/>
      <c r="G109" s="38"/>
      <c r="H109" s="38"/>
      <c r="I109" s="38"/>
      <c r="J109" s="38"/>
      <c r="K109" s="38"/>
      <c r="L109" s="67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15</v>
      </c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182" t="str">
        <f>E7</f>
        <v>Detské Inkluzívne ihrisko Rodinka</v>
      </c>
      <c r="F112" s="30"/>
      <c r="G112" s="30"/>
      <c r="H112" s="30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118</v>
      </c>
      <c r="D113" s="38"/>
      <c r="E113" s="38"/>
      <c r="F113" s="38"/>
      <c r="G113" s="38"/>
      <c r="H113" s="38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80" t="str">
        <f>E9</f>
        <v>SO 04 - SMETIAK</v>
      </c>
      <c r="F114" s="38"/>
      <c r="G114" s="38"/>
      <c r="H114" s="38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19</v>
      </c>
      <c r="D116" s="38"/>
      <c r="E116" s="38"/>
      <c r="F116" s="25" t="str">
        <f>F12</f>
        <v>Skalica</v>
      </c>
      <c r="G116" s="38"/>
      <c r="H116" s="38"/>
      <c r="I116" s="30" t="s">
        <v>21</v>
      </c>
      <c r="J116" s="83" t="str">
        <f>IF(J12="","",J12)</f>
        <v>20. 1. 2022</v>
      </c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25.65" customHeight="1">
      <c r="A118" s="36"/>
      <c r="B118" s="37"/>
      <c r="C118" s="30" t="s">
        <v>23</v>
      </c>
      <c r="D118" s="38"/>
      <c r="E118" s="38"/>
      <c r="F118" s="25" t="str">
        <f>E15</f>
        <v>Mesto Skalica</v>
      </c>
      <c r="G118" s="38"/>
      <c r="H118" s="38"/>
      <c r="I118" s="30" t="s">
        <v>31</v>
      </c>
      <c r="J118" s="34" t="str">
        <f>E21</f>
        <v>Ing. arch. Andrea Kliská</v>
      </c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8"/>
      <c r="E119" s="38"/>
      <c r="F119" s="25" t="str">
        <f>IF(E18="","",E18)</f>
        <v>Vyplň údaj</v>
      </c>
      <c r="G119" s="38"/>
      <c r="H119" s="38"/>
      <c r="I119" s="30" t="s">
        <v>34</v>
      </c>
      <c r="J119" s="34" t="str">
        <f>E24</f>
        <v xml:space="preserve"> </v>
      </c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99"/>
      <c r="B121" s="200"/>
      <c r="C121" s="201" t="s">
        <v>135</v>
      </c>
      <c r="D121" s="202" t="s">
        <v>62</v>
      </c>
      <c r="E121" s="202" t="s">
        <v>58</v>
      </c>
      <c r="F121" s="202" t="s">
        <v>59</v>
      </c>
      <c r="G121" s="202" t="s">
        <v>136</v>
      </c>
      <c r="H121" s="202" t="s">
        <v>137</v>
      </c>
      <c r="I121" s="202" t="s">
        <v>138</v>
      </c>
      <c r="J121" s="203" t="s">
        <v>122</v>
      </c>
      <c r="K121" s="204" t="s">
        <v>139</v>
      </c>
      <c r="L121" s="205"/>
      <c r="M121" s="104" t="s">
        <v>1</v>
      </c>
      <c r="N121" s="105" t="s">
        <v>41</v>
      </c>
      <c r="O121" s="105" t="s">
        <v>140</v>
      </c>
      <c r="P121" s="105" t="s">
        <v>141</v>
      </c>
      <c r="Q121" s="105" t="s">
        <v>142</v>
      </c>
      <c r="R121" s="105" t="s">
        <v>143</v>
      </c>
      <c r="S121" s="105" t="s">
        <v>144</v>
      </c>
      <c r="T121" s="106" t="s">
        <v>145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6"/>
      <c r="B122" s="37"/>
      <c r="C122" s="111" t="s">
        <v>123</v>
      </c>
      <c r="D122" s="38"/>
      <c r="E122" s="38"/>
      <c r="F122" s="38"/>
      <c r="G122" s="38"/>
      <c r="H122" s="38"/>
      <c r="I122" s="38"/>
      <c r="J122" s="206">
        <f>BK122</f>
        <v>0</v>
      </c>
      <c r="K122" s="38"/>
      <c r="L122" s="42"/>
      <c r="M122" s="107"/>
      <c r="N122" s="207"/>
      <c r="O122" s="108"/>
      <c r="P122" s="208">
        <f>P123</f>
        <v>0</v>
      </c>
      <c r="Q122" s="108"/>
      <c r="R122" s="208">
        <f>R123</f>
        <v>0</v>
      </c>
      <c r="S122" s="108"/>
      <c r="T122" s="209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5" t="s">
        <v>76</v>
      </c>
      <c r="AU122" s="15" t="s">
        <v>124</v>
      </c>
      <c r="BK122" s="210">
        <f>BK123</f>
        <v>0</v>
      </c>
    </row>
    <row r="123" s="12" customFormat="1" ht="25.92" customHeight="1">
      <c r="A123" s="12"/>
      <c r="B123" s="211"/>
      <c r="C123" s="212"/>
      <c r="D123" s="213" t="s">
        <v>76</v>
      </c>
      <c r="E123" s="214" t="s">
        <v>146</v>
      </c>
      <c r="F123" s="214" t="s">
        <v>147</v>
      </c>
      <c r="G123" s="212"/>
      <c r="H123" s="212"/>
      <c r="I123" s="215"/>
      <c r="J123" s="216">
        <f>BK123</f>
        <v>0</v>
      </c>
      <c r="K123" s="212"/>
      <c r="L123" s="217"/>
      <c r="M123" s="218"/>
      <c r="N123" s="219"/>
      <c r="O123" s="219"/>
      <c r="P123" s="220">
        <f>P124+P133+P136+P141+P150</f>
        <v>0</v>
      </c>
      <c r="Q123" s="219"/>
      <c r="R123" s="220">
        <f>R124+R133+R136+R141+R150</f>
        <v>0</v>
      </c>
      <c r="S123" s="219"/>
      <c r="T123" s="221">
        <f>T124+T133+T136+T141+T150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85</v>
      </c>
      <c r="AT123" s="223" t="s">
        <v>76</v>
      </c>
      <c r="AU123" s="223" t="s">
        <v>77</v>
      </c>
      <c r="AY123" s="222" t="s">
        <v>148</v>
      </c>
      <c r="BK123" s="224">
        <f>BK124+BK133+BK136+BK141+BK150</f>
        <v>0</v>
      </c>
    </row>
    <row r="124" s="12" customFormat="1" ht="22.8" customHeight="1">
      <c r="A124" s="12"/>
      <c r="B124" s="211"/>
      <c r="C124" s="212"/>
      <c r="D124" s="213" t="s">
        <v>76</v>
      </c>
      <c r="E124" s="225" t="s">
        <v>85</v>
      </c>
      <c r="F124" s="225" t="s">
        <v>149</v>
      </c>
      <c r="G124" s="212"/>
      <c r="H124" s="212"/>
      <c r="I124" s="215"/>
      <c r="J124" s="226">
        <f>BK124</f>
        <v>0</v>
      </c>
      <c r="K124" s="212"/>
      <c r="L124" s="217"/>
      <c r="M124" s="218"/>
      <c r="N124" s="219"/>
      <c r="O124" s="219"/>
      <c r="P124" s="220">
        <f>SUM(P125:P132)</f>
        <v>0</v>
      </c>
      <c r="Q124" s="219"/>
      <c r="R124" s="220">
        <f>SUM(R125:R132)</f>
        <v>0</v>
      </c>
      <c r="S124" s="219"/>
      <c r="T124" s="221">
        <f>SUM(T125:T132)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85</v>
      </c>
      <c r="AY124" s="222" t="s">
        <v>148</v>
      </c>
      <c r="BK124" s="224">
        <f>SUM(BK125:BK132)</f>
        <v>0</v>
      </c>
    </row>
    <row r="125" s="2" customFormat="1" ht="21.75" customHeight="1">
      <c r="A125" s="36"/>
      <c r="B125" s="37"/>
      <c r="C125" s="227" t="s">
        <v>85</v>
      </c>
      <c r="D125" s="227" t="s">
        <v>150</v>
      </c>
      <c r="E125" s="228" t="s">
        <v>151</v>
      </c>
      <c r="F125" s="229" t="s">
        <v>152</v>
      </c>
      <c r="G125" s="230" t="s">
        <v>153</v>
      </c>
      <c r="H125" s="231">
        <v>0.20999999999999999</v>
      </c>
      <c r="I125" s="232"/>
      <c r="J125" s="233">
        <f>ROUND(I125*H125,2)</f>
        <v>0</v>
      </c>
      <c r="K125" s="234"/>
      <c r="L125" s="42"/>
      <c r="M125" s="235" t="s">
        <v>1</v>
      </c>
      <c r="N125" s="236" t="s">
        <v>43</v>
      </c>
      <c r="O125" s="95"/>
      <c r="P125" s="237">
        <f>O125*H125</f>
        <v>0</v>
      </c>
      <c r="Q125" s="237">
        <v>0</v>
      </c>
      <c r="R125" s="237">
        <f>Q125*H125</f>
        <v>0</v>
      </c>
      <c r="S125" s="237">
        <v>0</v>
      </c>
      <c r="T125" s="238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39" t="s">
        <v>154</v>
      </c>
      <c r="AT125" s="239" t="s">
        <v>150</v>
      </c>
      <c r="AU125" s="239" t="s">
        <v>155</v>
      </c>
      <c r="AY125" s="15" t="s">
        <v>148</v>
      </c>
      <c r="BE125" s="240">
        <f>IF(N125="základná",J125,0)</f>
        <v>0</v>
      </c>
      <c r="BF125" s="240">
        <f>IF(N125="znížená",J125,0)</f>
        <v>0</v>
      </c>
      <c r="BG125" s="240">
        <f>IF(N125="zákl. prenesená",J125,0)</f>
        <v>0</v>
      </c>
      <c r="BH125" s="240">
        <f>IF(N125="zníž. prenesená",J125,0)</f>
        <v>0</v>
      </c>
      <c r="BI125" s="240">
        <f>IF(N125="nulová",J125,0)</f>
        <v>0</v>
      </c>
      <c r="BJ125" s="15" t="s">
        <v>155</v>
      </c>
      <c r="BK125" s="240">
        <f>ROUND(I125*H125,2)</f>
        <v>0</v>
      </c>
      <c r="BL125" s="15" t="s">
        <v>154</v>
      </c>
      <c r="BM125" s="239" t="s">
        <v>155</v>
      </c>
    </row>
    <row r="126" s="13" customFormat="1">
      <c r="A126" s="13"/>
      <c r="B126" s="257"/>
      <c r="C126" s="258"/>
      <c r="D126" s="259" t="s">
        <v>254</v>
      </c>
      <c r="E126" s="260" t="s">
        <v>1</v>
      </c>
      <c r="F126" s="261" t="s">
        <v>261</v>
      </c>
      <c r="G126" s="258"/>
      <c r="H126" s="262">
        <v>0.20999999999999999</v>
      </c>
      <c r="I126" s="263"/>
      <c r="J126" s="258"/>
      <c r="K126" s="258"/>
      <c r="L126" s="264"/>
      <c r="M126" s="265"/>
      <c r="N126" s="266"/>
      <c r="O126" s="266"/>
      <c r="P126" s="266"/>
      <c r="Q126" s="266"/>
      <c r="R126" s="266"/>
      <c r="S126" s="266"/>
      <c r="T126" s="26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68" t="s">
        <v>254</v>
      </c>
      <c r="AU126" s="268" t="s">
        <v>155</v>
      </c>
      <c r="AV126" s="13" t="s">
        <v>155</v>
      </c>
      <c r="AW126" s="13" t="s">
        <v>33</v>
      </c>
      <c r="AX126" s="13" t="s">
        <v>85</v>
      </c>
      <c r="AY126" s="268" t="s">
        <v>148</v>
      </c>
    </row>
    <row r="127" s="2" customFormat="1" ht="33" customHeight="1">
      <c r="A127" s="36"/>
      <c r="B127" s="37"/>
      <c r="C127" s="227" t="s">
        <v>155</v>
      </c>
      <c r="D127" s="227" t="s">
        <v>150</v>
      </c>
      <c r="E127" s="228" t="s">
        <v>156</v>
      </c>
      <c r="F127" s="229" t="s">
        <v>157</v>
      </c>
      <c r="G127" s="230" t="s">
        <v>153</v>
      </c>
      <c r="H127" s="231">
        <v>0.20999999999999999</v>
      </c>
      <c r="I127" s="232"/>
      <c r="J127" s="233">
        <f>ROUND(I127*H127,2)</f>
        <v>0</v>
      </c>
      <c r="K127" s="234"/>
      <c r="L127" s="42"/>
      <c r="M127" s="235" t="s">
        <v>1</v>
      </c>
      <c r="N127" s="236" t="s">
        <v>43</v>
      </c>
      <c r="O127" s="95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39" t="s">
        <v>154</v>
      </c>
      <c r="AT127" s="239" t="s">
        <v>150</v>
      </c>
      <c r="AU127" s="239" t="s">
        <v>155</v>
      </c>
      <c r="AY127" s="15" t="s">
        <v>148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5" t="s">
        <v>155</v>
      </c>
      <c r="BK127" s="240">
        <f>ROUND(I127*H127,2)</f>
        <v>0</v>
      </c>
      <c r="BL127" s="15" t="s">
        <v>154</v>
      </c>
      <c r="BM127" s="239" t="s">
        <v>154</v>
      </c>
    </row>
    <row r="128" s="13" customFormat="1">
      <c r="A128" s="13"/>
      <c r="B128" s="257"/>
      <c r="C128" s="258"/>
      <c r="D128" s="259" t="s">
        <v>254</v>
      </c>
      <c r="E128" s="260" t="s">
        <v>1</v>
      </c>
      <c r="F128" s="261" t="s">
        <v>261</v>
      </c>
      <c r="G128" s="258"/>
      <c r="H128" s="262">
        <v>0.20999999999999999</v>
      </c>
      <c r="I128" s="263"/>
      <c r="J128" s="258"/>
      <c r="K128" s="258"/>
      <c r="L128" s="264"/>
      <c r="M128" s="265"/>
      <c r="N128" s="266"/>
      <c r="O128" s="266"/>
      <c r="P128" s="266"/>
      <c r="Q128" s="266"/>
      <c r="R128" s="266"/>
      <c r="S128" s="266"/>
      <c r="T128" s="267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68" t="s">
        <v>254</v>
      </c>
      <c r="AU128" s="268" t="s">
        <v>155</v>
      </c>
      <c r="AV128" s="13" t="s">
        <v>155</v>
      </c>
      <c r="AW128" s="13" t="s">
        <v>33</v>
      </c>
      <c r="AX128" s="13" t="s">
        <v>85</v>
      </c>
      <c r="AY128" s="268" t="s">
        <v>148</v>
      </c>
    </row>
    <row r="129" s="2" customFormat="1" ht="24.15" customHeight="1">
      <c r="A129" s="36"/>
      <c r="B129" s="37"/>
      <c r="C129" s="227" t="s">
        <v>158</v>
      </c>
      <c r="D129" s="227" t="s">
        <v>150</v>
      </c>
      <c r="E129" s="228" t="s">
        <v>159</v>
      </c>
      <c r="F129" s="229" t="s">
        <v>160</v>
      </c>
      <c r="G129" s="230" t="s">
        <v>153</v>
      </c>
      <c r="H129" s="231">
        <v>0.20999999999999999</v>
      </c>
      <c r="I129" s="232"/>
      <c r="J129" s="233">
        <f>ROUND(I129*H129,2)</f>
        <v>0</v>
      </c>
      <c r="K129" s="234"/>
      <c r="L129" s="42"/>
      <c r="M129" s="235" t="s">
        <v>1</v>
      </c>
      <c r="N129" s="236" t="s">
        <v>43</v>
      </c>
      <c r="O129" s="95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39" t="s">
        <v>154</v>
      </c>
      <c r="AT129" s="239" t="s">
        <v>150</v>
      </c>
      <c r="AU129" s="239" t="s">
        <v>155</v>
      </c>
      <c r="AY129" s="15" t="s">
        <v>148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5" t="s">
        <v>155</v>
      </c>
      <c r="BK129" s="240">
        <f>ROUND(I129*H129,2)</f>
        <v>0</v>
      </c>
      <c r="BL129" s="15" t="s">
        <v>154</v>
      </c>
      <c r="BM129" s="239" t="s">
        <v>161</v>
      </c>
    </row>
    <row r="130" s="13" customFormat="1">
      <c r="A130" s="13"/>
      <c r="B130" s="257"/>
      <c r="C130" s="258"/>
      <c r="D130" s="259" t="s">
        <v>254</v>
      </c>
      <c r="E130" s="260" t="s">
        <v>1</v>
      </c>
      <c r="F130" s="261" t="s">
        <v>261</v>
      </c>
      <c r="G130" s="258"/>
      <c r="H130" s="262">
        <v>0.20999999999999999</v>
      </c>
      <c r="I130" s="263"/>
      <c r="J130" s="258"/>
      <c r="K130" s="258"/>
      <c r="L130" s="264"/>
      <c r="M130" s="265"/>
      <c r="N130" s="266"/>
      <c r="O130" s="266"/>
      <c r="P130" s="266"/>
      <c r="Q130" s="266"/>
      <c r="R130" s="266"/>
      <c r="S130" s="266"/>
      <c r="T130" s="26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68" t="s">
        <v>254</v>
      </c>
      <c r="AU130" s="268" t="s">
        <v>155</v>
      </c>
      <c r="AV130" s="13" t="s">
        <v>155</v>
      </c>
      <c r="AW130" s="13" t="s">
        <v>33</v>
      </c>
      <c r="AX130" s="13" t="s">
        <v>85</v>
      </c>
      <c r="AY130" s="268" t="s">
        <v>148</v>
      </c>
    </row>
    <row r="131" s="2" customFormat="1" ht="16.5" customHeight="1">
      <c r="A131" s="36"/>
      <c r="B131" s="37"/>
      <c r="C131" s="227" t="s">
        <v>154</v>
      </c>
      <c r="D131" s="227" t="s">
        <v>150</v>
      </c>
      <c r="E131" s="228" t="s">
        <v>162</v>
      </c>
      <c r="F131" s="229" t="s">
        <v>163</v>
      </c>
      <c r="G131" s="230" t="s">
        <v>153</v>
      </c>
      <c r="H131" s="231">
        <v>0.20999999999999999</v>
      </c>
      <c r="I131" s="232"/>
      <c r="J131" s="233">
        <f>ROUND(I131*H131,2)</f>
        <v>0</v>
      </c>
      <c r="K131" s="234"/>
      <c r="L131" s="42"/>
      <c r="M131" s="235" t="s">
        <v>1</v>
      </c>
      <c r="N131" s="236" t="s">
        <v>43</v>
      </c>
      <c r="O131" s="95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39" t="s">
        <v>154</v>
      </c>
      <c r="AT131" s="239" t="s">
        <v>150</v>
      </c>
      <c r="AU131" s="239" t="s">
        <v>155</v>
      </c>
      <c r="AY131" s="15" t="s">
        <v>148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5" t="s">
        <v>155</v>
      </c>
      <c r="BK131" s="240">
        <f>ROUND(I131*H131,2)</f>
        <v>0</v>
      </c>
      <c r="BL131" s="15" t="s">
        <v>154</v>
      </c>
      <c r="BM131" s="239" t="s">
        <v>164</v>
      </c>
    </row>
    <row r="132" s="13" customFormat="1">
      <c r="A132" s="13"/>
      <c r="B132" s="257"/>
      <c r="C132" s="258"/>
      <c r="D132" s="259" t="s">
        <v>254</v>
      </c>
      <c r="E132" s="260" t="s">
        <v>1</v>
      </c>
      <c r="F132" s="261" t="s">
        <v>261</v>
      </c>
      <c r="G132" s="258"/>
      <c r="H132" s="262">
        <v>0.20999999999999999</v>
      </c>
      <c r="I132" s="263"/>
      <c r="J132" s="258"/>
      <c r="K132" s="258"/>
      <c r="L132" s="264"/>
      <c r="M132" s="265"/>
      <c r="N132" s="266"/>
      <c r="O132" s="266"/>
      <c r="P132" s="266"/>
      <c r="Q132" s="266"/>
      <c r="R132" s="266"/>
      <c r="S132" s="266"/>
      <c r="T132" s="26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68" t="s">
        <v>254</v>
      </c>
      <c r="AU132" s="268" t="s">
        <v>155</v>
      </c>
      <c r="AV132" s="13" t="s">
        <v>155</v>
      </c>
      <c r="AW132" s="13" t="s">
        <v>33</v>
      </c>
      <c r="AX132" s="13" t="s">
        <v>85</v>
      </c>
      <c r="AY132" s="268" t="s">
        <v>148</v>
      </c>
    </row>
    <row r="133" s="12" customFormat="1" ht="22.8" customHeight="1">
      <c r="A133" s="12"/>
      <c r="B133" s="211"/>
      <c r="C133" s="212"/>
      <c r="D133" s="213" t="s">
        <v>76</v>
      </c>
      <c r="E133" s="225" t="s">
        <v>155</v>
      </c>
      <c r="F133" s="225" t="s">
        <v>165</v>
      </c>
      <c r="G133" s="212"/>
      <c r="H133" s="212"/>
      <c r="I133" s="215"/>
      <c r="J133" s="226">
        <f>BK133</f>
        <v>0</v>
      </c>
      <c r="K133" s="212"/>
      <c r="L133" s="217"/>
      <c r="M133" s="218"/>
      <c r="N133" s="219"/>
      <c r="O133" s="219"/>
      <c r="P133" s="220">
        <f>SUM(P134:P135)</f>
        <v>0</v>
      </c>
      <c r="Q133" s="219"/>
      <c r="R133" s="220">
        <f>SUM(R134:R135)</f>
        <v>0</v>
      </c>
      <c r="S133" s="219"/>
      <c r="T133" s="221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2" t="s">
        <v>85</v>
      </c>
      <c r="AT133" s="223" t="s">
        <v>76</v>
      </c>
      <c r="AU133" s="223" t="s">
        <v>85</v>
      </c>
      <c r="AY133" s="222" t="s">
        <v>148</v>
      </c>
      <c r="BK133" s="224">
        <f>SUM(BK134:BK135)</f>
        <v>0</v>
      </c>
    </row>
    <row r="134" s="2" customFormat="1" ht="16.5" customHeight="1">
      <c r="A134" s="36"/>
      <c r="B134" s="37"/>
      <c r="C134" s="227" t="s">
        <v>166</v>
      </c>
      <c r="D134" s="227" t="s">
        <v>150</v>
      </c>
      <c r="E134" s="228" t="s">
        <v>167</v>
      </c>
      <c r="F134" s="229" t="s">
        <v>168</v>
      </c>
      <c r="G134" s="230" t="s">
        <v>153</v>
      </c>
      <c r="H134" s="231">
        <v>0.20999999999999999</v>
      </c>
      <c r="I134" s="232"/>
      <c r="J134" s="233">
        <f>ROUND(I134*H134,2)</f>
        <v>0</v>
      </c>
      <c r="K134" s="234"/>
      <c r="L134" s="42"/>
      <c r="M134" s="235" t="s">
        <v>1</v>
      </c>
      <c r="N134" s="236" t="s">
        <v>43</v>
      </c>
      <c r="O134" s="95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9" t="s">
        <v>154</v>
      </c>
      <c r="AT134" s="239" t="s">
        <v>150</v>
      </c>
      <c r="AU134" s="239" t="s">
        <v>155</v>
      </c>
      <c r="AY134" s="15" t="s">
        <v>148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5" t="s">
        <v>155</v>
      </c>
      <c r="BK134" s="240">
        <f>ROUND(I134*H134,2)</f>
        <v>0</v>
      </c>
      <c r="BL134" s="15" t="s">
        <v>154</v>
      </c>
      <c r="BM134" s="239" t="s">
        <v>169</v>
      </c>
    </row>
    <row r="135" s="13" customFormat="1">
      <c r="A135" s="13"/>
      <c r="B135" s="257"/>
      <c r="C135" s="258"/>
      <c r="D135" s="259" t="s">
        <v>254</v>
      </c>
      <c r="E135" s="260" t="s">
        <v>1</v>
      </c>
      <c r="F135" s="261" t="s">
        <v>261</v>
      </c>
      <c r="G135" s="258"/>
      <c r="H135" s="262">
        <v>0.20999999999999999</v>
      </c>
      <c r="I135" s="263"/>
      <c r="J135" s="258"/>
      <c r="K135" s="258"/>
      <c r="L135" s="264"/>
      <c r="M135" s="265"/>
      <c r="N135" s="266"/>
      <c r="O135" s="266"/>
      <c r="P135" s="266"/>
      <c r="Q135" s="266"/>
      <c r="R135" s="266"/>
      <c r="S135" s="266"/>
      <c r="T135" s="26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68" t="s">
        <v>254</v>
      </c>
      <c r="AU135" s="268" t="s">
        <v>155</v>
      </c>
      <c r="AV135" s="13" t="s">
        <v>155</v>
      </c>
      <c r="AW135" s="13" t="s">
        <v>33</v>
      </c>
      <c r="AX135" s="13" t="s">
        <v>85</v>
      </c>
      <c r="AY135" s="268" t="s">
        <v>148</v>
      </c>
    </row>
    <row r="136" s="12" customFormat="1" ht="22.8" customHeight="1">
      <c r="A136" s="12"/>
      <c r="B136" s="211"/>
      <c r="C136" s="212"/>
      <c r="D136" s="213" t="s">
        <v>76</v>
      </c>
      <c r="E136" s="225" t="s">
        <v>207</v>
      </c>
      <c r="F136" s="225" t="s">
        <v>208</v>
      </c>
      <c r="G136" s="212"/>
      <c r="H136" s="212"/>
      <c r="I136" s="215"/>
      <c r="J136" s="226">
        <f>BK136</f>
        <v>0</v>
      </c>
      <c r="K136" s="212"/>
      <c r="L136" s="217"/>
      <c r="M136" s="218"/>
      <c r="N136" s="219"/>
      <c r="O136" s="219"/>
      <c r="P136" s="220">
        <f>SUM(P137:P140)</f>
        <v>0</v>
      </c>
      <c r="Q136" s="219"/>
      <c r="R136" s="220">
        <f>SUM(R137:R140)</f>
        <v>0</v>
      </c>
      <c r="S136" s="219"/>
      <c r="T136" s="221">
        <f>SUM(T137:T140)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2" t="s">
        <v>155</v>
      </c>
      <c r="AT136" s="223" t="s">
        <v>76</v>
      </c>
      <c r="AU136" s="223" t="s">
        <v>85</v>
      </c>
      <c r="AY136" s="222" t="s">
        <v>148</v>
      </c>
      <c r="BK136" s="224">
        <f>SUM(BK137:BK140)</f>
        <v>0</v>
      </c>
    </row>
    <row r="137" s="2" customFormat="1" ht="16.5" customHeight="1">
      <c r="A137" s="36"/>
      <c r="B137" s="37"/>
      <c r="C137" s="227" t="s">
        <v>161</v>
      </c>
      <c r="D137" s="227" t="s">
        <v>150</v>
      </c>
      <c r="E137" s="228" t="s">
        <v>210</v>
      </c>
      <c r="F137" s="229" t="s">
        <v>262</v>
      </c>
      <c r="G137" s="230" t="s">
        <v>247</v>
      </c>
      <c r="H137" s="231">
        <v>30</v>
      </c>
      <c r="I137" s="232"/>
      <c r="J137" s="233">
        <f>ROUND(I137*H137,2)</f>
        <v>0</v>
      </c>
      <c r="K137" s="234"/>
      <c r="L137" s="42"/>
      <c r="M137" s="235" t="s">
        <v>1</v>
      </c>
      <c r="N137" s="236" t="s">
        <v>43</v>
      </c>
      <c r="O137" s="95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39" t="s">
        <v>183</v>
      </c>
      <c r="AT137" s="239" t="s">
        <v>150</v>
      </c>
      <c r="AU137" s="239" t="s">
        <v>155</v>
      </c>
      <c r="AY137" s="15" t="s">
        <v>148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5" t="s">
        <v>155</v>
      </c>
      <c r="BK137" s="240">
        <f>ROUND(I137*H137,2)</f>
        <v>0</v>
      </c>
      <c r="BL137" s="15" t="s">
        <v>183</v>
      </c>
      <c r="BM137" s="239" t="s">
        <v>175</v>
      </c>
    </row>
    <row r="138" s="13" customFormat="1">
      <c r="A138" s="13"/>
      <c r="B138" s="257"/>
      <c r="C138" s="258"/>
      <c r="D138" s="259" t="s">
        <v>254</v>
      </c>
      <c r="E138" s="260" t="s">
        <v>1</v>
      </c>
      <c r="F138" s="261" t="s">
        <v>263</v>
      </c>
      <c r="G138" s="258"/>
      <c r="H138" s="262">
        <v>30</v>
      </c>
      <c r="I138" s="263"/>
      <c r="J138" s="258"/>
      <c r="K138" s="258"/>
      <c r="L138" s="264"/>
      <c r="M138" s="265"/>
      <c r="N138" s="266"/>
      <c r="O138" s="266"/>
      <c r="P138" s="266"/>
      <c r="Q138" s="266"/>
      <c r="R138" s="266"/>
      <c r="S138" s="266"/>
      <c r="T138" s="26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8" t="s">
        <v>254</v>
      </c>
      <c r="AU138" s="268" t="s">
        <v>155</v>
      </c>
      <c r="AV138" s="13" t="s">
        <v>155</v>
      </c>
      <c r="AW138" s="13" t="s">
        <v>33</v>
      </c>
      <c r="AX138" s="13" t="s">
        <v>85</v>
      </c>
      <c r="AY138" s="268" t="s">
        <v>148</v>
      </c>
    </row>
    <row r="139" s="2" customFormat="1" ht="16.5" customHeight="1">
      <c r="A139" s="36"/>
      <c r="B139" s="37"/>
      <c r="C139" s="241" t="s">
        <v>176</v>
      </c>
      <c r="D139" s="241" t="s">
        <v>189</v>
      </c>
      <c r="E139" s="242" t="s">
        <v>214</v>
      </c>
      <c r="F139" s="243" t="s">
        <v>264</v>
      </c>
      <c r="G139" s="244" t="s">
        <v>247</v>
      </c>
      <c r="H139" s="245">
        <v>30</v>
      </c>
      <c r="I139" s="246"/>
      <c r="J139" s="247">
        <f>ROUND(I139*H139,2)</f>
        <v>0</v>
      </c>
      <c r="K139" s="248"/>
      <c r="L139" s="249"/>
      <c r="M139" s="250" t="s">
        <v>1</v>
      </c>
      <c r="N139" s="251" t="s">
        <v>43</v>
      </c>
      <c r="O139" s="95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39" t="s">
        <v>192</v>
      </c>
      <c r="AT139" s="239" t="s">
        <v>189</v>
      </c>
      <c r="AU139" s="239" t="s">
        <v>155</v>
      </c>
      <c r="AY139" s="15" t="s">
        <v>148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5" t="s">
        <v>155</v>
      </c>
      <c r="BK139" s="240">
        <f>ROUND(I139*H139,2)</f>
        <v>0</v>
      </c>
      <c r="BL139" s="15" t="s">
        <v>183</v>
      </c>
      <c r="BM139" s="239" t="s">
        <v>179</v>
      </c>
    </row>
    <row r="140" s="13" customFormat="1">
      <c r="A140" s="13"/>
      <c r="B140" s="257"/>
      <c r="C140" s="258"/>
      <c r="D140" s="259" t="s">
        <v>254</v>
      </c>
      <c r="E140" s="260" t="s">
        <v>1</v>
      </c>
      <c r="F140" s="261" t="s">
        <v>263</v>
      </c>
      <c r="G140" s="258"/>
      <c r="H140" s="262">
        <v>30</v>
      </c>
      <c r="I140" s="263"/>
      <c r="J140" s="258"/>
      <c r="K140" s="258"/>
      <c r="L140" s="264"/>
      <c r="M140" s="265"/>
      <c r="N140" s="266"/>
      <c r="O140" s="266"/>
      <c r="P140" s="266"/>
      <c r="Q140" s="266"/>
      <c r="R140" s="266"/>
      <c r="S140" s="266"/>
      <c r="T140" s="26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68" t="s">
        <v>254</v>
      </c>
      <c r="AU140" s="268" t="s">
        <v>155</v>
      </c>
      <c r="AV140" s="13" t="s">
        <v>155</v>
      </c>
      <c r="AW140" s="13" t="s">
        <v>33</v>
      </c>
      <c r="AX140" s="13" t="s">
        <v>85</v>
      </c>
      <c r="AY140" s="268" t="s">
        <v>148</v>
      </c>
    </row>
    <row r="141" s="12" customFormat="1" ht="22.8" customHeight="1">
      <c r="A141" s="12"/>
      <c r="B141" s="211"/>
      <c r="C141" s="212"/>
      <c r="D141" s="213" t="s">
        <v>76</v>
      </c>
      <c r="E141" s="225" t="s">
        <v>184</v>
      </c>
      <c r="F141" s="225" t="s">
        <v>185</v>
      </c>
      <c r="G141" s="212"/>
      <c r="H141" s="212"/>
      <c r="I141" s="215"/>
      <c r="J141" s="226">
        <f>BK141</f>
        <v>0</v>
      </c>
      <c r="K141" s="212"/>
      <c r="L141" s="217"/>
      <c r="M141" s="218"/>
      <c r="N141" s="219"/>
      <c r="O141" s="219"/>
      <c r="P141" s="220">
        <f>SUM(P142:P149)</f>
        <v>0</v>
      </c>
      <c r="Q141" s="219"/>
      <c r="R141" s="220">
        <f>SUM(R142:R149)</f>
        <v>0</v>
      </c>
      <c r="S141" s="219"/>
      <c r="T141" s="221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2" t="s">
        <v>155</v>
      </c>
      <c r="AT141" s="223" t="s">
        <v>76</v>
      </c>
      <c r="AU141" s="223" t="s">
        <v>85</v>
      </c>
      <c r="AY141" s="222" t="s">
        <v>148</v>
      </c>
      <c r="BK141" s="224">
        <f>SUM(BK142:BK149)</f>
        <v>0</v>
      </c>
    </row>
    <row r="142" s="2" customFormat="1" ht="24.15" customHeight="1">
      <c r="A142" s="36"/>
      <c r="B142" s="37"/>
      <c r="C142" s="227" t="s">
        <v>164</v>
      </c>
      <c r="D142" s="227" t="s">
        <v>150</v>
      </c>
      <c r="E142" s="228" t="s">
        <v>186</v>
      </c>
      <c r="F142" s="229" t="s">
        <v>187</v>
      </c>
      <c r="G142" s="230" t="s">
        <v>153</v>
      </c>
      <c r="H142" s="231">
        <v>0.059999999999999998</v>
      </c>
      <c r="I142" s="232"/>
      <c r="J142" s="233">
        <f>ROUND(I142*H142,2)</f>
        <v>0</v>
      </c>
      <c r="K142" s="234"/>
      <c r="L142" s="42"/>
      <c r="M142" s="235" t="s">
        <v>1</v>
      </c>
      <c r="N142" s="236" t="s">
        <v>43</v>
      </c>
      <c r="O142" s="95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9" t="s">
        <v>183</v>
      </c>
      <c r="AT142" s="239" t="s">
        <v>150</v>
      </c>
      <c r="AU142" s="239" t="s">
        <v>155</v>
      </c>
      <c r="AY142" s="15" t="s">
        <v>148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5" t="s">
        <v>155</v>
      </c>
      <c r="BK142" s="240">
        <f>ROUND(I142*H142,2)</f>
        <v>0</v>
      </c>
      <c r="BL142" s="15" t="s">
        <v>183</v>
      </c>
      <c r="BM142" s="239" t="s">
        <v>183</v>
      </c>
    </row>
    <row r="143" s="13" customFormat="1">
      <c r="A143" s="13"/>
      <c r="B143" s="257"/>
      <c r="C143" s="258"/>
      <c r="D143" s="259" t="s">
        <v>254</v>
      </c>
      <c r="E143" s="260" t="s">
        <v>1</v>
      </c>
      <c r="F143" s="261" t="s">
        <v>265</v>
      </c>
      <c r="G143" s="258"/>
      <c r="H143" s="262">
        <v>0.059999999999999998</v>
      </c>
      <c r="I143" s="263"/>
      <c r="J143" s="258"/>
      <c r="K143" s="258"/>
      <c r="L143" s="264"/>
      <c r="M143" s="265"/>
      <c r="N143" s="266"/>
      <c r="O143" s="266"/>
      <c r="P143" s="266"/>
      <c r="Q143" s="266"/>
      <c r="R143" s="266"/>
      <c r="S143" s="266"/>
      <c r="T143" s="26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8" t="s">
        <v>254</v>
      </c>
      <c r="AU143" s="268" t="s">
        <v>155</v>
      </c>
      <c r="AV143" s="13" t="s">
        <v>155</v>
      </c>
      <c r="AW143" s="13" t="s">
        <v>33</v>
      </c>
      <c r="AX143" s="13" t="s">
        <v>85</v>
      </c>
      <c r="AY143" s="268" t="s">
        <v>148</v>
      </c>
    </row>
    <row r="144" s="2" customFormat="1" ht="16.5" customHeight="1">
      <c r="A144" s="36"/>
      <c r="B144" s="37"/>
      <c r="C144" s="241" t="s">
        <v>170</v>
      </c>
      <c r="D144" s="241" t="s">
        <v>189</v>
      </c>
      <c r="E144" s="242" t="s">
        <v>190</v>
      </c>
      <c r="F144" s="243" t="s">
        <v>252</v>
      </c>
      <c r="G144" s="244" t="s">
        <v>153</v>
      </c>
      <c r="H144" s="245">
        <v>0.059999999999999998</v>
      </c>
      <c r="I144" s="246"/>
      <c r="J144" s="247">
        <f>ROUND(I144*H144,2)</f>
        <v>0</v>
      </c>
      <c r="K144" s="248"/>
      <c r="L144" s="249"/>
      <c r="M144" s="250" t="s">
        <v>1</v>
      </c>
      <c r="N144" s="251" t="s">
        <v>43</v>
      </c>
      <c r="O144" s="95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39" t="s">
        <v>192</v>
      </c>
      <c r="AT144" s="239" t="s">
        <v>189</v>
      </c>
      <c r="AU144" s="239" t="s">
        <v>155</v>
      </c>
      <c r="AY144" s="15" t="s">
        <v>148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5" t="s">
        <v>155</v>
      </c>
      <c r="BK144" s="240">
        <f>ROUND(I144*H144,2)</f>
        <v>0</v>
      </c>
      <c r="BL144" s="15" t="s">
        <v>183</v>
      </c>
      <c r="BM144" s="239" t="s">
        <v>188</v>
      </c>
    </row>
    <row r="145" s="13" customFormat="1">
      <c r="A145" s="13"/>
      <c r="B145" s="257"/>
      <c r="C145" s="258"/>
      <c r="D145" s="259" t="s">
        <v>254</v>
      </c>
      <c r="E145" s="260" t="s">
        <v>1</v>
      </c>
      <c r="F145" s="261" t="s">
        <v>265</v>
      </c>
      <c r="G145" s="258"/>
      <c r="H145" s="262">
        <v>0.059999999999999998</v>
      </c>
      <c r="I145" s="263"/>
      <c r="J145" s="258"/>
      <c r="K145" s="258"/>
      <c r="L145" s="264"/>
      <c r="M145" s="265"/>
      <c r="N145" s="266"/>
      <c r="O145" s="266"/>
      <c r="P145" s="266"/>
      <c r="Q145" s="266"/>
      <c r="R145" s="266"/>
      <c r="S145" s="266"/>
      <c r="T145" s="26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8" t="s">
        <v>254</v>
      </c>
      <c r="AU145" s="268" t="s">
        <v>155</v>
      </c>
      <c r="AV145" s="13" t="s">
        <v>155</v>
      </c>
      <c r="AW145" s="13" t="s">
        <v>33</v>
      </c>
      <c r="AX145" s="13" t="s">
        <v>85</v>
      </c>
      <c r="AY145" s="268" t="s">
        <v>148</v>
      </c>
    </row>
    <row r="146" s="2" customFormat="1" ht="24.15" customHeight="1">
      <c r="A146" s="36"/>
      <c r="B146" s="37"/>
      <c r="C146" s="227" t="s">
        <v>169</v>
      </c>
      <c r="D146" s="227" t="s">
        <v>150</v>
      </c>
      <c r="E146" s="228" t="s">
        <v>194</v>
      </c>
      <c r="F146" s="229" t="s">
        <v>195</v>
      </c>
      <c r="G146" s="230" t="s">
        <v>247</v>
      </c>
      <c r="H146" s="231">
        <v>1</v>
      </c>
      <c r="I146" s="232"/>
      <c r="J146" s="233">
        <f>ROUND(I146*H146,2)</f>
        <v>0</v>
      </c>
      <c r="K146" s="234"/>
      <c r="L146" s="42"/>
      <c r="M146" s="235" t="s">
        <v>1</v>
      </c>
      <c r="N146" s="236" t="s">
        <v>43</v>
      </c>
      <c r="O146" s="95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9" t="s">
        <v>183</v>
      </c>
      <c r="AT146" s="239" t="s">
        <v>150</v>
      </c>
      <c r="AU146" s="239" t="s">
        <v>155</v>
      </c>
      <c r="AY146" s="15" t="s">
        <v>148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5" t="s">
        <v>155</v>
      </c>
      <c r="BK146" s="240">
        <f>ROUND(I146*H146,2)</f>
        <v>0</v>
      </c>
      <c r="BL146" s="15" t="s">
        <v>183</v>
      </c>
      <c r="BM146" s="239" t="s">
        <v>7</v>
      </c>
    </row>
    <row r="147" s="13" customFormat="1">
      <c r="A147" s="13"/>
      <c r="B147" s="257"/>
      <c r="C147" s="258"/>
      <c r="D147" s="259" t="s">
        <v>254</v>
      </c>
      <c r="E147" s="260" t="s">
        <v>1</v>
      </c>
      <c r="F147" s="261" t="s">
        <v>266</v>
      </c>
      <c r="G147" s="258"/>
      <c r="H147" s="262">
        <v>1</v>
      </c>
      <c r="I147" s="263"/>
      <c r="J147" s="258"/>
      <c r="K147" s="258"/>
      <c r="L147" s="264"/>
      <c r="M147" s="265"/>
      <c r="N147" s="266"/>
      <c r="O147" s="266"/>
      <c r="P147" s="266"/>
      <c r="Q147" s="266"/>
      <c r="R147" s="266"/>
      <c r="S147" s="266"/>
      <c r="T147" s="26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8" t="s">
        <v>254</v>
      </c>
      <c r="AU147" s="268" t="s">
        <v>155</v>
      </c>
      <c r="AV147" s="13" t="s">
        <v>155</v>
      </c>
      <c r="AW147" s="13" t="s">
        <v>33</v>
      </c>
      <c r="AX147" s="13" t="s">
        <v>85</v>
      </c>
      <c r="AY147" s="268" t="s">
        <v>148</v>
      </c>
    </row>
    <row r="148" s="2" customFormat="1" ht="24.15" customHeight="1">
      <c r="A148" s="36"/>
      <c r="B148" s="37"/>
      <c r="C148" s="227" t="s">
        <v>193</v>
      </c>
      <c r="D148" s="227" t="s">
        <v>150</v>
      </c>
      <c r="E148" s="228" t="s">
        <v>204</v>
      </c>
      <c r="F148" s="229" t="s">
        <v>205</v>
      </c>
      <c r="G148" s="230" t="s">
        <v>182</v>
      </c>
      <c r="H148" s="231">
        <v>0.059999999999999998</v>
      </c>
      <c r="I148" s="232"/>
      <c r="J148" s="233">
        <f>ROUND(I148*H148,2)</f>
        <v>0</v>
      </c>
      <c r="K148" s="234"/>
      <c r="L148" s="42"/>
      <c r="M148" s="235" t="s">
        <v>1</v>
      </c>
      <c r="N148" s="236" t="s">
        <v>43</v>
      </c>
      <c r="O148" s="95"/>
      <c r="P148" s="237">
        <f>O148*H148</f>
        <v>0</v>
      </c>
      <c r="Q148" s="237">
        <v>0</v>
      </c>
      <c r="R148" s="237">
        <f>Q148*H148</f>
        <v>0</v>
      </c>
      <c r="S148" s="237">
        <v>0</v>
      </c>
      <c r="T148" s="238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39" t="s">
        <v>183</v>
      </c>
      <c r="AT148" s="239" t="s">
        <v>150</v>
      </c>
      <c r="AU148" s="239" t="s">
        <v>155</v>
      </c>
      <c r="AY148" s="15" t="s">
        <v>148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5" t="s">
        <v>155</v>
      </c>
      <c r="BK148" s="240">
        <f>ROUND(I148*H148,2)</f>
        <v>0</v>
      </c>
      <c r="BL148" s="15" t="s">
        <v>183</v>
      </c>
      <c r="BM148" s="239" t="s">
        <v>196</v>
      </c>
    </row>
    <row r="149" s="13" customFormat="1">
      <c r="A149" s="13"/>
      <c r="B149" s="257"/>
      <c r="C149" s="258"/>
      <c r="D149" s="259" t="s">
        <v>254</v>
      </c>
      <c r="E149" s="260" t="s">
        <v>1</v>
      </c>
      <c r="F149" s="261" t="s">
        <v>265</v>
      </c>
      <c r="G149" s="258"/>
      <c r="H149" s="262">
        <v>0.059999999999999998</v>
      </c>
      <c r="I149" s="263"/>
      <c r="J149" s="258"/>
      <c r="K149" s="258"/>
      <c r="L149" s="264"/>
      <c r="M149" s="265"/>
      <c r="N149" s="266"/>
      <c r="O149" s="266"/>
      <c r="P149" s="266"/>
      <c r="Q149" s="266"/>
      <c r="R149" s="266"/>
      <c r="S149" s="266"/>
      <c r="T149" s="26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8" t="s">
        <v>254</v>
      </c>
      <c r="AU149" s="268" t="s">
        <v>155</v>
      </c>
      <c r="AV149" s="13" t="s">
        <v>155</v>
      </c>
      <c r="AW149" s="13" t="s">
        <v>33</v>
      </c>
      <c r="AX149" s="13" t="s">
        <v>85</v>
      </c>
      <c r="AY149" s="268" t="s">
        <v>148</v>
      </c>
    </row>
    <row r="150" s="12" customFormat="1" ht="22.8" customHeight="1">
      <c r="A150" s="12"/>
      <c r="B150" s="211"/>
      <c r="C150" s="212"/>
      <c r="D150" s="213" t="s">
        <v>76</v>
      </c>
      <c r="E150" s="225" t="s">
        <v>235</v>
      </c>
      <c r="F150" s="225" t="s">
        <v>236</v>
      </c>
      <c r="G150" s="212"/>
      <c r="H150" s="212"/>
      <c r="I150" s="215"/>
      <c r="J150" s="226">
        <f>BK150</f>
        <v>0</v>
      </c>
      <c r="K150" s="212"/>
      <c r="L150" s="217"/>
      <c r="M150" s="218"/>
      <c r="N150" s="219"/>
      <c r="O150" s="219"/>
      <c r="P150" s="220">
        <f>SUM(P151:P154)</f>
        <v>0</v>
      </c>
      <c r="Q150" s="219"/>
      <c r="R150" s="220">
        <f>SUM(R151:R154)</f>
        <v>0</v>
      </c>
      <c r="S150" s="219"/>
      <c r="T150" s="221">
        <f>SUM(T151:T154)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2" t="s">
        <v>155</v>
      </c>
      <c r="AT150" s="223" t="s">
        <v>76</v>
      </c>
      <c r="AU150" s="223" t="s">
        <v>85</v>
      </c>
      <c r="AY150" s="222" t="s">
        <v>148</v>
      </c>
      <c r="BK150" s="224">
        <f>SUM(BK151:BK154)</f>
        <v>0</v>
      </c>
    </row>
    <row r="151" s="2" customFormat="1" ht="21.75" customHeight="1">
      <c r="A151" s="36"/>
      <c r="B151" s="37"/>
      <c r="C151" s="227" t="s">
        <v>175</v>
      </c>
      <c r="D151" s="227" t="s">
        <v>150</v>
      </c>
      <c r="E151" s="228" t="s">
        <v>238</v>
      </c>
      <c r="F151" s="229" t="s">
        <v>239</v>
      </c>
      <c r="G151" s="230" t="s">
        <v>247</v>
      </c>
      <c r="H151" s="231">
        <v>0.59999999999999998</v>
      </c>
      <c r="I151" s="232"/>
      <c r="J151" s="233">
        <f>ROUND(I151*H151,2)</f>
        <v>0</v>
      </c>
      <c r="K151" s="234"/>
      <c r="L151" s="42"/>
      <c r="M151" s="235" t="s">
        <v>1</v>
      </c>
      <c r="N151" s="236" t="s">
        <v>43</v>
      </c>
      <c r="O151" s="95"/>
      <c r="P151" s="237">
        <f>O151*H151</f>
        <v>0</v>
      </c>
      <c r="Q151" s="237">
        <v>0</v>
      </c>
      <c r="R151" s="237">
        <f>Q151*H151</f>
        <v>0</v>
      </c>
      <c r="S151" s="237">
        <v>0</v>
      </c>
      <c r="T151" s="238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39" t="s">
        <v>183</v>
      </c>
      <c r="AT151" s="239" t="s">
        <v>150</v>
      </c>
      <c r="AU151" s="239" t="s">
        <v>155</v>
      </c>
      <c r="AY151" s="15" t="s">
        <v>148</v>
      </c>
      <c r="BE151" s="240">
        <f>IF(N151="základná",J151,0)</f>
        <v>0</v>
      </c>
      <c r="BF151" s="240">
        <f>IF(N151="znížená",J151,0)</f>
        <v>0</v>
      </c>
      <c r="BG151" s="240">
        <f>IF(N151="zákl. prenesená",J151,0)</f>
        <v>0</v>
      </c>
      <c r="BH151" s="240">
        <f>IF(N151="zníž. prenesená",J151,0)</f>
        <v>0</v>
      </c>
      <c r="BI151" s="240">
        <f>IF(N151="nulová",J151,0)</f>
        <v>0</v>
      </c>
      <c r="BJ151" s="15" t="s">
        <v>155</v>
      </c>
      <c r="BK151" s="240">
        <f>ROUND(I151*H151,2)</f>
        <v>0</v>
      </c>
      <c r="BL151" s="15" t="s">
        <v>183</v>
      </c>
      <c r="BM151" s="239" t="s">
        <v>199</v>
      </c>
    </row>
    <row r="152" s="13" customFormat="1">
      <c r="A152" s="13"/>
      <c r="B152" s="257"/>
      <c r="C152" s="258"/>
      <c r="D152" s="259" t="s">
        <v>254</v>
      </c>
      <c r="E152" s="260" t="s">
        <v>1</v>
      </c>
      <c r="F152" s="261" t="s">
        <v>267</v>
      </c>
      <c r="G152" s="258"/>
      <c r="H152" s="262">
        <v>0.59999999999999998</v>
      </c>
      <c r="I152" s="263"/>
      <c r="J152" s="258"/>
      <c r="K152" s="258"/>
      <c r="L152" s="264"/>
      <c r="M152" s="265"/>
      <c r="N152" s="266"/>
      <c r="O152" s="266"/>
      <c r="P152" s="266"/>
      <c r="Q152" s="266"/>
      <c r="R152" s="266"/>
      <c r="S152" s="266"/>
      <c r="T152" s="26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8" t="s">
        <v>254</v>
      </c>
      <c r="AU152" s="268" t="s">
        <v>155</v>
      </c>
      <c r="AV152" s="13" t="s">
        <v>155</v>
      </c>
      <c r="AW152" s="13" t="s">
        <v>33</v>
      </c>
      <c r="AX152" s="13" t="s">
        <v>85</v>
      </c>
      <c r="AY152" s="268" t="s">
        <v>148</v>
      </c>
    </row>
    <row r="153" s="2" customFormat="1" ht="16.5" customHeight="1">
      <c r="A153" s="36"/>
      <c r="B153" s="37"/>
      <c r="C153" s="227" t="s">
        <v>200</v>
      </c>
      <c r="D153" s="227" t="s">
        <v>150</v>
      </c>
      <c r="E153" s="228" t="s">
        <v>241</v>
      </c>
      <c r="F153" s="229" t="s">
        <v>242</v>
      </c>
      <c r="G153" s="230" t="s">
        <v>247</v>
      </c>
      <c r="H153" s="231">
        <v>0.59999999999999998</v>
      </c>
      <c r="I153" s="232"/>
      <c r="J153" s="233">
        <f>ROUND(I153*H153,2)</f>
        <v>0</v>
      </c>
      <c r="K153" s="234"/>
      <c r="L153" s="42"/>
      <c r="M153" s="235" t="s">
        <v>1</v>
      </c>
      <c r="N153" s="236" t="s">
        <v>43</v>
      </c>
      <c r="O153" s="95"/>
      <c r="P153" s="237">
        <f>O153*H153</f>
        <v>0</v>
      </c>
      <c r="Q153" s="237">
        <v>0</v>
      </c>
      <c r="R153" s="237">
        <f>Q153*H153</f>
        <v>0</v>
      </c>
      <c r="S153" s="237">
        <v>0</v>
      </c>
      <c r="T153" s="238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39" t="s">
        <v>183</v>
      </c>
      <c r="AT153" s="239" t="s">
        <v>150</v>
      </c>
      <c r="AU153" s="239" t="s">
        <v>155</v>
      </c>
      <c r="AY153" s="15" t="s">
        <v>148</v>
      </c>
      <c r="BE153" s="240">
        <f>IF(N153="základná",J153,0)</f>
        <v>0</v>
      </c>
      <c r="BF153" s="240">
        <f>IF(N153="znížená",J153,0)</f>
        <v>0</v>
      </c>
      <c r="BG153" s="240">
        <f>IF(N153="zákl. prenesená",J153,0)</f>
        <v>0</v>
      </c>
      <c r="BH153" s="240">
        <f>IF(N153="zníž. prenesená",J153,0)</f>
        <v>0</v>
      </c>
      <c r="BI153" s="240">
        <f>IF(N153="nulová",J153,0)</f>
        <v>0</v>
      </c>
      <c r="BJ153" s="15" t="s">
        <v>155</v>
      </c>
      <c r="BK153" s="240">
        <f>ROUND(I153*H153,2)</f>
        <v>0</v>
      </c>
      <c r="BL153" s="15" t="s">
        <v>183</v>
      </c>
      <c r="BM153" s="239" t="s">
        <v>203</v>
      </c>
    </row>
    <row r="154" s="13" customFormat="1">
      <c r="A154" s="13"/>
      <c r="B154" s="257"/>
      <c r="C154" s="258"/>
      <c r="D154" s="259" t="s">
        <v>254</v>
      </c>
      <c r="E154" s="260" t="s">
        <v>1</v>
      </c>
      <c r="F154" s="261" t="s">
        <v>267</v>
      </c>
      <c r="G154" s="258"/>
      <c r="H154" s="262">
        <v>0.59999999999999998</v>
      </c>
      <c r="I154" s="263"/>
      <c r="J154" s="258"/>
      <c r="K154" s="258"/>
      <c r="L154" s="264"/>
      <c r="M154" s="269"/>
      <c r="N154" s="270"/>
      <c r="O154" s="270"/>
      <c r="P154" s="270"/>
      <c r="Q154" s="270"/>
      <c r="R154" s="270"/>
      <c r="S154" s="270"/>
      <c r="T154" s="27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8" t="s">
        <v>254</v>
      </c>
      <c r="AU154" s="268" t="s">
        <v>155</v>
      </c>
      <c r="AV154" s="13" t="s">
        <v>155</v>
      </c>
      <c r="AW154" s="13" t="s">
        <v>33</v>
      </c>
      <c r="AX154" s="13" t="s">
        <v>85</v>
      </c>
      <c r="AY154" s="268" t="s">
        <v>148</v>
      </c>
    </row>
    <row r="155" s="2" customFormat="1" ht="6.96" customHeight="1">
      <c r="A155" s="36"/>
      <c r="B155" s="70"/>
      <c r="C155" s="71"/>
      <c r="D155" s="71"/>
      <c r="E155" s="71"/>
      <c r="F155" s="71"/>
      <c r="G155" s="71"/>
      <c r="H155" s="71"/>
      <c r="I155" s="71"/>
      <c r="J155" s="71"/>
      <c r="K155" s="71"/>
      <c r="L155" s="42"/>
      <c r="M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</row>
  </sheetData>
  <sheetProtection sheet="1" autoFilter="0" formatColumns="0" formatRows="0" objects="1" scenarios="1" spinCount="100000" saltValue="YiiY7xFm9g+aoZKW8kA02LVFJnKKBwOXJjgVIV7ta+E48JftAXmgKDAxycZtKI7jjWE2E+eVoo8RUb5EUczx6g==" hashValue="3FqQP00fiEjZPtzrIpsU5R0DFnBvXpxTLKwLcX26xBDS0qiKQij7gEVZ12NaSUO3U7AwxmJrQexjoYh118Kt2A==" algorithmName="SHA-512" password="C678"/>
  <autoFilter ref="C121:K15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98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268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ROUND(J123,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ROUND((SUM(BE123:BE147)),  2)</f>
        <v>0</v>
      </c>
      <c r="G33" s="160"/>
      <c r="H33" s="160"/>
      <c r="I33" s="161">
        <v>0.20000000000000001</v>
      </c>
      <c r="J33" s="159">
        <f>ROUND(((SUM(BE123:BE147))*I33),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ROUND((SUM(BF123:BF147)),  2)</f>
        <v>0</v>
      </c>
      <c r="G34" s="160"/>
      <c r="H34" s="160"/>
      <c r="I34" s="161">
        <v>0.20000000000000001</v>
      </c>
      <c r="J34" s="159">
        <f>ROUND(((SUM(BF123:BF147))*I34),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ROUND((SUM(BG123:BG147)),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ROUND((SUM(BH123:BH147)),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ROUND((SUM(BI123:BI147)),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05 - HOJDAČKA HNIEZDO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J123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J124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J125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J130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129</v>
      </c>
      <c r="E100" s="196"/>
      <c r="F100" s="196"/>
      <c r="G100" s="196"/>
      <c r="H100" s="196"/>
      <c r="I100" s="196"/>
      <c r="J100" s="197">
        <f>J132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269</v>
      </c>
      <c r="E101" s="196"/>
      <c r="F101" s="196"/>
      <c r="G101" s="196"/>
      <c r="H101" s="196"/>
      <c r="I101" s="196"/>
      <c r="J101" s="197">
        <f>J137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270</v>
      </c>
      <c r="E102" s="196"/>
      <c r="F102" s="196"/>
      <c r="G102" s="196"/>
      <c r="H102" s="196"/>
      <c r="I102" s="196"/>
      <c r="J102" s="197">
        <f>J140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94"/>
      <c r="D103" s="195" t="s">
        <v>133</v>
      </c>
      <c r="E103" s="196"/>
      <c r="F103" s="196"/>
      <c r="G103" s="196"/>
      <c r="H103" s="196"/>
      <c r="I103" s="196"/>
      <c r="J103" s="197">
        <f>J144</f>
        <v>0</v>
      </c>
      <c r="K103" s="194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67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6.96" customHeight="1">
      <c r="A105" s="36"/>
      <c r="B105" s="70"/>
      <c r="C105" s="71"/>
      <c r="D105" s="71"/>
      <c r="E105" s="71"/>
      <c r="F105" s="71"/>
      <c r="G105" s="71"/>
      <c r="H105" s="71"/>
      <c r="I105" s="71"/>
      <c r="J105" s="71"/>
      <c r="K105" s="71"/>
      <c r="L105" s="67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9" s="2" customFormat="1" ht="6.96" customHeight="1">
      <c r="A109" s="36"/>
      <c r="B109" s="72"/>
      <c r="C109" s="73"/>
      <c r="D109" s="73"/>
      <c r="E109" s="73"/>
      <c r="F109" s="73"/>
      <c r="G109" s="73"/>
      <c r="H109" s="73"/>
      <c r="I109" s="73"/>
      <c r="J109" s="73"/>
      <c r="K109" s="73"/>
      <c r="L109" s="67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4.96" customHeight="1">
      <c r="A110" s="36"/>
      <c r="B110" s="37"/>
      <c r="C110" s="21" t="s">
        <v>134</v>
      </c>
      <c r="D110" s="38"/>
      <c r="E110" s="38"/>
      <c r="F110" s="38"/>
      <c r="G110" s="38"/>
      <c r="H110" s="38"/>
      <c r="I110" s="38"/>
      <c r="J110" s="38"/>
      <c r="K110" s="38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15</v>
      </c>
      <c r="D112" s="38"/>
      <c r="E112" s="38"/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182" t="str">
        <f>E7</f>
        <v>Detské Inkluzívne ihrisko Rodinka</v>
      </c>
      <c r="F113" s="30"/>
      <c r="G113" s="30"/>
      <c r="H113" s="30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118</v>
      </c>
      <c r="D114" s="38"/>
      <c r="E114" s="38"/>
      <c r="F114" s="38"/>
      <c r="G114" s="38"/>
      <c r="H114" s="38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6.5" customHeight="1">
      <c r="A115" s="36"/>
      <c r="B115" s="37"/>
      <c r="C115" s="38"/>
      <c r="D115" s="38"/>
      <c r="E115" s="80" t="str">
        <f>E9</f>
        <v>SO 05 - HOJDAČKA HNIEZDO</v>
      </c>
      <c r="F115" s="38"/>
      <c r="G115" s="38"/>
      <c r="H115" s="38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2" customHeight="1">
      <c r="A117" s="36"/>
      <c r="B117" s="37"/>
      <c r="C117" s="30" t="s">
        <v>19</v>
      </c>
      <c r="D117" s="38"/>
      <c r="E117" s="38"/>
      <c r="F117" s="25" t="str">
        <f>F12</f>
        <v>Skalica</v>
      </c>
      <c r="G117" s="38"/>
      <c r="H117" s="38"/>
      <c r="I117" s="30" t="s">
        <v>21</v>
      </c>
      <c r="J117" s="83" t="str">
        <f>IF(J12="","",J12)</f>
        <v>20. 1. 2022</v>
      </c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25.65" customHeight="1">
      <c r="A119" s="36"/>
      <c r="B119" s="37"/>
      <c r="C119" s="30" t="s">
        <v>23</v>
      </c>
      <c r="D119" s="38"/>
      <c r="E119" s="38"/>
      <c r="F119" s="25" t="str">
        <f>E15</f>
        <v>Mesto Skalica</v>
      </c>
      <c r="G119" s="38"/>
      <c r="H119" s="38"/>
      <c r="I119" s="30" t="s">
        <v>31</v>
      </c>
      <c r="J119" s="34" t="str">
        <f>E21</f>
        <v>Ing. arch. Andrea Kliská</v>
      </c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5.15" customHeight="1">
      <c r="A120" s="36"/>
      <c r="B120" s="37"/>
      <c r="C120" s="30" t="s">
        <v>29</v>
      </c>
      <c r="D120" s="38"/>
      <c r="E120" s="38"/>
      <c r="F120" s="25" t="str">
        <f>IF(E18="","",E18)</f>
        <v>Vyplň údaj</v>
      </c>
      <c r="G120" s="38"/>
      <c r="H120" s="38"/>
      <c r="I120" s="30" t="s">
        <v>34</v>
      </c>
      <c r="J120" s="34" t="str">
        <f>E24</f>
        <v xml:space="preserve"> </v>
      </c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0.32" customHeight="1">
      <c r="A121" s="36"/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67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11" customFormat="1" ht="29.28" customHeight="1">
      <c r="A122" s="199"/>
      <c r="B122" s="200"/>
      <c r="C122" s="201" t="s">
        <v>135</v>
      </c>
      <c r="D122" s="202" t="s">
        <v>62</v>
      </c>
      <c r="E122" s="202" t="s">
        <v>58</v>
      </c>
      <c r="F122" s="202" t="s">
        <v>59</v>
      </c>
      <c r="G122" s="202" t="s">
        <v>136</v>
      </c>
      <c r="H122" s="202" t="s">
        <v>137</v>
      </c>
      <c r="I122" s="202" t="s">
        <v>138</v>
      </c>
      <c r="J122" s="203" t="s">
        <v>122</v>
      </c>
      <c r="K122" s="204" t="s">
        <v>139</v>
      </c>
      <c r="L122" s="205"/>
      <c r="M122" s="104" t="s">
        <v>1</v>
      </c>
      <c r="N122" s="105" t="s">
        <v>41</v>
      </c>
      <c r="O122" s="105" t="s">
        <v>140</v>
      </c>
      <c r="P122" s="105" t="s">
        <v>141</v>
      </c>
      <c r="Q122" s="105" t="s">
        <v>142</v>
      </c>
      <c r="R122" s="105" t="s">
        <v>143</v>
      </c>
      <c r="S122" s="105" t="s">
        <v>144</v>
      </c>
      <c r="T122" s="106" t="s">
        <v>145</v>
      </c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</row>
    <row r="123" s="2" customFormat="1" ht="22.8" customHeight="1">
      <c r="A123" s="36"/>
      <c r="B123" s="37"/>
      <c r="C123" s="111" t="s">
        <v>123</v>
      </c>
      <c r="D123" s="38"/>
      <c r="E123" s="38"/>
      <c r="F123" s="38"/>
      <c r="G123" s="38"/>
      <c r="H123" s="38"/>
      <c r="I123" s="38"/>
      <c r="J123" s="206">
        <f>BK123</f>
        <v>0</v>
      </c>
      <c r="K123" s="38"/>
      <c r="L123" s="42"/>
      <c r="M123" s="107"/>
      <c r="N123" s="207"/>
      <c r="O123" s="108"/>
      <c r="P123" s="208">
        <f>P124</f>
        <v>0</v>
      </c>
      <c r="Q123" s="108"/>
      <c r="R123" s="208">
        <f>R124</f>
        <v>0</v>
      </c>
      <c r="S123" s="108"/>
      <c r="T123" s="209">
        <f>T124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5" t="s">
        <v>76</v>
      </c>
      <c r="AU123" s="15" t="s">
        <v>124</v>
      </c>
      <c r="BK123" s="210">
        <f>BK124</f>
        <v>0</v>
      </c>
    </row>
    <row r="124" s="12" customFormat="1" ht="25.92" customHeight="1">
      <c r="A124" s="12"/>
      <c r="B124" s="211"/>
      <c r="C124" s="212"/>
      <c r="D124" s="213" t="s">
        <v>76</v>
      </c>
      <c r="E124" s="214" t="s">
        <v>146</v>
      </c>
      <c r="F124" s="214" t="s">
        <v>147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P125+P130+P132+P137+P140+P144</f>
        <v>0</v>
      </c>
      <c r="Q124" s="219"/>
      <c r="R124" s="220">
        <f>R125+R130+R132+R137+R140+R144</f>
        <v>0</v>
      </c>
      <c r="S124" s="219"/>
      <c r="T124" s="221">
        <f>T125+T130+T132+T137+T140+T144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77</v>
      </c>
      <c r="AY124" s="222" t="s">
        <v>148</v>
      </c>
      <c r="BK124" s="224">
        <f>BK125+BK130+BK132+BK137+BK140+BK144</f>
        <v>0</v>
      </c>
    </row>
    <row r="125" s="12" customFormat="1" ht="22.8" customHeight="1">
      <c r="A125" s="12"/>
      <c r="B125" s="211"/>
      <c r="C125" s="212"/>
      <c r="D125" s="213" t="s">
        <v>76</v>
      </c>
      <c r="E125" s="225" t="s">
        <v>85</v>
      </c>
      <c r="F125" s="225" t="s">
        <v>149</v>
      </c>
      <c r="G125" s="212"/>
      <c r="H125" s="212"/>
      <c r="I125" s="215"/>
      <c r="J125" s="226">
        <f>BK125</f>
        <v>0</v>
      </c>
      <c r="K125" s="212"/>
      <c r="L125" s="217"/>
      <c r="M125" s="218"/>
      <c r="N125" s="219"/>
      <c r="O125" s="219"/>
      <c r="P125" s="220">
        <f>SUM(P126:P129)</f>
        <v>0</v>
      </c>
      <c r="Q125" s="219"/>
      <c r="R125" s="220">
        <f>SUM(R126:R129)</f>
        <v>0</v>
      </c>
      <c r="S125" s="219"/>
      <c r="T125" s="221">
        <f>SUM(T126:T129)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85</v>
      </c>
      <c r="AY125" s="222" t="s">
        <v>148</v>
      </c>
      <c r="BK125" s="224">
        <f>SUM(BK126:BK129)</f>
        <v>0</v>
      </c>
    </row>
    <row r="126" s="2" customFormat="1" ht="21.75" customHeight="1">
      <c r="A126" s="36"/>
      <c r="B126" s="37"/>
      <c r="C126" s="227" t="s">
        <v>85</v>
      </c>
      <c r="D126" s="227" t="s">
        <v>150</v>
      </c>
      <c r="E126" s="228" t="s">
        <v>151</v>
      </c>
      <c r="F126" s="229" t="s">
        <v>152</v>
      </c>
      <c r="G126" s="230" t="s">
        <v>153</v>
      </c>
      <c r="H126" s="231">
        <v>0.59999999999999998</v>
      </c>
      <c r="I126" s="232"/>
      <c r="J126" s="233">
        <f>ROUND(I126*H126,2)</f>
        <v>0</v>
      </c>
      <c r="K126" s="234"/>
      <c r="L126" s="42"/>
      <c r="M126" s="235" t="s">
        <v>1</v>
      </c>
      <c r="N126" s="236" t="s">
        <v>43</v>
      </c>
      <c r="O126" s="95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9" t="s">
        <v>154</v>
      </c>
      <c r="AT126" s="239" t="s">
        <v>150</v>
      </c>
      <c r="AU126" s="239" t="s">
        <v>155</v>
      </c>
      <c r="AY126" s="15" t="s">
        <v>148</v>
      </c>
      <c r="BE126" s="240">
        <f>IF(N126="základná",J126,0)</f>
        <v>0</v>
      </c>
      <c r="BF126" s="240">
        <f>IF(N126="znížená",J126,0)</f>
        <v>0</v>
      </c>
      <c r="BG126" s="240">
        <f>IF(N126="zákl. prenesená",J126,0)</f>
        <v>0</v>
      </c>
      <c r="BH126" s="240">
        <f>IF(N126="zníž. prenesená",J126,0)</f>
        <v>0</v>
      </c>
      <c r="BI126" s="240">
        <f>IF(N126="nulová",J126,0)</f>
        <v>0</v>
      </c>
      <c r="BJ126" s="15" t="s">
        <v>155</v>
      </c>
      <c r="BK126" s="240">
        <f>ROUND(I126*H126,2)</f>
        <v>0</v>
      </c>
      <c r="BL126" s="15" t="s">
        <v>154</v>
      </c>
      <c r="BM126" s="239" t="s">
        <v>155</v>
      </c>
    </row>
    <row r="127" s="2" customFormat="1" ht="33" customHeight="1">
      <c r="A127" s="36"/>
      <c r="B127" s="37"/>
      <c r="C127" s="227" t="s">
        <v>155</v>
      </c>
      <c r="D127" s="227" t="s">
        <v>150</v>
      </c>
      <c r="E127" s="228" t="s">
        <v>156</v>
      </c>
      <c r="F127" s="229" t="s">
        <v>157</v>
      </c>
      <c r="G127" s="230" t="s">
        <v>153</v>
      </c>
      <c r="H127" s="231">
        <v>0.59999999999999998</v>
      </c>
      <c r="I127" s="232"/>
      <c r="J127" s="233">
        <f>ROUND(I127*H127,2)</f>
        <v>0</v>
      </c>
      <c r="K127" s="234"/>
      <c r="L127" s="42"/>
      <c r="M127" s="235" t="s">
        <v>1</v>
      </c>
      <c r="N127" s="236" t="s">
        <v>43</v>
      </c>
      <c r="O127" s="95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39" t="s">
        <v>154</v>
      </c>
      <c r="AT127" s="239" t="s">
        <v>150</v>
      </c>
      <c r="AU127" s="239" t="s">
        <v>155</v>
      </c>
      <c r="AY127" s="15" t="s">
        <v>148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5" t="s">
        <v>155</v>
      </c>
      <c r="BK127" s="240">
        <f>ROUND(I127*H127,2)</f>
        <v>0</v>
      </c>
      <c r="BL127" s="15" t="s">
        <v>154</v>
      </c>
      <c r="BM127" s="239" t="s">
        <v>154</v>
      </c>
    </row>
    <row r="128" s="2" customFormat="1" ht="24.15" customHeight="1">
      <c r="A128" s="36"/>
      <c r="B128" s="37"/>
      <c r="C128" s="227" t="s">
        <v>158</v>
      </c>
      <c r="D128" s="227" t="s">
        <v>150</v>
      </c>
      <c r="E128" s="228" t="s">
        <v>159</v>
      </c>
      <c r="F128" s="229" t="s">
        <v>160</v>
      </c>
      <c r="G128" s="230" t="s">
        <v>153</v>
      </c>
      <c r="H128" s="231">
        <v>0.59999999999999998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161</v>
      </c>
    </row>
    <row r="129" s="2" customFormat="1" ht="16.5" customHeight="1">
      <c r="A129" s="36"/>
      <c r="B129" s="37"/>
      <c r="C129" s="227" t="s">
        <v>154</v>
      </c>
      <c r="D129" s="227" t="s">
        <v>150</v>
      </c>
      <c r="E129" s="228" t="s">
        <v>162</v>
      </c>
      <c r="F129" s="229" t="s">
        <v>163</v>
      </c>
      <c r="G129" s="230" t="s">
        <v>153</v>
      </c>
      <c r="H129" s="231">
        <v>0.59999999999999998</v>
      </c>
      <c r="I129" s="232"/>
      <c r="J129" s="233">
        <f>ROUND(I129*H129,2)</f>
        <v>0</v>
      </c>
      <c r="K129" s="234"/>
      <c r="L129" s="42"/>
      <c r="M129" s="235" t="s">
        <v>1</v>
      </c>
      <c r="N129" s="236" t="s">
        <v>43</v>
      </c>
      <c r="O129" s="95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39" t="s">
        <v>154</v>
      </c>
      <c r="AT129" s="239" t="s">
        <v>150</v>
      </c>
      <c r="AU129" s="239" t="s">
        <v>155</v>
      </c>
      <c r="AY129" s="15" t="s">
        <v>148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5" t="s">
        <v>155</v>
      </c>
      <c r="BK129" s="240">
        <f>ROUND(I129*H129,2)</f>
        <v>0</v>
      </c>
      <c r="BL129" s="15" t="s">
        <v>154</v>
      </c>
      <c r="BM129" s="239" t="s">
        <v>164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155</v>
      </c>
      <c r="F130" s="225" t="s">
        <v>165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P131</f>
        <v>0</v>
      </c>
      <c r="Q130" s="219"/>
      <c r="R130" s="220">
        <f>R131</f>
        <v>0</v>
      </c>
      <c r="S130" s="219"/>
      <c r="T130" s="221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85</v>
      </c>
      <c r="AT130" s="223" t="s">
        <v>76</v>
      </c>
      <c r="AU130" s="223" t="s">
        <v>85</v>
      </c>
      <c r="AY130" s="222" t="s">
        <v>148</v>
      </c>
      <c r="BK130" s="224">
        <f>BK131</f>
        <v>0</v>
      </c>
    </row>
    <row r="131" s="2" customFormat="1" ht="16.5" customHeight="1">
      <c r="A131" s="36"/>
      <c r="B131" s="37"/>
      <c r="C131" s="227" t="s">
        <v>166</v>
      </c>
      <c r="D131" s="227" t="s">
        <v>150</v>
      </c>
      <c r="E131" s="228" t="s">
        <v>167</v>
      </c>
      <c r="F131" s="229" t="s">
        <v>168</v>
      </c>
      <c r="G131" s="230" t="s">
        <v>153</v>
      </c>
      <c r="H131" s="231">
        <v>0.59999999999999998</v>
      </c>
      <c r="I131" s="232"/>
      <c r="J131" s="233">
        <f>ROUND(I131*H131,2)</f>
        <v>0</v>
      </c>
      <c r="K131" s="234"/>
      <c r="L131" s="42"/>
      <c r="M131" s="235" t="s">
        <v>1</v>
      </c>
      <c r="N131" s="236" t="s">
        <v>43</v>
      </c>
      <c r="O131" s="95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39" t="s">
        <v>154</v>
      </c>
      <c r="AT131" s="239" t="s">
        <v>150</v>
      </c>
      <c r="AU131" s="239" t="s">
        <v>155</v>
      </c>
      <c r="AY131" s="15" t="s">
        <v>148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5" t="s">
        <v>155</v>
      </c>
      <c r="BK131" s="240">
        <f>ROUND(I131*H131,2)</f>
        <v>0</v>
      </c>
      <c r="BL131" s="15" t="s">
        <v>154</v>
      </c>
      <c r="BM131" s="239" t="s">
        <v>169</v>
      </c>
    </row>
    <row r="132" s="12" customFormat="1" ht="22.8" customHeight="1">
      <c r="A132" s="12"/>
      <c r="B132" s="211"/>
      <c r="C132" s="212"/>
      <c r="D132" s="213" t="s">
        <v>76</v>
      </c>
      <c r="E132" s="225" t="s">
        <v>184</v>
      </c>
      <c r="F132" s="225" t="s">
        <v>185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SUM(P133:P136)</f>
        <v>0</v>
      </c>
      <c r="Q132" s="219"/>
      <c r="R132" s="220">
        <f>SUM(R133:R136)</f>
        <v>0</v>
      </c>
      <c r="S132" s="219"/>
      <c r="T132" s="221">
        <f>SUM(T133:T136)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155</v>
      </c>
      <c r="AT132" s="223" t="s">
        <v>76</v>
      </c>
      <c r="AU132" s="223" t="s">
        <v>85</v>
      </c>
      <c r="AY132" s="222" t="s">
        <v>148</v>
      </c>
      <c r="BK132" s="224">
        <f>SUM(BK133:BK136)</f>
        <v>0</v>
      </c>
    </row>
    <row r="133" s="2" customFormat="1" ht="24.15" customHeight="1">
      <c r="A133" s="36"/>
      <c r="B133" s="37"/>
      <c r="C133" s="227" t="s">
        <v>161</v>
      </c>
      <c r="D133" s="227" t="s">
        <v>150</v>
      </c>
      <c r="E133" s="228" t="s">
        <v>186</v>
      </c>
      <c r="F133" s="229" t="s">
        <v>187</v>
      </c>
      <c r="G133" s="230" t="s">
        <v>212</v>
      </c>
      <c r="H133" s="231">
        <v>23</v>
      </c>
      <c r="I133" s="232"/>
      <c r="J133" s="233">
        <f>ROUND(I133*H133,2)</f>
        <v>0</v>
      </c>
      <c r="K133" s="234"/>
      <c r="L133" s="42"/>
      <c r="M133" s="235" t="s">
        <v>1</v>
      </c>
      <c r="N133" s="236" t="s">
        <v>43</v>
      </c>
      <c r="O133" s="95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39" t="s">
        <v>183</v>
      </c>
      <c r="AT133" s="239" t="s">
        <v>150</v>
      </c>
      <c r="AU133" s="239" t="s">
        <v>155</v>
      </c>
      <c r="AY133" s="15" t="s">
        <v>148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5" t="s">
        <v>155</v>
      </c>
      <c r="BK133" s="240">
        <f>ROUND(I133*H133,2)</f>
        <v>0</v>
      </c>
      <c r="BL133" s="15" t="s">
        <v>183</v>
      </c>
      <c r="BM133" s="239" t="s">
        <v>175</v>
      </c>
    </row>
    <row r="134" s="2" customFormat="1" ht="16.5" customHeight="1">
      <c r="A134" s="36"/>
      <c r="B134" s="37"/>
      <c r="C134" s="241" t="s">
        <v>176</v>
      </c>
      <c r="D134" s="241" t="s">
        <v>189</v>
      </c>
      <c r="E134" s="242" t="s">
        <v>190</v>
      </c>
      <c r="F134" s="243" t="s">
        <v>252</v>
      </c>
      <c r="G134" s="244" t="s">
        <v>153</v>
      </c>
      <c r="H134" s="245">
        <v>0.5</v>
      </c>
      <c r="I134" s="246"/>
      <c r="J134" s="247">
        <f>ROUND(I134*H134,2)</f>
        <v>0</v>
      </c>
      <c r="K134" s="248"/>
      <c r="L134" s="249"/>
      <c r="M134" s="250" t="s">
        <v>1</v>
      </c>
      <c r="N134" s="251" t="s">
        <v>43</v>
      </c>
      <c r="O134" s="95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9" t="s">
        <v>192</v>
      </c>
      <c r="AT134" s="239" t="s">
        <v>189</v>
      </c>
      <c r="AU134" s="239" t="s">
        <v>155</v>
      </c>
      <c r="AY134" s="15" t="s">
        <v>148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5" t="s">
        <v>155</v>
      </c>
      <c r="BK134" s="240">
        <f>ROUND(I134*H134,2)</f>
        <v>0</v>
      </c>
      <c r="BL134" s="15" t="s">
        <v>183</v>
      </c>
      <c r="BM134" s="239" t="s">
        <v>179</v>
      </c>
    </row>
    <row r="135" s="2" customFormat="1" ht="24.15" customHeight="1">
      <c r="A135" s="36"/>
      <c r="B135" s="37"/>
      <c r="C135" s="227" t="s">
        <v>164</v>
      </c>
      <c r="D135" s="227" t="s">
        <v>150</v>
      </c>
      <c r="E135" s="228" t="s">
        <v>194</v>
      </c>
      <c r="F135" s="229" t="s">
        <v>195</v>
      </c>
      <c r="G135" s="230" t="s">
        <v>153</v>
      </c>
      <c r="H135" s="231">
        <v>0.5</v>
      </c>
      <c r="I135" s="232"/>
      <c r="J135" s="233">
        <f>ROUND(I135*H135,2)</f>
        <v>0</v>
      </c>
      <c r="K135" s="234"/>
      <c r="L135" s="42"/>
      <c r="M135" s="235" t="s">
        <v>1</v>
      </c>
      <c r="N135" s="236" t="s">
        <v>43</v>
      </c>
      <c r="O135" s="95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9" t="s">
        <v>183</v>
      </c>
      <c r="AT135" s="239" t="s">
        <v>150</v>
      </c>
      <c r="AU135" s="239" t="s">
        <v>155</v>
      </c>
      <c r="AY135" s="15" t="s">
        <v>148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5" t="s">
        <v>155</v>
      </c>
      <c r="BK135" s="240">
        <f>ROUND(I135*H135,2)</f>
        <v>0</v>
      </c>
      <c r="BL135" s="15" t="s">
        <v>183</v>
      </c>
      <c r="BM135" s="239" t="s">
        <v>183</v>
      </c>
    </row>
    <row r="136" s="2" customFormat="1" ht="24.15" customHeight="1">
      <c r="A136" s="36"/>
      <c r="B136" s="37"/>
      <c r="C136" s="227" t="s">
        <v>170</v>
      </c>
      <c r="D136" s="227" t="s">
        <v>150</v>
      </c>
      <c r="E136" s="228" t="s">
        <v>204</v>
      </c>
      <c r="F136" s="229" t="s">
        <v>205</v>
      </c>
      <c r="G136" s="230" t="s">
        <v>182</v>
      </c>
      <c r="H136" s="231">
        <v>0.5</v>
      </c>
      <c r="I136" s="232"/>
      <c r="J136" s="233">
        <f>ROUND(I136*H136,2)</f>
        <v>0</v>
      </c>
      <c r="K136" s="234"/>
      <c r="L136" s="42"/>
      <c r="M136" s="235" t="s">
        <v>1</v>
      </c>
      <c r="N136" s="236" t="s">
        <v>43</v>
      </c>
      <c r="O136" s="95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9" t="s">
        <v>183</v>
      </c>
      <c r="AT136" s="239" t="s">
        <v>150</v>
      </c>
      <c r="AU136" s="239" t="s">
        <v>155</v>
      </c>
      <c r="AY136" s="15" t="s">
        <v>148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5" t="s">
        <v>155</v>
      </c>
      <c r="BK136" s="240">
        <f>ROUND(I136*H136,2)</f>
        <v>0</v>
      </c>
      <c r="BL136" s="15" t="s">
        <v>183</v>
      </c>
      <c r="BM136" s="239" t="s">
        <v>188</v>
      </c>
    </row>
    <row r="137" s="12" customFormat="1" ht="22.8" customHeight="1">
      <c r="A137" s="12"/>
      <c r="B137" s="211"/>
      <c r="C137" s="212"/>
      <c r="D137" s="213" t="s">
        <v>76</v>
      </c>
      <c r="E137" s="225" t="s">
        <v>271</v>
      </c>
      <c r="F137" s="225" t="s">
        <v>272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SUM(P138:P139)</f>
        <v>0</v>
      </c>
      <c r="Q137" s="219"/>
      <c r="R137" s="220">
        <f>SUM(R138:R139)</f>
        <v>0</v>
      </c>
      <c r="S137" s="219"/>
      <c r="T137" s="221">
        <f>SUM(T138:T139)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155</v>
      </c>
      <c r="AT137" s="223" t="s">
        <v>76</v>
      </c>
      <c r="AU137" s="223" t="s">
        <v>85</v>
      </c>
      <c r="AY137" s="222" t="s">
        <v>148</v>
      </c>
      <c r="BK137" s="224">
        <f>SUM(BK138:BK139)</f>
        <v>0</v>
      </c>
    </row>
    <row r="138" s="2" customFormat="1" ht="16.5" customHeight="1">
      <c r="A138" s="36"/>
      <c r="B138" s="37"/>
      <c r="C138" s="227" t="s">
        <v>169</v>
      </c>
      <c r="D138" s="227" t="s">
        <v>150</v>
      </c>
      <c r="E138" s="228" t="s">
        <v>273</v>
      </c>
      <c r="F138" s="229" t="s">
        <v>274</v>
      </c>
      <c r="G138" s="230" t="s">
        <v>216</v>
      </c>
      <c r="H138" s="231">
        <v>1</v>
      </c>
      <c r="I138" s="232"/>
      <c r="J138" s="233">
        <f>ROUND(I138*H138,2)</f>
        <v>0</v>
      </c>
      <c r="K138" s="234"/>
      <c r="L138" s="42"/>
      <c r="M138" s="235" t="s">
        <v>1</v>
      </c>
      <c r="N138" s="236" t="s">
        <v>43</v>
      </c>
      <c r="O138" s="95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39" t="s">
        <v>183</v>
      </c>
      <c r="AT138" s="239" t="s">
        <v>150</v>
      </c>
      <c r="AU138" s="239" t="s">
        <v>155</v>
      </c>
      <c r="AY138" s="15" t="s">
        <v>148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5" t="s">
        <v>155</v>
      </c>
      <c r="BK138" s="240">
        <f>ROUND(I138*H138,2)</f>
        <v>0</v>
      </c>
      <c r="BL138" s="15" t="s">
        <v>183</v>
      </c>
      <c r="BM138" s="239" t="s">
        <v>7</v>
      </c>
    </row>
    <row r="139" s="2" customFormat="1" ht="24.15" customHeight="1">
      <c r="A139" s="36"/>
      <c r="B139" s="37"/>
      <c r="C139" s="227" t="s">
        <v>193</v>
      </c>
      <c r="D139" s="227" t="s">
        <v>150</v>
      </c>
      <c r="E139" s="228" t="s">
        <v>275</v>
      </c>
      <c r="F139" s="229" t="s">
        <v>276</v>
      </c>
      <c r="G139" s="230" t="s">
        <v>216</v>
      </c>
      <c r="H139" s="231">
        <v>1</v>
      </c>
      <c r="I139" s="232"/>
      <c r="J139" s="233">
        <f>ROUND(I139*H139,2)</f>
        <v>0</v>
      </c>
      <c r="K139" s="234"/>
      <c r="L139" s="42"/>
      <c r="M139" s="235" t="s">
        <v>1</v>
      </c>
      <c r="N139" s="236" t="s">
        <v>43</v>
      </c>
      <c r="O139" s="95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39" t="s">
        <v>183</v>
      </c>
      <c r="AT139" s="239" t="s">
        <v>150</v>
      </c>
      <c r="AU139" s="239" t="s">
        <v>155</v>
      </c>
      <c r="AY139" s="15" t="s">
        <v>148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5" t="s">
        <v>155</v>
      </c>
      <c r="BK139" s="240">
        <f>ROUND(I139*H139,2)</f>
        <v>0</v>
      </c>
      <c r="BL139" s="15" t="s">
        <v>183</v>
      </c>
      <c r="BM139" s="239" t="s">
        <v>196</v>
      </c>
    </row>
    <row r="140" s="12" customFormat="1" ht="22.8" customHeight="1">
      <c r="A140" s="12"/>
      <c r="B140" s="211"/>
      <c r="C140" s="212"/>
      <c r="D140" s="213" t="s">
        <v>76</v>
      </c>
      <c r="E140" s="225" t="s">
        <v>223</v>
      </c>
      <c r="F140" s="225" t="s">
        <v>277</v>
      </c>
      <c r="G140" s="212"/>
      <c r="H140" s="212"/>
      <c r="I140" s="215"/>
      <c r="J140" s="226">
        <f>BK140</f>
        <v>0</v>
      </c>
      <c r="K140" s="212"/>
      <c r="L140" s="217"/>
      <c r="M140" s="218"/>
      <c r="N140" s="219"/>
      <c r="O140" s="219"/>
      <c r="P140" s="220">
        <f>SUM(P141:P143)</f>
        <v>0</v>
      </c>
      <c r="Q140" s="219"/>
      <c r="R140" s="220">
        <f>SUM(R141:R143)</f>
        <v>0</v>
      </c>
      <c r="S140" s="219"/>
      <c r="T140" s="221">
        <f>SUM(T141:T143)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22" t="s">
        <v>155</v>
      </c>
      <c r="AT140" s="223" t="s">
        <v>76</v>
      </c>
      <c r="AU140" s="223" t="s">
        <v>85</v>
      </c>
      <c r="AY140" s="222" t="s">
        <v>148</v>
      </c>
      <c r="BK140" s="224">
        <f>SUM(BK141:BK143)</f>
        <v>0</v>
      </c>
    </row>
    <row r="141" s="2" customFormat="1" ht="16.5" customHeight="1">
      <c r="A141" s="36"/>
      <c r="B141" s="37"/>
      <c r="C141" s="227" t="s">
        <v>175</v>
      </c>
      <c r="D141" s="227" t="s">
        <v>150</v>
      </c>
      <c r="E141" s="228" t="s">
        <v>278</v>
      </c>
      <c r="F141" s="229" t="s">
        <v>279</v>
      </c>
      <c r="G141" s="230" t="s">
        <v>216</v>
      </c>
      <c r="H141" s="231">
        <v>2</v>
      </c>
      <c r="I141" s="232"/>
      <c r="J141" s="233">
        <f>ROUND(I141*H141,2)</f>
        <v>0</v>
      </c>
      <c r="K141" s="234"/>
      <c r="L141" s="42"/>
      <c r="M141" s="235" t="s">
        <v>1</v>
      </c>
      <c r="N141" s="236" t="s">
        <v>43</v>
      </c>
      <c r="O141" s="95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9" t="s">
        <v>183</v>
      </c>
      <c r="AT141" s="239" t="s">
        <v>150</v>
      </c>
      <c r="AU141" s="239" t="s">
        <v>155</v>
      </c>
      <c r="AY141" s="15" t="s">
        <v>148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5" t="s">
        <v>155</v>
      </c>
      <c r="BK141" s="240">
        <f>ROUND(I141*H141,2)</f>
        <v>0</v>
      </c>
      <c r="BL141" s="15" t="s">
        <v>183</v>
      </c>
      <c r="BM141" s="239" t="s">
        <v>199</v>
      </c>
    </row>
    <row r="142" s="2" customFormat="1" ht="16.5" customHeight="1">
      <c r="A142" s="36"/>
      <c r="B142" s="37"/>
      <c r="C142" s="227" t="s">
        <v>200</v>
      </c>
      <c r="D142" s="227" t="s">
        <v>150</v>
      </c>
      <c r="E142" s="228" t="s">
        <v>280</v>
      </c>
      <c r="F142" s="229" t="s">
        <v>281</v>
      </c>
      <c r="G142" s="230" t="s">
        <v>216</v>
      </c>
      <c r="H142" s="231">
        <v>2</v>
      </c>
      <c r="I142" s="232"/>
      <c r="J142" s="233">
        <f>ROUND(I142*H142,2)</f>
        <v>0</v>
      </c>
      <c r="K142" s="234"/>
      <c r="L142" s="42"/>
      <c r="M142" s="235" t="s">
        <v>1</v>
      </c>
      <c r="N142" s="236" t="s">
        <v>43</v>
      </c>
      <c r="O142" s="95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9" t="s">
        <v>183</v>
      </c>
      <c r="AT142" s="239" t="s">
        <v>150</v>
      </c>
      <c r="AU142" s="239" t="s">
        <v>155</v>
      </c>
      <c r="AY142" s="15" t="s">
        <v>148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5" t="s">
        <v>155</v>
      </c>
      <c r="BK142" s="240">
        <f>ROUND(I142*H142,2)</f>
        <v>0</v>
      </c>
      <c r="BL142" s="15" t="s">
        <v>183</v>
      </c>
      <c r="BM142" s="239" t="s">
        <v>203</v>
      </c>
    </row>
    <row r="143" s="2" customFormat="1" ht="24.15" customHeight="1">
      <c r="A143" s="36"/>
      <c r="B143" s="37"/>
      <c r="C143" s="227" t="s">
        <v>179</v>
      </c>
      <c r="D143" s="227" t="s">
        <v>150</v>
      </c>
      <c r="E143" s="228" t="s">
        <v>232</v>
      </c>
      <c r="F143" s="229" t="s">
        <v>233</v>
      </c>
      <c r="G143" s="230" t="s">
        <v>182</v>
      </c>
      <c r="H143" s="231">
        <v>0.10000000000000001</v>
      </c>
      <c r="I143" s="232"/>
      <c r="J143" s="233">
        <f>ROUND(I143*H143,2)</f>
        <v>0</v>
      </c>
      <c r="K143" s="234"/>
      <c r="L143" s="42"/>
      <c r="M143" s="235" t="s">
        <v>1</v>
      </c>
      <c r="N143" s="236" t="s">
        <v>43</v>
      </c>
      <c r="O143" s="95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39" t="s">
        <v>183</v>
      </c>
      <c r="AT143" s="239" t="s">
        <v>150</v>
      </c>
      <c r="AU143" s="239" t="s">
        <v>155</v>
      </c>
      <c r="AY143" s="15" t="s">
        <v>148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5" t="s">
        <v>155</v>
      </c>
      <c r="BK143" s="240">
        <f>ROUND(I143*H143,2)</f>
        <v>0</v>
      </c>
      <c r="BL143" s="15" t="s">
        <v>183</v>
      </c>
      <c r="BM143" s="239" t="s">
        <v>213</v>
      </c>
    </row>
    <row r="144" s="12" customFormat="1" ht="22.8" customHeight="1">
      <c r="A144" s="12"/>
      <c r="B144" s="211"/>
      <c r="C144" s="212"/>
      <c r="D144" s="213" t="s">
        <v>76</v>
      </c>
      <c r="E144" s="225" t="s">
        <v>235</v>
      </c>
      <c r="F144" s="225" t="s">
        <v>236</v>
      </c>
      <c r="G144" s="212"/>
      <c r="H144" s="212"/>
      <c r="I144" s="215"/>
      <c r="J144" s="226">
        <f>BK144</f>
        <v>0</v>
      </c>
      <c r="K144" s="212"/>
      <c r="L144" s="217"/>
      <c r="M144" s="218"/>
      <c r="N144" s="219"/>
      <c r="O144" s="219"/>
      <c r="P144" s="220">
        <f>SUM(P145:P147)</f>
        <v>0</v>
      </c>
      <c r="Q144" s="219"/>
      <c r="R144" s="220">
        <f>SUM(R145:R147)</f>
        <v>0</v>
      </c>
      <c r="S144" s="219"/>
      <c r="T144" s="221">
        <f>SUM(T145:T147)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2" t="s">
        <v>155</v>
      </c>
      <c r="AT144" s="223" t="s">
        <v>76</v>
      </c>
      <c r="AU144" s="223" t="s">
        <v>85</v>
      </c>
      <c r="AY144" s="222" t="s">
        <v>148</v>
      </c>
      <c r="BK144" s="224">
        <f>SUM(BK145:BK147)</f>
        <v>0</v>
      </c>
    </row>
    <row r="145" s="2" customFormat="1" ht="21.75" customHeight="1">
      <c r="A145" s="36"/>
      <c r="B145" s="37"/>
      <c r="C145" s="227" t="s">
        <v>209</v>
      </c>
      <c r="D145" s="227" t="s">
        <v>150</v>
      </c>
      <c r="E145" s="228" t="s">
        <v>238</v>
      </c>
      <c r="F145" s="229" t="s">
        <v>239</v>
      </c>
      <c r="G145" s="230" t="s">
        <v>247</v>
      </c>
      <c r="H145" s="231">
        <v>1</v>
      </c>
      <c r="I145" s="232"/>
      <c r="J145" s="233">
        <f>ROUND(I145*H145,2)</f>
        <v>0</v>
      </c>
      <c r="K145" s="234"/>
      <c r="L145" s="42"/>
      <c r="M145" s="235" t="s">
        <v>1</v>
      </c>
      <c r="N145" s="236" t="s">
        <v>43</v>
      </c>
      <c r="O145" s="95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39" t="s">
        <v>183</v>
      </c>
      <c r="AT145" s="239" t="s">
        <v>150</v>
      </c>
      <c r="AU145" s="239" t="s">
        <v>155</v>
      </c>
      <c r="AY145" s="15" t="s">
        <v>148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5" t="s">
        <v>155</v>
      </c>
      <c r="BK145" s="240">
        <f>ROUND(I145*H145,2)</f>
        <v>0</v>
      </c>
      <c r="BL145" s="15" t="s">
        <v>183</v>
      </c>
      <c r="BM145" s="239" t="s">
        <v>192</v>
      </c>
    </row>
    <row r="146" s="2" customFormat="1" ht="16.5" customHeight="1">
      <c r="A146" s="36"/>
      <c r="B146" s="37"/>
      <c r="C146" s="227" t="s">
        <v>183</v>
      </c>
      <c r="D146" s="227" t="s">
        <v>150</v>
      </c>
      <c r="E146" s="228" t="s">
        <v>241</v>
      </c>
      <c r="F146" s="229" t="s">
        <v>242</v>
      </c>
      <c r="G146" s="230" t="s">
        <v>247</v>
      </c>
      <c r="H146" s="231">
        <v>2</v>
      </c>
      <c r="I146" s="232"/>
      <c r="J146" s="233">
        <f>ROUND(I146*H146,2)</f>
        <v>0</v>
      </c>
      <c r="K146" s="234"/>
      <c r="L146" s="42"/>
      <c r="M146" s="235" t="s">
        <v>1</v>
      </c>
      <c r="N146" s="236" t="s">
        <v>43</v>
      </c>
      <c r="O146" s="95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9" t="s">
        <v>183</v>
      </c>
      <c r="AT146" s="239" t="s">
        <v>150</v>
      </c>
      <c r="AU146" s="239" t="s">
        <v>155</v>
      </c>
      <c r="AY146" s="15" t="s">
        <v>148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5" t="s">
        <v>155</v>
      </c>
      <c r="BK146" s="240">
        <f>ROUND(I146*H146,2)</f>
        <v>0</v>
      </c>
      <c r="BL146" s="15" t="s">
        <v>183</v>
      </c>
      <c r="BM146" s="239" t="s">
        <v>222</v>
      </c>
    </row>
    <row r="147" s="2" customFormat="1" ht="16.5" customHeight="1">
      <c r="A147" s="36"/>
      <c r="B147" s="37"/>
      <c r="C147" s="227" t="s">
        <v>219</v>
      </c>
      <c r="D147" s="227" t="s">
        <v>150</v>
      </c>
      <c r="E147" s="228" t="s">
        <v>245</v>
      </c>
      <c r="F147" s="229" t="s">
        <v>246</v>
      </c>
      <c r="G147" s="230" t="s">
        <v>247</v>
      </c>
      <c r="H147" s="231">
        <v>1</v>
      </c>
      <c r="I147" s="232"/>
      <c r="J147" s="233">
        <f>ROUND(I147*H147,2)</f>
        <v>0</v>
      </c>
      <c r="K147" s="234"/>
      <c r="L147" s="42"/>
      <c r="M147" s="252" t="s">
        <v>1</v>
      </c>
      <c r="N147" s="253" t="s">
        <v>43</v>
      </c>
      <c r="O147" s="254"/>
      <c r="P147" s="255">
        <f>O147*H147</f>
        <v>0</v>
      </c>
      <c r="Q147" s="255">
        <v>0</v>
      </c>
      <c r="R147" s="255">
        <f>Q147*H147</f>
        <v>0</v>
      </c>
      <c r="S147" s="255">
        <v>0</v>
      </c>
      <c r="T147" s="25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9" t="s">
        <v>183</v>
      </c>
      <c r="AT147" s="239" t="s">
        <v>150</v>
      </c>
      <c r="AU147" s="239" t="s">
        <v>155</v>
      </c>
      <c r="AY147" s="15" t="s">
        <v>148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5" t="s">
        <v>155</v>
      </c>
      <c r="BK147" s="240">
        <f>ROUND(I147*H147,2)</f>
        <v>0</v>
      </c>
      <c r="BL147" s="15" t="s">
        <v>183</v>
      </c>
      <c r="BM147" s="239" t="s">
        <v>227</v>
      </c>
    </row>
    <row r="148" s="2" customFormat="1" ht="6.96" customHeight="1">
      <c r="A148" s="36"/>
      <c r="B148" s="70"/>
      <c r="C148" s="71"/>
      <c r="D148" s="71"/>
      <c r="E148" s="71"/>
      <c r="F148" s="71"/>
      <c r="G148" s="71"/>
      <c r="H148" s="71"/>
      <c r="I148" s="71"/>
      <c r="J148" s="71"/>
      <c r="K148" s="71"/>
      <c r="L148" s="42"/>
      <c r="M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</row>
  </sheetData>
  <sheetProtection sheet="1" autoFilter="0" formatColumns="0" formatRows="0" objects="1" scenarios="1" spinCount="100000" saltValue="VP2cIlt3/R0OmGKS0zQ2qaSDPInPNR0CXTyKeUjJyoJHiPixUw4gU0AcOCIy7R/FKBaciOLxHJmIKDM0YaqOYA==" hashValue="VuaeFm/2xRJglrNZ1Pq7IJ4Dy5qgal16a3JkNjTrQC8ETXoueGDTNffvS8DzFPeEAsu50kyMyA7Tj3lI/MKC2g==" algorithmName="SHA-512" password="C678"/>
  <autoFilter ref="C122:K147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101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282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ROUND(J123,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ROUND((SUM(BE123:BE147)),  2)</f>
        <v>0</v>
      </c>
      <c r="G33" s="160"/>
      <c r="H33" s="160"/>
      <c r="I33" s="161">
        <v>0.20000000000000001</v>
      </c>
      <c r="J33" s="159">
        <f>ROUND(((SUM(BE123:BE147))*I33),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ROUND((SUM(BF123:BF147)),  2)</f>
        <v>0</v>
      </c>
      <c r="G34" s="160"/>
      <c r="H34" s="160"/>
      <c r="I34" s="161">
        <v>0.20000000000000001</v>
      </c>
      <c r="J34" s="159">
        <f>ROUND(((SUM(BF123:BF147))*I34),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ROUND((SUM(BG123:BG147)),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ROUND((SUM(BH123:BH147)),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ROUND((SUM(BI123:BI147)),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06 - HOJDAČKA REŤAZOVÁ ŠTVORMIESTNA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J123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J124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J125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J130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129</v>
      </c>
      <c r="E100" s="196"/>
      <c r="F100" s="196"/>
      <c r="G100" s="196"/>
      <c r="H100" s="196"/>
      <c r="I100" s="196"/>
      <c r="J100" s="197">
        <f>J132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269</v>
      </c>
      <c r="E101" s="196"/>
      <c r="F101" s="196"/>
      <c r="G101" s="196"/>
      <c r="H101" s="196"/>
      <c r="I101" s="196"/>
      <c r="J101" s="197">
        <f>J137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283</v>
      </c>
      <c r="E102" s="196"/>
      <c r="F102" s="196"/>
      <c r="G102" s="196"/>
      <c r="H102" s="196"/>
      <c r="I102" s="196"/>
      <c r="J102" s="197">
        <f>J139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94"/>
      <c r="D103" s="195" t="s">
        <v>133</v>
      </c>
      <c r="E103" s="196"/>
      <c r="F103" s="196"/>
      <c r="G103" s="196"/>
      <c r="H103" s="196"/>
      <c r="I103" s="196"/>
      <c r="J103" s="197">
        <f>J144</f>
        <v>0</v>
      </c>
      <c r="K103" s="194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67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6.96" customHeight="1">
      <c r="A105" s="36"/>
      <c r="B105" s="70"/>
      <c r="C105" s="71"/>
      <c r="D105" s="71"/>
      <c r="E105" s="71"/>
      <c r="F105" s="71"/>
      <c r="G105" s="71"/>
      <c r="H105" s="71"/>
      <c r="I105" s="71"/>
      <c r="J105" s="71"/>
      <c r="K105" s="71"/>
      <c r="L105" s="67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9" s="2" customFormat="1" ht="6.96" customHeight="1">
      <c r="A109" s="36"/>
      <c r="B109" s="72"/>
      <c r="C109" s="73"/>
      <c r="D109" s="73"/>
      <c r="E109" s="73"/>
      <c r="F109" s="73"/>
      <c r="G109" s="73"/>
      <c r="H109" s="73"/>
      <c r="I109" s="73"/>
      <c r="J109" s="73"/>
      <c r="K109" s="73"/>
      <c r="L109" s="67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4.96" customHeight="1">
      <c r="A110" s="36"/>
      <c r="B110" s="37"/>
      <c r="C110" s="21" t="s">
        <v>134</v>
      </c>
      <c r="D110" s="38"/>
      <c r="E110" s="38"/>
      <c r="F110" s="38"/>
      <c r="G110" s="38"/>
      <c r="H110" s="38"/>
      <c r="I110" s="38"/>
      <c r="J110" s="38"/>
      <c r="K110" s="38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15</v>
      </c>
      <c r="D112" s="38"/>
      <c r="E112" s="38"/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182" t="str">
        <f>E7</f>
        <v>Detské Inkluzívne ihrisko Rodinka</v>
      </c>
      <c r="F113" s="30"/>
      <c r="G113" s="30"/>
      <c r="H113" s="30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118</v>
      </c>
      <c r="D114" s="38"/>
      <c r="E114" s="38"/>
      <c r="F114" s="38"/>
      <c r="G114" s="38"/>
      <c r="H114" s="38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6.5" customHeight="1">
      <c r="A115" s="36"/>
      <c r="B115" s="37"/>
      <c r="C115" s="38"/>
      <c r="D115" s="38"/>
      <c r="E115" s="80" t="str">
        <f>E9</f>
        <v>SO 06 - HOJDAČKA REŤAZOVÁ ŠTVORMIESTNA</v>
      </c>
      <c r="F115" s="38"/>
      <c r="G115" s="38"/>
      <c r="H115" s="38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2" customHeight="1">
      <c r="A117" s="36"/>
      <c r="B117" s="37"/>
      <c r="C117" s="30" t="s">
        <v>19</v>
      </c>
      <c r="D117" s="38"/>
      <c r="E117" s="38"/>
      <c r="F117" s="25" t="str">
        <f>F12</f>
        <v>Skalica</v>
      </c>
      <c r="G117" s="38"/>
      <c r="H117" s="38"/>
      <c r="I117" s="30" t="s">
        <v>21</v>
      </c>
      <c r="J117" s="83" t="str">
        <f>IF(J12="","",J12)</f>
        <v>20. 1. 2022</v>
      </c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25.65" customHeight="1">
      <c r="A119" s="36"/>
      <c r="B119" s="37"/>
      <c r="C119" s="30" t="s">
        <v>23</v>
      </c>
      <c r="D119" s="38"/>
      <c r="E119" s="38"/>
      <c r="F119" s="25" t="str">
        <f>E15</f>
        <v>Mesto Skalica</v>
      </c>
      <c r="G119" s="38"/>
      <c r="H119" s="38"/>
      <c r="I119" s="30" t="s">
        <v>31</v>
      </c>
      <c r="J119" s="34" t="str">
        <f>E21</f>
        <v>Ing. arch. Andrea Kliská</v>
      </c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5.15" customHeight="1">
      <c r="A120" s="36"/>
      <c r="B120" s="37"/>
      <c r="C120" s="30" t="s">
        <v>29</v>
      </c>
      <c r="D120" s="38"/>
      <c r="E120" s="38"/>
      <c r="F120" s="25" t="str">
        <f>IF(E18="","",E18)</f>
        <v>Vyplň údaj</v>
      </c>
      <c r="G120" s="38"/>
      <c r="H120" s="38"/>
      <c r="I120" s="30" t="s">
        <v>34</v>
      </c>
      <c r="J120" s="34" t="str">
        <f>E24</f>
        <v xml:space="preserve"> </v>
      </c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0.32" customHeight="1">
      <c r="A121" s="36"/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67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11" customFormat="1" ht="29.28" customHeight="1">
      <c r="A122" s="199"/>
      <c r="B122" s="200"/>
      <c r="C122" s="201" t="s">
        <v>135</v>
      </c>
      <c r="D122" s="202" t="s">
        <v>62</v>
      </c>
      <c r="E122" s="202" t="s">
        <v>58</v>
      </c>
      <c r="F122" s="202" t="s">
        <v>59</v>
      </c>
      <c r="G122" s="202" t="s">
        <v>136</v>
      </c>
      <c r="H122" s="202" t="s">
        <v>137</v>
      </c>
      <c r="I122" s="202" t="s">
        <v>138</v>
      </c>
      <c r="J122" s="203" t="s">
        <v>122</v>
      </c>
      <c r="K122" s="204" t="s">
        <v>139</v>
      </c>
      <c r="L122" s="205"/>
      <c r="M122" s="104" t="s">
        <v>1</v>
      </c>
      <c r="N122" s="105" t="s">
        <v>41</v>
      </c>
      <c r="O122" s="105" t="s">
        <v>140</v>
      </c>
      <c r="P122" s="105" t="s">
        <v>141</v>
      </c>
      <c r="Q122" s="105" t="s">
        <v>142</v>
      </c>
      <c r="R122" s="105" t="s">
        <v>143</v>
      </c>
      <c r="S122" s="105" t="s">
        <v>144</v>
      </c>
      <c r="T122" s="106" t="s">
        <v>145</v>
      </c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</row>
    <row r="123" s="2" customFormat="1" ht="22.8" customHeight="1">
      <c r="A123" s="36"/>
      <c r="B123" s="37"/>
      <c r="C123" s="111" t="s">
        <v>123</v>
      </c>
      <c r="D123" s="38"/>
      <c r="E123" s="38"/>
      <c r="F123" s="38"/>
      <c r="G123" s="38"/>
      <c r="H123" s="38"/>
      <c r="I123" s="38"/>
      <c r="J123" s="206">
        <f>BK123</f>
        <v>0</v>
      </c>
      <c r="K123" s="38"/>
      <c r="L123" s="42"/>
      <c r="M123" s="107"/>
      <c r="N123" s="207"/>
      <c r="O123" s="108"/>
      <c r="P123" s="208">
        <f>P124</f>
        <v>0</v>
      </c>
      <c r="Q123" s="108"/>
      <c r="R123" s="208">
        <f>R124</f>
        <v>0</v>
      </c>
      <c r="S123" s="108"/>
      <c r="T123" s="209">
        <f>T124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5" t="s">
        <v>76</v>
      </c>
      <c r="AU123" s="15" t="s">
        <v>124</v>
      </c>
      <c r="BK123" s="210">
        <f>BK124</f>
        <v>0</v>
      </c>
    </row>
    <row r="124" s="12" customFormat="1" ht="25.92" customHeight="1">
      <c r="A124" s="12"/>
      <c r="B124" s="211"/>
      <c r="C124" s="212"/>
      <c r="D124" s="213" t="s">
        <v>76</v>
      </c>
      <c r="E124" s="214" t="s">
        <v>146</v>
      </c>
      <c r="F124" s="214" t="s">
        <v>147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P125+P130+P132+P137+P139+P144</f>
        <v>0</v>
      </c>
      <c r="Q124" s="219"/>
      <c r="R124" s="220">
        <f>R125+R130+R132+R137+R139+R144</f>
        <v>0</v>
      </c>
      <c r="S124" s="219"/>
      <c r="T124" s="221">
        <f>T125+T130+T132+T137+T139+T144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77</v>
      </c>
      <c r="AY124" s="222" t="s">
        <v>148</v>
      </c>
      <c r="BK124" s="224">
        <f>BK125+BK130+BK132+BK137+BK139+BK144</f>
        <v>0</v>
      </c>
    </row>
    <row r="125" s="12" customFormat="1" ht="22.8" customHeight="1">
      <c r="A125" s="12"/>
      <c r="B125" s="211"/>
      <c r="C125" s="212"/>
      <c r="D125" s="213" t="s">
        <v>76</v>
      </c>
      <c r="E125" s="225" t="s">
        <v>85</v>
      </c>
      <c r="F125" s="225" t="s">
        <v>149</v>
      </c>
      <c r="G125" s="212"/>
      <c r="H125" s="212"/>
      <c r="I125" s="215"/>
      <c r="J125" s="226">
        <f>BK125</f>
        <v>0</v>
      </c>
      <c r="K125" s="212"/>
      <c r="L125" s="217"/>
      <c r="M125" s="218"/>
      <c r="N125" s="219"/>
      <c r="O125" s="219"/>
      <c r="P125" s="220">
        <f>SUM(P126:P129)</f>
        <v>0</v>
      </c>
      <c r="Q125" s="219"/>
      <c r="R125" s="220">
        <f>SUM(R126:R129)</f>
        <v>0</v>
      </c>
      <c r="S125" s="219"/>
      <c r="T125" s="221">
        <f>SUM(T126:T129)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85</v>
      </c>
      <c r="AY125" s="222" t="s">
        <v>148</v>
      </c>
      <c r="BK125" s="224">
        <f>SUM(BK126:BK129)</f>
        <v>0</v>
      </c>
    </row>
    <row r="126" s="2" customFormat="1" ht="21.75" customHeight="1">
      <c r="A126" s="36"/>
      <c r="B126" s="37"/>
      <c r="C126" s="227" t="s">
        <v>85</v>
      </c>
      <c r="D126" s="227" t="s">
        <v>150</v>
      </c>
      <c r="E126" s="228" t="s">
        <v>151</v>
      </c>
      <c r="F126" s="229" t="s">
        <v>152</v>
      </c>
      <c r="G126" s="230" t="s">
        <v>153</v>
      </c>
      <c r="H126" s="231">
        <v>0.69999999999999996</v>
      </c>
      <c r="I126" s="232"/>
      <c r="J126" s="233">
        <f>ROUND(I126*H126,2)</f>
        <v>0</v>
      </c>
      <c r="K126" s="234"/>
      <c r="L126" s="42"/>
      <c r="M126" s="235" t="s">
        <v>1</v>
      </c>
      <c r="N126" s="236" t="s">
        <v>43</v>
      </c>
      <c r="O126" s="95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9" t="s">
        <v>154</v>
      </c>
      <c r="AT126" s="239" t="s">
        <v>150</v>
      </c>
      <c r="AU126" s="239" t="s">
        <v>155</v>
      </c>
      <c r="AY126" s="15" t="s">
        <v>148</v>
      </c>
      <c r="BE126" s="240">
        <f>IF(N126="základná",J126,0)</f>
        <v>0</v>
      </c>
      <c r="BF126" s="240">
        <f>IF(N126="znížená",J126,0)</f>
        <v>0</v>
      </c>
      <c r="BG126" s="240">
        <f>IF(N126="zákl. prenesená",J126,0)</f>
        <v>0</v>
      </c>
      <c r="BH126" s="240">
        <f>IF(N126="zníž. prenesená",J126,0)</f>
        <v>0</v>
      </c>
      <c r="BI126" s="240">
        <f>IF(N126="nulová",J126,0)</f>
        <v>0</v>
      </c>
      <c r="BJ126" s="15" t="s">
        <v>155</v>
      </c>
      <c r="BK126" s="240">
        <f>ROUND(I126*H126,2)</f>
        <v>0</v>
      </c>
      <c r="BL126" s="15" t="s">
        <v>154</v>
      </c>
      <c r="BM126" s="239" t="s">
        <v>155</v>
      </c>
    </row>
    <row r="127" s="2" customFormat="1" ht="33" customHeight="1">
      <c r="A127" s="36"/>
      <c r="B127" s="37"/>
      <c r="C127" s="227" t="s">
        <v>155</v>
      </c>
      <c r="D127" s="227" t="s">
        <v>150</v>
      </c>
      <c r="E127" s="228" t="s">
        <v>156</v>
      </c>
      <c r="F127" s="229" t="s">
        <v>157</v>
      </c>
      <c r="G127" s="230" t="s">
        <v>153</v>
      </c>
      <c r="H127" s="231">
        <v>0.69999999999999996</v>
      </c>
      <c r="I127" s="232"/>
      <c r="J127" s="233">
        <f>ROUND(I127*H127,2)</f>
        <v>0</v>
      </c>
      <c r="K127" s="234"/>
      <c r="L127" s="42"/>
      <c r="M127" s="235" t="s">
        <v>1</v>
      </c>
      <c r="N127" s="236" t="s">
        <v>43</v>
      </c>
      <c r="O127" s="95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39" t="s">
        <v>154</v>
      </c>
      <c r="AT127" s="239" t="s">
        <v>150</v>
      </c>
      <c r="AU127" s="239" t="s">
        <v>155</v>
      </c>
      <c r="AY127" s="15" t="s">
        <v>148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5" t="s">
        <v>155</v>
      </c>
      <c r="BK127" s="240">
        <f>ROUND(I127*H127,2)</f>
        <v>0</v>
      </c>
      <c r="BL127" s="15" t="s">
        <v>154</v>
      </c>
      <c r="BM127" s="239" t="s">
        <v>154</v>
      </c>
    </row>
    <row r="128" s="2" customFormat="1" ht="24.15" customHeight="1">
      <c r="A128" s="36"/>
      <c r="B128" s="37"/>
      <c r="C128" s="227" t="s">
        <v>158</v>
      </c>
      <c r="D128" s="227" t="s">
        <v>150</v>
      </c>
      <c r="E128" s="228" t="s">
        <v>159</v>
      </c>
      <c r="F128" s="229" t="s">
        <v>160</v>
      </c>
      <c r="G128" s="230" t="s">
        <v>153</v>
      </c>
      <c r="H128" s="231">
        <v>0.69999999999999996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161</v>
      </c>
    </row>
    <row r="129" s="2" customFormat="1" ht="16.5" customHeight="1">
      <c r="A129" s="36"/>
      <c r="B129" s="37"/>
      <c r="C129" s="227" t="s">
        <v>154</v>
      </c>
      <c r="D129" s="227" t="s">
        <v>150</v>
      </c>
      <c r="E129" s="228" t="s">
        <v>162</v>
      </c>
      <c r="F129" s="229" t="s">
        <v>163</v>
      </c>
      <c r="G129" s="230" t="s">
        <v>153</v>
      </c>
      <c r="H129" s="231">
        <v>0.69999999999999996</v>
      </c>
      <c r="I129" s="232"/>
      <c r="J129" s="233">
        <f>ROUND(I129*H129,2)</f>
        <v>0</v>
      </c>
      <c r="K129" s="234"/>
      <c r="L129" s="42"/>
      <c r="M129" s="235" t="s">
        <v>1</v>
      </c>
      <c r="N129" s="236" t="s">
        <v>43</v>
      </c>
      <c r="O129" s="95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39" t="s">
        <v>154</v>
      </c>
      <c r="AT129" s="239" t="s">
        <v>150</v>
      </c>
      <c r="AU129" s="239" t="s">
        <v>155</v>
      </c>
      <c r="AY129" s="15" t="s">
        <v>148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5" t="s">
        <v>155</v>
      </c>
      <c r="BK129" s="240">
        <f>ROUND(I129*H129,2)</f>
        <v>0</v>
      </c>
      <c r="BL129" s="15" t="s">
        <v>154</v>
      </c>
      <c r="BM129" s="239" t="s">
        <v>164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155</v>
      </c>
      <c r="F130" s="225" t="s">
        <v>165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P131</f>
        <v>0</v>
      </c>
      <c r="Q130" s="219"/>
      <c r="R130" s="220">
        <f>R131</f>
        <v>0</v>
      </c>
      <c r="S130" s="219"/>
      <c r="T130" s="221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85</v>
      </c>
      <c r="AT130" s="223" t="s">
        <v>76</v>
      </c>
      <c r="AU130" s="223" t="s">
        <v>85</v>
      </c>
      <c r="AY130" s="222" t="s">
        <v>148</v>
      </c>
      <c r="BK130" s="224">
        <f>BK131</f>
        <v>0</v>
      </c>
    </row>
    <row r="131" s="2" customFormat="1" ht="16.5" customHeight="1">
      <c r="A131" s="36"/>
      <c r="B131" s="37"/>
      <c r="C131" s="227" t="s">
        <v>166</v>
      </c>
      <c r="D131" s="227" t="s">
        <v>150</v>
      </c>
      <c r="E131" s="228" t="s">
        <v>167</v>
      </c>
      <c r="F131" s="229" t="s">
        <v>168</v>
      </c>
      <c r="G131" s="230" t="s">
        <v>153</v>
      </c>
      <c r="H131" s="231">
        <v>0.69999999999999996</v>
      </c>
      <c r="I131" s="232"/>
      <c r="J131" s="233">
        <f>ROUND(I131*H131,2)</f>
        <v>0</v>
      </c>
      <c r="K131" s="234"/>
      <c r="L131" s="42"/>
      <c r="M131" s="235" t="s">
        <v>1</v>
      </c>
      <c r="N131" s="236" t="s">
        <v>43</v>
      </c>
      <c r="O131" s="95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39" t="s">
        <v>154</v>
      </c>
      <c r="AT131" s="239" t="s">
        <v>150</v>
      </c>
      <c r="AU131" s="239" t="s">
        <v>155</v>
      </c>
      <c r="AY131" s="15" t="s">
        <v>148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5" t="s">
        <v>155</v>
      </c>
      <c r="BK131" s="240">
        <f>ROUND(I131*H131,2)</f>
        <v>0</v>
      </c>
      <c r="BL131" s="15" t="s">
        <v>154</v>
      </c>
      <c r="BM131" s="239" t="s">
        <v>169</v>
      </c>
    </row>
    <row r="132" s="12" customFormat="1" ht="22.8" customHeight="1">
      <c r="A132" s="12"/>
      <c r="B132" s="211"/>
      <c r="C132" s="212"/>
      <c r="D132" s="213" t="s">
        <v>76</v>
      </c>
      <c r="E132" s="225" t="s">
        <v>184</v>
      </c>
      <c r="F132" s="225" t="s">
        <v>185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SUM(P133:P136)</f>
        <v>0</v>
      </c>
      <c r="Q132" s="219"/>
      <c r="R132" s="220">
        <f>SUM(R133:R136)</f>
        <v>0</v>
      </c>
      <c r="S132" s="219"/>
      <c r="T132" s="221">
        <f>SUM(T133:T136)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155</v>
      </c>
      <c r="AT132" s="223" t="s">
        <v>76</v>
      </c>
      <c r="AU132" s="223" t="s">
        <v>85</v>
      </c>
      <c r="AY132" s="222" t="s">
        <v>148</v>
      </c>
      <c r="BK132" s="224">
        <f>SUM(BK133:BK136)</f>
        <v>0</v>
      </c>
    </row>
    <row r="133" s="2" customFormat="1" ht="24.15" customHeight="1">
      <c r="A133" s="36"/>
      <c r="B133" s="37"/>
      <c r="C133" s="227" t="s">
        <v>161</v>
      </c>
      <c r="D133" s="227" t="s">
        <v>150</v>
      </c>
      <c r="E133" s="228" t="s">
        <v>186</v>
      </c>
      <c r="F133" s="229" t="s">
        <v>187</v>
      </c>
      <c r="G133" s="230" t="s">
        <v>212</v>
      </c>
      <c r="H133" s="231">
        <v>39</v>
      </c>
      <c r="I133" s="232"/>
      <c r="J133" s="233">
        <f>ROUND(I133*H133,2)</f>
        <v>0</v>
      </c>
      <c r="K133" s="234"/>
      <c r="L133" s="42"/>
      <c r="M133" s="235" t="s">
        <v>1</v>
      </c>
      <c r="N133" s="236" t="s">
        <v>43</v>
      </c>
      <c r="O133" s="95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39" t="s">
        <v>183</v>
      </c>
      <c r="AT133" s="239" t="s">
        <v>150</v>
      </c>
      <c r="AU133" s="239" t="s">
        <v>155</v>
      </c>
      <c r="AY133" s="15" t="s">
        <v>148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5" t="s">
        <v>155</v>
      </c>
      <c r="BK133" s="240">
        <f>ROUND(I133*H133,2)</f>
        <v>0</v>
      </c>
      <c r="BL133" s="15" t="s">
        <v>183</v>
      </c>
      <c r="BM133" s="239" t="s">
        <v>175</v>
      </c>
    </row>
    <row r="134" s="2" customFormat="1" ht="16.5" customHeight="1">
      <c r="A134" s="36"/>
      <c r="B134" s="37"/>
      <c r="C134" s="241" t="s">
        <v>176</v>
      </c>
      <c r="D134" s="241" t="s">
        <v>189</v>
      </c>
      <c r="E134" s="242" t="s">
        <v>190</v>
      </c>
      <c r="F134" s="243" t="s">
        <v>252</v>
      </c>
      <c r="G134" s="244" t="s">
        <v>153</v>
      </c>
      <c r="H134" s="245">
        <v>0.90000000000000002</v>
      </c>
      <c r="I134" s="246"/>
      <c r="J134" s="247">
        <f>ROUND(I134*H134,2)</f>
        <v>0</v>
      </c>
      <c r="K134" s="248"/>
      <c r="L134" s="249"/>
      <c r="M134" s="250" t="s">
        <v>1</v>
      </c>
      <c r="N134" s="251" t="s">
        <v>43</v>
      </c>
      <c r="O134" s="95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9" t="s">
        <v>192</v>
      </c>
      <c r="AT134" s="239" t="s">
        <v>189</v>
      </c>
      <c r="AU134" s="239" t="s">
        <v>155</v>
      </c>
      <c r="AY134" s="15" t="s">
        <v>148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5" t="s">
        <v>155</v>
      </c>
      <c r="BK134" s="240">
        <f>ROUND(I134*H134,2)</f>
        <v>0</v>
      </c>
      <c r="BL134" s="15" t="s">
        <v>183</v>
      </c>
      <c r="BM134" s="239" t="s">
        <v>179</v>
      </c>
    </row>
    <row r="135" s="2" customFormat="1" ht="24.15" customHeight="1">
      <c r="A135" s="36"/>
      <c r="B135" s="37"/>
      <c r="C135" s="227" t="s">
        <v>164</v>
      </c>
      <c r="D135" s="227" t="s">
        <v>150</v>
      </c>
      <c r="E135" s="228" t="s">
        <v>194</v>
      </c>
      <c r="F135" s="229" t="s">
        <v>195</v>
      </c>
      <c r="G135" s="230" t="s">
        <v>153</v>
      </c>
      <c r="H135" s="231">
        <v>0.90000000000000002</v>
      </c>
      <c r="I135" s="232"/>
      <c r="J135" s="233">
        <f>ROUND(I135*H135,2)</f>
        <v>0</v>
      </c>
      <c r="K135" s="234"/>
      <c r="L135" s="42"/>
      <c r="M135" s="235" t="s">
        <v>1</v>
      </c>
      <c r="N135" s="236" t="s">
        <v>43</v>
      </c>
      <c r="O135" s="95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9" t="s">
        <v>183</v>
      </c>
      <c r="AT135" s="239" t="s">
        <v>150</v>
      </c>
      <c r="AU135" s="239" t="s">
        <v>155</v>
      </c>
      <c r="AY135" s="15" t="s">
        <v>148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5" t="s">
        <v>155</v>
      </c>
      <c r="BK135" s="240">
        <f>ROUND(I135*H135,2)</f>
        <v>0</v>
      </c>
      <c r="BL135" s="15" t="s">
        <v>183</v>
      </c>
      <c r="BM135" s="239" t="s">
        <v>183</v>
      </c>
    </row>
    <row r="136" s="2" customFormat="1" ht="24.15" customHeight="1">
      <c r="A136" s="36"/>
      <c r="B136" s="37"/>
      <c r="C136" s="227" t="s">
        <v>170</v>
      </c>
      <c r="D136" s="227" t="s">
        <v>150</v>
      </c>
      <c r="E136" s="228" t="s">
        <v>204</v>
      </c>
      <c r="F136" s="229" t="s">
        <v>205</v>
      </c>
      <c r="G136" s="230" t="s">
        <v>182</v>
      </c>
      <c r="H136" s="231">
        <v>1</v>
      </c>
      <c r="I136" s="232"/>
      <c r="J136" s="233">
        <f>ROUND(I136*H136,2)</f>
        <v>0</v>
      </c>
      <c r="K136" s="234"/>
      <c r="L136" s="42"/>
      <c r="M136" s="235" t="s">
        <v>1</v>
      </c>
      <c r="N136" s="236" t="s">
        <v>43</v>
      </c>
      <c r="O136" s="95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9" t="s">
        <v>183</v>
      </c>
      <c r="AT136" s="239" t="s">
        <v>150</v>
      </c>
      <c r="AU136" s="239" t="s">
        <v>155</v>
      </c>
      <c r="AY136" s="15" t="s">
        <v>148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5" t="s">
        <v>155</v>
      </c>
      <c r="BK136" s="240">
        <f>ROUND(I136*H136,2)</f>
        <v>0</v>
      </c>
      <c r="BL136" s="15" t="s">
        <v>183</v>
      </c>
      <c r="BM136" s="239" t="s">
        <v>188</v>
      </c>
    </row>
    <row r="137" s="12" customFormat="1" ht="22.8" customHeight="1">
      <c r="A137" s="12"/>
      <c r="B137" s="211"/>
      <c r="C137" s="212"/>
      <c r="D137" s="213" t="s">
        <v>76</v>
      </c>
      <c r="E137" s="225" t="s">
        <v>271</v>
      </c>
      <c r="F137" s="225" t="s">
        <v>272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P138</f>
        <v>0</v>
      </c>
      <c r="Q137" s="219"/>
      <c r="R137" s="220">
        <f>R138</f>
        <v>0</v>
      </c>
      <c r="S137" s="219"/>
      <c r="T137" s="221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155</v>
      </c>
      <c r="AT137" s="223" t="s">
        <v>76</v>
      </c>
      <c r="AU137" s="223" t="s">
        <v>85</v>
      </c>
      <c r="AY137" s="222" t="s">
        <v>148</v>
      </c>
      <c r="BK137" s="224">
        <f>BK138</f>
        <v>0</v>
      </c>
    </row>
    <row r="138" s="2" customFormat="1" ht="16.5" customHeight="1">
      <c r="A138" s="36"/>
      <c r="B138" s="37"/>
      <c r="C138" s="227" t="s">
        <v>169</v>
      </c>
      <c r="D138" s="227" t="s">
        <v>150</v>
      </c>
      <c r="E138" s="228" t="s">
        <v>273</v>
      </c>
      <c r="F138" s="229" t="s">
        <v>274</v>
      </c>
      <c r="G138" s="230" t="s">
        <v>216</v>
      </c>
      <c r="H138" s="231">
        <v>1</v>
      </c>
      <c r="I138" s="232"/>
      <c r="J138" s="233">
        <f>ROUND(I138*H138,2)</f>
        <v>0</v>
      </c>
      <c r="K138" s="234"/>
      <c r="L138" s="42"/>
      <c r="M138" s="235" t="s">
        <v>1</v>
      </c>
      <c r="N138" s="236" t="s">
        <v>43</v>
      </c>
      <c r="O138" s="95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39" t="s">
        <v>183</v>
      </c>
      <c r="AT138" s="239" t="s">
        <v>150</v>
      </c>
      <c r="AU138" s="239" t="s">
        <v>155</v>
      </c>
      <c r="AY138" s="15" t="s">
        <v>148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5" t="s">
        <v>155</v>
      </c>
      <c r="BK138" s="240">
        <f>ROUND(I138*H138,2)</f>
        <v>0</v>
      </c>
      <c r="BL138" s="15" t="s">
        <v>183</v>
      </c>
      <c r="BM138" s="239" t="s">
        <v>7</v>
      </c>
    </row>
    <row r="139" s="12" customFormat="1" ht="22.8" customHeight="1">
      <c r="A139" s="12"/>
      <c r="B139" s="211"/>
      <c r="C139" s="212"/>
      <c r="D139" s="213" t="s">
        <v>76</v>
      </c>
      <c r="E139" s="225" t="s">
        <v>223</v>
      </c>
      <c r="F139" s="225" t="s">
        <v>284</v>
      </c>
      <c r="G139" s="212"/>
      <c r="H139" s="212"/>
      <c r="I139" s="215"/>
      <c r="J139" s="226">
        <f>BK139</f>
        <v>0</v>
      </c>
      <c r="K139" s="212"/>
      <c r="L139" s="217"/>
      <c r="M139" s="218"/>
      <c r="N139" s="219"/>
      <c r="O139" s="219"/>
      <c r="P139" s="220">
        <f>SUM(P140:P143)</f>
        <v>0</v>
      </c>
      <c r="Q139" s="219"/>
      <c r="R139" s="220">
        <f>SUM(R140:R143)</f>
        <v>0</v>
      </c>
      <c r="S139" s="219"/>
      <c r="T139" s="221">
        <f>SUM(T140:T143)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2" t="s">
        <v>155</v>
      </c>
      <c r="AT139" s="223" t="s">
        <v>76</v>
      </c>
      <c r="AU139" s="223" t="s">
        <v>85</v>
      </c>
      <c r="AY139" s="222" t="s">
        <v>148</v>
      </c>
      <c r="BK139" s="224">
        <f>SUM(BK140:BK143)</f>
        <v>0</v>
      </c>
    </row>
    <row r="140" s="2" customFormat="1" ht="16.5" customHeight="1">
      <c r="A140" s="36"/>
      <c r="B140" s="37"/>
      <c r="C140" s="227" t="s">
        <v>193</v>
      </c>
      <c r="D140" s="227" t="s">
        <v>150</v>
      </c>
      <c r="E140" s="228" t="s">
        <v>278</v>
      </c>
      <c r="F140" s="229" t="s">
        <v>285</v>
      </c>
      <c r="G140" s="230" t="s">
        <v>216</v>
      </c>
      <c r="H140" s="231">
        <v>2</v>
      </c>
      <c r="I140" s="232"/>
      <c r="J140" s="233">
        <f>ROUND(I140*H140,2)</f>
        <v>0</v>
      </c>
      <c r="K140" s="234"/>
      <c r="L140" s="42"/>
      <c r="M140" s="235" t="s">
        <v>1</v>
      </c>
      <c r="N140" s="236" t="s">
        <v>43</v>
      </c>
      <c r="O140" s="95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9" t="s">
        <v>183</v>
      </c>
      <c r="AT140" s="239" t="s">
        <v>150</v>
      </c>
      <c r="AU140" s="239" t="s">
        <v>155</v>
      </c>
      <c r="AY140" s="15" t="s">
        <v>148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5" t="s">
        <v>155</v>
      </c>
      <c r="BK140" s="240">
        <f>ROUND(I140*H140,2)</f>
        <v>0</v>
      </c>
      <c r="BL140" s="15" t="s">
        <v>183</v>
      </c>
      <c r="BM140" s="239" t="s">
        <v>196</v>
      </c>
    </row>
    <row r="141" s="2" customFormat="1" ht="16.5" customHeight="1">
      <c r="A141" s="36"/>
      <c r="B141" s="37"/>
      <c r="C141" s="227" t="s">
        <v>175</v>
      </c>
      <c r="D141" s="227" t="s">
        <v>150</v>
      </c>
      <c r="E141" s="228" t="s">
        <v>280</v>
      </c>
      <c r="F141" s="229" t="s">
        <v>286</v>
      </c>
      <c r="G141" s="230" t="s">
        <v>216</v>
      </c>
      <c r="H141" s="231">
        <v>2</v>
      </c>
      <c r="I141" s="232"/>
      <c r="J141" s="233">
        <f>ROUND(I141*H141,2)</f>
        <v>0</v>
      </c>
      <c r="K141" s="234"/>
      <c r="L141" s="42"/>
      <c r="M141" s="235" t="s">
        <v>1</v>
      </c>
      <c r="N141" s="236" t="s">
        <v>43</v>
      </c>
      <c r="O141" s="95"/>
      <c r="P141" s="237">
        <f>O141*H141</f>
        <v>0</v>
      </c>
      <c r="Q141" s="237">
        <v>0</v>
      </c>
      <c r="R141" s="237">
        <f>Q141*H141</f>
        <v>0</v>
      </c>
      <c r="S141" s="237">
        <v>0</v>
      </c>
      <c r="T141" s="238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9" t="s">
        <v>183</v>
      </c>
      <c r="AT141" s="239" t="s">
        <v>150</v>
      </c>
      <c r="AU141" s="239" t="s">
        <v>155</v>
      </c>
      <c r="AY141" s="15" t="s">
        <v>148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5" t="s">
        <v>155</v>
      </c>
      <c r="BK141" s="240">
        <f>ROUND(I141*H141,2)</f>
        <v>0</v>
      </c>
      <c r="BL141" s="15" t="s">
        <v>183</v>
      </c>
      <c r="BM141" s="239" t="s">
        <v>199</v>
      </c>
    </row>
    <row r="142" s="2" customFormat="1" ht="16.5" customHeight="1">
      <c r="A142" s="36"/>
      <c r="B142" s="37"/>
      <c r="C142" s="227" t="s">
        <v>200</v>
      </c>
      <c r="D142" s="227" t="s">
        <v>150</v>
      </c>
      <c r="E142" s="228" t="s">
        <v>287</v>
      </c>
      <c r="F142" s="229" t="s">
        <v>279</v>
      </c>
      <c r="G142" s="230" t="s">
        <v>216</v>
      </c>
      <c r="H142" s="231">
        <v>8</v>
      </c>
      <c r="I142" s="232"/>
      <c r="J142" s="233">
        <f>ROUND(I142*H142,2)</f>
        <v>0</v>
      </c>
      <c r="K142" s="234"/>
      <c r="L142" s="42"/>
      <c r="M142" s="235" t="s">
        <v>1</v>
      </c>
      <c r="N142" s="236" t="s">
        <v>43</v>
      </c>
      <c r="O142" s="95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9" t="s">
        <v>183</v>
      </c>
      <c r="AT142" s="239" t="s">
        <v>150</v>
      </c>
      <c r="AU142" s="239" t="s">
        <v>155</v>
      </c>
      <c r="AY142" s="15" t="s">
        <v>148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5" t="s">
        <v>155</v>
      </c>
      <c r="BK142" s="240">
        <f>ROUND(I142*H142,2)</f>
        <v>0</v>
      </c>
      <c r="BL142" s="15" t="s">
        <v>183</v>
      </c>
      <c r="BM142" s="239" t="s">
        <v>203</v>
      </c>
    </row>
    <row r="143" s="2" customFormat="1" ht="24.15" customHeight="1">
      <c r="A143" s="36"/>
      <c r="B143" s="37"/>
      <c r="C143" s="227" t="s">
        <v>179</v>
      </c>
      <c r="D143" s="227" t="s">
        <v>150</v>
      </c>
      <c r="E143" s="228" t="s">
        <v>232</v>
      </c>
      <c r="F143" s="229" t="s">
        <v>233</v>
      </c>
      <c r="G143" s="230" t="s">
        <v>182</v>
      </c>
      <c r="H143" s="231">
        <v>0.10000000000000001</v>
      </c>
      <c r="I143" s="232"/>
      <c r="J143" s="233">
        <f>ROUND(I143*H143,2)</f>
        <v>0</v>
      </c>
      <c r="K143" s="234"/>
      <c r="L143" s="42"/>
      <c r="M143" s="235" t="s">
        <v>1</v>
      </c>
      <c r="N143" s="236" t="s">
        <v>43</v>
      </c>
      <c r="O143" s="95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39" t="s">
        <v>183</v>
      </c>
      <c r="AT143" s="239" t="s">
        <v>150</v>
      </c>
      <c r="AU143" s="239" t="s">
        <v>155</v>
      </c>
      <c r="AY143" s="15" t="s">
        <v>148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5" t="s">
        <v>155</v>
      </c>
      <c r="BK143" s="240">
        <f>ROUND(I143*H143,2)</f>
        <v>0</v>
      </c>
      <c r="BL143" s="15" t="s">
        <v>183</v>
      </c>
      <c r="BM143" s="239" t="s">
        <v>206</v>
      </c>
    </row>
    <row r="144" s="12" customFormat="1" ht="22.8" customHeight="1">
      <c r="A144" s="12"/>
      <c r="B144" s="211"/>
      <c r="C144" s="212"/>
      <c r="D144" s="213" t="s">
        <v>76</v>
      </c>
      <c r="E144" s="225" t="s">
        <v>235</v>
      </c>
      <c r="F144" s="225" t="s">
        <v>236</v>
      </c>
      <c r="G144" s="212"/>
      <c r="H144" s="212"/>
      <c r="I144" s="215"/>
      <c r="J144" s="226">
        <f>BK144</f>
        <v>0</v>
      </c>
      <c r="K144" s="212"/>
      <c r="L144" s="217"/>
      <c r="M144" s="218"/>
      <c r="N144" s="219"/>
      <c r="O144" s="219"/>
      <c r="P144" s="220">
        <f>SUM(P145:P147)</f>
        <v>0</v>
      </c>
      <c r="Q144" s="219"/>
      <c r="R144" s="220">
        <f>SUM(R145:R147)</f>
        <v>0</v>
      </c>
      <c r="S144" s="219"/>
      <c r="T144" s="221">
        <f>SUM(T145:T147)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2" t="s">
        <v>155</v>
      </c>
      <c r="AT144" s="223" t="s">
        <v>76</v>
      </c>
      <c r="AU144" s="223" t="s">
        <v>85</v>
      </c>
      <c r="AY144" s="222" t="s">
        <v>148</v>
      </c>
      <c r="BK144" s="224">
        <f>SUM(BK145:BK147)</f>
        <v>0</v>
      </c>
    </row>
    <row r="145" s="2" customFormat="1" ht="21.75" customHeight="1">
      <c r="A145" s="36"/>
      <c r="B145" s="37"/>
      <c r="C145" s="227" t="s">
        <v>209</v>
      </c>
      <c r="D145" s="227" t="s">
        <v>150</v>
      </c>
      <c r="E145" s="228" t="s">
        <v>238</v>
      </c>
      <c r="F145" s="229" t="s">
        <v>239</v>
      </c>
      <c r="G145" s="230" t="s">
        <v>247</v>
      </c>
      <c r="H145" s="231">
        <v>1</v>
      </c>
      <c r="I145" s="232"/>
      <c r="J145" s="233">
        <f>ROUND(I145*H145,2)</f>
        <v>0</v>
      </c>
      <c r="K145" s="234"/>
      <c r="L145" s="42"/>
      <c r="M145" s="235" t="s">
        <v>1</v>
      </c>
      <c r="N145" s="236" t="s">
        <v>43</v>
      </c>
      <c r="O145" s="95"/>
      <c r="P145" s="237">
        <f>O145*H145</f>
        <v>0</v>
      </c>
      <c r="Q145" s="237">
        <v>0</v>
      </c>
      <c r="R145" s="237">
        <f>Q145*H145</f>
        <v>0</v>
      </c>
      <c r="S145" s="237">
        <v>0</v>
      </c>
      <c r="T145" s="238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39" t="s">
        <v>183</v>
      </c>
      <c r="AT145" s="239" t="s">
        <v>150</v>
      </c>
      <c r="AU145" s="239" t="s">
        <v>155</v>
      </c>
      <c r="AY145" s="15" t="s">
        <v>148</v>
      </c>
      <c r="BE145" s="240">
        <f>IF(N145="základná",J145,0)</f>
        <v>0</v>
      </c>
      <c r="BF145" s="240">
        <f>IF(N145="znížená",J145,0)</f>
        <v>0</v>
      </c>
      <c r="BG145" s="240">
        <f>IF(N145="zákl. prenesená",J145,0)</f>
        <v>0</v>
      </c>
      <c r="BH145" s="240">
        <f>IF(N145="zníž. prenesená",J145,0)</f>
        <v>0</v>
      </c>
      <c r="BI145" s="240">
        <f>IF(N145="nulová",J145,0)</f>
        <v>0</v>
      </c>
      <c r="BJ145" s="15" t="s">
        <v>155</v>
      </c>
      <c r="BK145" s="240">
        <f>ROUND(I145*H145,2)</f>
        <v>0</v>
      </c>
      <c r="BL145" s="15" t="s">
        <v>183</v>
      </c>
      <c r="BM145" s="239" t="s">
        <v>213</v>
      </c>
    </row>
    <row r="146" s="2" customFormat="1" ht="16.5" customHeight="1">
      <c r="A146" s="36"/>
      <c r="B146" s="37"/>
      <c r="C146" s="227" t="s">
        <v>183</v>
      </c>
      <c r="D146" s="227" t="s">
        <v>150</v>
      </c>
      <c r="E146" s="228" t="s">
        <v>241</v>
      </c>
      <c r="F146" s="229" t="s">
        <v>242</v>
      </c>
      <c r="G146" s="230" t="s">
        <v>247</v>
      </c>
      <c r="H146" s="231">
        <v>3</v>
      </c>
      <c r="I146" s="232"/>
      <c r="J146" s="233">
        <f>ROUND(I146*H146,2)</f>
        <v>0</v>
      </c>
      <c r="K146" s="234"/>
      <c r="L146" s="42"/>
      <c r="M146" s="235" t="s">
        <v>1</v>
      </c>
      <c r="N146" s="236" t="s">
        <v>43</v>
      </c>
      <c r="O146" s="95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9" t="s">
        <v>183</v>
      </c>
      <c r="AT146" s="239" t="s">
        <v>150</v>
      </c>
      <c r="AU146" s="239" t="s">
        <v>155</v>
      </c>
      <c r="AY146" s="15" t="s">
        <v>148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5" t="s">
        <v>155</v>
      </c>
      <c r="BK146" s="240">
        <f>ROUND(I146*H146,2)</f>
        <v>0</v>
      </c>
      <c r="BL146" s="15" t="s">
        <v>183</v>
      </c>
      <c r="BM146" s="239" t="s">
        <v>192</v>
      </c>
    </row>
    <row r="147" s="2" customFormat="1" ht="16.5" customHeight="1">
      <c r="A147" s="36"/>
      <c r="B147" s="37"/>
      <c r="C147" s="227" t="s">
        <v>219</v>
      </c>
      <c r="D147" s="227" t="s">
        <v>150</v>
      </c>
      <c r="E147" s="228" t="s">
        <v>245</v>
      </c>
      <c r="F147" s="229" t="s">
        <v>246</v>
      </c>
      <c r="G147" s="230" t="s">
        <v>247</v>
      </c>
      <c r="H147" s="231">
        <v>1.5</v>
      </c>
      <c r="I147" s="232"/>
      <c r="J147" s="233">
        <f>ROUND(I147*H147,2)</f>
        <v>0</v>
      </c>
      <c r="K147" s="234"/>
      <c r="L147" s="42"/>
      <c r="M147" s="252" t="s">
        <v>1</v>
      </c>
      <c r="N147" s="253" t="s">
        <v>43</v>
      </c>
      <c r="O147" s="254"/>
      <c r="P147" s="255">
        <f>O147*H147</f>
        <v>0</v>
      </c>
      <c r="Q147" s="255">
        <v>0</v>
      </c>
      <c r="R147" s="255">
        <f>Q147*H147</f>
        <v>0</v>
      </c>
      <c r="S147" s="255">
        <v>0</v>
      </c>
      <c r="T147" s="25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9" t="s">
        <v>183</v>
      </c>
      <c r="AT147" s="239" t="s">
        <v>150</v>
      </c>
      <c r="AU147" s="239" t="s">
        <v>155</v>
      </c>
      <c r="AY147" s="15" t="s">
        <v>148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5" t="s">
        <v>155</v>
      </c>
      <c r="BK147" s="240">
        <f>ROUND(I147*H147,2)</f>
        <v>0</v>
      </c>
      <c r="BL147" s="15" t="s">
        <v>183</v>
      </c>
      <c r="BM147" s="239" t="s">
        <v>222</v>
      </c>
    </row>
    <row r="148" s="2" customFormat="1" ht="6.96" customHeight="1">
      <c r="A148" s="36"/>
      <c r="B148" s="70"/>
      <c r="C148" s="71"/>
      <c r="D148" s="71"/>
      <c r="E148" s="71"/>
      <c r="F148" s="71"/>
      <c r="G148" s="71"/>
      <c r="H148" s="71"/>
      <c r="I148" s="71"/>
      <c r="J148" s="71"/>
      <c r="K148" s="71"/>
      <c r="L148" s="42"/>
      <c r="M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</row>
  </sheetData>
  <sheetProtection sheet="1" autoFilter="0" formatColumns="0" formatRows="0" objects="1" scenarios="1" spinCount="100000" saltValue="xuWhxXMNIHyTPVF0fEkInIg/TBE5e7J5iAL27KUSzMWyR6G0wakpXN4QGAzyh7Dw3Mo6v5NNRCR40+4itrYpiA==" hashValue="72odA2h3gHw1U3IQtaphUZFsiigWKJ/F8Sys4Z7jphsc/COypDIWgaakrsz5FYmszGtIWYD4VbtoYWOL8Moa/w==" algorithmName="SHA-512" password="C678"/>
  <autoFilter ref="C122:K147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104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288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ROUND(J123,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ROUND((SUM(BE123:BE148)),  2)</f>
        <v>0</v>
      </c>
      <c r="G33" s="160"/>
      <c r="H33" s="160"/>
      <c r="I33" s="161">
        <v>0.20000000000000001</v>
      </c>
      <c r="J33" s="159">
        <f>ROUND(((SUM(BE123:BE148))*I33),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ROUND((SUM(BF123:BF148)),  2)</f>
        <v>0</v>
      </c>
      <c r="G34" s="160"/>
      <c r="H34" s="160"/>
      <c r="I34" s="161">
        <v>0.20000000000000001</v>
      </c>
      <c r="J34" s="159">
        <f>ROUND(((SUM(BF123:BF148))*I34),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ROUND((SUM(BG123:BG148)),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ROUND((SUM(BH123:BH148)),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ROUND((SUM(BI123:BI148)),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07 - FITDRÁHA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J123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J124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J125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127</v>
      </c>
      <c r="E99" s="196"/>
      <c r="F99" s="196"/>
      <c r="G99" s="196"/>
      <c r="H99" s="196"/>
      <c r="I99" s="196"/>
      <c r="J99" s="197">
        <f>J130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129</v>
      </c>
      <c r="E100" s="196"/>
      <c r="F100" s="196"/>
      <c r="G100" s="196"/>
      <c r="H100" s="196"/>
      <c r="I100" s="196"/>
      <c r="J100" s="197">
        <f>J132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269</v>
      </c>
      <c r="E101" s="196"/>
      <c r="F101" s="196"/>
      <c r="G101" s="196"/>
      <c r="H101" s="196"/>
      <c r="I101" s="196"/>
      <c r="J101" s="197">
        <f>J139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283</v>
      </c>
      <c r="E102" s="196"/>
      <c r="F102" s="196"/>
      <c r="G102" s="196"/>
      <c r="H102" s="196"/>
      <c r="I102" s="196"/>
      <c r="J102" s="197">
        <f>J141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94"/>
      <c r="D103" s="195" t="s">
        <v>133</v>
      </c>
      <c r="E103" s="196"/>
      <c r="F103" s="196"/>
      <c r="G103" s="196"/>
      <c r="H103" s="196"/>
      <c r="I103" s="196"/>
      <c r="J103" s="197">
        <f>J145</f>
        <v>0</v>
      </c>
      <c r="K103" s="194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67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6.96" customHeight="1">
      <c r="A105" s="36"/>
      <c r="B105" s="70"/>
      <c r="C105" s="71"/>
      <c r="D105" s="71"/>
      <c r="E105" s="71"/>
      <c r="F105" s="71"/>
      <c r="G105" s="71"/>
      <c r="H105" s="71"/>
      <c r="I105" s="71"/>
      <c r="J105" s="71"/>
      <c r="K105" s="71"/>
      <c r="L105" s="67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9" s="2" customFormat="1" ht="6.96" customHeight="1">
      <c r="A109" s="36"/>
      <c r="B109" s="72"/>
      <c r="C109" s="73"/>
      <c r="D109" s="73"/>
      <c r="E109" s="73"/>
      <c r="F109" s="73"/>
      <c r="G109" s="73"/>
      <c r="H109" s="73"/>
      <c r="I109" s="73"/>
      <c r="J109" s="73"/>
      <c r="K109" s="73"/>
      <c r="L109" s="67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4.96" customHeight="1">
      <c r="A110" s="36"/>
      <c r="B110" s="37"/>
      <c r="C110" s="21" t="s">
        <v>134</v>
      </c>
      <c r="D110" s="38"/>
      <c r="E110" s="38"/>
      <c r="F110" s="38"/>
      <c r="G110" s="38"/>
      <c r="H110" s="38"/>
      <c r="I110" s="38"/>
      <c r="J110" s="38"/>
      <c r="K110" s="38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15</v>
      </c>
      <c r="D112" s="38"/>
      <c r="E112" s="38"/>
      <c r="F112" s="38"/>
      <c r="G112" s="38"/>
      <c r="H112" s="38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182" t="str">
        <f>E7</f>
        <v>Detské Inkluzívne ihrisko Rodinka</v>
      </c>
      <c r="F113" s="30"/>
      <c r="G113" s="30"/>
      <c r="H113" s="30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118</v>
      </c>
      <c r="D114" s="38"/>
      <c r="E114" s="38"/>
      <c r="F114" s="38"/>
      <c r="G114" s="38"/>
      <c r="H114" s="38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6.5" customHeight="1">
      <c r="A115" s="36"/>
      <c r="B115" s="37"/>
      <c r="C115" s="38"/>
      <c r="D115" s="38"/>
      <c r="E115" s="80" t="str">
        <f>E9</f>
        <v>SO 07 - FITDRÁHA</v>
      </c>
      <c r="F115" s="38"/>
      <c r="G115" s="38"/>
      <c r="H115" s="38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2" customHeight="1">
      <c r="A117" s="36"/>
      <c r="B117" s="37"/>
      <c r="C117" s="30" t="s">
        <v>19</v>
      </c>
      <c r="D117" s="38"/>
      <c r="E117" s="38"/>
      <c r="F117" s="25" t="str">
        <f>F12</f>
        <v>Skalica</v>
      </c>
      <c r="G117" s="38"/>
      <c r="H117" s="38"/>
      <c r="I117" s="30" t="s">
        <v>21</v>
      </c>
      <c r="J117" s="83" t="str">
        <f>IF(J12="","",J12)</f>
        <v>20. 1. 2022</v>
      </c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25.65" customHeight="1">
      <c r="A119" s="36"/>
      <c r="B119" s="37"/>
      <c r="C119" s="30" t="s">
        <v>23</v>
      </c>
      <c r="D119" s="38"/>
      <c r="E119" s="38"/>
      <c r="F119" s="25" t="str">
        <f>E15</f>
        <v>Mesto Skalica</v>
      </c>
      <c r="G119" s="38"/>
      <c r="H119" s="38"/>
      <c r="I119" s="30" t="s">
        <v>31</v>
      </c>
      <c r="J119" s="34" t="str">
        <f>E21</f>
        <v>Ing. arch. Andrea Kliská</v>
      </c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5.15" customHeight="1">
      <c r="A120" s="36"/>
      <c r="B120" s="37"/>
      <c r="C120" s="30" t="s">
        <v>29</v>
      </c>
      <c r="D120" s="38"/>
      <c r="E120" s="38"/>
      <c r="F120" s="25" t="str">
        <f>IF(E18="","",E18)</f>
        <v>Vyplň údaj</v>
      </c>
      <c r="G120" s="38"/>
      <c r="H120" s="38"/>
      <c r="I120" s="30" t="s">
        <v>34</v>
      </c>
      <c r="J120" s="34" t="str">
        <f>E24</f>
        <v xml:space="preserve"> </v>
      </c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0.32" customHeight="1">
      <c r="A121" s="36"/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67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11" customFormat="1" ht="29.28" customHeight="1">
      <c r="A122" s="199"/>
      <c r="B122" s="200"/>
      <c r="C122" s="201" t="s">
        <v>135</v>
      </c>
      <c r="D122" s="202" t="s">
        <v>62</v>
      </c>
      <c r="E122" s="202" t="s">
        <v>58</v>
      </c>
      <c r="F122" s="202" t="s">
        <v>59</v>
      </c>
      <c r="G122" s="202" t="s">
        <v>136</v>
      </c>
      <c r="H122" s="202" t="s">
        <v>137</v>
      </c>
      <c r="I122" s="202" t="s">
        <v>138</v>
      </c>
      <c r="J122" s="203" t="s">
        <v>122</v>
      </c>
      <c r="K122" s="204" t="s">
        <v>139</v>
      </c>
      <c r="L122" s="205"/>
      <c r="M122" s="104" t="s">
        <v>1</v>
      </c>
      <c r="N122" s="105" t="s">
        <v>41</v>
      </c>
      <c r="O122" s="105" t="s">
        <v>140</v>
      </c>
      <c r="P122" s="105" t="s">
        <v>141</v>
      </c>
      <c r="Q122" s="105" t="s">
        <v>142</v>
      </c>
      <c r="R122" s="105" t="s">
        <v>143</v>
      </c>
      <c r="S122" s="105" t="s">
        <v>144</v>
      </c>
      <c r="T122" s="106" t="s">
        <v>145</v>
      </c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</row>
    <row r="123" s="2" customFormat="1" ht="22.8" customHeight="1">
      <c r="A123" s="36"/>
      <c r="B123" s="37"/>
      <c r="C123" s="111" t="s">
        <v>123</v>
      </c>
      <c r="D123" s="38"/>
      <c r="E123" s="38"/>
      <c r="F123" s="38"/>
      <c r="G123" s="38"/>
      <c r="H123" s="38"/>
      <c r="I123" s="38"/>
      <c r="J123" s="206">
        <f>BK123</f>
        <v>0</v>
      </c>
      <c r="K123" s="38"/>
      <c r="L123" s="42"/>
      <c r="M123" s="107"/>
      <c r="N123" s="207"/>
      <c r="O123" s="108"/>
      <c r="P123" s="208">
        <f>P124</f>
        <v>0</v>
      </c>
      <c r="Q123" s="108"/>
      <c r="R123" s="208">
        <f>R124</f>
        <v>0</v>
      </c>
      <c r="S123" s="108"/>
      <c r="T123" s="209">
        <f>T124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5" t="s">
        <v>76</v>
      </c>
      <c r="AU123" s="15" t="s">
        <v>124</v>
      </c>
      <c r="BK123" s="210">
        <f>BK124</f>
        <v>0</v>
      </c>
    </row>
    <row r="124" s="12" customFormat="1" ht="25.92" customHeight="1">
      <c r="A124" s="12"/>
      <c r="B124" s="211"/>
      <c r="C124" s="212"/>
      <c r="D124" s="213" t="s">
        <v>76</v>
      </c>
      <c r="E124" s="214" t="s">
        <v>146</v>
      </c>
      <c r="F124" s="214" t="s">
        <v>147</v>
      </c>
      <c r="G124" s="212"/>
      <c r="H124" s="212"/>
      <c r="I124" s="215"/>
      <c r="J124" s="216">
        <f>BK124</f>
        <v>0</v>
      </c>
      <c r="K124" s="212"/>
      <c r="L124" s="217"/>
      <c r="M124" s="218"/>
      <c r="N124" s="219"/>
      <c r="O124" s="219"/>
      <c r="P124" s="220">
        <f>P125+P130+P132+P139+P141+P145</f>
        <v>0</v>
      </c>
      <c r="Q124" s="219"/>
      <c r="R124" s="220">
        <f>R125+R130+R132+R139+R141+R145</f>
        <v>0</v>
      </c>
      <c r="S124" s="219"/>
      <c r="T124" s="221">
        <f>T125+T130+T132+T139+T141+T145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77</v>
      </c>
      <c r="AY124" s="222" t="s">
        <v>148</v>
      </c>
      <c r="BK124" s="224">
        <f>BK125+BK130+BK132+BK139+BK141+BK145</f>
        <v>0</v>
      </c>
    </row>
    <row r="125" s="12" customFormat="1" ht="22.8" customHeight="1">
      <c r="A125" s="12"/>
      <c r="B125" s="211"/>
      <c r="C125" s="212"/>
      <c r="D125" s="213" t="s">
        <v>76</v>
      </c>
      <c r="E125" s="225" t="s">
        <v>85</v>
      </c>
      <c r="F125" s="225" t="s">
        <v>149</v>
      </c>
      <c r="G125" s="212"/>
      <c r="H125" s="212"/>
      <c r="I125" s="215"/>
      <c r="J125" s="226">
        <f>BK125</f>
        <v>0</v>
      </c>
      <c r="K125" s="212"/>
      <c r="L125" s="217"/>
      <c r="M125" s="218"/>
      <c r="N125" s="219"/>
      <c r="O125" s="219"/>
      <c r="P125" s="220">
        <f>SUM(P126:P129)</f>
        <v>0</v>
      </c>
      <c r="Q125" s="219"/>
      <c r="R125" s="220">
        <f>SUM(R126:R129)</f>
        <v>0</v>
      </c>
      <c r="S125" s="219"/>
      <c r="T125" s="221">
        <f>SUM(T126:T129)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2" t="s">
        <v>85</v>
      </c>
      <c r="AT125" s="223" t="s">
        <v>76</v>
      </c>
      <c r="AU125" s="223" t="s">
        <v>85</v>
      </c>
      <c r="AY125" s="222" t="s">
        <v>148</v>
      </c>
      <c r="BK125" s="224">
        <f>SUM(BK126:BK129)</f>
        <v>0</v>
      </c>
    </row>
    <row r="126" s="2" customFormat="1" ht="21.75" customHeight="1">
      <c r="A126" s="36"/>
      <c r="B126" s="37"/>
      <c r="C126" s="227" t="s">
        <v>85</v>
      </c>
      <c r="D126" s="227" t="s">
        <v>150</v>
      </c>
      <c r="E126" s="228" t="s">
        <v>151</v>
      </c>
      <c r="F126" s="229" t="s">
        <v>152</v>
      </c>
      <c r="G126" s="230" t="s">
        <v>153</v>
      </c>
      <c r="H126" s="231">
        <v>2.5</v>
      </c>
      <c r="I126" s="232"/>
      <c r="J126" s="233">
        <f>ROUND(I126*H126,2)</f>
        <v>0</v>
      </c>
      <c r="K126" s="234"/>
      <c r="L126" s="42"/>
      <c r="M126" s="235" t="s">
        <v>1</v>
      </c>
      <c r="N126" s="236" t="s">
        <v>43</v>
      </c>
      <c r="O126" s="95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9" t="s">
        <v>154</v>
      </c>
      <c r="AT126" s="239" t="s">
        <v>150</v>
      </c>
      <c r="AU126" s="239" t="s">
        <v>155</v>
      </c>
      <c r="AY126" s="15" t="s">
        <v>148</v>
      </c>
      <c r="BE126" s="240">
        <f>IF(N126="základná",J126,0)</f>
        <v>0</v>
      </c>
      <c r="BF126" s="240">
        <f>IF(N126="znížená",J126,0)</f>
        <v>0</v>
      </c>
      <c r="BG126" s="240">
        <f>IF(N126="zákl. prenesená",J126,0)</f>
        <v>0</v>
      </c>
      <c r="BH126" s="240">
        <f>IF(N126="zníž. prenesená",J126,0)</f>
        <v>0</v>
      </c>
      <c r="BI126" s="240">
        <f>IF(N126="nulová",J126,0)</f>
        <v>0</v>
      </c>
      <c r="BJ126" s="15" t="s">
        <v>155</v>
      </c>
      <c r="BK126" s="240">
        <f>ROUND(I126*H126,2)</f>
        <v>0</v>
      </c>
      <c r="BL126" s="15" t="s">
        <v>154</v>
      </c>
      <c r="BM126" s="239" t="s">
        <v>155</v>
      </c>
    </row>
    <row r="127" s="2" customFormat="1" ht="33" customHeight="1">
      <c r="A127" s="36"/>
      <c r="B127" s="37"/>
      <c r="C127" s="227" t="s">
        <v>155</v>
      </c>
      <c r="D127" s="227" t="s">
        <v>150</v>
      </c>
      <c r="E127" s="228" t="s">
        <v>156</v>
      </c>
      <c r="F127" s="229" t="s">
        <v>157</v>
      </c>
      <c r="G127" s="230" t="s">
        <v>153</v>
      </c>
      <c r="H127" s="231">
        <v>2.5</v>
      </c>
      <c r="I127" s="232"/>
      <c r="J127" s="233">
        <f>ROUND(I127*H127,2)</f>
        <v>0</v>
      </c>
      <c r="K127" s="234"/>
      <c r="L127" s="42"/>
      <c r="M127" s="235" t="s">
        <v>1</v>
      </c>
      <c r="N127" s="236" t="s">
        <v>43</v>
      </c>
      <c r="O127" s="95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39" t="s">
        <v>154</v>
      </c>
      <c r="AT127" s="239" t="s">
        <v>150</v>
      </c>
      <c r="AU127" s="239" t="s">
        <v>155</v>
      </c>
      <c r="AY127" s="15" t="s">
        <v>148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5" t="s">
        <v>155</v>
      </c>
      <c r="BK127" s="240">
        <f>ROUND(I127*H127,2)</f>
        <v>0</v>
      </c>
      <c r="BL127" s="15" t="s">
        <v>154</v>
      </c>
      <c r="BM127" s="239" t="s">
        <v>154</v>
      </c>
    </row>
    <row r="128" s="2" customFormat="1" ht="24.15" customHeight="1">
      <c r="A128" s="36"/>
      <c r="B128" s="37"/>
      <c r="C128" s="227" t="s">
        <v>158</v>
      </c>
      <c r="D128" s="227" t="s">
        <v>150</v>
      </c>
      <c r="E128" s="228" t="s">
        <v>159</v>
      </c>
      <c r="F128" s="229" t="s">
        <v>160</v>
      </c>
      <c r="G128" s="230" t="s">
        <v>153</v>
      </c>
      <c r="H128" s="231">
        <v>2.5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161</v>
      </c>
    </row>
    <row r="129" s="2" customFormat="1" ht="16.5" customHeight="1">
      <c r="A129" s="36"/>
      <c r="B129" s="37"/>
      <c r="C129" s="227" t="s">
        <v>154</v>
      </c>
      <c r="D129" s="227" t="s">
        <v>150</v>
      </c>
      <c r="E129" s="228" t="s">
        <v>162</v>
      </c>
      <c r="F129" s="229" t="s">
        <v>163</v>
      </c>
      <c r="G129" s="230" t="s">
        <v>153</v>
      </c>
      <c r="H129" s="231">
        <v>2.5</v>
      </c>
      <c r="I129" s="232"/>
      <c r="J129" s="233">
        <f>ROUND(I129*H129,2)</f>
        <v>0</v>
      </c>
      <c r="K129" s="234"/>
      <c r="L129" s="42"/>
      <c r="M129" s="235" t="s">
        <v>1</v>
      </c>
      <c r="N129" s="236" t="s">
        <v>43</v>
      </c>
      <c r="O129" s="95"/>
      <c r="P129" s="237">
        <f>O129*H129</f>
        <v>0</v>
      </c>
      <c r="Q129" s="237">
        <v>0</v>
      </c>
      <c r="R129" s="237">
        <f>Q129*H129</f>
        <v>0</v>
      </c>
      <c r="S129" s="237">
        <v>0</v>
      </c>
      <c r="T129" s="238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39" t="s">
        <v>154</v>
      </c>
      <c r="AT129" s="239" t="s">
        <v>150</v>
      </c>
      <c r="AU129" s="239" t="s">
        <v>155</v>
      </c>
      <c r="AY129" s="15" t="s">
        <v>148</v>
      </c>
      <c r="BE129" s="240">
        <f>IF(N129="základná",J129,0)</f>
        <v>0</v>
      </c>
      <c r="BF129" s="240">
        <f>IF(N129="znížená",J129,0)</f>
        <v>0</v>
      </c>
      <c r="BG129" s="240">
        <f>IF(N129="zákl. prenesená",J129,0)</f>
        <v>0</v>
      </c>
      <c r="BH129" s="240">
        <f>IF(N129="zníž. prenesená",J129,0)</f>
        <v>0</v>
      </c>
      <c r="BI129" s="240">
        <f>IF(N129="nulová",J129,0)</f>
        <v>0</v>
      </c>
      <c r="BJ129" s="15" t="s">
        <v>155</v>
      </c>
      <c r="BK129" s="240">
        <f>ROUND(I129*H129,2)</f>
        <v>0</v>
      </c>
      <c r="BL129" s="15" t="s">
        <v>154</v>
      </c>
      <c r="BM129" s="239" t="s">
        <v>164</v>
      </c>
    </row>
    <row r="130" s="12" customFormat="1" ht="22.8" customHeight="1">
      <c r="A130" s="12"/>
      <c r="B130" s="211"/>
      <c r="C130" s="212"/>
      <c r="D130" s="213" t="s">
        <v>76</v>
      </c>
      <c r="E130" s="225" t="s">
        <v>155</v>
      </c>
      <c r="F130" s="225" t="s">
        <v>165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P131</f>
        <v>0</v>
      </c>
      <c r="Q130" s="219"/>
      <c r="R130" s="220">
        <f>R131</f>
        <v>0</v>
      </c>
      <c r="S130" s="219"/>
      <c r="T130" s="221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85</v>
      </c>
      <c r="AT130" s="223" t="s">
        <v>76</v>
      </c>
      <c r="AU130" s="223" t="s">
        <v>85</v>
      </c>
      <c r="AY130" s="222" t="s">
        <v>148</v>
      </c>
      <c r="BK130" s="224">
        <f>BK131</f>
        <v>0</v>
      </c>
    </row>
    <row r="131" s="2" customFormat="1" ht="16.5" customHeight="1">
      <c r="A131" s="36"/>
      <c r="B131" s="37"/>
      <c r="C131" s="227" t="s">
        <v>166</v>
      </c>
      <c r="D131" s="227" t="s">
        <v>150</v>
      </c>
      <c r="E131" s="228" t="s">
        <v>167</v>
      </c>
      <c r="F131" s="229" t="s">
        <v>168</v>
      </c>
      <c r="G131" s="230" t="s">
        <v>153</v>
      </c>
      <c r="H131" s="231">
        <v>2.5</v>
      </c>
      <c r="I131" s="232"/>
      <c r="J131" s="233">
        <f>ROUND(I131*H131,2)</f>
        <v>0</v>
      </c>
      <c r="K131" s="234"/>
      <c r="L131" s="42"/>
      <c r="M131" s="235" t="s">
        <v>1</v>
      </c>
      <c r="N131" s="236" t="s">
        <v>43</v>
      </c>
      <c r="O131" s="95"/>
      <c r="P131" s="237">
        <f>O131*H131</f>
        <v>0</v>
      </c>
      <c r="Q131" s="237">
        <v>0</v>
      </c>
      <c r="R131" s="237">
        <f>Q131*H131</f>
        <v>0</v>
      </c>
      <c r="S131" s="237">
        <v>0</v>
      </c>
      <c r="T131" s="238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39" t="s">
        <v>154</v>
      </c>
      <c r="AT131" s="239" t="s">
        <v>150</v>
      </c>
      <c r="AU131" s="239" t="s">
        <v>155</v>
      </c>
      <c r="AY131" s="15" t="s">
        <v>148</v>
      </c>
      <c r="BE131" s="240">
        <f>IF(N131="základná",J131,0)</f>
        <v>0</v>
      </c>
      <c r="BF131" s="240">
        <f>IF(N131="znížená",J131,0)</f>
        <v>0</v>
      </c>
      <c r="BG131" s="240">
        <f>IF(N131="zákl. prenesená",J131,0)</f>
        <v>0</v>
      </c>
      <c r="BH131" s="240">
        <f>IF(N131="zníž. prenesená",J131,0)</f>
        <v>0</v>
      </c>
      <c r="BI131" s="240">
        <f>IF(N131="nulová",J131,0)</f>
        <v>0</v>
      </c>
      <c r="BJ131" s="15" t="s">
        <v>155</v>
      </c>
      <c r="BK131" s="240">
        <f>ROUND(I131*H131,2)</f>
        <v>0</v>
      </c>
      <c r="BL131" s="15" t="s">
        <v>154</v>
      </c>
      <c r="BM131" s="239" t="s">
        <v>169</v>
      </c>
    </row>
    <row r="132" s="12" customFormat="1" ht="22.8" customHeight="1">
      <c r="A132" s="12"/>
      <c r="B132" s="211"/>
      <c r="C132" s="212"/>
      <c r="D132" s="213" t="s">
        <v>76</v>
      </c>
      <c r="E132" s="225" t="s">
        <v>184</v>
      </c>
      <c r="F132" s="225" t="s">
        <v>185</v>
      </c>
      <c r="G132" s="212"/>
      <c r="H132" s="212"/>
      <c r="I132" s="215"/>
      <c r="J132" s="226">
        <f>BK132</f>
        <v>0</v>
      </c>
      <c r="K132" s="212"/>
      <c r="L132" s="217"/>
      <c r="M132" s="218"/>
      <c r="N132" s="219"/>
      <c r="O132" s="219"/>
      <c r="P132" s="220">
        <f>SUM(P133:P138)</f>
        <v>0</v>
      </c>
      <c r="Q132" s="219"/>
      <c r="R132" s="220">
        <f>SUM(R133:R138)</f>
        <v>0</v>
      </c>
      <c r="S132" s="219"/>
      <c r="T132" s="221">
        <f>SUM(T133:T138)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2" t="s">
        <v>155</v>
      </c>
      <c r="AT132" s="223" t="s">
        <v>76</v>
      </c>
      <c r="AU132" s="223" t="s">
        <v>85</v>
      </c>
      <c r="AY132" s="222" t="s">
        <v>148</v>
      </c>
      <c r="BK132" s="224">
        <f>SUM(BK133:BK138)</f>
        <v>0</v>
      </c>
    </row>
    <row r="133" s="2" customFormat="1" ht="16.5" customHeight="1">
      <c r="A133" s="36"/>
      <c r="B133" s="37"/>
      <c r="C133" s="227" t="s">
        <v>161</v>
      </c>
      <c r="D133" s="227" t="s">
        <v>150</v>
      </c>
      <c r="E133" s="228" t="s">
        <v>289</v>
      </c>
      <c r="F133" s="229" t="s">
        <v>290</v>
      </c>
      <c r="G133" s="230" t="s">
        <v>153</v>
      </c>
      <c r="H133" s="231">
        <v>0.10000000000000001</v>
      </c>
      <c r="I133" s="232"/>
      <c r="J133" s="233">
        <f>ROUND(I133*H133,2)</f>
        <v>0</v>
      </c>
      <c r="K133" s="234"/>
      <c r="L133" s="42"/>
      <c r="M133" s="235" t="s">
        <v>1</v>
      </c>
      <c r="N133" s="236" t="s">
        <v>43</v>
      </c>
      <c r="O133" s="95"/>
      <c r="P133" s="237">
        <f>O133*H133</f>
        <v>0</v>
      </c>
      <c r="Q133" s="237">
        <v>0</v>
      </c>
      <c r="R133" s="237">
        <f>Q133*H133</f>
        <v>0</v>
      </c>
      <c r="S133" s="237">
        <v>0</v>
      </c>
      <c r="T133" s="238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39" t="s">
        <v>183</v>
      </c>
      <c r="AT133" s="239" t="s">
        <v>150</v>
      </c>
      <c r="AU133" s="239" t="s">
        <v>155</v>
      </c>
      <c r="AY133" s="15" t="s">
        <v>148</v>
      </c>
      <c r="BE133" s="240">
        <f>IF(N133="základná",J133,0)</f>
        <v>0</v>
      </c>
      <c r="BF133" s="240">
        <f>IF(N133="znížená",J133,0)</f>
        <v>0</v>
      </c>
      <c r="BG133" s="240">
        <f>IF(N133="zákl. prenesená",J133,0)</f>
        <v>0</v>
      </c>
      <c r="BH133" s="240">
        <f>IF(N133="zníž. prenesená",J133,0)</f>
        <v>0</v>
      </c>
      <c r="BI133" s="240">
        <f>IF(N133="nulová",J133,0)</f>
        <v>0</v>
      </c>
      <c r="BJ133" s="15" t="s">
        <v>155</v>
      </c>
      <c r="BK133" s="240">
        <f>ROUND(I133*H133,2)</f>
        <v>0</v>
      </c>
      <c r="BL133" s="15" t="s">
        <v>183</v>
      </c>
      <c r="BM133" s="239" t="s">
        <v>175</v>
      </c>
    </row>
    <row r="134" s="2" customFormat="1" ht="24.15" customHeight="1">
      <c r="A134" s="36"/>
      <c r="B134" s="37"/>
      <c r="C134" s="227" t="s">
        <v>176</v>
      </c>
      <c r="D134" s="227" t="s">
        <v>150</v>
      </c>
      <c r="E134" s="228" t="s">
        <v>186</v>
      </c>
      <c r="F134" s="229" t="s">
        <v>187</v>
      </c>
      <c r="G134" s="230" t="s">
        <v>212</v>
      </c>
      <c r="H134" s="231">
        <v>106.2</v>
      </c>
      <c r="I134" s="232"/>
      <c r="J134" s="233">
        <f>ROUND(I134*H134,2)</f>
        <v>0</v>
      </c>
      <c r="K134" s="234"/>
      <c r="L134" s="42"/>
      <c r="M134" s="235" t="s">
        <v>1</v>
      </c>
      <c r="N134" s="236" t="s">
        <v>43</v>
      </c>
      <c r="O134" s="95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9" t="s">
        <v>183</v>
      </c>
      <c r="AT134" s="239" t="s">
        <v>150</v>
      </c>
      <c r="AU134" s="239" t="s">
        <v>155</v>
      </c>
      <c r="AY134" s="15" t="s">
        <v>148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5" t="s">
        <v>155</v>
      </c>
      <c r="BK134" s="240">
        <f>ROUND(I134*H134,2)</f>
        <v>0</v>
      </c>
      <c r="BL134" s="15" t="s">
        <v>183</v>
      </c>
      <c r="BM134" s="239" t="s">
        <v>179</v>
      </c>
    </row>
    <row r="135" s="2" customFormat="1" ht="16.5" customHeight="1">
      <c r="A135" s="36"/>
      <c r="B135" s="37"/>
      <c r="C135" s="241" t="s">
        <v>164</v>
      </c>
      <c r="D135" s="241" t="s">
        <v>189</v>
      </c>
      <c r="E135" s="242" t="s">
        <v>190</v>
      </c>
      <c r="F135" s="243" t="s">
        <v>252</v>
      </c>
      <c r="G135" s="244" t="s">
        <v>153</v>
      </c>
      <c r="H135" s="245">
        <v>2.2240000000000002</v>
      </c>
      <c r="I135" s="246"/>
      <c r="J135" s="247">
        <f>ROUND(I135*H135,2)</f>
        <v>0</v>
      </c>
      <c r="K135" s="248"/>
      <c r="L135" s="249"/>
      <c r="M135" s="250" t="s">
        <v>1</v>
      </c>
      <c r="N135" s="251" t="s">
        <v>43</v>
      </c>
      <c r="O135" s="95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9" t="s">
        <v>192</v>
      </c>
      <c r="AT135" s="239" t="s">
        <v>189</v>
      </c>
      <c r="AU135" s="239" t="s">
        <v>155</v>
      </c>
      <c r="AY135" s="15" t="s">
        <v>148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5" t="s">
        <v>155</v>
      </c>
      <c r="BK135" s="240">
        <f>ROUND(I135*H135,2)</f>
        <v>0</v>
      </c>
      <c r="BL135" s="15" t="s">
        <v>183</v>
      </c>
      <c r="BM135" s="239" t="s">
        <v>183</v>
      </c>
    </row>
    <row r="136" s="2" customFormat="1" ht="24.15" customHeight="1">
      <c r="A136" s="36"/>
      <c r="B136" s="37"/>
      <c r="C136" s="227" t="s">
        <v>170</v>
      </c>
      <c r="D136" s="227" t="s">
        <v>150</v>
      </c>
      <c r="E136" s="228" t="s">
        <v>194</v>
      </c>
      <c r="F136" s="229" t="s">
        <v>195</v>
      </c>
      <c r="G136" s="230" t="s">
        <v>153</v>
      </c>
      <c r="H136" s="231">
        <v>2.2240000000000002</v>
      </c>
      <c r="I136" s="232"/>
      <c r="J136" s="233">
        <f>ROUND(I136*H136,2)</f>
        <v>0</v>
      </c>
      <c r="K136" s="234"/>
      <c r="L136" s="42"/>
      <c r="M136" s="235" t="s">
        <v>1</v>
      </c>
      <c r="N136" s="236" t="s">
        <v>43</v>
      </c>
      <c r="O136" s="95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9" t="s">
        <v>183</v>
      </c>
      <c r="AT136" s="239" t="s">
        <v>150</v>
      </c>
      <c r="AU136" s="239" t="s">
        <v>155</v>
      </c>
      <c r="AY136" s="15" t="s">
        <v>148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5" t="s">
        <v>155</v>
      </c>
      <c r="BK136" s="240">
        <f>ROUND(I136*H136,2)</f>
        <v>0</v>
      </c>
      <c r="BL136" s="15" t="s">
        <v>183</v>
      </c>
      <c r="BM136" s="239" t="s">
        <v>188</v>
      </c>
    </row>
    <row r="137" s="2" customFormat="1" ht="16.5" customHeight="1">
      <c r="A137" s="36"/>
      <c r="B137" s="37"/>
      <c r="C137" s="227" t="s">
        <v>169</v>
      </c>
      <c r="D137" s="227" t="s">
        <v>150</v>
      </c>
      <c r="E137" s="228" t="s">
        <v>197</v>
      </c>
      <c r="F137" s="229" t="s">
        <v>291</v>
      </c>
      <c r="G137" s="230" t="s">
        <v>174</v>
      </c>
      <c r="H137" s="231">
        <v>2.5</v>
      </c>
      <c r="I137" s="232"/>
      <c r="J137" s="233">
        <f>ROUND(I137*H137,2)</f>
        <v>0</v>
      </c>
      <c r="K137" s="234"/>
      <c r="L137" s="42"/>
      <c r="M137" s="235" t="s">
        <v>1</v>
      </c>
      <c r="N137" s="236" t="s">
        <v>43</v>
      </c>
      <c r="O137" s="95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39" t="s">
        <v>183</v>
      </c>
      <c r="AT137" s="239" t="s">
        <v>150</v>
      </c>
      <c r="AU137" s="239" t="s">
        <v>155</v>
      </c>
      <c r="AY137" s="15" t="s">
        <v>148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5" t="s">
        <v>155</v>
      </c>
      <c r="BK137" s="240">
        <f>ROUND(I137*H137,2)</f>
        <v>0</v>
      </c>
      <c r="BL137" s="15" t="s">
        <v>183</v>
      </c>
      <c r="BM137" s="239" t="s">
        <v>7</v>
      </c>
    </row>
    <row r="138" s="2" customFormat="1" ht="24.15" customHeight="1">
      <c r="A138" s="36"/>
      <c r="B138" s="37"/>
      <c r="C138" s="227" t="s">
        <v>193</v>
      </c>
      <c r="D138" s="227" t="s">
        <v>150</v>
      </c>
      <c r="E138" s="228" t="s">
        <v>204</v>
      </c>
      <c r="F138" s="229" t="s">
        <v>205</v>
      </c>
      <c r="G138" s="230" t="s">
        <v>182</v>
      </c>
      <c r="H138" s="231">
        <v>2.5</v>
      </c>
      <c r="I138" s="232"/>
      <c r="J138" s="233">
        <f>ROUND(I138*H138,2)</f>
        <v>0</v>
      </c>
      <c r="K138" s="234"/>
      <c r="L138" s="42"/>
      <c r="M138" s="235" t="s">
        <v>1</v>
      </c>
      <c r="N138" s="236" t="s">
        <v>43</v>
      </c>
      <c r="O138" s="95"/>
      <c r="P138" s="237">
        <f>O138*H138</f>
        <v>0</v>
      </c>
      <c r="Q138" s="237">
        <v>0</v>
      </c>
      <c r="R138" s="237">
        <f>Q138*H138</f>
        <v>0</v>
      </c>
      <c r="S138" s="237">
        <v>0</v>
      </c>
      <c r="T138" s="238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39" t="s">
        <v>183</v>
      </c>
      <c r="AT138" s="239" t="s">
        <v>150</v>
      </c>
      <c r="AU138" s="239" t="s">
        <v>155</v>
      </c>
      <c r="AY138" s="15" t="s">
        <v>148</v>
      </c>
      <c r="BE138" s="240">
        <f>IF(N138="základná",J138,0)</f>
        <v>0</v>
      </c>
      <c r="BF138" s="240">
        <f>IF(N138="znížená",J138,0)</f>
        <v>0</v>
      </c>
      <c r="BG138" s="240">
        <f>IF(N138="zákl. prenesená",J138,0)</f>
        <v>0</v>
      </c>
      <c r="BH138" s="240">
        <f>IF(N138="zníž. prenesená",J138,0)</f>
        <v>0</v>
      </c>
      <c r="BI138" s="240">
        <f>IF(N138="nulová",J138,0)</f>
        <v>0</v>
      </c>
      <c r="BJ138" s="15" t="s">
        <v>155</v>
      </c>
      <c r="BK138" s="240">
        <f>ROUND(I138*H138,2)</f>
        <v>0</v>
      </c>
      <c r="BL138" s="15" t="s">
        <v>183</v>
      </c>
      <c r="BM138" s="239" t="s">
        <v>196</v>
      </c>
    </row>
    <row r="139" s="12" customFormat="1" ht="22.8" customHeight="1">
      <c r="A139" s="12"/>
      <c r="B139" s="211"/>
      <c r="C139" s="212"/>
      <c r="D139" s="213" t="s">
        <v>76</v>
      </c>
      <c r="E139" s="225" t="s">
        <v>271</v>
      </c>
      <c r="F139" s="225" t="s">
        <v>272</v>
      </c>
      <c r="G139" s="212"/>
      <c r="H139" s="212"/>
      <c r="I139" s="215"/>
      <c r="J139" s="226">
        <f>BK139</f>
        <v>0</v>
      </c>
      <c r="K139" s="212"/>
      <c r="L139" s="217"/>
      <c r="M139" s="218"/>
      <c r="N139" s="219"/>
      <c r="O139" s="219"/>
      <c r="P139" s="220">
        <f>P140</f>
        <v>0</v>
      </c>
      <c r="Q139" s="219"/>
      <c r="R139" s="220">
        <f>R140</f>
        <v>0</v>
      </c>
      <c r="S139" s="219"/>
      <c r="T139" s="221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2" t="s">
        <v>155</v>
      </c>
      <c r="AT139" s="223" t="s">
        <v>76</v>
      </c>
      <c r="AU139" s="223" t="s">
        <v>85</v>
      </c>
      <c r="AY139" s="222" t="s">
        <v>148</v>
      </c>
      <c r="BK139" s="224">
        <f>BK140</f>
        <v>0</v>
      </c>
    </row>
    <row r="140" s="2" customFormat="1" ht="16.5" customHeight="1">
      <c r="A140" s="36"/>
      <c r="B140" s="37"/>
      <c r="C140" s="227" t="s">
        <v>175</v>
      </c>
      <c r="D140" s="227" t="s">
        <v>150</v>
      </c>
      <c r="E140" s="228" t="s">
        <v>273</v>
      </c>
      <c r="F140" s="229" t="s">
        <v>274</v>
      </c>
      <c r="G140" s="230" t="s">
        <v>216</v>
      </c>
      <c r="H140" s="231">
        <v>1</v>
      </c>
      <c r="I140" s="232"/>
      <c r="J140" s="233">
        <f>ROUND(I140*H140,2)</f>
        <v>0</v>
      </c>
      <c r="K140" s="234"/>
      <c r="L140" s="42"/>
      <c r="M140" s="235" t="s">
        <v>1</v>
      </c>
      <c r="N140" s="236" t="s">
        <v>43</v>
      </c>
      <c r="O140" s="95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9" t="s">
        <v>183</v>
      </c>
      <c r="AT140" s="239" t="s">
        <v>150</v>
      </c>
      <c r="AU140" s="239" t="s">
        <v>155</v>
      </c>
      <c r="AY140" s="15" t="s">
        <v>148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5" t="s">
        <v>155</v>
      </c>
      <c r="BK140" s="240">
        <f>ROUND(I140*H140,2)</f>
        <v>0</v>
      </c>
      <c r="BL140" s="15" t="s">
        <v>183</v>
      </c>
      <c r="BM140" s="239" t="s">
        <v>199</v>
      </c>
    </row>
    <row r="141" s="12" customFormat="1" ht="22.8" customHeight="1">
      <c r="A141" s="12"/>
      <c r="B141" s="211"/>
      <c r="C141" s="212"/>
      <c r="D141" s="213" t="s">
        <v>76</v>
      </c>
      <c r="E141" s="225" t="s">
        <v>223</v>
      </c>
      <c r="F141" s="225" t="s">
        <v>284</v>
      </c>
      <c r="G141" s="212"/>
      <c r="H141" s="212"/>
      <c r="I141" s="215"/>
      <c r="J141" s="226">
        <f>BK141</f>
        <v>0</v>
      </c>
      <c r="K141" s="212"/>
      <c r="L141" s="217"/>
      <c r="M141" s="218"/>
      <c r="N141" s="219"/>
      <c r="O141" s="219"/>
      <c r="P141" s="220">
        <f>SUM(P142:P144)</f>
        <v>0</v>
      </c>
      <c r="Q141" s="219"/>
      <c r="R141" s="220">
        <f>SUM(R142:R144)</f>
        <v>0</v>
      </c>
      <c r="S141" s="219"/>
      <c r="T141" s="221">
        <f>SUM(T142:T144)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22" t="s">
        <v>155</v>
      </c>
      <c r="AT141" s="223" t="s">
        <v>76</v>
      </c>
      <c r="AU141" s="223" t="s">
        <v>85</v>
      </c>
      <c r="AY141" s="222" t="s">
        <v>148</v>
      </c>
      <c r="BK141" s="224">
        <f>SUM(BK142:BK144)</f>
        <v>0</v>
      </c>
    </row>
    <row r="142" s="2" customFormat="1" ht="16.5" customHeight="1">
      <c r="A142" s="36"/>
      <c r="B142" s="37"/>
      <c r="C142" s="227" t="s">
        <v>200</v>
      </c>
      <c r="D142" s="227" t="s">
        <v>150</v>
      </c>
      <c r="E142" s="228" t="s">
        <v>278</v>
      </c>
      <c r="F142" s="229" t="s">
        <v>292</v>
      </c>
      <c r="G142" s="230" t="s">
        <v>216</v>
      </c>
      <c r="H142" s="231">
        <v>7</v>
      </c>
      <c r="I142" s="232"/>
      <c r="J142" s="233">
        <f>ROUND(I142*H142,2)</f>
        <v>0</v>
      </c>
      <c r="K142" s="234"/>
      <c r="L142" s="42"/>
      <c r="M142" s="235" t="s">
        <v>1</v>
      </c>
      <c r="N142" s="236" t="s">
        <v>43</v>
      </c>
      <c r="O142" s="95"/>
      <c r="P142" s="237">
        <f>O142*H142</f>
        <v>0</v>
      </c>
      <c r="Q142" s="237">
        <v>0</v>
      </c>
      <c r="R142" s="237">
        <f>Q142*H142</f>
        <v>0</v>
      </c>
      <c r="S142" s="237">
        <v>0</v>
      </c>
      <c r="T142" s="238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39" t="s">
        <v>183</v>
      </c>
      <c r="AT142" s="239" t="s">
        <v>150</v>
      </c>
      <c r="AU142" s="239" t="s">
        <v>155</v>
      </c>
      <c r="AY142" s="15" t="s">
        <v>148</v>
      </c>
      <c r="BE142" s="240">
        <f>IF(N142="základná",J142,0)</f>
        <v>0</v>
      </c>
      <c r="BF142" s="240">
        <f>IF(N142="znížená",J142,0)</f>
        <v>0</v>
      </c>
      <c r="BG142" s="240">
        <f>IF(N142="zákl. prenesená",J142,0)</f>
        <v>0</v>
      </c>
      <c r="BH142" s="240">
        <f>IF(N142="zníž. prenesená",J142,0)</f>
        <v>0</v>
      </c>
      <c r="BI142" s="240">
        <f>IF(N142="nulová",J142,0)</f>
        <v>0</v>
      </c>
      <c r="BJ142" s="15" t="s">
        <v>155</v>
      </c>
      <c r="BK142" s="240">
        <f>ROUND(I142*H142,2)</f>
        <v>0</v>
      </c>
      <c r="BL142" s="15" t="s">
        <v>183</v>
      </c>
      <c r="BM142" s="239" t="s">
        <v>203</v>
      </c>
    </row>
    <row r="143" s="2" customFormat="1" ht="16.5" customHeight="1">
      <c r="A143" s="36"/>
      <c r="B143" s="37"/>
      <c r="C143" s="227" t="s">
        <v>179</v>
      </c>
      <c r="D143" s="227" t="s">
        <v>150</v>
      </c>
      <c r="E143" s="228" t="s">
        <v>280</v>
      </c>
      <c r="F143" s="229" t="s">
        <v>293</v>
      </c>
      <c r="G143" s="230" t="s">
        <v>212</v>
      </c>
      <c r="H143" s="231">
        <v>63.700000000000003</v>
      </c>
      <c r="I143" s="232"/>
      <c r="J143" s="233">
        <f>ROUND(I143*H143,2)</f>
        <v>0</v>
      </c>
      <c r="K143" s="234"/>
      <c r="L143" s="42"/>
      <c r="M143" s="235" t="s">
        <v>1</v>
      </c>
      <c r="N143" s="236" t="s">
        <v>43</v>
      </c>
      <c r="O143" s="95"/>
      <c r="P143" s="237">
        <f>O143*H143</f>
        <v>0</v>
      </c>
      <c r="Q143" s="237">
        <v>0</v>
      </c>
      <c r="R143" s="237">
        <f>Q143*H143</f>
        <v>0</v>
      </c>
      <c r="S143" s="237">
        <v>0</v>
      </c>
      <c r="T143" s="238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39" t="s">
        <v>183</v>
      </c>
      <c r="AT143" s="239" t="s">
        <v>150</v>
      </c>
      <c r="AU143" s="239" t="s">
        <v>155</v>
      </c>
      <c r="AY143" s="15" t="s">
        <v>148</v>
      </c>
      <c r="BE143" s="240">
        <f>IF(N143="základná",J143,0)</f>
        <v>0</v>
      </c>
      <c r="BF143" s="240">
        <f>IF(N143="znížená",J143,0)</f>
        <v>0</v>
      </c>
      <c r="BG143" s="240">
        <f>IF(N143="zákl. prenesená",J143,0)</f>
        <v>0</v>
      </c>
      <c r="BH143" s="240">
        <f>IF(N143="zníž. prenesená",J143,0)</f>
        <v>0</v>
      </c>
      <c r="BI143" s="240">
        <f>IF(N143="nulová",J143,0)</f>
        <v>0</v>
      </c>
      <c r="BJ143" s="15" t="s">
        <v>155</v>
      </c>
      <c r="BK143" s="240">
        <f>ROUND(I143*H143,2)</f>
        <v>0</v>
      </c>
      <c r="BL143" s="15" t="s">
        <v>183</v>
      </c>
      <c r="BM143" s="239" t="s">
        <v>206</v>
      </c>
    </row>
    <row r="144" s="2" customFormat="1" ht="24.15" customHeight="1">
      <c r="A144" s="36"/>
      <c r="B144" s="37"/>
      <c r="C144" s="227" t="s">
        <v>209</v>
      </c>
      <c r="D144" s="227" t="s">
        <v>150</v>
      </c>
      <c r="E144" s="228" t="s">
        <v>232</v>
      </c>
      <c r="F144" s="229" t="s">
        <v>233</v>
      </c>
      <c r="G144" s="230" t="s">
        <v>182</v>
      </c>
      <c r="H144" s="231">
        <v>0.10000000000000001</v>
      </c>
      <c r="I144" s="232"/>
      <c r="J144" s="233">
        <f>ROUND(I144*H144,2)</f>
        <v>0</v>
      </c>
      <c r="K144" s="234"/>
      <c r="L144" s="42"/>
      <c r="M144" s="235" t="s">
        <v>1</v>
      </c>
      <c r="N144" s="236" t="s">
        <v>43</v>
      </c>
      <c r="O144" s="95"/>
      <c r="P144" s="237">
        <f>O144*H144</f>
        <v>0</v>
      </c>
      <c r="Q144" s="237">
        <v>0</v>
      </c>
      <c r="R144" s="237">
        <f>Q144*H144</f>
        <v>0</v>
      </c>
      <c r="S144" s="237">
        <v>0</v>
      </c>
      <c r="T144" s="238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39" t="s">
        <v>183</v>
      </c>
      <c r="AT144" s="239" t="s">
        <v>150</v>
      </c>
      <c r="AU144" s="239" t="s">
        <v>155</v>
      </c>
      <c r="AY144" s="15" t="s">
        <v>148</v>
      </c>
      <c r="BE144" s="240">
        <f>IF(N144="základná",J144,0)</f>
        <v>0</v>
      </c>
      <c r="BF144" s="240">
        <f>IF(N144="znížená",J144,0)</f>
        <v>0</v>
      </c>
      <c r="BG144" s="240">
        <f>IF(N144="zákl. prenesená",J144,0)</f>
        <v>0</v>
      </c>
      <c r="BH144" s="240">
        <f>IF(N144="zníž. prenesená",J144,0)</f>
        <v>0</v>
      </c>
      <c r="BI144" s="240">
        <f>IF(N144="nulová",J144,0)</f>
        <v>0</v>
      </c>
      <c r="BJ144" s="15" t="s">
        <v>155</v>
      </c>
      <c r="BK144" s="240">
        <f>ROUND(I144*H144,2)</f>
        <v>0</v>
      </c>
      <c r="BL144" s="15" t="s">
        <v>183</v>
      </c>
      <c r="BM144" s="239" t="s">
        <v>213</v>
      </c>
    </row>
    <row r="145" s="12" customFormat="1" ht="22.8" customHeight="1">
      <c r="A145" s="12"/>
      <c r="B145" s="211"/>
      <c r="C145" s="212"/>
      <c r="D145" s="213" t="s">
        <v>76</v>
      </c>
      <c r="E145" s="225" t="s">
        <v>235</v>
      </c>
      <c r="F145" s="225" t="s">
        <v>236</v>
      </c>
      <c r="G145" s="212"/>
      <c r="H145" s="212"/>
      <c r="I145" s="215"/>
      <c r="J145" s="226">
        <f>BK145</f>
        <v>0</v>
      </c>
      <c r="K145" s="212"/>
      <c r="L145" s="217"/>
      <c r="M145" s="218"/>
      <c r="N145" s="219"/>
      <c r="O145" s="219"/>
      <c r="P145" s="220">
        <f>SUM(P146:P148)</f>
        <v>0</v>
      </c>
      <c r="Q145" s="219"/>
      <c r="R145" s="220">
        <f>SUM(R146:R148)</f>
        <v>0</v>
      </c>
      <c r="S145" s="219"/>
      <c r="T145" s="221">
        <f>SUM(T146:T148)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22" t="s">
        <v>155</v>
      </c>
      <c r="AT145" s="223" t="s">
        <v>76</v>
      </c>
      <c r="AU145" s="223" t="s">
        <v>85</v>
      </c>
      <c r="AY145" s="222" t="s">
        <v>148</v>
      </c>
      <c r="BK145" s="224">
        <f>SUM(BK146:BK148)</f>
        <v>0</v>
      </c>
    </row>
    <row r="146" s="2" customFormat="1" ht="21.75" customHeight="1">
      <c r="A146" s="36"/>
      <c r="B146" s="37"/>
      <c r="C146" s="227" t="s">
        <v>183</v>
      </c>
      <c r="D146" s="227" t="s">
        <v>150</v>
      </c>
      <c r="E146" s="228" t="s">
        <v>238</v>
      </c>
      <c r="F146" s="229" t="s">
        <v>239</v>
      </c>
      <c r="G146" s="230" t="s">
        <v>247</v>
      </c>
      <c r="H146" s="231">
        <v>5</v>
      </c>
      <c r="I146" s="232"/>
      <c r="J146" s="233">
        <f>ROUND(I146*H146,2)</f>
        <v>0</v>
      </c>
      <c r="K146" s="234"/>
      <c r="L146" s="42"/>
      <c r="M146" s="235" t="s">
        <v>1</v>
      </c>
      <c r="N146" s="236" t="s">
        <v>43</v>
      </c>
      <c r="O146" s="95"/>
      <c r="P146" s="237">
        <f>O146*H146</f>
        <v>0</v>
      </c>
      <c r="Q146" s="237">
        <v>0</v>
      </c>
      <c r="R146" s="237">
        <f>Q146*H146</f>
        <v>0</v>
      </c>
      <c r="S146" s="237">
        <v>0</v>
      </c>
      <c r="T146" s="238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39" t="s">
        <v>183</v>
      </c>
      <c r="AT146" s="239" t="s">
        <v>150</v>
      </c>
      <c r="AU146" s="239" t="s">
        <v>155</v>
      </c>
      <c r="AY146" s="15" t="s">
        <v>148</v>
      </c>
      <c r="BE146" s="240">
        <f>IF(N146="základná",J146,0)</f>
        <v>0</v>
      </c>
      <c r="BF146" s="240">
        <f>IF(N146="znížená",J146,0)</f>
        <v>0</v>
      </c>
      <c r="BG146" s="240">
        <f>IF(N146="zákl. prenesená",J146,0)</f>
        <v>0</v>
      </c>
      <c r="BH146" s="240">
        <f>IF(N146="zníž. prenesená",J146,0)</f>
        <v>0</v>
      </c>
      <c r="BI146" s="240">
        <f>IF(N146="nulová",J146,0)</f>
        <v>0</v>
      </c>
      <c r="BJ146" s="15" t="s">
        <v>155</v>
      </c>
      <c r="BK146" s="240">
        <f>ROUND(I146*H146,2)</f>
        <v>0</v>
      </c>
      <c r="BL146" s="15" t="s">
        <v>183</v>
      </c>
      <c r="BM146" s="239" t="s">
        <v>192</v>
      </c>
    </row>
    <row r="147" s="2" customFormat="1" ht="16.5" customHeight="1">
      <c r="A147" s="36"/>
      <c r="B147" s="37"/>
      <c r="C147" s="227" t="s">
        <v>219</v>
      </c>
      <c r="D147" s="227" t="s">
        <v>150</v>
      </c>
      <c r="E147" s="228" t="s">
        <v>241</v>
      </c>
      <c r="F147" s="229" t="s">
        <v>242</v>
      </c>
      <c r="G147" s="230" t="s">
        <v>247</v>
      </c>
      <c r="H147" s="231">
        <v>10</v>
      </c>
      <c r="I147" s="232"/>
      <c r="J147" s="233">
        <f>ROUND(I147*H147,2)</f>
        <v>0</v>
      </c>
      <c r="K147" s="234"/>
      <c r="L147" s="42"/>
      <c r="M147" s="235" t="s">
        <v>1</v>
      </c>
      <c r="N147" s="236" t="s">
        <v>43</v>
      </c>
      <c r="O147" s="95"/>
      <c r="P147" s="237">
        <f>O147*H147</f>
        <v>0</v>
      </c>
      <c r="Q147" s="237">
        <v>0</v>
      </c>
      <c r="R147" s="237">
        <f>Q147*H147</f>
        <v>0</v>
      </c>
      <c r="S147" s="237">
        <v>0</v>
      </c>
      <c r="T147" s="238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39" t="s">
        <v>183</v>
      </c>
      <c r="AT147" s="239" t="s">
        <v>150</v>
      </c>
      <c r="AU147" s="239" t="s">
        <v>155</v>
      </c>
      <c r="AY147" s="15" t="s">
        <v>148</v>
      </c>
      <c r="BE147" s="240">
        <f>IF(N147="základná",J147,0)</f>
        <v>0</v>
      </c>
      <c r="BF147" s="240">
        <f>IF(N147="znížená",J147,0)</f>
        <v>0</v>
      </c>
      <c r="BG147" s="240">
        <f>IF(N147="zákl. prenesená",J147,0)</f>
        <v>0</v>
      </c>
      <c r="BH147" s="240">
        <f>IF(N147="zníž. prenesená",J147,0)</f>
        <v>0</v>
      </c>
      <c r="BI147" s="240">
        <f>IF(N147="nulová",J147,0)</f>
        <v>0</v>
      </c>
      <c r="BJ147" s="15" t="s">
        <v>155</v>
      </c>
      <c r="BK147" s="240">
        <f>ROUND(I147*H147,2)</f>
        <v>0</v>
      </c>
      <c r="BL147" s="15" t="s">
        <v>183</v>
      </c>
      <c r="BM147" s="239" t="s">
        <v>222</v>
      </c>
    </row>
    <row r="148" s="2" customFormat="1" ht="16.5" customHeight="1">
      <c r="A148" s="36"/>
      <c r="B148" s="37"/>
      <c r="C148" s="227" t="s">
        <v>188</v>
      </c>
      <c r="D148" s="227" t="s">
        <v>150</v>
      </c>
      <c r="E148" s="228" t="s">
        <v>245</v>
      </c>
      <c r="F148" s="229" t="s">
        <v>246</v>
      </c>
      <c r="G148" s="230" t="s">
        <v>247</v>
      </c>
      <c r="H148" s="231">
        <v>7</v>
      </c>
      <c r="I148" s="232"/>
      <c r="J148" s="233">
        <f>ROUND(I148*H148,2)</f>
        <v>0</v>
      </c>
      <c r="K148" s="234"/>
      <c r="L148" s="42"/>
      <c r="M148" s="252" t="s">
        <v>1</v>
      </c>
      <c r="N148" s="253" t="s">
        <v>43</v>
      </c>
      <c r="O148" s="254"/>
      <c r="P148" s="255">
        <f>O148*H148</f>
        <v>0</v>
      </c>
      <c r="Q148" s="255">
        <v>0</v>
      </c>
      <c r="R148" s="255">
        <f>Q148*H148</f>
        <v>0</v>
      </c>
      <c r="S148" s="255">
        <v>0</v>
      </c>
      <c r="T148" s="25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39" t="s">
        <v>183</v>
      </c>
      <c r="AT148" s="239" t="s">
        <v>150</v>
      </c>
      <c r="AU148" s="239" t="s">
        <v>155</v>
      </c>
      <c r="AY148" s="15" t="s">
        <v>148</v>
      </c>
      <c r="BE148" s="240">
        <f>IF(N148="základná",J148,0)</f>
        <v>0</v>
      </c>
      <c r="BF148" s="240">
        <f>IF(N148="znížená",J148,0)</f>
        <v>0</v>
      </c>
      <c r="BG148" s="240">
        <f>IF(N148="zákl. prenesená",J148,0)</f>
        <v>0</v>
      </c>
      <c r="BH148" s="240">
        <f>IF(N148="zníž. prenesená",J148,0)</f>
        <v>0</v>
      </c>
      <c r="BI148" s="240">
        <f>IF(N148="nulová",J148,0)</f>
        <v>0</v>
      </c>
      <c r="BJ148" s="15" t="s">
        <v>155</v>
      </c>
      <c r="BK148" s="240">
        <f>ROUND(I148*H148,2)</f>
        <v>0</v>
      </c>
      <c r="BL148" s="15" t="s">
        <v>183</v>
      </c>
      <c r="BM148" s="239" t="s">
        <v>227</v>
      </c>
    </row>
    <row r="149" s="2" customFormat="1" ht="6.96" customHeight="1">
      <c r="A149" s="36"/>
      <c r="B149" s="70"/>
      <c r="C149" s="71"/>
      <c r="D149" s="71"/>
      <c r="E149" s="71"/>
      <c r="F149" s="71"/>
      <c r="G149" s="71"/>
      <c r="H149" s="71"/>
      <c r="I149" s="71"/>
      <c r="J149" s="71"/>
      <c r="K149" s="71"/>
      <c r="L149" s="42"/>
      <c r="M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</row>
  </sheetData>
  <sheetProtection sheet="1" autoFilter="0" formatColumns="0" formatRows="0" objects="1" scenarios="1" spinCount="100000" saltValue="Kt3r47l1+2I7MyjPQ0yntb5A/8XFe8BslNu7YpJ8Et6j8Ezxyuu6sZ4fdVrUH/fnlBoGDz0/lnjqdhmKifSaag==" hashValue="+QpWBge+41B+Wq4kBkp5edTAd+96lL/DBktQznjr3hJ5t65efNiqmLSho/MdEeXiojsosSLPVrH//sxwhb7i1A==" algorithmName="SHA-512" password="C678"/>
  <autoFilter ref="C122:K148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107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8"/>
      <c r="AT3" s="15" t="s">
        <v>77</v>
      </c>
    </row>
    <row r="4" s="1" customFormat="1" ht="24.96" customHeight="1">
      <c r="B4" s="18"/>
      <c r="D4" s="142" t="s">
        <v>117</v>
      </c>
      <c r="L4" s="18"/>
      <c r="M4" s="143" t="s">
        <v>9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44" t="s">
        <v>15</v>
      </c>
      <c r="L6" s="18"/>
    </row>
    <row r="7" s="1" customFormat="1" ht="16.5" customHeight="1">
      <c r="B7" s="18"/>
      <c r="E7" s="145" t="str">
        <f>'Rekapitulácia stavby'!K6</f>
        <v>Detské Inkluzívne ihrisko Rodinka</v>
      </c>
      <c r="F7" s="144"/>
      <c r="G7" s="144"/>
      <c r="H7" s="144"/>
      <c r="L7" s="18"/>
    </row>
    <row r="8" s="2" customFormat="1" ht="12" customHeight="1">
      <c r="A8" s="36"/>
      <c r="B8" s="42"/>
      <c r="C8" s="36"/>
      <c r="D8" s="144" t="s">
        <v>118</v>
      </c>
      <c r="E8" s="36"/>
      <c r="F8" s="36"/>
      <c r="G8" s="36"/>
      <c r="H8" s="36"/>
      <c r="I8" s="36"/>
      <c r="J8" s="36"/>
      <c r="K8" s="36"/>
      <c r="L8" s="67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6" t="s">
        <v>294</v>
      </c>
      <c r="F9" s="36"/>
      <c r="G9" s="36"/>
      <c r="H9" s="36"/>
      <c r="I9" s="36"/>
      <c r="J9" s="36"/>
      <c r="K9" s="36"/>
      <c r="L9" s="67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44" t="s">
        <v>17</v>
      </c>
      <c r="E11" s="36"/>
      <c r="F11" s="147" t="s">
        <v>1</v>
      </c>
      <c r="G11" s="36"/>
      <c r="H11" s="36"/>
      <c r="I11" s="144" t="s">
        <v>18</v>
      </c>
      <c r="J11" s="147" t="s">
        <v>1</v>
      </c>
      <c r="K11" s="36"/>
      <c r="L11" s="67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44" t="s">
        <v>19</v>
      </c>
      <c r="E12" s="36"/>
      <c r="F12" s="147" t="s">
        <v>20</v>
      </c>
      <c r="G12" s="36"/>
      <c r="H12" s="36"/>
      <c r="I12" s="144" t="s">
        <v>21</v>
      </c>
      <c r="J12" s="148" t="str">
        <f>'Rekapitulácia stavby'!AN8</f>
        <v>20. 1. 2022</v>
      </c>
      <c r="K12" s="36"/>
      <c r="L12" s="6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7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44" t="s">
        <v>23</v>
      </c>
      <c r="E14" s="36"/>
      <c r="F14" s="36"/>
      <c r="G14" s="36"/>
      <c r="H14" s="36"/>
      <c r="I14" s="144" t="s">
        <v>24</v>
      </c>
      <c r="J14" s="147" t="s">
        <v>25</v>
      </c>
      <c r="K14" s="36"/>
      <c r="L14" s="67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7" t="s">
        <v>26</v>
      </c>
      <c r="F15" s="36"/>
      <c r="G15" s="36"/>
      <c r="H15" s="36"/>
      <c r="I15" s="144" t="s">
        <v>27</v>
      </c>
      <c r="J15" s="147" t="s">
        <v>28</v>
      </c>
      <c r="K15" s="36"/>
      <c r="L15" s="6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7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44" t="s">
        <v>29</v>
      </c>
      <c r="E17" s="36"/>
      <c r="F17" s="36"/>
      <c r="G17" s="36"/>
      <c r="H17" s="36"/>
      <c r="I17" s="144" t="s">
        <v>24</v>
      </c>
      <c r="J17" s="31" t="str">
        <f>'Rekapitulácia stavby'!AN13</f>
        <v>Vyplň údaj</v>
      </c>
      <c r="K17" s="36"/>
      <c r="L17" s="67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'Rekapitulácia stavby'!E14</f>
        <v>Vyplň údaj</v>
      </c>
      <c r="F18" s="147"/>
      <c r="G18" s="147"/>
      <c r="H18" s="147"/>
      <c r="I18" s="144" t="s">
        <v>27</v>
      </c>
      <c r="J18" s="31" t="str">
        <f>'Rekapitulácia stavby'!AN14</f>
        <v>Vyplň údaj</v>
      </c>
      <c r="K18" s="36"/>
      <c r="L18" s="67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7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44" t="s">
        <v>31</v>
      </c>
      <c r="E20" s="36"/>
      <c r="F20" s="36"/>
      <c r="G20" s="36"/>
      <c r="H20" s="36"/>
      <c r="I20" s="144" t="s">
        <v>24</v>
      </c>
      <c r="J20" s="147" t="s">
        <v>1</v>
      </c>
      <c r="K20" s="36"/>
      <c r="L20" s="67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7" t="s">
        <v>32</v>
      </c>
      <c r="F21" s="36"/>
      <c r="G21" s="36"/>
      <c r="H21" s="36"/>
      <c r="I21" s="144" t="s">
        <v>27</v>
      </c>
      <c r="J21" s="147" t="s">
        <v>1</v>
      </c>
      <c r="K21" s="36"/>
      <c r="L21" s="67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7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44" t="s">
        <v>34</v>
      </c>
      <c r="E23" s="36"/>
      <c r="F23" s="36"/>
      <c r="G23" s="36"/>
      <c r="H23" s="36"/>
      <c r="I23" s="144" t="s">
        <v>24</v>
      </c>
      <c r="J23" s="147" t="str">
        <f>IF('Rekapitulácia stavby'!AN19="","",'Rekapitulácia stavby'!AN19)</f>
        <v/>
      </c>
      <c r="K23" s="36"/>
      <c r="L23" s="67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7" t="str">
        <f>IF('Rekapitulácia stavby'!E20="","",'Rekapitulácia stavby'!E20)</f>
        <v xml:space="preserve"> </v>
      </c>
      <c r="F24" s="36"/>
      <c r="G24" s="36"/>
      <c r="H24" s="36"/>
      <c r="I24" s="144" t="s">
        <v>27</v>
      </c>
      <c r="J24" s="147" t="str">
        <f>IF('Rekapitulácia stavby'!AN20="","",'Rekapitulácia stavby'!AN20)</f>
        <v/>
      </c>
      <c r="K24" s="36"/>
      <c r="L24" s="6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7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44" t="s">
        <v>36</v>
      </c>
      <c r="E26" s="36"/>
      <c r="F26" s="36"/>
      <c r="G26" s="36"/>
      <c r="H26" s="36"/>
      <c r="I26" s="36"/>
      <c r="J26" s="36"/>
      <c r="K26" s="36"/>
      <c r="L26" s="67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9"/>
      <c r="B27" s="150"/>
      <c r="C27" s="149"/>
      <c r="D27" s="149"/>
      <c r="E27" s="151" t="s">
        <v>1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7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53"/>
      <c r="E29" s="153"/>
      <c r="F29" s="153"/>
      <c r="G29" s="153"/>
      <c r="H29" s="153"/>
      <c r="I29" s="153"/>
      <c r="J29" s="153"/>
      <c r="K29" s="153"/>
      <c r="L29" s="67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54" t="s">
        <v>37</v>
      </c>
      <c r="E30" s="36"/>
      <c r="F30" s="36"/>
      <c r="G30" s="36"/>
      <c r="H30" s="36"/>
      <c r="I30" s="36"/>
      <c r="J30" s="155">
        <f>ROUND(J122, 2)</f>
        <v>0</v>
      </c>
      <c r="K30" s="36"/>
      <c r="L30" s="67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53"/>
      <c r="E31" s="153"/>
      <c r="F31" s="153"/>
      <c r="G31" s="153"/>
      <c r="H31" s="153"/>
      <c r="I31" s="153"/>
      <c r="J31" s="153"/>
      <c r="K31" s="153"/>
      <c r="L31" s="67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6" t="s">
        <v>39</v>
      </c>
      <c r="G32" s="36"/>
      <c r="H32" s="36"/>
      <c r="I32" s="156" t="s">
        <v>38</v>
      </c>
      <c r="J32" s="156" t="s">
        <v>40</v>
      </c>
      <c r="K32" s="36"/>
      <c r="L32" s="67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7" t="s">
        <v>41</v>
      </c>
      <c r="E33" s="158" t="s">
        <v>42</v>
      </c>
      <c r="F33" s="159">
        <f>ROUND((SUM(BE122:BE141)),  2)</f>
        <v>0</v>
      </c>
      <c r="G33" s="160"/>
      <c r="H33" s="160"/>
      <c r="I33" s="161">
        <v>0.20000000000000001</v>
      </c>
      <c r="J33" s="159">
        <f>ROUND(((SUM(BE122:BE141))*I33),  2)</f>
        <v>0</v>
      </c>
      <c r="K33" s="36"/>
      <c r="L33" s="67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58" t="s">
        <v>43</v>
      </c>
      <c r="F34" s="159">
        <f>ROUND((SUM(BF122:BF141)),  2)</f>
        <v>0</v>
      </c>
      <c r="G34" s="160"/>
      <c r="H34" s="160"/>
      <c r="I34" s="161">
        <v>0.20000000000000001</v>
      </c>
      <c r="J34" s="159">
        <f>ROUND(((SUM(BF122:BF141))*I34),  2)</f>
        <v>0</v>
      </c>
      <c r="K34" s="36"/>
      <c r="L34" s="67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44" t="s">
        <v>44</v>
      </c>
      <c r="F35" s="162">
        <f>ROUND((SUM(BG122:BG141)),  2)</f>
        <v>0</v>
      </c>
      <c r="G35" s="36"/>
      <c r="H35" s="36"/>
      <c r="I35" s="163">
        <v>0.20000000000000001</v>
      </c>
      <c r="J35" s="162">
        <f>0</f>
        <v>0</v>
      </c>
      <c r="K35" s="36"/>
      <c r="L35" s="67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44" t="s">
        <v>45</v>
      </c>
      <c r="F36" s="162">
        <f>ROUND((SUM(BH122:BH141)),  2)</f>
        <v>0</v>
      </c>
      <c r="G36" s="36"/>
      <c r="H36" s="36"/>
      <c r="I36" s="163">
        <v>0.20000000000000001</v>
      </c>
      <c r="J36" s="162">
        <f>0</f>
        <v>0</v>
      </c>
      <c r="K36" s="36"/>
      <c r="L36" s="67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58" t="s">
        <v>46</v>
      </c>
      <c r="F37" s="159">
        <f>ROUND((SUM(BI122:BI141)),  2)</f>
        <v>0</v>
      </c>
      <c r="G37" s="160"/>
      <c r="H37" s="160"/>
      <c r="I37" s="161">
        <v>0</v>
      </c>
      <c r="J37" s="159">
        <f>0</f>
        <v>0</v>
      </c>
      <c r="K37" s="36"/>
      <c r="L37" s="67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7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64"/>
      <c r="D39" s="165" t="s">
        <v>47</v>
      </c>
      <c r="E39" s="166"/>
      <c r="F39" s="166"/>
      <c r="G39" s="167" t="s">
        <v>48</v>
      </c>
      <c r="H39" s="168" t="s">
        <v>49</v>
      </c>
      <c r="I39" s="166"/>
      <c r="J39" s="169">
        <f>SUM(J30:J37)</f>
        <v>0</v>
      </c>
      <c r="K39" s="170"/>
      <c r="L39" s="67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7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7"/>
      <c r="D50" s="171" t="s">
        <v>50</v>
      </c>
      <c r="E50" s="172"/>
      <c r="F50" s="172"/>
      <c r="G50" s="171" t="s">
        <v>51</v>
      </c>
      <c r="H50" s="172"/>
      <c r="I50" s="172"/>
      <c r="J50" s="172"/>
      <c r="K50" s="172"/>
      <c r="L50" s="67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73" t="s">
        <v>52</v>
      </c>
      <c r="E61" s="174"/>
      <c r="F61" s="175" t="s">
        <v>53</v>
      </c>
      <c r="G61" s="173" t="s">
        <v>52</v>
      </c>
      <c r="H61" s="174"/>
      <c r="I61" s="174"/>
      <c r="J61" s="176" t="s">
        <v>53</v>
      </c>
      <c r="K61" s="174"/>
      <c r="L61" s="67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71" t="s">
        <v>54</v>
      </c>
      <c r="E65" s="177"/>
      <c r="F65" s="177"/>
      <c r="G65" s="171" t="s">
        <v>55</v>
      </c>
      <c r="H65" s="177"/>
      <c r="I65" s="177"/>
      <c r="J65" s="177"/>
      <c r="K65" s="177"/>
      <c r="L65" s="67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73" t="s">
        <v>52</v>
      </c>
      <c r="E76" s="174"/>
      <c r="F76" s="175" t="s">
        <v>53</v>
      </c>
      <c r="G76" s="173" t="s">
        <v>52</v>
      </c>
      <c r="H76" s="174"/>
      <c r="I76" s="174"/>
      <c r="J76" s="176" t="s">
        <v>53</v>
      </c>
      <c r="K76" s="174"/>
      <c r="L76" s="67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78"/>
      <c r="C77" s="179"/>
      <c r="D77" s="179"/>
      <c r="E77" s="179"/>
      <c r="F77" s="179"/>
      <c r="G77" s="179"/>
      <c r="H77" s="179"/>
      <c r="I77" s="179"/>
      <c r="J77" s="179"/>
      <c r="K77" s="179"/>
      <c r="L77" s="67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80"/>
      <c r="C81" s="181"/>
      <c r="D81" s="181"/>
      <c r="E81" s="181"/>
      <c r="F81" s="181"/>
      <c r="G81" s="181"/>
      <c r="H81" s="181"/>
      <c r="I81" s="181"/>
      <c r="J81" s="181"/>
      <c r="K81" s="181"/>
      <c r="L81" s="67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120</v>
      </c>
      <c r="D82" s="38"/>
      <c r="E82" s="38"/>
      <c r="F82" s="38"/>
      <c r="G82" s="38"/>
      <c r="H82" s="38"/>
      <c r="I82" s="38"/>
      <c r="J82" s="38"/>
      <c r="K82" s="38"/>
      <c r="L82" s="67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7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15</v>
      </c>
      <c r="D84" s="38"/>
      <c r="E84" s="38"/>
      <c r="F84" s="38"/>
      <c r="G84" s="38"/>
      <c r="H84" s="38"/>
      <c r="I84" s="38"/>
      <c r="J84" s="38"/>
      <c r="K84" s="38"/>
      <c r="L84" s="67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82" t="str">
        <f>E7</f>
        <v>Detské Inkluzívne ihrisko Rodinka</v>
      </c>
      <c r="F85" s="30"/>
      <c r="G85" s="30"/>
      <c r="H85" s="30"/>
      <c r="I85" s="38"/>
      <c r="J85" s="38"/>
      <c r="K85" s="38"/>
      <c r="L85" s="67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118</v>
      </c>
      <c r="D86" s="38"/>
      <c r="E86" s="38"/>
      <c r="F86" s="38"/>
      <c r="G86" s="38"/>
      <c r="H86" s="38"/>
      <c r="I86" s="38"/>
      <c r="J86" s="38"/>
      <c r="K86" s="38"/>
      <c r="L86" s="67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80" t="str">
        <f>E9</f>
        <v>SO 08 - PIESKOVISKO ČLN</v>
      </c>
      <c r="F87" s="38"/>
      <c r="G87" s="38"/>
      <c r="H87" s="38"/>
      <c r="I87" s="38"/>
      <c r="J87" s="38"/>
      <c r="K87" s="38"/>
      <c r="L87" s="67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7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19</v>
      </c>
      <c r="D89" s="38"/>
      <c r="E89" s="38"/>
      <c r="F89" s="25" t="str">
        <f>F12</f>
        <v>Skalica</v>
      </c>
      <c r="G89" s="38"/>
      <c r="H89" s="38"/>
      <c r="I89" s="30" t="s">
        <v>21</v>
      </c>
      <c r="J89" s="83" t="str">
        <f>IF(J12="","",J12)</f>
        <v>20. 1. 2022</v>
      </c>
      <c r="K89" s="38"/>
      <c r="L89" s="67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7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25.65" customHeight="1">
      <c r="A91" s="36"/>
      <c r="B91" s="37"/>
      <c r="C91" s="30" t="s">
        <v>23</v>
      </c>
      <c r="D91" s="38"/>
      <c r="E91" s="38"/>
      <c r="F91" s="25" t="str">
        <f>E15</f>
        <v>Mesto Skalica</v>
      </c>
      <c r="G91" s="38"/>
      <c r="H91" s="38"/>
      <c r="I91" s="30" t="s">
        <v>31</v>
      </c>
      <c r="J91" s="34" t="str">
        <f>E21</f>
        <v>Ing. arch. Andrea Kliská</v>
      </c>
      <c r="K91" s="38"/>
      <c r="L91" s="67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34</v>
      </c>
      <c r="J92" s="34" t="str">
        <f>E24</f>
        <v xml:space="preserve"> </v>
      </c>
      <c r="K92" s="38"/>
      <c r="L92" s="67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7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83" t="s">
        <v>121</v>
      </c>
      <c r="D94" s="184"/>
      <c r="E94" s="184"/>
      <c r="F94" s="184"/>
      <c r="G94" s="184"/>
      <c r="H94" s="184"/>
      <c r="I94" s="184"/>
      <c r="J94" s="185" t="s">
        <v>122</v>
      </c>
      <c r="K94" s="184"/>
      <c r="L94" s="67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7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86" t="s">
        <v>123</v>
      </c>
      <c r="D96" s="38"/>
      <c r="E96" s="38"/>
      <c r="F96" s="38"/>
      <c r="G96" s="38"/>
      <c r="H96" s="38"/>
      <c r="I96" s="38"/>
      <c r="J96" s="114">
        <f>J122</f>
        <v>0</v>
      </c>
      <c r="K96" s="38"/>
      <c r="L96" s="67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124</v>
      </c>
    </row>
    <row r="97" s="9" customFormat="1" ht="24.96" customHeight="1">
      <c r="A97" s="9"/>
      <c r="B97" s="187"/>
      <c r="C97" s="188"/>
      <c r="D97" s="189" t="s">
        <v>125</v>
      </c>
      <c r="E97" s="190"/>
      <c r="F97" s="190"/>
      <c r="G97" s="190"/>
      <c r="H97" s="190"/>
      <c r="I97" s="190"/>
      <c r="J97" s="191">
        <f>J123</f>
        <v>0</v>
      </c>
      <c r="K97" s="188"/>
      <c r="L97" s="19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3"/>
      <c r="C98" s="194"/>
      <c r="D98" s="195" t="s">
        <v>126</v>
      </c>
      <c r="E98" s="196"/>
      <c r="F98" s="196"/>
      <c r="G98" s="196"/>
      <c r="H98" s="196"/>
      <c r="I98" s="196"/>
      <c r="J98" s="197">
        <f>J124</f>
        <v>0</v>
      </c>
      <c r="K98" s="194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3"/>
      <c r="C99" s="194"/>
      <c r="D99" s="195" t="s">
        <v>295</v>
      </c>
      <c r="E99" s="196"/>
      <c r="F99" s="196"/>
      <c r="G99" s="196"/>
      <c r="H99" s="196"/>
      <c r="I99" s="196"/>
      <c r="J99" s="197">
        <f>J129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131</v>
      </c>
      <c r="E100" s="196"/>
      <c r="F100" s="196"/>
      <c r="G100" s="196"/>
      <c r="H100" s="196"/>
      <c r="I100" s="196"/>
      <c r="J100" s="197">
        <f>J131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129</v>
      </c>
      <c r="E101" s="196"/>
      <c r="F101" s="196"/>
      <c r="G101" s="196"/>
      <c r="H101" s="196"/>
      <c r="I101" s="196"/>
      <c r="J101" s="197">
        <f>J133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133</v>
      </c>
      <c r="E102" s="196"/>
      <c r="F102" s="196"/>
      <c r="G102" s="196"/>
      <c r="H102" s="196"/>
      <c r="I102" s="196"/>
      <c r="J102" s="197">
        <f>J138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67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70"/>
      <c r="C104" s="71"/>
      <c r="D104" s="71"/>
      <c r="E104" s="71"/>
      <c r="F104" s="71"/>
      <c r="G104" s="71"/>
      <c r="H104" s="71"/>
      <c r="I104" s="71"/>
      <c r="J104" s="71"/>
      <c r="K104" s="71"/>
      <c r="L104" s="67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72"/>
      <c r="C108" s="73"/>
      <c r="D108" s="73"/>
      <c r="E108" s="73"/>
      <c r="F108" s="73"/>
      <c r="G108" s="73"/>
      <c r="H108" s="73"/>
      <c r="I108" s="73"/>
      <c r="J108" s="73"/>
      <c r="K108" s="73"/>
      <c r="L108" s="67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134</v>
      </c>
      <c r="D109" s="38"/>
      <c r="E109" s="38"/>
      <c r="F109" s="38"/>
      <c r="G109" s="38"/>
      <c r="H109" s="38"/>
      <c r="I109" s="38"/>
      <c r="J109" s="38"/>
      <c r="K109" s="38"/>
      <c r="L109" s="67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7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15</v>
      </c>
      <c r="D111" s="38"/>
      <c r="E111" s="38"/>
      <c r="F111" s="38"/>
      <c r="G111" s="38"/>
      <c r="H111" s="38"/>
      <c r="I111" s="38"/>
      <c r="J111" s="38"/>
      <c r="K111" s="38"/>
      <c r="L111" s="67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182" t="str">
        <f>E7</f>
        <v>Detské Inkluzívne ihrisko Rodinka</v>
      </c>
      <c r="F112" s="30"/>
      <c r="G112" s="30"/>
      <c r="H112" s="30"/>
      <c r="I112" s="38"/>
      <c r="J112" s="38"/>
      <c r="K112" s="38"/>
      <c r="L112" s="67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118</v>
      </c>
      <c r="D113" s="38"/>
      <c r="E113" s="38"/>
      <c r="F113" s="38"/>
      <c r="G113" s="38"/>
      <c r="H113" s="38"/>
      <c r="I113" s="38"/>
      <c r="J113" s="38"/>
      <c r="K113" s="38"/>
      <c r="L113" s="67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80" t="str">
        <f>E9</f>
        <v>SO 08 - PIESKOVISKO ČLN</v>
      </c>
      <c r="F114" s="38"/>
      <c r="G114" s="38"/>
      <c r="H114" s="38"/>
      <c r="I114" s="38"/>
      <c r="J114" s="38"/>
      <c r="K114" s="38"/>
      <c r="L114" s="67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7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19</v>
      </c>
      <c r="D116" s="38"/>
      <c r="E116" s="38"/>
      <c r="F116" s="25" t="str">
        <f>F12</f>
        <v>Skalica</v>
      </c>
      <c r="G116" s="38"/>
      <c r="H116" s="38"/>
      <c r="I116" s="30" t="s">
        <v>21</v>
      </c>
      <c r="J116" s="83" t="str">
        <f>IF(J12="","",J12)</f>
        <v>20. 1. 2022</v>
      </c>
      <c r="K116" s="38"/>
      <c r="L116" s="67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7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25.65" customHeight="1">
      <c r="A118" s="36"/>
      <c r="B118" s="37"/>
      <c r="C118" s="30" t="s">
        <v>23</v>
      </c>
      <c r="D118" s="38"/>
      <c r="E118" s="38"/>
      <c r="F118" s="25" t="str">
        <f>E15</f>
        <v>Mesto Skalica</v>
      </c>
      <c r="G118" s="38"/>
      <c r="H118" s="38"/>
      <c r="I118" s="30" t="s">
        <v>31</v>
      </c>
      <c r="J118" s="34" t="str">
        <f>E21</f>
        <v>Ing. arch. Andrea Kliská</v>
      </c>
      <c r="K118" s="38"/>
      <c r="L118" s="67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8"/>
      <c r="E119" s="38"/>
      <c r="F119" s="25" t="str">
        <f>IF(E18="","",E18)</f>
        <v>Vyplň údaj</v>
      </c>
      <c r="G119" s="38"/>
      <c r="H119" s="38"/>
      <c r="I119" s="30" t="s">
        <v>34</v>
      </c>
      <c r="J119" s="34" t="str">
        <f>E24</f>
        <v xml:space="preserve"> </v>
      </c>
      <c r="K119" s="38"/>
      <c r="L119" s="67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7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99"/>
      <c r="B121" s="200"/>
      <c r="C121" s="201" t="s">
        <v>135</v>
      </c>
      <c r="D121" s="202" t="s">
        <v>62</v>
      </c>
      <c r="E121" s="202" t="s">
        <v>58</v>
      </c>
      <c r="F121" s="202" t="s">
        <v>59</v>
      </c>
      <c r="G121" s="202" t="s">
        <v>136</v>
      </c>
      <c r="H121" s="202" t="s">
        <v>137</v>
      </c>
      <c r="I121" s="202" t="s">
        <v>138</v>
      </c>
      <c r="J121" s="203" t="s">
        <v>122</v>
      </c>
      <c r="K121" s="204" t="s">
        <v>139</v>
      </c>
      <c r="L121" s="205"/>
      <c r="M121" s="104" t="s">
        <v>1</v>
      </c>
      <c r="N121" s="105" t="s">
        <v>41</v>
      </c>
      <c r="O121" s="105" t="s">
        <v>140</v>
      </c>
      <c r="P121" s="105" t="s">
        <v>141</v>
      </c>
      <c r="Q121" s="105" t="s">
        <v>142</v>
      </c>
      <c r="R121" s="105" t="s">
        <v>143</v>
      </c>
      <c r="S121" s="105" t="s">
        <v>144</v>
      </c>
      <c r="T121" s="106" t="s">
        <v>145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6"/>
      <c r="B122" s="37"/>
      <c r="C122" s="111" t="s">
        <v>123</v>
      </c>
      <c r="D122" s="38"/>
      <c r="E122" s="38"/>
      <c r="F122" s="38"/>
      <c r="G122" s="38"/>
      <c r="H122" s="38"/>
      <c r="I122" s="38"/>
      <c r="J122" s="206">
        <f>BK122</f>
        <v>0</v>
      </c>
      <c r="K122" s="38"/>
      <c r="L122" s="42"/>
      <c r="M122" s="107"/>
      <c r="N122" s="207"/>
      <c r="O122" s="108"/>
      <c r="P122" s="208">
        <f>P123</f>
        <v>0</v>
      </c>
      <c r="Q122" s="108"/>
      <c r="R122" s="208">
        <f>R123</f>
        <v>0</v>
      </c>
      <c r="S122" s="108"/>
      <c r="T122" s="209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5" t="s">
        <v>76</v>
      </c>
      <c r="AU122" s="15" t="s">
        <v>124</v>
      </c>
      <c r="BK122" s="210">
        <f>BK123</f>
        <v>0</v>
      </c>
    </row>
    <row r="123" s="12" customFormat="1" ht="25.92" customHeight="1">
      <c r="A123" s="12"/>
      <c r="B123" s="211"/>
      <c r="C123" s="212"/>
      <c r="D123" s="213" t="s">
        <v>76</v>
      </c>
      <c r="E123" s="214" t="s">
        <v>146</v>
      </c>
      <c r="F123" s="214" t="s">
        <v>147</v>
      </c>
      <c r="G123" s="212"/>
      <c r="H123" s="212"/>
      <c r="I123" s="215"/>
      <c r="J123" s="216">
        <f>BK123</f>
        <v>0</v>
      </c>
      <c r="K123" s="212"/>
      <c r="L123" s="217"/>
      <c r="M123" s="218"/>
      <c r="N123" s="219"/>
      <c r="O123" s="219"/>
      <c r="P123" s="220">
        <f>P124+P129+P131+P133+P138</f>
        <v>0</v>
      </c>
      <c r="Q123" s="219"/>
      <c r="R123" s="220">
        <f>R124+R129+R131+R133+R138</f>
        <v>0</v>
      </c>
      <c r="S123" s="219"/>
      <c r="T123" s="221">
        <f>T124+T129+T131+T133+T138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85</v>
      </c>
      <c r="AT123" s="223" t="s">
        <v>76</v>
      </c>
      <c r="AU123" s="223" t="s">
        <v>77</v>
      </c>
      <c r="AY123" s="222" t="s">
        <v>148</v>
      </c>
      <c r="BK123" s="224">
        <f>BK124+BK129+BK131+BK133+BK138</f>
        <v>0</v>
      </c>
    </row>
    <row r="124" s="12" customFormat="1" ht="22.8" customHeight="1">
      <c r="A124" s="12"/>
      <c r="B124" s="211"/>
      <c r="C124" s="212"/>
      <c r="D124" s="213" t="s">
        <v>76</v>
      </c>
      <c r="E124" s="225" t="s">
        <v>85</v>
      </c>
      <c r="F124" s="225" t="s">
        <v>149</v>
      </c>
      <c r="G124" s="212"/>
      <c r="H124" s="212"/>
      <c r="I124" s="215"/>
      <c r="J124" s="226">
        <f>BK124</f>
        <v>0</v>
      </c>
      <c r="K124" s="212"/>
      <c r="L124" s="217"/>
      <c r="M124" s="218"/>
      <c r="N124" s="219"/>
      <c r="O124" s="219"/>
      <c r="P124" s="220">
        <f>SUM(P125:P128)</f>
        <v>0</v>
      </c>
      <c r="Q124" s="219"/>
      <c r="R124" s="220">
        <f>SUM(R125:R128)</f>
        <v>0</v>
      </c>
      <c r="S124" s="219"/>
      <c r="T124" s="221">
        <f>SUM(T125:T128)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85</v>
      </c>
      <c r="AT124" s="223" t="s">
        <v>76</v>
      </c>
      <c r="AU124" s="223" t="s">
        <v>85</v>
      </c>
      <c r="AY124" s="222" t="s">
        <v>148</v>
      </c>
      <c r="BK124" s="224">
        <f>SUM(BK125:BK128)</f>
        <v>0</v>
      </c>
    </row>
    <row r="125" s="2" customFormat="1" ht="21.75" customHeight="1">
      <c r="A125" s="36"/>
      <c r="B125" s="37"/>
      <c r="C125" s="227" t="s">
        <v>85</v>
      </c>
      <c r="D125" s="227" t="s">
        <v>150</v>
      </c>
      <c r="E125" s="228" t="s">
        <v>151</v>
      </c>
      <c r="F125" s="229" t="s">
        <v>152</v>
      </c>
      <c r="G125" s="230" t="s">
        <v>153</v>
      </c>
      <c r="H125" s="231">
        <v>0.83999999999999997</v>
      </c>
      <c r="I125" s="232"/>
      <c r="J125" s="233">
        <f>ROUND(I125*H125,2)</f>
        <v>0</v>
      </c>
      <c r="K125" s="234"/>
      <c r="L125" s="42"/>
      <c r="M125" s="235" t="s">
        <v>1</v>
      </c>
      <c r="N125" s="236" t="s">
        <v>43</v>
      </c>
      <c r="O125" s="95"/>
      <c r="P125" s="237">
        <f>O125*H125</f>
        <v>0</v>
      </c>
      <c r="Q125" s="237">
        <v>0</v>
      </c>
      <c r="R125" s="237">
        <f>Q125*H125</f>
        <v>0</v>
      </c>
      <c r="S125" s="237">
        <v>0</v>
      </c>
      <c r="T125" s="238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39" t="s">
        <v>154</v>
      </c>
      <c r="AT125" s="239" t="s">
        <v>150</v>
      </c>
      <c r="AU125" s="239" t="s">
        <v>155</v>
      </c>
      <c r="AY125" s="15" t="s">
        <v>148</v>
      </c>
      <c r="BE125" s="240">
        <f>IF(N125="základná",J125,0)</f>
        <v>0</v>
      </c>
      <c r="BF125" s="240">
        <f>IF(N125="znížená",J125,0)</f>
        <v>0</v>
      </c>
      <c r="BG125" s="240">
        <f>IF(N125="zákl. prenesená",J125,0)</f>
        <v>0</v>
      </c>
      <c r="BH125" s="240">
        <f>IF(N125="zníž. prenesená",J125,0)</f>
        <v>0</v>
      </c>
      <c r="BI125" s="240">
        <f>IF(N125="nulová",J125,0)</f>
        <v>0</v>
      </c>
      <c r="BJ125" s="15" t="s">
        <v>155</v>
      </c>
      <c r="BK125" s="240">
        <f>ROUND(I125*H125,2)</f>
        <v>0</v>
      </c>
      <c r="BL125" s="15" t="s">
        <v>154</v>
      </c>
      <c r="BM125" s="239" t="s">
        <v>155</v>
      </c>
    </row>
    <row r="126" s="2" customFormat="1" ht="33" customHeight="1">
      <c r="A126" s="36"/>
      <c r="B126" s="37"/>
      <c r="C126" s="227" t="s">
        <v>155</v>
      </c>
      <c r="D126" s="227" t="s">
        <v>150</v>
      </c>
      <c r="E126" s="228" t="s">
        <v>156</v>
      </c>
      <c r="F126" s="229" t="s">
        <v>157</v>
      </c>
      <c r="G126" s="230" t="s">
        <v>153</v>
      </c>
      <c r="H126" s="231">
        <v>0.83999999999999997</v>
      </c>
      <c r="I126" s="232"/>
      <c r="J126" s="233">
        <f>ROUND(I126*H126,2)</f>
        <v>0</v>
      </c>
      <c r="K126" s="234"/>
      <c r="L126" s="42"/>
      <c r="M126" s="235" t="s">
        <v>1</v>
      </c>
      <c r="N126" s="236" t="s">
        <v>43</v>
      </c>
      <c r="O126" s="95"/>
      <c r="P126" s="237">
        <f>O126*H126</f>
        <v>0</v>
      </c>
      <c r="Q126" s="237">
        <v>0</v>
      </c>
      <c r="R126" s="237">
        <f>Q126*H126</f>
        <v>0</v>
      </c>
      <c r="S126" s="237">
        <v>0</v>
      </c>
      <c r="T126" s="238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39" t="s">
        <v>154</v>
      </c>
      <c r="AT126" s="239" t="s">
        <v>150</v>
      </c>
      <c r="AU126" s="239" t="s">
        <v>155</v>
      </c>
      <c r="AY126" s="15" t="s">
        <v>148</v>
      </c>
      <c r="BE126" s="240">
        <f>IF(N126="základná",J126,0)</f>
        <v>0</v>
      </c>
      <c r="BF126" s="240">
        <f>IF(N126="znížená",J126,0)</f>
        <v>0</v>
      </c>
      <c r="BG126" s="240">
        <f>IF(N126="zákl. prenesená",J126,0)</f>
        <v>0</v>
      </c>
      <c r="BH126" s="240">
        <f>IF(N126="zníž. prenesená",J126,0)</f>
        <v>0</v>
      </c>
      <c r="BI126" s="240">
        <f>IF(N126="nulová",J126,0)</f>
        <v>0</v>
      </c>
      <c r="BJ126" s="15" t="s">
        <v>155</v>
      </c>
      <c r="BK126" s="240">
        <f>ROUND(I126*H126,2)</f>
        <v>0</v>
      </c>
      <c r="BL126" s="15" t="s">
        <v>154</v>
      </c>
      <c r="BM126" s="239" t="s">
        <v>154</v>
      </c>
    </row>
    <row r="127" s="2" customFormat="1" ht="24.15" customHeight="1">
      <c r="A127" s="36"/>
      <c r="B127" s="37"/>
      <c r="C127" s="227" t="s">
        <v>158</v>
      </c>
      <c r="D127" s="227" t="s">
        <v>150</v>
      </c>
      <c r="E127" s="228" t="s">
        <v>159</v>
      </c>
      <c r="F127" s="229" t="s">
        <v>160</v>
      </c>
      <c r="G127" s="230" t="s">
        <v>153</v>
      </c>
      <c r="H127" s="231">
        <v>0.83999999999999997</v>
      </c>
      <c r="I127" s="232"/>
      <c r="J127" s="233">
        <f>ROUND(I127*H127,2)</f>
        <v>0</v>
      </c>
      <c r="K127" s="234"/>
      <c r="L127" s="42"/>
      <c r="M127" s="235" t="s">
        <v>1</v>
      </c>
      <c r="N127" s="236" t="s">
        <v>43</v>
      </c>
      <c r="O127" s="95"/>
      <c r="P127" s="237">
        <f>O127*H127</f>
        <v>0</v>
      </c>
      <c r="Q127" s="237">
        <v>0</v>
      </c>
      <c r="R127" s="237">
        <f>Q127*H127</f>
        <v>0</v>
      </c>
      <c r="S127" s="237">
        <v>0</v>
      </c>
      <c r="T127" s="238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39" t="s">
        <v>154</v>
      </c>
      <c r="AT127" s="239" t="s">
        <v>150</v>
      </c>
      <c r="AU127" s="239" t="s">
        <v>155</v>
      </c>
      <c r="AY127" s="15" t="s">
        <v>148</v>
      </c>
      <c r="BE127" s="240">
        <f>IF(N127="základná",J127,0)</f>
        <v>0</v>
      </c>
      <c r="BF127" s="240">
        <f>IF(N127="znížená",J127,0)</f>
        <v>0</v>
      </c>
      <c r="BG127" s="240">
        <f>IF(N127="zákl. prenesená",J127,0)</f>
        <v>0</v>
      </c>
      <c r="BH127" s="240">
        <f>IF(N127="zníž. prenesená",J127,0)</f>
        <v>0</v>
      </c>
      <c r="BI127" s="240">
        <f>IF(N127="nulová",J127,0)</f>
        <v>0</v>
      </c>
      <c r="BJ127" s="15" t="s">
        <v>155</v>
      </c>
      <c r="BK127" s="240">
        <f>ROUND(I127*H127,2)</f>
        <v>0</v>
      </c>
      <c r="BL127" s="15" t="s">
        <v>154</v>
      </c>
      <c r="BM127" s="239" t="s">
        <v>161</v>
      </c>
    </row>
    <row r="128" s="2" customFormat="1" ht="16.5" customHeight="1">
      <c r="A128" s="36"/>
      <c r="B128" s="37"/>
      <c r="C128" s="227" t="s">
        <v>154</v>
      </c>
      <c r="D128" s="227" t="s">
        <v>150</v>
      </c>
      <c r="E128" s="228" t="s">
        <v>162</v>
      </c>
      <c r="F128" s="229" t="s">
        <v>163</v>
      </c>
      <c r="G128" s="230" t="s">
        <v>153</v>
      </c>
      <c r="H128" s="231">
        <v>0.83999999999999997</v>
      </c>
      <c r="I128" s="232"/>
      <c r="J128" s="233">
        <f>ROUND(I128*H128,2)</f>
        <v>0</v>
      </c>
      <c r="K128" s="234"/>
      <c r="L128" s="42"/>
      <c r="M128" s="235" t="s">
        <v>1</v>
      </c>
      <c r="N128" s="236" t="s">
        <v>43</v>
      </c>
      <c r="O128" s="95"/>
      <c r="P128" s="237">
        <f>O128*H128</f>
        <v>0</v>
      </c>
      <c r="Q128" s="237">
        <v>0</v>
      </c>
      <c r="R128" s="237">
        <f>Q128*H128</f>
        <v>0</v>
      </c>
      <c r="S128" s="237">
        <v>0</v>
      </c>
      <c r="T128" s="238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39" t="s">
        <v>154</v>
      </c>
      <c r="AT128" s="239" t="s">
        <v>150</v>
      </c>
      <c r="AU128" s="239" t="s">
        <v>155</v>
      </c>
      <c r="AY128" s="15" t="s">
        <v>148</v>
      </c>
      <c r="BE128" s="240">
        <f>IF(N128="základná",J128,0)</f>
        <v>0</v>
      </c>
      <c r="BF128" s="240">
        <f>IF(N128="znížená",J128,0)</f>
        <v>0</v>
      </c>
      <c r="BG128" s="240">
        <f>IF(N128="zákl. prenesená",J128,0)</f>
        <v>0</v>
      </c>
      <c r="BH128" s="240">
        <f>IF(N128="zníž. prenesená",J128,0)</f>
        <v>0</v>
      </c>
      <c r="BI128" s="240">
        <f>IF(N128="nulová",J128,0)</f>
        <v>0</v>
      </c>
      <c r="BJ128" s="15" t="s">
        <v>155</v>
      </c>
      <c r="BK128" s="240">
        <f>ROUND(I128*H128,2)</f>
        <v>0</v>
      </c>
      <c r="BL128" s="15" t="s">
        <v>154</v>
      </c>
      <c r="BM128" s="239" t="s">
        <v>164</v>
      </c>
    </row>
    <row r="129" s="12" customFormat="1" ht="22.8" customHeight="1">
      <c r="A129" s="12"/>
      <c r="B129" s="211"/>
      <c r="C129" s="212"/>
      <c r="D129" s="213" t="s">
        <v>76</v>
      </c>
      <c r="E129" s="225" t="s">
        <v>154</v>
      </c>
      <c r="F129" s="225" t="s">
        <v>296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P130</f>
        <v>0</v>
      </c>
      <c r="Q129" s="219"/>
      <c r="R129" s="220">
        <f>R130</f>
        <v>0</v>
      </c>
      <c r="S129" s="219"/>
      <c r="T129" s="221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85</v>
      </c>
      <c r="AT129" s="223" t="s">
        <v>76</v>
      </c>
      <c r="AU129" s="223" t="s">
        <v>85</v>
      </c>
      <c r="AY129" s="222" t="s">
        <v>148</v>
      </c>
      <c r="BK129" s="224">
        <f>BK130</f>
        <v>0</v>
      </c>
    </row>
    <row r="130" s="2" customFormat="1" ht="16.5" customHeight="1">
      <c r="A130" s="36"/>
      <c r="B130" s="37"/>
      <c r="C130" s="227" t="s">
        <v>166</v>
      </c>
      <c r="D130" s="227" t="s">
        <v>150</v>
      </c>
      <c r="E130" s="228" t="s">
        <v>297</v>
      </c>
      <c r="F130" s="229" t="s">
        <v>298</v>
      </c>
      <c r="G130" s="230" t="s">
        <v>153</v>
      </c>
      <c r="H130" s="231">
        <v>1.3200000000000001</v>
      </c>
      <c r="I130" s="232"/>
      <c r="J130" s="233">
        <f>ROUND(I130*H130,2)</f>
        <v>0</v>
      </c>
      <c r="K130" s="234"/>
      <c r="L130" s="42"/>
      <c r="M130" s="235" t="s">
        <v>1</v>
      </c>
      <c r="N130" s="236" t="s">
        <v>43</v>
      </c>
      <c r="O130" s="95"/>
      <c r="P130" s="237">
        <f>O130*H130</f>
        <v>0</v>
      </c>
      <c r="Q130" s="237">
        <v>0</v>
      </c>
      <c r="R130" s="237">
        <f>Q130*H130</f>
        <v>0</v>
      </c>
      <c r="S130" s="237">
        <v>0</v>
      </c>
      <c r="T130" s="238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39" t="s">
        <v>154</v>
      </c>
      <c r="AT130" s="239" t="s">
        <v>150</v>
      </c>
      <c r="AU130" s="239" t="s">
        <v>155</v>
      </c>
      <c r="AY130" s="15" t="s">
        <v>148</v>
      </c>
      <c r="BE130" s="240">
        <f>IF(N130="základná",J130,0)</f>
        <v>0</v>
      </c>
      <c r="BF130" s="240">
        <f>IF(N130="znížená",J130,0)</f>
        <v>0</v>
      </c>
      <c r="BG130" s="240">
        <f>IF(N130="zákl. prenesená",J130,0)</f>
        <v>0</v>
      </c>
      <c r="BH130" s="240">
        <f>IF(N130="zníž. prenesená",J130,0)</f>
        <v>0</v>
      </c>
      <c r="BI130" s="240">
        <f>IF(N130="nulová",J130,0)</f>
        <v>0</v>
      </c>
      <c r="BJ130" s="15" t="s">
        <v>155</v>
      </c>
      <c r="BK130" s="240">
        <f>ROUND(I130*H130,2)</f>
        <v>0</v>
      </c>
      <c r="BL130" s="15" t="s">
        <v>154</v>
      </c>
      <c r="BM130" s="239" t="s">
        <v>169</v>
      </c>
    </row>
    <row r="131" s="12" customFormat="1" ht="22.8" customHeight="1">
      <c r="A131" s="12"/>
      <c r="B131" s="211"/>
      <c r="C131" s="212"/>
      <c r="D131" s="213" t="s">
        <v>76</v>
      </c>
      <c r="E131" s="225" t="s">
        <v>217</v>
      </c>
      <c r="F131" s="225" t="s">
        <v>218</v>
      </c>
      <c r="G131" s="212"/>
      <c r="H131" s="212"/>
      <c r="I131" s="215"/>
      <c r="J131" s="226">
        <f>BK131</f>
        <v>0</v>
      </c>
      <c r="K131" s="212"/>
      <c r="L131" s="217"/>
      <c r="M131" s="218"/>
      <c r="N131" s="219"/>
      <c r="O131" s="219"/>
      <c r="P131" s="220">
        <f>P132</f>
        <v>0</v>
      </c>
      <c r="Q131" s="219"/>
      <c r="R131" s="220">
        <f>R132</f>
        <v>0</v>
      </c>
      <c r="S131" s="219"/>
      <c r="T131" s="221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155</v>
      </c>
      <c r="AT131" s="223" t="s">
        <v>76</v>
      </c>
      <c r="AU131" s="223" t="s">
        <v>85</v>
      </c>
      <c r="AY131" s="222" t="s">
        <v>148</v>
      </c>
      <c r="BK131" s="224">
        <f>BK132</f>
        <v>0</v>
      </c>
    </row>
    <row r="132" s="2" customFormat="1" ht="16.5" customHeight="1">
      <c r="A132" s="36"/>
      <c r="B132" s="37"/>
      <c r="C132" s="227" t="s">
        <v>161</v>
      </c>
      <c r="D132" s="227" t="s">
        <v>150</v>
      </c>
      <c r="E132" s="228" t="s">
        <v>220</v>
      </c>
      <c r="F132" s="229" t="s">
        <v>299</v>
      </c>
      <c r="G132" s="230" t="s">
        <v>174</v>
      </c>
      <c r="H132" s="231">
        <v>4</v>
      </c>
      <c r="I132" s="232"/>
      <c r="J132" s="233">
        <f>ROUND(I132*H132,2)</f>
        <v>0</v>
      </c>
      <c r="K132" s="234"/>
      <c r="L132" s="42"/>
      <c r="M132" s="235" t="s">
        <v>1</v>
      </c>
      <c r="N132" s="236" t="s">
        <v>43</v>
      </c>
      <c r="O132" s="95"/>
      <c r="P132" s="237">
        <f>O132*H132</f>
        <v>0</v>
      </c>
      <c r="Q132" s="237">
        <v>0</v>
      </c>
      <c r="R132" s="237">
        <f>Q132*H132</f>
        <v>0</v>
      </c>
      <c r="S132" s="237">
        <v>0</v>
      </c>
      <c r="T132" s="238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39" t="s">
        <v>183</v>
      </c>
      <c r="AT132" s="239" t="s">
        <v>150</v>
      </c>
      <c r="AU132" s="239" t="s">
        <v>155</v>
      </c>
      <c r="AY132" s="15" t="s">
        <v>148</v>
      </c>
      <c r="BE132" s="240">
        <f>IF(N132="základná",J132,0)</f>
        <v>0</v>
      </c>
      <c r="BF132" s="240">
        <f>IF(N132="znížená",J132,0)</f>
        <v>0</v>
      </c>
      <c r="BG132" s="240">
        <f>IF(N132="zákl. prenesená",J132,0)</f>
        <v>0</v>
      </c>
      <c r="BH132" s="240">
        <f>IF(N132="zníž. prenesená",J132,0)</f>
        <v>0</v>
      </c>
      <c r="BI132" s="240">
        <f>IF(N132="nulová",J132,0)</f>
        <v>0</v>
      </c>
      <c r="BJ132" s="15" t="s">
        <v>155</v>
      </c>
      <c r="BK132" s="240">
        <f>ROUND(I132*H132,2)</f>
        <v>0</v>
      </c>
      <c r="BL132" s="15" t="s">
        <v>183</v>
      </c>
      <c r="BM132" s="239" t="s">
        <v>175</v>
      </c>
    </row>
    <row r="133" s="12" customFormat="1" ht="22.8" customHeight="1">
      <c r="A133" s="12"/>
      <c r="B133" s="211"/>
      <c r="C133" s="212"/>
      <c r="D133" s="213" t="s">
        <v>76</v>
      </c>
      <c r="E133" s="225" t="s">
        <v>184</v>
      </c>
      <c r="F133" s="225" t="s">
        <v>185</v>
      </c>
      <c r="G133" s="212"/>
      <c r="H133" s="212"/>
      <c r="I133" s="215"/>
      <c r="J133" s="226">
        <f>BK133</f>
        <v>0</v>
      </c>
      <c r="K133" s="212"/>
      <c r="L133" s="217"/>
      <c r="M133" s="218"/>
      <c r="N133" s="219"/>
      <c r="O133" s="219"/>
      <c r="P133" s="220">
        <f>SUM(P134:P137)</f>
        <v>0</v>
      </c>
      <c r="Q133" s="219"/>
      <c r="R133" s="220">
        <f>SUM(R134:R137)</f>
        <v>0</v>
      </c>
      <c r="S133" s="219"/>
      <c r="T133" s="221">
        <f>SUM(T134:T137)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22" t="s">
        <v>155</v>
      </c>
      <c r="AT133" s="223" t="s">
        <v>76</v>
      </c>
      <c r="AU133" s="223" t="s">
        <v>85</v>
      </c>
      <c r="AY133" s="222" t="s">
        <v>148</v>
      </c>
      <c r="BK133" s="224">
        <f>SUM(BK134:BK137)</f>
        <v>0</v>
      </c>
    </row>
    <row r="134" s="2" customFormat="1" ht="24.15" customHeight="1">
      <c r="A134" s="36"/>
      <c r="B134" s="37"/>
      <c r="C134" s="227" t="s">
        <v>176</v>
      </c>
      <c r="D134" s="227" t="s">
        <v>150</v>
      </c>
      <c r="E134" s="228" t="s">
        <v>186</v>
      </c>
      <c r="F134" s="229" t="s">
        <v>187</v>
      </c>
      <c r="G134" s="230" t="s">
        <v>212</v>
      </c>
      <c r="H134" s="231">
        <v>13</v>
      </c>
      <c r="I134" s="232"/>
      <c r="J134" s="233">
        <f>ROUND(I134*H134,2)</f>
        <v>0</v>
      </c>
      <c r="K134" s="234"/>
      <c r="L134" s="42"/>
      <c r="M134" s="235" t="s">
        <v>1</v>
      </c>
      <c r="N134" s="236" t="s">
        <v>43</v>
      </c>
      <c r="O134" s="95"/>
      <c r="P134" s="237">
        <f>O134*H134</f>
        <v>0</v>
      </c>
      <c r="Q134" s="237">
        <v>0</v>
      </c>
      <c r="R134" s="237">
        <f>Q134*H134</f>
        <v>0</v>
      </c>
      <c r="S134" s="237">
        <v>0</v>
      </c>
      <c r="T134" s="238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39" t="s">
        <v>183</v>
      </c>
      <c r="AT134" s="239" t="s">
        <v>150</v>
      </c>
      <c r="AU134" s="239" t="s">
        <v>155</v>
      </c>
      <c r="AY134" s="15" t="s">
        <v>148</v>
      </c>
      <c r="BE134" s="240">
        <f>IF(N134="základná",J134,0)</f>
        <v>0</v>
      </c>
      <c r="BF134" s="240">
        <f>IF(N134="znížená",J134,0)</f>
        <v>0</v>
      </c>
      <c r="BG134" s="240">
        <f>IF(N134="zákl. prenesená",J134,0)</f>
        <v>0</v>
      </c>
      <c r="BH134" s="240">
        <f>IF(N134="zníž. prenesená",J134,0)</f>
        <v>0</v>
      </c>
      <c r="BI134" s="240">
        <f>IF(N134="nulová",J134,0)</f>
        <v>0</v>
      </c>
      <c r="BJ134" s="15" t="s">
        <v>155</v>
      </c>
      <c r="BK134" s="240">
        <f>ROUND(I134*H134,2)</f>
        <v>0</v>
      </c>
      <c r="BL134" s="15" t="s">
        <v>183</v>
      </c>
      <c r="BM134" s="239" t="s">
        <v>179</v>
      </c>
    </row>
    <row r="135" s="2" customFormat="1" ht="16.5" customHeight="1">
      <c r="A135" s="36"/>
      <c r="B135" s="37"/>
      <c r="C135" s="241" t="s">
        <v>164</v>
      </c>
      <c r="D135" s="241" t="s">
        <v>189</v>
      </c>
      <c r="E135" s="242" t="s">
        <v>190</v>
      </c>
      <c r="F135" s="243" t="s">
        <v>252</v>
      </c>
      <c r="G135" s="244" t="s">
        <v>153</v>
      </c>
      <c r="H135" s="245">
        <v>0.53700000000000003</v>
      </c>
      <c r="I135" s="246"/>
      <c r="J135" s="247">
        <f>ROUND(I135*H135,2)</f>
        <v>0</v>
      </c>
      <c r="K135" s="248"/>
      <c r="L135" s="249"/>
      <c r="M135" s="250" t="s">
        <v>1</v>
      </c>
      <c r="N135" s="251" t="s">
        <v>43</v>
      </c>
      <c r="O135" s="95"/>
      <c r="P135" s="237">
        <f>O135*H135</f>
        <v>0</v>
      </c>
      <c r="Q135" s="237">
        <v>0</v>
      </c>
      <c r="R135" s="237">
        <f>Q135*H135</f>
        <v>0</v>
      </c>
      <c r="S135" s="237">
        <v>0</v>
      </c>
      <c r="T135" s="238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39" t="s">
        <v>192</v>
      </c>
      <c r="AT135" s="239" t="s">
        <v>189</v>
      </c>
      <c r="AU135" s="239" t="s">
        <v>155</v>
      </c>
      <c r="AY135" s="15" t="s">
        <v>148</v>
      </c>
      <c r="BE135" s="240">
        <f>IF(N135="základná",J135,0)</f>
        <v>0</v>
      </c>
      <c r="BF135" s="240">
        <f>IF(N135="znížená",J135,0)</f>
        <v>0</v>
      </c>
      <c r="BG135" s="240">
        <f>IF(N135="zákl. prenesená",J135,0)</f>
        <v>0</v>
      </c>
      <c r="BH135" s="240">
        <f>IF(N135="zníž. prenesená",J135,0)</f>
        <v>0</v>
      </c>
      <c r="BI135" s="240">
        <f>IF(N135="nulová",J135,0)</f>
        <v>0</v>
      </c>
      <c r="BJ135" s="15" t="s">
        <v>155</v>
      </c>
      <c r="BK135" s="240">
        <f>ROUND(I135*H135,2)</f>
        <v>0</v>
      </c>
      <c r="BL135" s="15" t="s">
        <v>183</v>
      </c>
      <c r="BM135" s="239" t="s">
        <v>183</v>
      </c>
    </row>
    <row r="136" s="2" customFormat="1" ht="24.15" customHeight="1">
      <c r="A136" s="36"/>
      <c r="B136" s="37"/>
      <c r="C136" s="227" t="s">
        <v>170</v>
      </c>
      <c r="D136" s="227" t="s">
        <v>150</v>
      </c>
      <c r="E136" s="228" t="s">
        <v>194</v>
      </c>
      <c r="F136" s="229" t="s">
        <v>195</v>
      </c>
      <c r="G136" s="230" t="s">
        <v>247</v>
      </c>
      <c r="H136" s="231">
        <v>2.5</v>
      </c>
      <c r="I136" s="232"/>
      <c r="J136" s="233">
        <f>ROUND(I136*H136,2)</f>
        <v>0</v>
      </c>
      <c r="K136" s="234"/>
      <c r="L136" s="42"/>
      <c r="M136" s="235" t="s">
        <v>1</v>
      </c>
      <c r="N136" s="236" t="s">
        <v>43</v>
      </c>
      <c r="O136" s="95"/>
      <c r="P136" s="237">
        <f>O136*H136</f>
        <v>0</v>
      </c>
      <c r="Q136" s="237">
        <v>0</v>
      </c>
      <c r="R136" s="237">
        <f>Q136*H136</f>
        <v>0</v>
      </c>
      <c r="S136" s="237">
        <v>0</v>
      </c>
      <c r="T136" s="238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39" t="s">
        <v>183</v>
      </c>
      <c r="AT136" s="239" t="s">
        <v>150</v>
      </c>
      <c r="AU136" s="239" t="s">
        <v>155</v>
      </c>
      <c r="AY136" s="15" t="s">
        <v>148</v>
      </c>
      <c r="BE136" s="240">
        <f>IF(N136="základná",J136,0)</f>
        <v>0</v>
      </c>
      <c r="BF136" s="240">
        <f>IF(N136="znížená",J136,0)</f>
        <v>0</v>
      </c>
      <c r="BG136" s="240">
        <f>IF(N136="zákl. prenesená",J136,0)</f>
        <v>0</v>
      </c>
      <c r="BH136" s="240">
        <f>IF(N136="zníž. prenesená",J136,0)</f>
        <v>0</v>
      </c>
      <c r="BI136" s="240">
        <f>IF(N136="nulová",J136,0)</f>
        <v>0</v>
      </c>
      <c r="BJ136" s="15" t="s">
        <v>155</v>
      </c>
      <c r="BK136" s="240">
        <f>ROUND(I136*H136,2)</f>
        <v>0</v>
      </c>
      <c r="BL136" s="15" t="s">
        <v>183</v>
      </c>
      <c r="BM136" s="239" t="s">
        <v>188</v>
      </c>
    </row>
    <row r="137" s="2" customFormat="1" ht="24.15" customHeight="1">
      <c r="A137" s="36"/>
      <c r="B137" s="37"/>
      <c r="C137" s="227" t="s">
        <v>169</v>
      </c>
      <c r="D137" s="227" t="s">
        <v>150</v>
      </c>
      <c r="E137" s="228" t="s">
        <v>204</v>
      </c>
      <c r="F137" s="229" t="s">
        <v>205</v>
      </c>
      <c r="G137" s="230" t="s">
        <v>182</v>
      </c>
      <c r="H137" s="231">
        <v>0.5</v>
      </c>
      <c r="I137" s="232"/>
      <c r="J137" s="233">
        <f>ROUND(I137*H137,2)</f>
        <v>0</v>
      </c>
      <c r="K137" s="234"/>
      <c r="L137" s="42"/>
      <c r="M137" s="235" t="s">
        <v>1</v>
      </c>
      <c r="N137" s="236" t="s">
        <v>43</v>
      </c>
      <c r="O137" s="95"/>
      <c r="P137" s="237">
        <f>O137*H137</f>
        <v>0</v>
      </c>
      <c r="Q137" s="237">
        <v>0</v>
      </c>
      <c r="R137" s="237">
        <f>Q137*H137</f>
        <v>0</v>
      </c>
      <c r="S137" s="237">
        <v>0</v>
      </c>
      <c r="T137" s="238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39" t="s">
        <v>183</v>
      </c>
      <c r="AT137" s="239" t="s">
        <v>150</v>
      </c>
      <c r="AU137" s="239" t="s">
        <v>155</v>
      </c>
      <c r="AY137" s="15" t="s">
        <v>148</v>
      </c>
      <c r="BE137" s="240">
        <f>IF(N137="základná",J137,0)</f>
        <v>0</v>
      </c>
      <c r="BF137" s="240">
        <f>IF(N137="znížená",J137,0)</f>
        <v>0</v>
      </c>
      <c r="BG137" s="240">
        <f>IF(N137="zákl. prenesená",J137,0)</f>
        <v>0</v>
      </c>
      <c r="BH137" s="240">
        <f>IF(N137="zníž. prenesená",J137,0)</f>
        <v>0</v>
      </c>
      <c r="BI137" s="240">
        <f>IF(N137="nulová",J137,0)</f>
        <v>0</v>
      </c>
      <c r="BJ137" s="15" t="s">
        <v>155</v>
      </c>
      <c r="BK137" s="240">
        <f>ROUND(I137*H137,2)</f>
        <v>0</v>
      </c>
      <c r="BL137" s="15" t="s">
        <v>183</v>
      </c>
      <c r="BM137" s="239" t="s">
        <v>7</v>
      </c>
    </row>
    <row r="138" s="12" customFormat="1" ht="22.8" customHeight="1">
      <c r="A138" s="12"/>
      <c r="B138" s="211"/>
      <c r="C138" s="212"/>
      <c r="D138" s="213" t="s">
        <v>76</v>
      </c>
      <c r="E138" s="225" t="s">
        <v>235</v>
      </c>
      <c r="F138" s="225" t="s">
        <v>236</v>
      </c>
      <c r="G138" s="212"/>
      <c r="H138" s="212"/>
      <c r="I138" s="215"/>
      <c r="J138" s="226">
        <f>BK138</f>
        <v>0</v>
      </c>
      <c r="K138" s="212"/>
      <c r="L138" s="217"/>
      <c r="M138" s="218"/>
      <c r="N138" s="219"/>
      <c r="O138" s="219"/>
      <c r="P138" s="220">
        <f>SUM(P139:P141)</f>
        <v>0</v>
      </c>
      <c r="Q138" s="219"/>
      <c r="R138" s="220">
        <f>SUM(R139:R141)</f>
        <v>0</v>
      </c>
      <c r="S138" s="219"/>
      <c r="T138" s="221">
        <f>SUM(T139:T141)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2" t="s">
        <v>155</v>
      </c>
      <c r="AT138" s="223" t="s">
        <v>76</v>
      </c>
      <c r="AU138" s="223" t="s">
        <v>85</v>
      </c>
      <c r="AY138" s="222" t="s">
        <v>148</v>
      </c>
      <c r="BK138" s="224">
        <f>SUM(BK139:BK141)</f>
        <v>0</v>
      </c>
    </row>
    <row r="139" s="2" customFormat="1" ht="21.75" customHeight="1">
      <c r="A139" s="36"/>
      <c r="B139" s="37"/>
      <c r="C139" s="227" t="s">
        <v>193</v>
      </c>
      <c r="D139" s="227" t="s">
        <v>150</v>
      </c>
      <c r="E139" s="228" t="s">
        <v>238</v>
      </c>
      <c r="F139" s="229" t="s">
        <v>239</v>
      </c>
      <c r="G139" s="230" t="s">
        <v>247</v>
      </c>
      <c r="H139" s="231">
        <v>1</v>
      </c>
      <c r="I139" s="232"/>
      <c r="J139" s="233">
        <f>ROUND(I139*H139,2)</f>
        <v>0</v>
      </c>
      <c r="K139" s="234"/>
      <c r="L139" s="42"/>
      <c r="M139" s="235" t="s">
        <v>1</v>
      </c>
      <c r="N139" s="236" t="s">
        <v>43</v>
      </c>
      <c r="O139" s="95"/>
      <c r="P139" s="237">
        <f>O139*H139</f>
        <v>0</v>
      </c>
      <c r="Q139" s="237">
        <v>0</v>
      </c>
      <c r="R139" s="237">
        <f>Q139*H139</f>
        <v>0</v>
      </c>
      <c r="S139" s="237">
        <v>0</v>
      </c>
      <c r="T139" s="238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39" t="s">
        <v>183</v>
      </c>
      <c r="AT139" s="239" t="s">
        <v>150</v>
      </c>
      <c r="AU139" s="239" t="s">
        <v>155</v>
      </c>
      <c r="AY139" s="15" t="s">
        <v>148</v>
      </c>
      <c r="BE139" s="240">
        <f>IF(N139="základná",J139,0)</f>
        <v>0</v>
      </c>
      <c r="BF139" s="240">
        <f>IF(N139="znížená",J139,0)</f>
        <v>0</v>
      </c>
      <c r="BG139" s="240">
        <f>IF(N139="zákl. prenesená",J139,0)</f>
        <v>0</v>
      </c>
      <c r="BH139" s="240">
        <f>IF(N139="zníž. prenesená",J139,0)</f>
        <v>0</v>
      </c>
      <c r="BI139" s="240">
        <f>IF(N139="nulová",J139,0)</f>
        <v>0</v>
      </c>
      <c r="BJ139" s="15" t="s">
        <v>155</v>
      </c>
      <c r="BK139" s="240">
        <f>ROUND(I139*H139,2)</f>
        <v>0</v>
      </c>
      <c r="BL139" s="15" t="s">
        <v>183</v>
      </c>
      <c r="BM139" s="239" t="s">
        <v>196</v>
      </c>
    </row>
    <row r="140" s="2" customFormat="1" ht="16.5" customHeight="1">
      <c r="A140" s="36"/>
      <c r="B140" s="37"/>
      <c r="C140" s="227" t="s">
        <v>175</v>
      </c>
      <c r="D140" s="227" t="s">
        <v>150</v>
      </c>
      <c r="E140" s="228" t="s">
        <v>241</v>
      </c>
      <c r="F140" s="229" t="s">
        <v>242</v>
      </c>
      <c r="G140" s="230" t="s">
        <v>247</v>
      </c>
      <c r="H140" s="231">
        <v>2</v>
      </c>
      <c r="I140" s="232"/>
      <c r="J140" s="233">
        <f>ROUND(I140*H140,2)</f>
        <v>0</v>
      </c>
      <c r="K140" s="234"/>
      <c r="L140" s="42"/>
      <c r="M140" s="235" t="s">
        <v>1</v>
      </c>
      <c r="N140" s="236" t="s">
        <v>43</v>
      </c>
      <c r="O140" s="95"/>
      <c r="P140" s="237">
        <f>O140*H140</f>
        <v>0</v>
      </c>
      <c r="Q140" s="237">
        <v>0</v>
      </c>
      <c r="R140" s="237">
        <f>Q140*H140</f>
        <v>0</v>
      </c>
      <c r="S140" s="237">
        <v>0</v>
      </c>
      <c r="T140" s="238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39" t="s">
        <v>183</v>
      </c>
      <c r="AT140" s="239" t="s">
        <v>150</v>
      </c>
      <c r="AU140" s="239" t="s">
        <v>155</v>
      </c>
      <c r="AY140" s="15" t="s">
        <v>148</v>
      </c>
      <c r="BE140" s="240">
        <f>IF(N140="základná",J140,0)</f>
        <v>0</v>
      </c>
      <c r="BF140" s="240">
        <f>IF(N140="znížená",J140,0)</f>
        <v>0</v>
      </c>
      <c r="BG140" s="240">
        <f>IF(N140="zákl. prenesená",J140,0)</f>
        <v>0</v>
      </c>
      <c r="BH140" s="240">
        <f>IF(N140="zníž. prenesená",J140,0)</f>
        <v>0</v>
      </c>
      <c r="BI140" s="240">
        <f>IF(N140="nulová",J140,0)</f>
        <v>0</v>
      </c>
      <c r="BJ140" s="15" t="s">
        <v>155</v>
      </c>
      <c r="BK140" s="240">
        <f>ROUND(I140*H140,2)</f>
        <v>0</v>
      </c>
      <c r="BL140" s="15" t="s">
        <v>183</v>
      </c>
      <c r="BM140" s="239" t="s">
        <v>199</v>
      </c>
    </row>
    <row r="141" s="2" customFormat="1" ht="16.5" customHeight="1">
      <c r="A141" s="36"/>
      <c r="B141" s="37"/>
      <c r="C141" s="227" t="s">
        <v>200</v>
      </c>
      <c r="D141" s="227" t="s">
        <v>150</v>
      </c>
      <c r="E141" s="228" t="s">
        <v>245</v>
      </c>
      <c r="F141" s="229" t="s">
        <v>246</v>
      </c>
      <c r="G141" s="230" t="s">
        <v>247</v>
      </c>
      <c r="H141" s="231">
        <v>1</v>
      </c>
      <c r="I141" s="232"/>
      <c r="J141" s="233">
        <f>ROUND(I141*H141,2)</f>
        <v>0</v>
      </c>
      <c r="K141" s="234"/>
      <c r="L141" s="42"/>
      <c r="M141" s="252" t="s">
        <v>1</v>
      </c>
      <c r="N141" s="253" t="s">
        <v>43</v>
      </c>
      <c r="O141" s="254"/>
      <c r="P141" s="255">
        <f>O141*H141</f>
        <v>0</v>
      </c>
      <c r="Q141" s="255">
        <v>0</v>
      </c>
      <c r="R141" s="255">
        <f>Q141*H141</f>
        <v>0</v>
      </c>
      <c r="S141" s="255">
        <v>0</v>
      </c>
      <c r="T141" s="25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39" t="s">
        <v>183</v>
      </c>
      <c r="AT141" s="239" t="s">
        <v>150</v>
      </c>
      <c r="AU141" s="239" t="s">
        <v>155</v>
      </c>
      <c r="AY141" s="15" t="s">
        <v>148</v>
      </c>
      <c r="BE141" s="240">
        <f>IF(N141="základná",J141,0)</f>
        <v>0</v>
      </c>
      <c r="BF141" s="240">
        <f>IF(N141="znížená",J141,0)</f>
        <v>0</v>
      </c>
      <c r="BG141" s="240">
        <f>IF(N141="zákl. prenesená",J141,0)</f>
        <v>0</v>
      </c>
      <c r="BH141" s="240">
        <f>IF(N141="zníž. prenesená",J141,0)</f>
        <v>0</v>
      </c>
      <c r="BI141" s="240">
        <f>IF(N141="nulová",J141,0)</f>
        <v>0</v>
      </c>
      <c r="BJ141" s="15" t="s">
        <v>155</v>
      </c>
      <c r="BK141" s="240">
        <f>ROUND(I141*H141,2)</f>
        <v>0</v>
      </c>
      <c r="BL141" s="15" t="s">
        <v>183</v>
      </c>
      <c r="BM141" s="239" t="s">
        <v>203</v>
      </c>
    </row>
    <row r="142" s="2" customFormat="1" ht="6.96" customHeight="1">
      <c r="A142" s="36"/>
      <c r="B142" s="70"/>
      <c r="C142" s="71"/>
      <c r="D142" s="71"/>
      <c r="E142" s="71"/>
      <c r="F142" s="71"/>
      <c r="G142" s="71"/>
      <c r="H142" s="71"/>
      <c r="I142" s="71"/>
      <c r="J142" s="71"/>
      <c r="K142" s="71"/>
      <c r="L142" s="42"/>
      <c r="M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</row>
  </sheetData>
  <sheetProtection sheet="1" autoFilter="0" formatColumns="0" formatRows="0" objects="1" scenarios="1" spinCount="100000" saltValue="tvXwqq8SfqTalM+zy7tTzLbcM67KGKesjBCbEkFr6+/k194HzvIzL7etfE+sKvPMr7WaOpotAeJKKix6s8f6tg==" hashValue="YqIdB5rAdUerRvXZ+6SCmA7K69MxYzt9DjfTsE9jA1R4Z48PMdCR8tXaxfrVDvP9sO9vPxqxSbxoVDj9iRojDQ==" algorithmName="SHA-512" password="C678"/>
  <autoFilter ref="C121:K141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ACER\User</dc:creator>
  <cp:lastModifiedBy>ACER\User</cp:lastModifiedBy>
  <dcterms:created xsi:type="dcterms:W3CDTF">2022-03-25T09:29:33Z</dcterms:created>
  <dcterms:modified xsi:type="dcterms:W3CDTF">2022-03-25T09:29:43Z</dcterms:modified>
</cp:coreProperties>
</file>