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42019b I etapa - I. ETAP..." sheetId="2" r:id="rId2"/>
    <sheet name="II etapa 042019b2 - II. e..." sheetId="3" r:id="rId3"/>
    <sheet name="III etapa 042019b3 - III.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'042019b I etapa - I. ETAP...'!$C$136:$K$284</definedName>
    <definedName name="_xlnm.Print_Area" localSheetId="1">'042019b I etapa - I. ETAP...'!$C$82:$J$118,'042019b I etapa - I. ETAP...'!$C$124:$K$284</definedName>
    <definedName name="_xlnm.Print_Titles" localSheetId="1">'042019b I etapa - I. ETAP...'!$136:$136</definedName>
    <definedName name="_xlnm._FilterDatabase" localSheetId="2" hidden="1">'II etapa 042019b2 - II. e...'!$C$128:$K$350</definedName>
    <definedName name="_xlnm.Print_Area" localSheetId="2">'II etapa 042019b2 - II. e...'!$C$82:$J$110,'II etapa 042019b2 - II. e...'!$C$116:$K$350</definedName>
    <definedName name="_xlnm.Print_Titles" localSheetId="2">'II etapa 042019b2 - II. e...'!$128:$128</definedName>
    <definedName name="_xlnm._FilterDatabase" localSheetId="3" hidden="1">'III etapa 042019b3 - III....'!$C$124:$K$229</definedName>
    <definedName name="_xlnm.Print_Area" localSheetId="3">'III etapa 042019b3 - III....'!$C$82:$J$106,'III etapa 042019b3 - III....'!$C$112:$K$229</definedName>
    <definedName name="_xlnm.Print_Titles" localSheetId="3">'III etapa 042019b3 - III....'!$124:$124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228"/>
  <c r="BH228"/>
  <c r="BG228"/>
  <c r="BF228"/>
  <c r="T228"/>
  <c r="T227"/>
  <c r="T226"/>
  <c r="R228"/>
  <c r="R227"/>
  <c r="R226"/>
  <c r="P228"/>
  <c r="P227"/>
  <c r="P226"/>
  <c r="BK228"/>
  <c r="BK227"/>
  <c r="J227"/>
  <c r="BK226"/>
  <c r="J226"/>
  <c r="J228"/>
  <c r="BE228"/>
  <c r="J105"/>
  <c r="J104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2"/>
  <c r="BH212"/>
  <c r="BG212"/>
  <c r="BF212"/>
  <c r="T212"/>
  <c r="T211"/>
  <c r="R212"/>
  <c r="R211"/>
  <c r="P212"/>
  <c r="P211"/>
  <c r="BK212"/>
  <c r="BK211"/>
  <c r="J211"/>
  <c r="J212"/>
  <c r="BE212"/>
  <c r="J10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T196"/>
  <c r="R197"/>
  <c r="R196"/>
  <c r="P197"/>
  <c r="P196"/>
  <c r="BK197"/>
  <c r="BK196"/>
  <c r="J196"/>
  <c r="J197"/>
  <c r="BE197"/>
  <c r="J102"/>
  <c r="BI189"/>
  <c r="BH189"/>
  <c r="BG189"/>
  <c r="BF189"/>
  <c r="T189"/>
  <c r="T188"/>
  <c r="T187"/>
  <c r="R189"/>
  <c r="R188"/>
  <c r="R187"/>
  <c r="P189"/>
  <c r="P188"/>
  <c r="P187"/>
  <c r="BK189"/>
  <c r="BK188"/>
  <c r="J188"/>
  <c r="BK187"/>
  <c r="J187"/>
  <c r="J189"/>
  <c r="BE189"/>
  <c r="J101"/>
  <c r="J100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7"/>
  <c r="BH167"/>
  <c r="BG167"/>
  <c r="BF167"/>
  <c r="T167"/>
  <c r="R167"/>
  <c r="P167"/>
  <c r="BK167"/>
  <c r="J167"/>
  <c r="BE167"/>
  <c r="BI163"/>
  <c r="BH163"/>
  <c r="BG163"/>
  <c r="BF163"/>
  <c r="T163"/>
  <c r="T162"/>
  <c r="R163"/>
  <c r="R162"/>
  <c r="P163"/>
  <c r="P162"/>
  <c r="BK163"/>
  <c r="BK162"/>
  <c r="J162"/>
  <c r="J163"/>
  <c r="BE163"/>
  <c r="J99"/>
  <c r="BI155"/>
  <c r="BH155"/>
  <c r="BG155"/>
  <c r="BF155"/>
  <c r="T155"/>
  <c r="R155"/>
  <c r="P155"/>
  <c r="BK155"/>
  <c r="J155"/>
  <c r="BE155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38"/>
  <c r="BH138"/>
  <c r="BG138"/>
  <c r="BF138"/>
  <c r="T138"/>
  <c r="R138"/>
  <c r="P138"/>
  <c r="BK138"/>
  <c r="J138"/>
  <c r="BE138"/>
  <c r="BI132"/>
  <c r="BH132"/>
  <c r="BG132"/>
  <c r="BF132"/>
  <c r="T132"/>
  <c r="R132"/>
  <c r="P132"/>
  <c r="BK132"/>
  <c r="J132"/>
  <c r="BE132"/>
  <c r="BI128"/>
  <c r="F37"/>
  <c i="1" r="BD97"/>
  <c i="4" r="BH128"/>
  <c r="F36"/>
  <c i="1" r="BC97"/>
  <c i="4" r="BG128"/>
  <c r="F35"/>
  <c i="1" r="BB97"/>
  <c i="4" r="BF128"/>
  <c r="J34"/>
  <c i="1" r="AW97"/>
  <c i="4" r="F34"/>
  <c i="1" r="BA97"/>
  <c i="4" r="T128"/>
  <c r="T127"/>
  <c r="T126"/>
  <c r="T125"/>
  <c r="R128"/>
  <c r="R127"/>
  <c r="R126"/>
  <c r="R125"/>
  <c r="P128"/>
  <c r="P127"/>
  <c r="P126"/>
  <c r="P125"/>
  <c i="1" r="AU97"/>
  <c i="4" r="BK128"/>
  <c r="BK127"/>
  <c r="J127"/>
  <c r="BK126"/>
  <c r="J126"/>
  <c r="BK125"/>
  <c r="J125"/>
  <c r="J96"/>
  <c r="J30"/>
  <c i="1" r="AG97"/>
  <c i="4" r="J128"/>
  <c r="BE128"/>
  <c r="J33"/>
  <c i="1" r="AV97"/>
  <c i="4" r="F33"/>
  <c i="1" r="AZ97"/>
  <c i="4" r="J98"/>
  <c r="J97"/>
  <c r="J122"/>
  <c r="J121"/>
  <c r="F121"/>
  <c r="F119"/>
  <c r="E117"/>
  <c r="J92"/>
  <c r="J91"/>
  <c r="F91"/>
  <c r="F89"/>
  <c r="E87"/>
  <c r="J39"/>
  <c r="J18"/>
  <c r="E18"/>
  <c r="F122"/>
  <c r="F92"/>
  <c r="J17"/>
  <c r="J12"/>
  <c r="J119"/>
  <c r="J89"/>
  <c r="E7"/>
  <c r="E115"/>
  <c r="E85"/>
  <c i="3" r="J37"/>
  <c r="J36"/>
  <c i="1" r="AY96"/>
  <c i="3" r="J35"/>
  <c i="1" r="AX96"/>
  <c i="3" r="BI349"/>
  <c r="BH349"/>
  <c r="BG349"/>
  <c r="BF349"/>
  <c r="T349"/>
  <c r="T348"/>
  <c r="T347"/>
  <c r="R349"/>
  <c r="R348"/>
  <c r="R347"/>
  <c r="P349"/>
  <c r="P348"/>
  <c r="P347"/>
  <c r="BK349"/>
  <c r="BK348"/>
  <c r="J348"/>
  <c r="BK347"/>
  <c r="J347"/>
  <c r="J349"/>
  <c r="BE349"/>
  <c r="J109"/>
  <c r="J108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1"/>
  <c r="BH341"/>
  <c r="BG341"/>
  <c r="BF341"/>
  <c r="T341"/>
  <c r="R341"/>
  <c r="P341"/>
  <c r="BK341"/>
  <c r="J341"/>
  <c r="BE341"/>
  <c r="BI334"/>
  <c r="BH334"/>
  <c r="BG334"/>
  <c r="BF334"/>
  <c r="T334"/>
  <c r="T333"/>
  <c r="R334"/>
  <c r="R333"/>
  <c r="P334"/>
  <c r="P333"/>
  <c r="BK334"/>
  <c r="BK333"/>
  <c r="J333"/>
  <c r="J334"/>
  <c r="BE334"/>
  <c r="J107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1"/>
  <c r="BH321"/>
  <c r="BG321"/>
  <c r="BF321"/>
  <c r="T321"/>
  <c r="T320"/>
  <c r="R321"/>
  <c r="R320"/>
  <c r="P321"/>
  <c r="P320"/>
  <c r="BK321"/>
  <c r="BK320"/>
  <c r="J320"/>
  <c r="J321"/>
  <c r="BE321"/>
  <c r="J106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298"/>
  <c r="BH298"/>
  <c r="BG298"/>
  <c r="BF298"/>
  <c r="T298"/>
  <c r="R298"/>
  <c r="P298"/>
  <c r="BK298"/>
  <c r="J298"/>
  <c r="BE298"/>
  <c r="BI280"/>
  <c r="BH280"/>
  <c r="BG280"/>
  <c r="BF280"/>
  <c r="T280"/>
  <c r="T279"/>
  <c r="R280"/>
  <c r="R279"/>
  <c r="P280"/>
  <c r="P279"/>
  <c r="BK280"/>
  <c r="BK279"/>
  <c r="J279"/>
  <c r="J280"/>
  <c r="BE280"/>
  <c r="J105"/>
  <c r="BI278"/>
  <c r="BH278"/>
  <c r="BG278"/>
  <c r="BF278"/>
  <c r="T278"/>
  <c r="T277"/>
  <c r="R278"/>
  <c r="R277"/>
  <c r="P278"/>
  <c r="P277"/>
  <c r="BK278"/>
  <c r="BK277"/>
  <c r="J277"/>
  <c r="J278"/>
  <c r="BE278"/>
  <c r="J104"/>
  <c r="BI275"/>
  <c r="BH275"/>
  <c r="BG275"/>
  <c r="BF275"/>
  <c r="T275"/>
  <c r="R275"/>
  <c r="P275"/>
  <c r="BK275"/>
  <c r="J275"/>
  <c r="BE275"/>
  <c r="BI274"/>
  <c r="BH274"/>
  <c r="BG274"/>
  <c r="BF274"/>
  <c r="T274"/>
  <c r="T273"/>
  <c r="R274"/>
  <c r="R273"/>
  <c r="P274"/>
  <c r="P273"/>
  <c r="BK274"/>
  <c r="BK273"/>
  <c r="J273"/>
  <c r="J274"/>
  <c r="BE274"/>
  <c r="J103"/>
  <c r="BI272"/>
  <c r="BH272"/>
  <c r="BG272"/>
  <c r="BF272"/>
  <c r="T272"/>
  <c r="T271"/>
  <c r="R272"/>
  <c r="R271"/>
  <c r="P272"/>
  <c r="P271"/>
  <c r="BK272"/>
  <c r="BK271"/>
  <c r="J271"/>
  <c r="J272"/>
  <c r="BE272"/>
  <c r="J102"/>
  <c r="BI264"/>
  <c r="BH264"/>
  <c r="BG264"/>
  <c r="BF264"/>
  <c r="T264"/>
  <c r="T263"/>
  <c r="T262"/>
  <c r="R264"/>
  <c r="R263"/>
  <c r="R262"/>
  <c r="P264"/>
  <c r="P263"/>
  <c r="P262"/>
  <c r="BK264"/>
  <c r="BK263"/>
  <c r="J263"/>
  <c r="BK262"/>
  <c r="J262"/>
  <c r="J264"/>
  <c r="BE264"/>
  <c r="J101"/>
  <c r="J100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38"/>
  <c r="BH238"/>
  <c r="BG238"/>
  <c r="BF238"/>
  <c r="T238"/>
  <c r="R238"/>
  <c r="P238"/>
  <c r="BK238"/>
  <c r="J238"/>
  <c r="BE238"/>
  <c r="BI220"/>
  <c r="BH220"/>
  <c r="BG220"/>
  <c r="BF220"/>
  <c r="T220"/>
  <c r="R220"/>
  <c r="P220"/>
  <c r="BK220"/>
  <c r="J220"/>
  <c r="BE220"/>
  <c r="BI216"/>
  <c r="BH216"/>
  <c r="BG216"/>
  <c r="BF216"/>
  <c r="T216"/>
  <c r="T215"/>
  <c r="R216"/>
  <c r="R215"/>
  <c r="P216"/>
  <c r="P215"/>
  <c r="BK216"/>
  <c r="BK215"/>
  <c r="J215"/>
  <c r="J216"/>
  <c r="BE216"/>
  <c r="J99"/>
  <c r="BI208"/>
  <c r="BH208"/>
  <c r="BG208"/>
  <c r="BF208"/>
  <c r="T208"/>
  <c r="R208"/>
  <c r="P208"/>
  <c r="BK208"/>
  <c r="J208"/>
  <c r="BE208"/>
  <c r="BI189"/>
  <c r="BH189"/>
  <c r="BG189"/>
  <c r="BF189"/>
  <c r="T189"/>
  <c r="R189"/>
  <c r="P189"/>
  <c r="BK189"/>
  <c r="J189"/>
  <c r="BE189"/>
  <c r="BI170"/>
  <c r="BH170"/>
  <c r="BG170"/>
  <c r="BF170"/>
  <c r="T170"/>
  <c r="R170"/>
  <c r="P170"/>
  <c r="BK170"/>
  <c r="J170"/>
  <c r="BE170"/>
  <c r="BI151"/>
  <c r="BH151"/>
  <c r="BG151"/>
  <c r="BF151"/>
  <c r="T151"/>
  <c r="R151"/>
  <c r="P151"/>
  <c r="BK151"/>
  <c r="J151"/>
  <c r="BE151"/>
  <c r="BI132"/>
  <c r="F37"/>
  <c i="1" r="BD96"/>
  <c i="3" r="BH132"/>
  <c r="F36"/>
  <c i="1" r="BC96"/>
  <c i="3" r="BG132"/>
  <c r="F35"/>
  <c i="1" r="BB96"/>
  <c i="3" r="BF132"/>
  <c r="J34"/>
  <c i="1" r="AW96"/>
  <c i="3" r="F34"/>
  <c i="1" r="BA96"/>
  <c i="3" r="T132"/>
  <c r="T131"/>
  <c r="T130"/>
  <c r="T129"/>
  <c r="R132"/>
  <c r="R131"/>
  <c r="R130"/>
  <c r="R129"/>
  <c r="P132"/>
  <c r="P131"/>
  <c r="P130"/>
  <c r="P129"/>
  <c i="1" r="AU96"/>
  <c i="3" r="BK132"/>
  <c r="BK131"/>
  <c r="J131"/>
  <c r="BK130"/>
  <c r="J130"/>
  <c r="BK129"/>
  <c r="J129"/>
  <c r="J96"/>
  <c r="J30"/>
  <c i="1" r="AG96"/>
  <c i="3" r="J132"/>
  <c r="BE132"/>
  <c r="J33"/>
  <c i="1" r="AV96"/>
  <c i="3" r="F33"/>
  <c i="1" r="AZ96"/>
  <c i="3" r="J98"/>
  <c r="J97"/>
  <c r="J126"/>
  <c r="J125"/>
  <c r="F125"/>
  <c r="F123"/>
  <c r="E121"/>
  <c r="J92"/>
  <c r="J91"/>
  <c r="F91"/>
  <c r="F89"/>
  <c r="E87"/>
  <c r="J39"/>
  <c r="J18"/>
  <c r="E18"/>
  <c r="F126"/>
  <c r="F92"/>
  <c r="J17"/>
  <c r="J12"/>
  <c r="J123"/>
  <c r="J89"/>
  <c r="E7"/>
  <c r="E119"/>
  <c r="E85"/>
  <c i="2" r="J37"/>
  <c r="J36"/>
  <c i="1" r="AY95"/>
  <c i="2" r="J35"/>
  <c i="1" r="AX95"/>
  <c i="2"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T276"/>
  <c r="R277"/>
  <c r="R276"/>
  <c r="P277"/>
  <c r="P276"/>
  <c r="BK277"/>
  <c r="BK276"/>
  <c r="J276"/>
  <c r="J277"/>
  <c r="BE277"/>
  <c r="J117"/>
  <c r="BI275"/>
  <c r="BH275"/>
  <c r="BG275"/>
  <c r="BF275"/>
  <c r="T275"/>
  <c r="T274"/>
  <c r="R275"/>
  <c r="R274"/>
  <c r="P275"/>
  <c r="P274"/>
  <c r="BK275"/>
  <c r="BK274"/>
  <c r="J274"/>
  <c r="J275"/>
  <c r="BE275"/>
  <c r="J116"/>
  <c r="BI272"/>
  <c r="BH272"/>
  <c r="BG272"/>
  <c r="BF272"/>
  <c r="T272"/>
  <c r="T271"/>
  <c r="T270"/>
  <c r="R272"/>
  <c r="R271"/>
  <c r="R270"/>
  <c r="P272"/>
  <c r="P271"/>
  <c r="P270"/>
  <c r="BK272"/>
  <c r="BK271"/>
  <c r="J271"/>
  <c r="BK270"/>
  <c r="J270"/>
  <c r="J272"/>
  <c r="BE272"/>
  <c r="J115"/>
  <c r="J114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T259"/>
  <c r="R260"/>
  <c r="R259"/>
  <c r="P260"/>
  <c r="P259"/>
  <c r="BK260"/>
  <c r="BK259"/>
  <c r="J259"/>
  <c r="J260"/>
  <c r="BE260"/>
  <c r="J113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8"/>
  <c r="BH248"/>
  <c r="BG248"/>
  <c r="BF248"/>
  <c r="T248"/>
  <c r="T247"/>
  <c r="R248"/>
  <c r="R247"/>
  <c r="P248"/>
  <c r="P247"/>
  <c r="BK248"/>
  <c r="BK247"/>
  <c r="J247"/>
  <c r="J248"/>
  <c r="BE248"/>
  <c r="J112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T240"/>
  <c r="R241"/>
  <c r="R240"/>
  <c r="P241"/>
  <c r="P240"/>
  <c r="BK241"/>
  <c r="BK240"/>
  <c r="J240"/>
  <c r="J241"/>
  <c r="BE241"/>
  <c r="J11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5"/>
  <c r="BH225"/>
  <c r="BG225"/>
  <c r="BF225"/>
  <c r="T225"/>
  <c r="T224"/>
  <c r="R225"/>
  <c r="R224"/>
  <c r="P225"/>
  <c r="P224"/>
  <c r="BK225"/>
  <c r="BK224"/>
  <c r="J224"/>
  <c r="J225"/>
  <c r="BE225"/>
  <c r="J110"/>
  <c r="BI223"/>
  <c r="BH223"/>
  <c r="BG223"/>
  <c r="BF223"/>
  <c r="T223"/>
  <c r="T222"/>
  <c r="R223"/>
  <c r="R222"/>
  <c r="P223"/>
  <c r="P222"/>
  <c r="BK223"/>
  <c r="BK222"/>
  <c r="J222"/>
  <c r="J223"/>
  <c r="BE223"/>
  <c r="J109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T214"/>
  <c r="R215"/>
  <c r="R214"/>
  <c r="P215"/>
  <c r="P214"/>
  <c r="BK215"/>
  <c r="BK214"/>
  <c r="J214"/>
  <c r="J215"/>
  <c r="BE215"/>
  <c r="J108"/>
  <c r="BI212"/>
  <c r="BH212"/>
  <c r="BG212"/>
  <c r="BF212"/>
  <c r="T212"/>
  <c r="R212"/>
  <c r="P212"/>
  <c r="BK212"/>
  <c r="J212"/>
  <c r="BE212"/>
  <c r="BI211"/>
  <c r="BH211"/>
  <c r="BG211"/>
  <c r="BF211"/>
  <c r="T211"/>
  <c r="T210"/>
  <c r="R211"/>
  <c r="R210"/>
  <c r="P211"/>
  <c r="P210"/>
  <c r="BK211"/>
  <c r="BK210"/>
  <c r="J210"/>
  <c r="J211"/>
  <c r="BE211"/>
  <c r="J107"/>
  <c r="BI209"/>
  <c r="BH209"/>
  <c r="BG209"/>
  <c r="BF209"/>
  <c r="T209"/>
  <c r="T208"/>
  <c r="R209"/>
  <c r="R208"/>
  <c r="P209"/>
  <c r="P208"/>
  <c r="BK209"/>
  <c r="BK208"/>
  <c r="J208"/>
  <c r="J209"/>
  <c r="BE209"/>
  <c r="J106"/>
  <c r="BI206"/>
  <c r="BH206"/>
  <c r="BG206"/>
  <c r="BF206"/>
  <c r="T206"/>
  <c r="T205"/>
  <c r="R206"/>
  <c r="R205"/>
  <c r="P206"/>
  <c r="P205"/>
  <c r="BK206"/>
  <c r="BK205"/>
  <c r="J205"/>
  <c r="J206"/>
  <c r="BE206"/>
  <c r="J105"/>
  <c r="BI204"/>
  <c r="BH204"/>
  <c r="BG204"/>
  <c r="BF204"/>
  <c r="T204"/>
  <c r="R204"/>
  <c r="P204"/>
  <c r="BK204"/>
  <c r="J204"/>
  <c r="BE204"/>
  <c r="BI202"/>
  <c r="BH202"/>
  <c r="BG202"/>
  <c r="BF202"/>
  <c r="T202"/>
  <c r="T201"/>
  <c r="T200"/>
  <c r="R202"/>
  <c r="R201"/>
  <c r="R200"/>
  <c r="P202"/>
  <c r="P201"/>
  <c r="P200"/>
  <c r="BK202"/>
  <c r="BK201"/>
  <c r="J201"/>
  <c r="BK200"/>
  <c r="J200"/>
  <c r="J202"/>
  <c r="BE202"/>
  <c r="J104"/>
  <c r="J103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0"/>
  <c r="BH190"/>
  <c r="BG190"/>
  <c r="BF190"/>
  <c r="T190"/>
  <c r="T189"/>
  <c r="R190"/>
  <c r="R189"/>
  <c r="P190"/>
  <c r="P189"/>
  <c r="BK190"/>
  <c r="BK189"/>
  <c r="J189"/>
  <c r="J190"/>
  <c r="BE190"/>
  <c r="J102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2"/>
  <c r="BH172"/>
  <c r="BG172"/>
  <c r="BF172"/>
  <c r="T172"/>
  <c r="T171"/>
  <c r="R172"/>
  <c r="R171"/>
  <c r="P172"/>
  <c r="P171"/>
  <c r="BK172"/>
  <c r="BK171"/>
  <c r="J171"/>
  <c r="J172"/>
  <c r="BE172"/>
  <c r="J101"/>
  <c r="BI170"/>
  <c r="BH170"/>
  <c r="BG170"/>
  <c r="BF170"/>
  <c r="T170"/>
  <c r="R170"/>
  <c r="P170"/>
  <c r="BK170"/>
  <c r="J170"/>
  <c r="BE170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0"/>
  <c r="BH150"/>
  <c r="BG150"/>
  <c r="BF150"/>
  <c r="T150"/>
  <c r="T149"/>
  <c r="R150"/>
  <c r="R149"/>
  <c r="P150"/>
  <c r="P149"/>
  <c r="BK150"/>
  <c r="BK149"/>
  <c r="J149"/>
  <c r="J150"/>
  <c r="BE150"/>
  <c r="J100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99"/>
  <c r="BI140"/>
  <c r="F37"/>
  <c i="1" r="BD95"/>
  <c i="2" r="BH140"/>
  <c r="F36"/>
  <c i="1" r="BC95"/>
  <c i="2" r="BG140"/>
  <c r="F35"/>
  <c i="1" r="BB95"/>
  <c i="2" r="BF140"/>
  <c r="J34"/>
  <c i="1" r="AW95"/>
  <c i="2" r="F34"/>
  <c i="1" r="BA95"/>
  <c i="2" r="T140"/>
  <c r="T139"/>
  <c r="T138"/>
  <c r="T137"/>
  <c r="R140"/>
  <c r="R139"/>
  <c r="R138"/>
  <c r="R137"/>
  <c r="P140"/>
  <c r="P139"/>
  <c r="P138"/>
  <c r="P137"/>
  <c i="1" r="AU95"/>
  <c i="2" r="BK140"/>
  <c r="BK139"/>
  <c r="J139"/>
  <c r="BK138"/>
  <c r="J138"/>
  <c r="BK137"/>
  <c r="J137"/>
  <c r="J96"/>
  <c r="J30"/>
  <c i="1" r="AG95"/>
  <c i="2" r="J140"/>
  <c r="BE140"/>
  <c r="J33"/>
  <c i="1" r="AV95"/>
  <c i="2" r="F33"/>
  <c i="1" r="AZ95"/>
  <c i="2" r="J98"/>
  <c r="J97"/>
  <c r="J134"/>
  <c r="J133"/>
  <c r="F133"/>
  <c r="F131"/>
  <c r="E129"/>
  <c r="J92"/>
  <c r="J91"/>
  <c r="F91"/>
  <c r="F89"/>
  <c r="E87"/>
  <c r="J39"/>
  <c r="J18"/>
  <c r="E18"/>
  <c r="F134"/>
  <c r="F92"/>
  <c r="J17"/>
  <c r="J12"/>
  <c r="J131"/>
  <c r="J89"/>
  <c r="E7"/>
  <c r="E12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<sst xmlns="http://schemas.openxmlformats.org/spreadsheetml/2006/main">
  <si>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</si>
  <si>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</si>
  <si>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</si>
  <si>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</si>
  <si>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</si>
  <si>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{569c6f9d-f4bb-4903-aa11-71217ee9f2a6}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</si>
  <si>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</si>
  <si>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</si>
  <si>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</si>
  <si>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</si>
  <si>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</si>
  <si>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</si>
  <si>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</si>
  <si>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</si>
  <si>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etapy042019b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</si>
  <si>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</si>
  <si>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</si>
  <si>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Dr Hrubého</t>
  </si>
  <si>
    <t>KSO:</t>
  </si>
  <si>
    <t>CC-CZ:</t>
  </si>
  <si>
    <t>Místo:</t>
  </si>
  <si>
    <t>Šternberk</t>
  </si>
  <si>
    <t>Datum:</t>
  </si>
  <si>
    <t>20. 8. 2019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</si>
  <si>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</si>
  <si>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</si>
  <si>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</si>
  <si>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</si>
  <si>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</si>
  <si>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</si>
  <si>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</si>
  <si>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</si>
  <si>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</si>
  <si>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</si>
  <si>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</si>
  <si>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</si>
  <si>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</si>
  <si>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</si>
  <si>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</si>
  <si>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</si>
  <si>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</si>
  <si>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</si>
  <si>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</si>
  <si>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</si>
  <si>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</si>
  <si>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</si>
  <si>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</si>
  <si>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</si>
  <si>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</si>
  <si>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</si>
  <si>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</si>
  <si>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</si>
  <si>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</si>
  <si>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</si>
  <si>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</si>
  <si>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</si>
  <si>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</si>
  <si>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</si>
  <si>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</si>
  <si>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</si>
  <si>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</si>
  <si>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</si>
  <si>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</si>
  <si>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</si>
  <si>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</si>
  <si>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</si>
  <si>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</si>
  <si>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</si>
  <si>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</si>
  <si>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</si>
  <si>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</si>
  <si>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</si>
  <si>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</si>
  <si>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</si>
  <si>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</si>
  <si>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</si>
  <si>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</si>
  <si>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</si>
  <si>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</si>
  <si>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042019b I etapa</t>
  </si>
  <si>
    <t>I. ETAPA Venkovní opatření a šatna dílen</t>
  </si>
  <si>
    <t>STA</t>
  </si>
  <si>
    <t>1</t>
  </si>
  <si>
    <t>{16de8218-e2de-4cfd-9cc9-5432623f6b1d}</t>
  </si>
  <si>
    <t>2</t>
  </si>
  <si>
    <t>II etapa 042019b2</t>
  </si>
  <si>
    <t>II. etapa Vnitřní opatření</t>
  </si>
  <si>
    <t>{97163c3b-dda6-4c48-871d-23760d2ace06}</t>
  </si>
  <si>
    <t>III etapa 042019b3</t>
  </si>
  <si>
    <t>III. etapa - podschodišťový prostor a uhelna</t>
  </si>
  <si>
    <t>{3d243494-1f06-45d6-af00-d1601e312d21}</t>
  </si>
  <si>
    <t>KRYCÍ LIST SOUPISU PRACÍ</t>
  </si>
  <si>
    <t>Objekt:</t>
  </si>
  <si>
    <t>042019b I etapa - I. ETAPA Venkovní opatření a šatna dílen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</si>
  <si>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</si>
  <si>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</si>
  <si>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</si>
  <si>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</si>
  <si>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</si>
  <si>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</si>
  <si>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</si>
  <si>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</si>
  <si>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</si>
  <si>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</si>
  <si>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  99 - Přesuny hmot a suti</t>
  </si>
  <si>
    <t>PSV - Práce a dodávky PSV</t>
  </si>
  <si>
    <t xml:space="preserve">    711 - Izolace proti vodě, vlhkosti a plynům</t>
  </si>
  <si>
    <t xml:space="preserve">    715 - Izolace proti chemickým vlivům</t>
  </si>
  <si>
    <t xml:space="preserve">    721 - Zdravotechnika - vnitřní kanalizace</t>
  </si>
  <si>
    <t xml:space="preserve">    766 - Konstrukce truhlářské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</si>
  <si>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</si>
  <si>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</si>
  <si>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</si>
  <si>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</si>
  <si>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</si>
  <si>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</si>
  <si>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</si>
  <si>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22-M - Montáže elektroinstalací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</si>
  <si>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</si>
  <si>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</si>
  <si>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</si>
  <si>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</si>
  <si>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</si>
  <si>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</si>
  <si>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</si>
  <si>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</si>
  <si>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</si>
  <si>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</si>
  <si>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</si>
  <si>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</si>
  <si>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</si>
  <si>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</si>
  <si>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</si>
  <si>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</si>
  <si>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</si>
  <si>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</si>
  <si>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</si>
  <si>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</si>
  <si>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</si>
  <si>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 a žlabů pro opětovné použití</t>
  </si>
  <si>
    <t>m2</t>
  </si>
  <si>
    <t>4</t>
  </si>
  <si>
    <t>1284607825</t>
  </si>
  <si>
    <t>VV</t>
  </si>
  <si>
    <t>"okapový chodník ve dvoře a betonový odvodňovací žlab"38*0,6</t>
  </si>
  <si>
    <t>5</t>
  </si>
  <si>
    <t>Komunikace pozemní</t>
  </si>
  <si>
    <t>564772111</t>
  </si>
  <si>
    <t>Podklad z vibrovaného štěrku VŠ tl 250 mm</t>
  </si>
  <si>
    <t>-997453095</t>
  </si>
  <si>
    <t>3</t>
  </si>
  <si>
    <t>564851111</t>
  </si>
  <si>
    <t>Podklad ze štěrkodrtě ŠD tl 150 mm</t>
  </si>
  <si>
    <t>1859469433</t>
  </si>
  <si>
    <t>596811120</t>
  </si>
  <si>
    <t>Kladení betonové dlažby a žlabů komunikací pro pěší do lože z kameniva vel do 0,09 m2 plochy do 50 m2 ve spádu</t>
  </si>
  <si>
    <t>1520174150</t>
  </si>
  <si>
    <t>M</t>
  </si>
  <si>
    <t>PC 596</t>
  </si>
  <si>
    <t>dlaždice betonová chodníková a betonová žlabovka vel. do 0,09m2 přírodní - nové 20% plochy</t>
  </si>
  <si>
    <t>8</t>
  </si>
  <si>
    <t>494696672</t>
  </si>
  <si>
    <t>22,8*1,1 'Přepočtené koeficientem množství</t>
  </si>
  <si>
    <t>6</t>
  </si>
  <si>
    <t>Úpravy povrchů, podlahy a osazování výplní</t>
  </si>
  <si>
    <t>611991112</t>
  </si>
  <si>
    <t>Mikroporezní sušící omítka stěn (románská) tl- 35 mm odk. R</t>
  </si>
  <si>
    <t>2019275732</t>
  </si>
  <si>
    <t>"m.č.115"2,9*2+2,9*0,7+11*0,7*2</t>
  </si>
  <si>
    <t>"m.č.116"7,58*2,94+7,58*0,7+3,1*2*(2,94+0,7)/2</t>
  </si>
  <si>
    <t>"ostění oken" (0,7*1,1*2)*3</t>
  </si>
  <si>
    <t>Součet</t>
  </si>
  <si>
    <t>7</t>
  </si>
  <si>
    <t>611991113</t>
  </si>
  <si>
    <t xml:space="preserve">Příprava podkladu stěn - vyškrábání, očištění, omytí - </t>
  </si>
  <si>
    <t>1092758632</t>
  </si>
  <si>
    <t>611991114</t>
  </si>
  <si>
    <t>Utěsnění stěnové konstrukce těsnícím a zpevňujícícm tmelem - odk. T</t>
  </si>
  <si>
    <t>m</t>
  </si>
  <si>
    <t>1631048250</t>
  </si>
  <si>
    <t>"m.č.115"2,9*2+11*2</t>
  </si>
  <si>
    <t>"m.č.116"7,58*2,+7,58*2</t>
  </si>
  <si>
    <t>"m.č.112"5,87*2+5,87*2</t>
  </si>
  <si>
    <t>9</t>
  </si>
  <si>
    <t>611991115</t>
  </si>
  <si>
    <t>Sušící omítky mikroporezní (cementová) - sušící manžeta podlahy v 1.NP a venkovní stěny - odk.H</t>
  </si>
  <si>
    <t>-1890006145</t>
  </si>
  <si>
    <t>58,12*0,25 'Přepočtené koeficientem množství</t>
  </si>
  <si>
    <t>10</t>
  </si>
  <si>
    <t>611991116</t>
  </si>
  <si>
    <t>Příplatek k vnitřním omítkám, malbám 1.PP na aktivní práškové stříbro k obnovení mikrobiální rovnováhy prostoru a zdiva</t>
  </si>
  <si>
    <t>201397243</t>
  </si>
  <si>
    <t>Ostatní konstrukce a práce, bourání</t>
  </si>
  <si>
    <t>11</t>
  </si>
  <si>
    <t>949101112</t>
  </si>
  <si>
    <t>Lešení pomocné pro objekty pozemních staveb s lešeňovou podlahou v do 3,5 m zatížení do 150 kg/m2</t>
  </si>
  <si>
    <t>CS ÚRS 2016 02</t>
  </si>
  <si>
    <t>787941482</t>
  </si>
  <si>
    <t>"vnější stěna"(7,58+2,65)*1,5</t>
  </si>
  <si>
    <t>12</t>
  </si>
  <si>
    <t>9650812R1</t>
  </si>
  <si>
    <t>Vyškrábání spar u styku podlah se stěnou do hl. min.25mm</t>
  </si>
  <si>
    <t>1756890409</t>
  </si>
  <si>
    <t>13</t>
  </si>
  <si>
    <t>978013191</t>
  </si>
  <si>
    <t>Otlučení vnitřní vápenné nebo vápenocementové omítky stěn v rozsahu do 100 % - odk O</t>
  </si>
  <si>
    <t>1685652980</t>
  </si>
  <si>
    <t>14</t>
  </si>
  <si>
    <t>997013219</t>
  </si>
  <si>
    <t>Příplatek k vnitrostaveništní dopravě suti a vybouraných hmot za zvětšenou dopravu suti ZKD 10 m</t>
  </si>
  <si>
    <t>t</t>
  </si>
  <si>
    <t>1242190894</t>
  </si>
  <si>
    <t>3,273</t>
  </si>
  <si>
    <t>99701901</t>
  </si>
  <si>
    <t>Odvoz suti na skládku se složením vč. poplatku (5%odpadu "N")</t>
  </si>
  <si>
    <t>658157807</t>
  </si>
  <si>
    <t>0,148772727272727*22 'Přepočtené koeficientem množství</t>
  </si>
  <si>
    <t>16</t>
  </si>
  <si>
    <t>998011003</t>
  </si>
  <si>
    <t>Přesun hmot pro budovy zděné v do 24 m</t>
  </si>
  <si>
    <t>759378676</t>
  </si>
  <si>
    <t>99</t>
  </si>
  <si>
    <t>Přesuny hmot a suti</t>
  </si>
  <si>
    <t>17</t>
  </si>
  <si>
    <t>979051112</t>
  </si>
  <si>
    <t>Očištění desek nebo dlaždic se spárováním z MC při překopech inženýrských sítí</t>
  </si>
  <si>
    <t>237647725</t>
  </si>
  <si>
    <t>22,8</t>
  </si>
  <si>
    <t>18</t>
  </si>
  <si>
    <t>997002511</t>
  </si>
  <si>
    <t>Vodorovné přemístění suti a vybouraných hmot bez naložení ale se složením a urovnáním do 1 km</t>
  </si>
  <si>
    <t>-1757957509</t>
  </si>
  <si>
    <t>19</t>
  </si>
  <si>
    <t>997002519</t>
  </si>
  <si>
    <t>Příplatek ZKD 1 km přemístění suti a vybouraných hmot</t>
  </si>
  <si>
    <t>-802066054</t>
  </si>
  <si>
    <t>3,273*22 'Přepočtené koeficientem množství</t>
  </si>
  <si>
    <t>20</t>
  </si>
  <si>
    <t>997002611</t>
  </si>
  <si>
    <t>Nakládání suti a vybouraných hmot</t>
  </si>
  <si>
    <t>1345080169</t>
  </si>
  <si>
    <t>997013111</t>
  </si>
  <si>
    <t>Vnitrostaveništní doprava suti a vybouraných hmot pro budovy v do 6 m s použitím mechanizace</t>
  </si>
  <si>
    <t>-490690714</t>
  </si>
  <si>
    <t>PSV</t>
  </si>
  <si>
    <t>Práce a dodávky PSV</t>
  </si>
  <si>
    <t>711</t>
  </si>
  <si>
    <t>Izolace proti vodě, vlhkosti a plynům</t>
  </si>
  <si>
    <t>22</t>
  </si>
  <si>
    <t>711112012</t>
  </si>
  <si>
    <t xml:space="preserve">Provedení izolace proti  vlhkosti svislé za studena nátěrem tekutou lepenkou</t>
  </si>
  <si>
    <t>-541697647</t>
  </si>
  <si>
    <t>"obklad za dřezem"(0,8+1,5)*1,5</t>
  </si>
  <si>
    <t>23</t>
  </si>
  <si>
    <t>111631510</t>
  </si>
  <si>
    <t>lak asfaltový ALP/9 (MJ kg) bal 9 kg</t>
  </si>
  <si>
    <t>kg</t>
  </si>
  <si>
    <t>32</t>
  </si>
  <si>
    <t>-1719777736</t>
  </si>
  <si>
    <t>715</t>
  </si>
  <si>
    <t>Izolace proti chemickým vlivům</t>
  </si>
  <si>
    <t>24</t>
  </si>
  <si>
    <t>7150001</t>
  </si>
  <si>
    <t xml:space="preserve">Dezinf. a fungicidní postřik  zdí a stropů (FB,P,Ip,1,2,3, SP +stíbro) ozn.F</t>
  </si>
  <si>
    <t>-1175800637</t>
  </si>
  <si>
    <t>194,724</t>
  </si>
  <si>
    <t>721</t>
  </si>
  <si>
    <t>Zdravotechnika - vnitřní kanalizace</t>
  </si>
  <si>
    <t>25</t>
  </si>
  <si>
    <t>7211</t>
  </si>
  <si>
    <t xml:space="preserve">Demontáž umývadel, výlevek, baterií nástěnných a D+M  nový. umýv.  dřez. a stoján. bat.vč.napojení na stáv. rozv. vody a odpadů  </t>
  </si>
  <si>
    <t>kpl</t>
  </si>
  <si>
    <t>-2086316125</t>
  </si>
  <si>
    <t>766</t>
  </si>
  <si>
    <t>Konstrukce truhlářské</t>
  </si>
  <si>
    <t>26</t>
  </si>
  <si>
    <t>766661111</t>
  </si>
  <si>
    <t xml:space="preserve">Truhlářská repase stávajících dveřních křídel včetně zárubní - obroušení nátěru, vytmelení, nový nátěr, oprava kování </t>
  </si>
  <si>
    <t>ks</t>
  </si>
  <si>
    <t>-805862119</t>
  </si>
  <si>
    <t>27</t>
  </si>
  <si>
    <t>766699</t>
  </si>
  <si>
    <t xml:space="preserve">Zakrývání výplní otvorů okenních  - ochrana před vlivy stavby folií s přelepením</t>
  </si>
  <si>
    <t>870159048</t>
  </si>
  <si>
    <t>1,16*0,9*3+2,4*1,2*4</t>
  </si>
  <si>
    <t>771</t>
  </si>
  <si>
    <t>Podlahy z dlaždic</t>
  </si>
  <si>
    <t>28</t>
  </si>
  <si>
    <t>771575131</t>
  </si>
  <si>
    <t xml:space="preserve">Montáž podlah keramických režných protiskluzných lepených mrazuvzdorným elastickým  lepidlem do 50 ks/m2</t>
  </si>
  <si>
    <t>-840187231</t>
  </si>
  <si>
    <t>"balkon"5,5*1,8</t>
  </si>
  <si>
    <t>29</t>
  </si>
  <si>
    <t>7711</t>
  </si>
  <si>
    <t xml:space="preserve">Keramická dlažba protiskluzná R10 tl 9mm </t>
  </si>
  <si>
    <t>157149478</t>
  </si>
  <si>
    <t>9,9*1,1 'Přepočtené koeficientem množství</t>
  </si>
  <si>
    <t>30</t>
  </si>
  <si>
    <t>771579192</t>
  </si>
  <si>
    <t xml:space="preserve">Příplatek k montáž podlah keramických za spárovací hmotu a lepidlo  vodotěsné  a mrazuvzdorné</t>
  </si>
  <si>
    <t>-1790181619</t>
  </si>
  <si>
    <t>31</t>
  </si>
  <si>
    <t>998771101</t>
  </si>
  <si>
    <t>Přesun hmot tonážní pro podlahy z dlaždic v objektech v do 6 m</t>
  </si>
  <si>
    <t>1706644046</t>
  </si>
  <si>
    <t>772</t>
  </si>
  <si>
    <t>Podlahy z kamene</t>
  </si>
  <si>
    <t>772211111</t>
  </si>
  <si>
    <t>Utěsnění spár stávajícího hlavního vstupního schodiště a vstupu do zahrady</t>
  </si>
  <si>
    <t>1006907720</t>
  </si>
  <si>
    <t>776</t>
  </si>
  <si>
    <t>Podlahy povlakové</t>
  </si>
  <si>
    <t>33</t>
  </si>
  <si>
    <t>776261111</t>
  </si>
  <si>
    <t xml:space="preserve">Lepení pásů z pryže  lepidlem do vlhkých prostor </t>
  </si>
  <si>
    <t>-328687527</t>
  </si>
  <si>
    <t>26,5+23,5</t>
  </si>
  <si>
    <t>34</t>
  </si>
  <si>
    <t>284121000</t>
  </si>
  <si>
    <t>krytina podlahová vrstvená PVC novilon® nova šíře 2/3/4 m</t>
  </si>
  <si>
    <t>-318524304</t>
  </si>
  <si>
    <t>35</t>
  </si>
  <si>
    <t>776410811</t>
  </si>
  <si>
    <t xml:space="preserve">Odstranění soklíků PVC a lišt difuzních  pryžových nebo plastových</t>
  </si>
  <si>
    <t>-1946830100</t>
  </si>
  <si>
    <t>36</t>
  </si>
  <si>
    <t>776411111</t>
  </si>
  <si>
    <t>Montáž obvodových soklíků výšky do 80 mm D+M</t>
  </si>
  <si>
    <t>1013731620</t>
  </si>
  <si>
    <t>37</t>
  </si>
  <si>
    <t>28411009</t>
  </si>
  <si>
    <t>lišta soklová PVC 18x80mm</t>
  </si>
  <si>
    <t>CS ÚRS 2019 01</t>
  </si>
  <si>
    <t>1446779554</t>
  </si>
  <si>
    <t>58,12*1,1 'Přepočtené koeficientem množství</t>
  </si>
  <si>
    <t>38</t>
  </si>
  <si>
    <t>776511820</t>
  </si>
  <si>
    <t>Demontáž povlakových podlah lepených s podložkou</t>
  </si>
  <si>
    <t>872299045</t>
  </si>
  <si>
    <t>39</t>
  </si>
  <si>
    <t>998776106</t>
  </si>
  <si>
    <t>Přesun hmot tonážní pro podlahy povlakové v objektech v do 60 m</t>
  </si>
  <si>
    <t>-164865256</t>
  </si>
  <si>
    <t>781</t>
  </si>
  <si>
    <t>Dokončovací práce - obklady</t>
  </si>
  <si>
    <t>40</t>
  </si>
  <si>
    <t>781473114</t>
  </si>
  <si>
    <t>Montáž obkladů vnitřních keramických hladkých do 22 ks/m2 lepených standardním lepidlem</t>
  </si>
  <si>
    <t>2109196445</t>
  </si>
  <si>
    <t>41</t>
  </si>
  <si>
    <t>781479196</t>
  </si>
  <si>
    <t>Příplatek k montáži obkladů vnitřních keramických hladkých za spárování tmelem dvousložkovým</t>
  </si>
  <si>
    <t>665990294</t>
  </si>
  <si>
    <t>42</t>
  </si>
  <si>
    <t>Keramický obklad vnmitřní vel. do 200x300 mmvč koncových lišt</t>
  </si>
  <si>
    <t>-230589615</t>
  </si>
  <si>
    <t>3,45*1,1 'Přepočtené koeficientem množství</t>
  </si>
  <si>
    <t>783</t>
  </si>
  <si>
    <t>Dokončovací práce - nátěry</t>
  </si>
  <si>
    <t>43</t>
  </si>
  <si>
    <t>783000103</t>
  </si>
  <si>
    <t>Ochrana podlah nebo vodorovných ploch při provádění nátěrů položením fólie</t>
  </si>
  <si>
    <t>-1393248961</t>
  </si>
  <si>
    <t>44</t>
  </si>
  <si>
    <t>783000201</t>
  </si>
  <si>
    <t>Přemístění okenních nebo dveřních křídel pro zhotovení nátěrů vodorovné do 50 m</t>
  </si>
  <si>
    <t>kus</t>
  </si>
  <si>
    <t>-1810204056</t>
  </si>
  <si>
    <t>45</t>
  </si>
  <si>
    <t>783106807</t>
  </si>
  <si>
    <t>Odstranění nátěrů z truhlářských konstrukcí odstraňovačem nátěrů</t>
  </si>
  <si>
    <t>282623709</t>
  </si>
  <si>
    <t>4*2*1*2</t>
  </si>
  <si>
    <t>46</t>
  </si>
  <si>
    <t>783113121</t>
  </si>
  <si>
    <t>Dvojnásobný napouštěcí syntetický nátěr s fungicidní přísadou truhlářských konstrukcí</t>
  </si>
  <si>
    <t>1116547105</t>
  </si>
  <si>
    <t>47</t>
  </si>
  <si>
    <t>783117101</t>
  </si>
  <si>
    <t>Krycí jednonásobný syntetický nátěr truhlářských konstrukcí</t>
  </si>
  <si>
    <t>-1888025300</t>
  </si>
  <si>
    <t>48</t>
  </si>
  <si>
    <t>783122101</t>
  </si>
  <si>
    <t>Lokální tmelení truhlářských konstrukcí včetně přebroušení disperzním tmelem plochy do 10%</t>
  </si>
  <si>
    <t>-1505088719</t>
  </si>
  <si>
    <t>49</t>
  </si>
  <si>
    <t>783128211</t>
  </si>
  <si>
    <t>Lakovací dvojnásobný akrylátový nátěr truhlářských konstrukcí s mezibroušením</t>
  </si>
  <si>
    <t>-570917781</t>
  </si>
  <si>
    <t>784</t>
  </si>
  <si>
    <t>Dokončovací práce - malby a tapety</t>
  </si>
  <si>
    <t>50</t>
  </si>
  <si>
    <t>784111001</t>
  </si>
  <si>
    <t>Oprášení (ometení ) podkladu v místnostech výšky do 3,80 m</t>
  </si>
  <si>
    <t>-138063722</t>
  </si>
  <si>
    <t>51</t>
  </si>
  <si>
    <t>784111031</t>
  </si>
  <si>
    <t>Omytí podkladu v místnostech výšky do 3,80 m</t>
  </si>
  <si>
    <t>-1800756455</t>
  </si>
  <si>
    <t>52</t>
  </si>
  <si>
    <t>784121001</t>
  </si>
  <si>
    <t>Oškrabání malby v mísnostech výšky do 3,80 m</t>
  </si>
  <si>
    <t>155716971</t>
  </si>
  <si>
    <t>53</t>
  </si>
  <si>
    <t>784181111</t>
  </si>
  <si>
    <t>Základní silikátová jednonásobná penetrace podkladu v místnostech výšky do 3,80m</t>
  </si>
  <si>
    <t>398601959</t>
  </si>
  <si>
    <t>54</t>
  </si>
  <si>
    <t>784425271</t>
  </si>
  <si>
    <t>Malby vápenné nebo difuzně otevřené dvojnásobné v místnostech v do 3,8m</t>
  </si>
  <si>
    <t>228403724</t>
  </si>
  <si>
    <t>Práce a dodávky M</t>
  </si>
  <si>
    <t>22-M</t>
  </si>
  <si>
    <t>Montáže elektroinstalací</t>
  </si>
  <si>
    <t>55</t>
  </si>
  <si>
    <t>221</t>
  </si>
  <si>
    <t xml:space="preserve">Demontáž stávajících rozvodů a zař. EL NN v dotč.stěnách a  montáž kabelů CYKY (cca 236m) vč. zásuvek(cc15ksa krabic (cca15ks)do těsnícího tmele a maltoviny hydroment</t>
  </si>
  <si>
    <t>64</t>
  </si>
  <si>
    <t>163285410</t>
  </si>
  <si>
    <t>OST</t>
  </si>
  <si>
    <t>Ostatní</t>
  </si>
  <si>
    <t>56</t>
  </si>
  <si>
    <t>093103000</t>
  </si>
  <si>
    <t>Vyčištění dešťové kanalizace vně i uvnitř areálu školy</t>
  </si>
  <si>
    <t>262144</t>
  </si>
  <si>
    <t>-127771567</t>
  </si>
  <si>
    <t>VRN</t>
  </si>
  <si>
    <t>Vedlejší rozpočtové náklady</t>
  </si>
  <si>
    <t>57</t>
  </si>
  <si>
    <t>012002000</t>
  </si>
  <si>
    <t>Geodetické práce - vytýčení trasy kanalizace stávající , zakreslení na povrch</t>
  </si>
  <si>
    <t>hod</t>
  </si>
  <si>
    <t>-1012327213</t>
  </si>
  <si>
    <t>58</t>
  </si>
  <si>
    <t>020001000</t>
  </si>
  <si>
    <t>Příprava staveniště</t>
  </si>
  <si>
    <t>-469331257</t>
  </si>
  <si>
    <t>59</t>
  </si>
  <si>
    <t>023002000</t>
  </si>
  <si>
    <t>Odstranění materiálů a konstrukcí</t>
  </si>
  <si>
    <t>327189451</t>
  </si>
  <si>
    <t>60</t>
  </si>
  <si>
    <t>032002000</t>
  </si>
  <si>
    <t>Vybavení staveniště</t>
  </si>
  <si>
    <t>40891530</t>
  </si>
  <si>
    <t>61</t>
  </si>
  <si>
    <t>033002000</t>
  </si>
  <si>
    <t>Připojení staveniště na inženýrské sítě</t>
  </si>
  <si>
    <t>den</t>
  </si>
  <si>
    <t>-1269608238</t>
  </si>
  <si>
    <t>62</t>
  </si>
  <si>
    <t>039002000</t>
  </si>
  <si>
    <t>Zrušení zařízení staveniště</t>
  </si>
  <si>
    <t>1708222990</t>
  </si>
  <si>
    <t>63</t>
  </si>
  <si>
    <t>043002000</t>
  </si>
  <si>
    <t>Zkoušky a ostatní měření</t>
  </si>
  <si>
    <t>1126446249</t>
  </si>
  <si>
    <t>044002000</t>
  </si>
  <si>
    <t>Revize, monitoring dešťové i uliční dešťové kanalizace</t>
  </si>
  <si>
    <t>120017630</t>
  </si>
  <si>
    <t>II etapa 042019b2 - II. etapa Vnitřní opatření</t>
  </si>
  <si>
    <t xml:space="preserve">    767 - Konstrukce zámečnické</t>
  </si>
  <si>
    <t>-874336301</t>
  </si>
  <si>
    <t>"m.č.101"(37,5*2)*0,7+(2,98*2)*0,7</t>
  </si>
  <si>
    <t>"m.č.102"7*1*2</t>
  </si>
  <si>
    <t>"m.č.103"2*2*1,2</t>
  </si>
  <si>
    <t>"m.č.104"8,38*1,8+6,3*(0,7+1,8)/2*2+8,38*0,7</t>
  </si>
  <si>
    <t>"m.č.105"8,48*1,8+6,3*(1,8+0,7)/2*2+8,48*0,7</t>
  </si>
  <si>
    <t>"m.č.106"8,67*2+8,67*0,7+6,26*(2+0,7)/2*2</t>
  </si>
  <si>
    <t>"m.č.107"6,15*2+6,15*0,7+6,26*(2+0,7)/2*2</t>
  </si>
  <si>
    <t>"m.č.108"3*2*2+6,4*2*2</t>
  </si>
  <si>
    <t>"m.č.109"6,15*2+6,15*0,7+6,28*(2+0,7)/2*2</t>
  </si>
  <si>
    <t>"m.č.110"8,36*2+8,36*0,7+6,28*(2+0,7)/2*2</t>
  </si>
  <si>
    <t>"m.č.111"8,7*1,5+8,7*0,7+6,3*(1,5+0,7)/2*2</t>
  </si>
  <si>
    <t>"m.č.114"10,19*0,7*2+4,8*0,7+8*0,7+4,8*0,4</t>
  </si>
  <si>
    <t>"úklid"6,3*2*1,5+2,25*1,5+2,25*0,7</t>
  </si>
  <si>
    <t>"ostění oken" (0,7*1,1*2)*22</t>
  </si>
  <si>
    <t>"ostění dveří"(0,7*0,7*2)*29</t>
  </si>
  <si>
    <t>"uzavřená místnost" 10,2*2+10,2*0,7+6,1*2*(2+0,7)/2</t>
  </si>
  <si>
    <t>"m.č.112"5,87*1,5+5,87*0,7+6,3*(1,5+0,7)/2*2</t>
  </si>
  <si>
    <t>-1329766755</t>
  </si>
  <si>
    <t>1001784285</t>
  </si>
  <si>
    <t>"m.č.101"(37,5*2)+(2,98*2)</t>
  </si>
  <si>
    <t>"m.č.102"7*2</t>
  </si>
  <si>
    <t>"m.č.103"2*2</t>
  </si>
  <si>
    <t>"m.č.104"8,38*2+6,3*2</t>
  </si>
  <si>
    <t>"m.č.105"8,48*2+6,3*2</t>
  </si>
  <si>
    <t>"m.č.106"8,67*2+6,26*2</t>
  </si>
  <si>
    <t>"m.č.107"6,15*2+6,26*2</t>
  </si>
  <si>
    <t>"m.č.108"3*2+6,4*2</t>
  </si>
  <si>
    <t>"m.č.109"6,15*2+6,28*2</t>
  </si>
  <si>
    <t>"m.č.110"8,36*2+6,28*2</t>
  </si>
  <si>
    <t>"m.č.111"8,7*2+6,3*2</t>
  </si>
  <si>
    <t>"m.č.114"10,19*2+4,8*2</t>
  </si>
  <si>
    <t>"úklid"6,3*2+2,25*2</t>
  </si>
  <si>
    <t>"pod schody"7*2+2,9*2</t>
  </si>
  <si>
    <t>"ostění dveří"(0,7*2)*29</t>
  </si>
  <si>
    <t>"uzavřená místnost" 10,2*2+6,1*2</t>
  </si>
  <si>
    <t>-919860970</t>
  </si>
  <si>
    <t>"m.č.104"8,38*2+6,3**2</t>
  </si>
  <si>
    <t>429,9*0,25 'Přepočtené koeficientem množství</t>
  </si>
  <si>
    <t>-76642443</t>
  </si>
  <si>
    <t>672,782</t>
  </si>
  <si>
    <t>"STROPY A NADPRAŽÍ"838,98</t>
  </si>
  <si>
    <t>"ostění dveří"(0,7*2*2)*29</t>
  </si>
  <si>
    <t>125,52</t>
  </si>
  <si>
    <t>1133428081</t>
  </si>
  <si>
    <t>"vnější stěna"(5,5+10,19+8,36+6,15+6,15+8,67+8,48+8,38+8,7+5,87)*1,5</t>
  </si>
  <si>
    <t>"vnitřní stěny"(5,83+11,6+3*22)*1,5</t>
  </si>
  <si>
    <t>-18558894</t>
  </si>
  <si>
    <t>1267944507</t>
  </si>
  <si>
    <t>"ostění oken" (0,7*1,1*2)*25</t>
  </si>
  <si>
    <t>-476316020</t>
  </si>
  <si>
    <t>-1128964556</t>
  </si>
  <si>
    <t>1396022728</t>
  </si>
  <si>
    <t>1,23004545454545*22 'Přepočtené koeficientem množství</t>
  </si>
  <si>
    <t>2112280894</t>
  </si>
  <si>
    <t>-118349954</t>
  </si>
  <si>
    <t>-1365246501</t>
  </si>
  <si>
    <t>1990368054</t>
  </si>
  <si>
    <t>-755297208</t>
  </si>
  <si>
    <t>1,16*0,9*22+2,4*1,2*4</t>
  </si>
  <si>
    <t>767</t>
  </si>
  <si>
    <t>Konstrukce zámečnické</t>
  </si>
  <si>
    <t>76711R</t>
  </si>
  <si>
    <t>Oprava nosné ocelové konstrukce balkonu vč. desky, dlažby, těsnícího tmele a utěsnění fabionu a soklu u stěn</t>
  </si>
  <si>
    <t>-761191746</t>
  </si>
  <si>
    <t>-911174876</t>
  </si>
  <si>
    <t>-343579708</t>
  </si>
  <si>
    <t>1776145272</t>
  </si>
  <si>
    <t>459,26*1,1 'Přepočtené koeficientem množství</t>
  </si>
  <si>
    <t>-2113743430</t>
  </si>
  <si>
    <t>0,186</t>
  </si>
  <si>
    <t>-204023059</t>
  </si>
  <si>
    <t>270451743</t>
  </si>
  <si>
    <t>-1367270167</t>
  </si>
  <si>
    <t>3*2*1*2</t>
  </si>
  <si>
    <t>-908573122</t>
  </si>
  <si>
    <t>593919801</t>
  </si>
  <si>
    <t>1280731288</t>
  </si>
  <si>
    <t>324873384</t>
  </si>
  <si>
    <t>-1117009933</t>
  </si>
  <si>
    <t>724291302</t>
  </si>
  <si>
    <t>1756,982</t>
  </si>
  <si>
    <t>1597268519</t>
  </si>
  <si>
    <t>2107231526</t>
  </si>
  <si>
    <t>471642054</t>
  </si>
  <si>
    <t>716320705</t>
  </si>
  <si>
    <t>III etapa 042019b3 - III. etapa - podschodišťový prostor a uhelna</t>
  </si>
  <si>
    <t>611991111</t>
  </si>
  <si>
    <t>Sušící mikroporezní omítka stropů (románská) tl. do 30mm pod schodištěm odk. R</t>
  </si>
  <si>
    <t>-83657726</t>
  </si>
  <si>
    <t>"úklid strop pod schodištěm"1,65*6,5</t>
  </si>
  <si>
    <t>"strop pod schodištěm m.č.115"2,665* 7*2</t>
  </si>
  <si>
    <t>-1695208692</t>
  </si>
  <si>
    <t>"m.č.113"11,6*2,94*2+5,83*2,94*2</t>
  </si>
  <si>
    <t>"pod schody"7*(0,7+1,5)/2*2+2,9*1,5+2,9*0,7</t>
  </si>
  <si>
    <t>"ostění oken" (0,7*1,1*2)*2</t>
  </si>
  <si>
    <t>"ostění dveří"(0,7*0,7*2)</t>
  </si>
  <si>
    <t>-957114600</t>
  </si>
  <si>
    <t>439893029</t>
  </si>
  <si>
    <t>"m.č.113"11,6*2+5,83*2</t>
  </si>
  <si>
    <t>"ostění dveří"(0,7*2)</t>
  </si>
  <si>
    <t>1929953386</t>
  </si>
  <si>
    <t>56,06*0,25 'Přepočtené koeficientem množství</t>
  </si>
  <si>
    <t>977715129</t>
  </si>
  <si>
    <t>"STROPY A NADPRAŽÍ"70,38+26,5</t>
  </si>
  <si>
    <t>"ostění dveří"(0,7*2*2)</t>
  </si>
  <si>
    <t>911020275</t>
  </si>
  <si>
    <t>"vnější stěna"(11,6+5,83)*1,5</t>
  </si>
  <si>
    <t>"vnitřní stěny"(5,83+11,6)*1,5</t>
  </si>
  <si>
    <t>-1713979442</t>
  </si>
  <si>
    <t>978011191</t>
  </si>
  <si>
    <t xml:space="preserve">Otlučení vnitřní vápenné nebo vápenocementové omítky stropů v rozsahu do 100 % </t>
  </si>
  <si>
    <t>-1679870748</t>
  </si>
  <si>
    <t>1893366180</t>
  </si>
  <si>
    <t>-1039141879</t>
  </si>
  <si>
    <t>-884779952</t>
  </si>
  <si>
    <t>-1707614033</t>
  </si>
  <si>
    <t>0,386409090909091*22 'Přepočtené koeficientem množství</t>
  </si>
  <si>
    <t>-2047051244</t>
  </si>
  <si>
    <t>-48430121</t>
  </si>
  <si>
    <t>-141141185</t>
  </si>
  <si>
    <t>70,38+26,5</t>
  </si>
  <si>
    <t>-1995965533</t>
  </si>
  <si>
    <t>96,88*1,1 'Přepočtené koeficientem množství</t>
  </si>
  <si>
    <t>-1035179028</t>
  </si>
  <si>
    <t>-903110763</t>
  </si>
  <si>
    <t>56,06*1,1 'Přepočtené koeficientem množství</t>
  </si>
  <si>
    <t>7765118R1</t>
  </si>
  <si>
    <t xml:space="preserve">Příprava podkladu povlakových podlah lepených s doplněním mazaniny u vodoměrné soupravy </t>
  </si>
  <si>
    <t>-343714998</t>
  </si>
  <si>
    <t>1062659660</t>
  </si>
  <si>
    <t>205248584</t>
  </si>
  <si>
    <t>227,028</t>
  </si>
  <si>
    <t>"STROPY A NADPRAŽÍ"72,38+26,5</t>
  </si>
  <si>
    <t>489772837</t>
  </si>
  <si>
    <t>331,788</t>
  </si>
  <si>
    <t>-1890598595</t>
  </si>
  <si>
    <t>-116687658</t>
  </si>
  <si>
    <t>-877080442</t>
  </si>
  <si>
    <t>-1723343769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</si>
</sst>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38</v>
      </c>
      <c r="E29" s="45"/>
      <c r="F29" s="31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49</v>
      </c>
      <c r="AI60" s="40"/>
      <c r="AJ60" s="40"/>
      <c r="AK60" s="40"/>
      <c r="AL60" s="40"/>
      <c r="AM60" s="59" t="s">
        <v>50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52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49</v>
      </c>
      <c r="AI75" s="40"/>
      <c r="AJ75" s="40"/>
      <c r="AK75" s="40"/>
      <c r="AL75" s="40"/>
      <c r="AM75" s="59" t="s">
        <v>50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etapy042019b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<![CDATA[ZŠ Dr Hrubého]]>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<![CDATA[Šternberk]]>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20. 8. 2019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/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/>
      </c>
      <c r="AN89" s="65"/>
      <c r="AO89" s="65"/>
      <c r="AP89" s="65"/>
      <c r="AQ89" s="38"/>
      <c r="AR89" s="42"/>
      <c r="AS89" s="75" t="s">
        <v>54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<![CDATA[IF(E14= "Vyplň údaj","",E14)]]>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4" t="str">
        <f>IF(E20="","",E20)</f>
        <v xml:space="preserve"/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55</v>
      </c>
      <c r="D92" s="88"/>
      <c r="E92" s="88"/>
      <c r="F92" s="88"/>
      <c r="G92" s="88"/>
      <c r="H92" s="89"/>
      <c r="I92" s="90" t="s">
        <v>56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57</v>
      </c>
      <c r="AH92" s="88"/>
      <c r="AI92" s="88"/>
      <c r="AJ92" s="88"/>
      <c r="AK92" s="88"/>
      <c r="AL92" s="88"/>
      <c r="AM92" s="88"/>
      <c r="AN92" s="90" t="s">
        <v>58</v>
      </c>
      <c r="AO92" s="88"/>
      <c r="AP92" s="92"/>
      <c r="AQ92" s="93" t="s">
        <v>59</v>
      </c>
      <c r="AR92" s="42"/>
      <c r="AS92" s="94" t="s">
        <v>60</v>
      </c>
      <c r="AT92" s="95" t="s">
        <v>61</v>
      </c>
      <c r="AU92" s="95" t="s">
        <v>62</v>
      </c>
      <c r="AV92" s="95" t="s">
        <v>63</v>
      </c>
      <c r="AW92" s="95" t="s">
        <v>64</v>
      </c>
      <c r="AX92" s="95" t="s">
        <v>65</v>
      </c>
      <c r="AY92" s="95" t="s">
        <v>66</v>
      </c>
      <c r="AZ92" s="95" t="s">
        <v>67</v>
      </c>
      <c r="BA92" s="95" t="s">
        <v>68</v>
      </c>
      <c r="BB92" s="95" t="s">
        <v>69</v>
      </c>
      <c r="BC92" s="95" t="s">
        <v>70</v>
      </c>
      <c r="BD92" s="96" t="s">
        <v>71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72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0</v>
      </c>
      <c r="AU94" s="109">
        <f>ROUND(SUM(AU95:AU97),5)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0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S94" s="111" t="s">
        <v>73</v>
      </c>
      <c r="BT94" s="111" t="s">
        <v>74</v>
      </c>
      <c r="BU94" s="112" t="s">
        <v>75</v>
      </c>
      <c r="BV94" s="111" t="s">
        <v>76</v>
      </c>
      <c r="BW94" s="111" t="s">
        <v>5</v>
      </c>
      <c r="BX94" s="111" t="s">
        <v>77</v>
      </c>
      <c r="CL94" s="111" t="s">
        <v>1</v>
      </c>
    </row>
    <row r="95" s="6" customFormat="1" ht="27" customHeight="1">
      <c r="A95" s="113" t="s">
        <v>78</v>
      </c>
      <c r="B95" s="114"/>
      <c r="C95" s="115"/>
      <c r="D95" s="116" t="s">
        <v>79</v>
      </c>
      <c r="E95" s="116"/>
      <c r="F95" s="116"/>
      <c r="G95" s="116"/>
      <c r="H95" s="116"/>
      <c r="I95" s="117"/>
      <c r="J95" s="116" t="s">
        <v>80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'042019b I etapa - I. ETAP...'!J30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81</v>
      </c>
      <c r="AR95" s="120"/>
      <c r="AS95" s="121">
        <v>0</v>
      </c>
      <c r="AT95" s="122">
        <f>ROUND(SUM(AV95:AW95),2)</f>
        <v>0</v>
      </c>
      <c r="AU95" s="123">
        <f>'042019b I etapa - I. ETAP...'!P137</f>
        <v>0</v>
      </c>
      <c r="AV95" s="122">
        <f>'042019b I etapa - I. ETAP...'!J33</f>
        <v>0</v>
      </c>
      <c r="AW95" s="122">
        <f>'042019b I etapa - I. ETAP...'!J34</f>
        <v>0</v>
      </c>
      <c r="AX95" s="122">
        <f>'042019b I etapa - I. ETAP...'!J35</f>
        <v>0</v>
      </c>
      <c r="AY95" s="122">
        <f>'042019b I etapa - I. ETAP...'!J36</f>
        <v>0</v>
      </c>
      <c r="AZ95" s="122">
        <f>'042019b I etapa - I. ETAP...'!F33</f>
        <v>0</v>
      </c>
      <c r="BA95" s="122">
        <f>'042019b I etapa - I. ETAP...'!F34</f>
        <v>0</v>
      </c>
      <c r="BB95" s="122">
        <f>'042019b I etapa - I. ETAP...'!F35</f>
        <v>0</v>
      </c>
      <c r="BC95" s="122">
        <f>'042019b I etapa - I. ETAP...'!F36</f>
        <v>0</v>
      </c>
      <c r="BD95" s="124">
        <f>'042019b I etapa - I. ETAP...'!F37</f>
        <v>0</v>
      </c>
      <c r="BT95" s="125" t="s">
        <v>82</v>
      </c>
      <c r="BV95" s="125" t="s">
        <v>76</v>
      </c>
      <c r="BW95" s="125" t="s">
        <v>83</v>
      </c>
      <c r="BX95" s="125" t="s">
        <v>5</v>
      </c>
      <c r="CL95" s="125" t="s">
        <v>1</v>
      </c>
      <c r="CM95" s="125" t="s">
        <v>84</v>
      </c>
    </row>
    <row r="96" s="6" customFormat="1" ht="40.5" customHeight="1">
      <c r="A96" s="113" t="s">
        <v>78</v>
      </c>
      <c r="B96" s="114"/>
      <c r="C96" s="115"/>
      <c r="D96" s="116" t="s">
        <v>85</v>
      </c>
      <c r="E96" s="116"/>
      <c r="F96" s="116"/>
      <c r="G96" s="116"/>
      <c r="H96" s="116"/>
      <c r="I96" s="117"/>
      <c r="J96" s="116" t="s">
        <v>86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'II etapa 042019b2 - II. e...'!J30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81</v>
      </c>
      <c r="AR96" s="120"/>
      <c r="AS96" s="121">
        <v>0</v>
      </c>
      <c r="AT96" s="122">
        <f>ROUND(SUM(AV96:AW96),2)</f>
        <v>0</v>
      </c>
      <c r="AU96" s="123">
        <f>'II etapa 042019b2 - II. e...'!P129</f>
        <v>0</v>
      </c>
      <c r="AV96" s="122">
        <f>'II etapa 042019b2 - II. e...'!J33</f>
        <v>0</v>
      </c>
      <c r="AW96" s="122">
        <f>'II etapa 042019b2 - II. e...'!J34</f>
        <v>0</v>
      </c>
      <c r="AX96" s="122">
        <f>'II etapa 042019b2 - II. e...'!J35</f>
        <v>0</v>
      </c>
      <c r="AY96" s="122">
        <f>'II etapa 042019b2 - II. e...'!J36</f>
        <v>0</v>
      </c>
      <c r="AZ96" s="122">
        <f>'II etapa 042019b2 - II. e...'!F33</f>
        <v>0</v>
      </c>
      <c r="BA96" s="122">
        <f>'II etapa 042019b2 - II. e...'!F34</f>
        <v>0</v>
      </c>
      <c r="BB96" s="122">
        <f>'II etapa 042019b2 - II. e...'!F35</f>
        <v>0</v>
      </c>
      <c r="BC96" s="122">
        <f>'II etapa 042019b2 - II. e...'!F36</f>
        <v>0</v>
      </c>
      <c r="BD96" s="124">
        <f>'II etapa 042019b2 - II. e...'!F37</f>
        <v>0</v>
      </c>
      <c r="BT96" s="125" t="s">
        <v>82</v>
      </c>
      <c r="BV96" s="125" t="s">
        <v>76</v>
      </c>
      <c r="BW96" s="125" t="s">
        <v>87</v>
      </c>
      <c r="BX96" s="125" t="s">
        <v>5</v>
      </c>
      <c r="CL96" s="125" t="s">
        <v>1</v>
      </c>
      <c r="CM96" s="125" t="s">
        <v>84</v>
      </c>
    </row>
    <row r="97" s="6" customFormat="1" ht="40.5" customHeight="1">
      <c r="A97" s="113" t="s">
        <v>78</v>
      </c>
      <c r="B97" s="114"/>
      <c r="C97" s="115"/>
      <c r="D97" s="116" t="s">
        <v>88</v>
      </c>
      <c r="E97" s="116"/>
      <c r="F97" s="116"/>
      <c r="G97" s="116"/>
      <c r="H97" s="116"/>
      <c r="I97" s="117"/>
      <c r="J97" s="116" t="s">
        <v>89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'III etapa 042019b3 - III....'!J30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81</v>
      </c>
      <c r="AR97" s="120"/>
      <c r="AS97" s="126">
        <v>0</v>
      </c>
      <c r="AT97" s="127">
        <f>ROUND(SUM(AV97:AW97),2)</f>
        <v>0</v>
      </c>
      <c r="AU97" s="128">
        <f>'III etapa 042019b3 - III....'!P125</f>
        <v>0</v>
      </c>
      <c r="AV97" s="127">
        <f>'III etapa 042019b3 - III....'!J33</f>
        <v>0</v>
      </c>
      <c r="AW97" s="127">
        <f>'III etapa 042019b3 - III....'!J34</f>
        <v>0</v>
      </c>
      <c r="AX97" s="127">
        <f>'III etapa 042019b3 - III....'!J35</f>
        <v>0</v>
      </c>
      <c r="AY97" s="127">
        <f>'III etapa 042019b3 - III....'!J36</f>
        <v>0</v>
      </c>
      <c r="AZ97" s="127">
        <f>'III etapa 042019b3 - III....'!F33</f>
        <v>0</v>
      </c>
      <c r="BA97" s="127">
        <f>'III etapa 042019b3 - III....'!F34</f>
        <v>0</v>
      </c>
      <c r="BB97" s="127">
        <f>'III etapa 042019b3 - III....'!F35</f>
        <v>0</v>
      </c>
      <c r="BC97" s="127">
        <f>'III etapa 042019b3 - III....'!F36</f>
        <v>0</v>
      </c>
      <c r="BD97" s="129">
        <f>'III etapa 042019b3 - III....'!F37</f>
        <v>0</v>
      </c>
      <c r="BT97" s="125" t="s">
        <v>82</v>
      </c>
      <c r="BV97" s="125" t="s">
        <v>76</v>
      </c>
      <c r="BW97" s="125" t="s">
        <v>90</v>
      </c>
      <c r="BX97" s="125" t="s">
        <v>5</v>
      </c>
      <c r="CL97" s="125" t="s">
        <v>1</v>
      </c>
      <c r="CM97" s="125" t="s">
        <v>84</v>
      </c>
    </row>
    <row r="98" s="1" customFormat="1" ht="30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</row>
    <row r="99" s="1" customFormat="1" ht="6.96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42"/>
    </row>
  </sheetData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042019b I etapa - I. ETAP...'!C2" display="/"/>
    <hyperlink ref="A96" location="'II etapa 042019b2 - II. e...'!C2" display="/"/>
    <hyperlink ref="A97" location="'III etapa 042019b3 - III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</row>
    <row r="3" hidden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84</v>
      </c>
    </row>
    <row r="4" hidden="1" ht="24.96" customHeight="1">
      <c r="B4" s="19"/>
      <c r="D4" s="134" t="s">
        <v>91</v>
      </c>
      <c r="L4" s="19"/>
      <c r="M4" s="135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36" t="s">
        <v>16</v>
      </c>
      <c r="L6" s="19"/>
    </row>
    <row r="7" hidden="1" ht="16.5" customHeight="1">
      <c r="B7" s="19"/>
      <c r="E7" s="137" t="str">
        <f>'Rekapitulace stavby'!K6</f>
        <v><![CDATA[ZŠ Dr Hrubého]]></v>
      </c>
      <c r="F7" s="136"/>
      <c r="G7" s="136"/>
      <c r="H7" s="136"/>
      <c r="L7" s="19"/>
    </row>
    <row r="8" hidden="1" s="1" customFormat="1" ht="12" customHeight="1">
      <c r="B8" s="42"/>
      <c r="D8" s="136" t="s">
        <v>92</v>
      </c>
      <c r="I8" s="138"/>
      <c r="L8" s="42"/>
    </row>
    <row r="9" hidden="1" s="1" customFormat="1" ht="36.96" customHeight="1">
      <c r="B9" s="42"/>
      <c r="E9" s="139" t="s">
        <v>93</v>
      </c>
      <c r="F9" s="1"/>
      <c r="G9" s="1"/>
      <c r="H9" s="1"/>
      <c r="I9" s="138"/>
      <c r="L9" s="42"/>
    </row>
    <row r="10" hidden="1" s="1" customFormat="1">
      <c r="B10" s="42"/>
      <c r="I10" s="138"/>
      <c r="L10" s="42"/>
    </row>
    <row r="11" hidden="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hidden="1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20. 8. 2019</v>
      </c>
      <c r="L12" s="42"/>
    </row>
    <row r="13" hidden="1" s="1" customFormat="1" ht="10.8" customHeight="1">
      <c r="B13" s="42"/>
      <c r="I13" s="138"/>
      <c r="L13" s="42"/>
    </row>
    <row r="14" hidden="1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hidden="1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hidden="1" s="1" customFormat="1" ht="6.96" customHeight="1">
      <c r="B16" s="42"/>
      <c r="I16" s="138"/>
      <c r="L16" s="42"/>
    </row>
    <row r="17" hidden="1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<![CDATA[Vyplň údaj]]></v>
      </c>
      <c r="L17" s="42"/>
    </row>
    <row r="18" hidden="1" s="1" customFormat="1" ht="18" customHeight="1">
      <c r="B18" s="42"/>
      <c r="E18" s="32" t="str">
        <f>'Rekapitulace stavby'!E14</f>
        <v><![CDATA[Vyplň údaj]]></v>
      </c>
      <c r="F18" s="140"/>
      <c r="G18" s="140"/>
      <c r="H18" s="140"/>
      <c r="I18" s="141" t="s">
        <v>27</v>
      </c>
      <c r="J18" s="32" t="str">
        <f>'Rekapitulace stavby'!AN14</f>
        <v><![CDATA[Vyplň údaj]]></v>
      </c>
      <c r="L18" s="42"/>
    </row>
    <row r="19" hidden="1" s="1" customFormat="1" ht="6.96" customHeight="1">
      <c r="B19" s="42"/>
      <c r="I19" s="138"/>
      <c r="L19" s="42"/>
    </row>
    <row r="20" hidden="1" s="1" customFormat="1" ht="12" customHeight="1">
      <c r="B20" s="42"/>
      <c r="D20" s="136" t="s">
        <v>30</v>
      </c>
      <c r="I20" s="141" t="s">
        <v>25</v>
      </c>
      <c r="J20" s="140" t="s">
        <v>1</v>
      </c>
      <c r="L20" s="42"/>
    </row>
    <row r="21" hidden="1" s="1" customFormat="1" ht="18" customHeight="1">
      <c r="B21" s="42"/>
      <c r="E21" s="140" t="s">
        <v>26</v>
      </c>
      <c r="I21" s="141" t="s">
        <v>27</v>
      </c>
      <c r="J21" s="140" t="s">
        <v>1</v>
      </c>
      <c r="L21" s="42"/>
    </row>
    <row r="22" hidden="1" s="1" customFormat="1" ht="6.96" customHeight="1">
      <c r="B22" s="42"/>
      <c r="I22" s="138"/>
      <c r="L22" s="42"/>
    </row>
    <row r="23" hidden="1" s="1" customFormat="1" ht="12" customHeight="1">
      <c r="B23" s="42"/>
      <c r="D23" s="136" t="s">
        <v>32</v>
      </c>
      <c r="I23" s="141" t="s">
        <v>25</v>
      </c>
      <c r="J23" s="140" t="s">
        <v>1</v>
      </c>
      <c r="L23" s="42"/>
    </row>
    <row r="24" hidden="1" s="1" customFormat="1" ht="18" customHeight="1">
      <c r="B24" s="42"/>
      <c r="E24" s="140" t="s">
        <v>26</v>
      </c>
      <c r="I24" s="141" t="s">
        <v>27</v>
      </c>
      <c r="J24" s="140" t="s">
        <v>1</v>
      </c>
      <c r="L24" s="42"/>
    </row>
    <row r="25" hidden="1" s="1" customFormat="1" ht="6.96" customHeight="1">
      <c r="B25" s="42"/>
      <c r="I25" s="138"/>
      <c r="L25" s="42"/>
    </row>
    <row r="26" hidden="1" s="1" customFormat="1" ht="12" customHeight="1">
      <c r="B26" s="42"/>
      <c r="D26" s="136" t="s">
        <v>33</v>
      </c>
      <c r="I26" s="138"/>
      <c r="L26" s="42"/>
    </row>
    <row r="27" hidden="1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hidden="1" s="1" customFormat="1" ht="6.96" customHeight="1">
      <c r="B28" s="42"/>
      <c r="I28" s="138"/>
      <c r="L28" s="42"/>
    </row>
    <row r="29" hidden="1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hidden="1" s="1" customFormat="1" ht="25.44" customHeight="1">
      <c r="B30" s="42"/>
      <c r="D30" s="147" t="s">
        <v>34</v>
      </c>
      <c r="I30" s="138"/>
      <c r="J30" s="148">
        <f>ROUND(J137, 2)</f>
        <v>0</v>
      </c>
      <c r="L30" s="42"/>
    </row>
    <row r="31" hidden="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hidden="1" s="1" customFormat="1" ht="14.4" customHeight="1">
      <c r="B32" s="42"/>
      <c r="F32" s="149" t="s">
        <v>36</v>
      </c>
      <c r="I32" s="150" t="s">
        <v>35</v>
      </c>
      <c r="J32" s="149" t="s">
        <v>37</v>
      </c>
      <c r="L32" s="42"/>
    </row>
    <row r="33" hidden="1" s="1" customFormat="1" ht="14.4" customHeight="1">
      <c r="B33" s="42"/>
      <c r="D33" s="151" t="s">
        <v>38</v>
      </c>
      <c r="E33" s="136" t="s">
        <v>39</v>
      </c>
      <c r="F33" s="152">
        <f>ROUND((SUM(BE137:BE284)),  2)</f>
        <v>0</v>
      </c>
      <c r="I33" s="153">
        <v>0.20999999999999999</v>
      </c>
      <c r="J33" s="152">
        <f>ROUND(((SUM(BE137:BE284))*I33),  2)</f>
        <v>0</v>
      </c>
      <c r="L33" s="42"/>
    </row>
    <row r="34" hidden="1" s="1" customFormat="1" ht="14.4" customHeight="1">
      <c r="B34" s="42"/>
      <c r="E34" s="136" t="s">
        <v>40</v>
      </c>
      <c r="F34" s="152">
        <f>ROUND((SUM(BF137:BF284)),  2)</f>
        <v>0</v>
      </c>
      <c r="I34" s="153">
        <v>0.14999999999999999</v>
      </c>
      <c r="J34" s="152">
        <f>ROUND(((SUM(BF137:BF284))*I34),  2)</f>
        <v>0</v>
      </c>
      <c r="L34" s="42"/>
    </row>
    <row r="35" hidden="1" s="1" customFormat="1" ht="14.4" customHeight="1">
      <c r="B35" s="42"/>
      <c r="E35" s="136" t="s">
        <v>41</v>
      </c>
      <c r="F35" s="152">
        <f>ROUND((SUM(BG137:BG284)),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42</v>
      </c>
      <c r="F36" s="152">
        <f>ROUND((SUM(BH137:BH284)),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43</v>
      </c>
      <c r="F37" s="152">
        <f>ROUND((SUM(BI137:BI284)),  2)</f>
        <v>0</v>
      </c>
      <c r="I37" s="153">
        <v>0</v>
      </c>
      <c r="J37" s="152">
        <f>0</f>
        <v>0</v>
      </c>
      <c r="L37" s="42"/>
    </row>
    <row r="38" hidden="1" s="1" customFormat="1" ht="6.96" customHeight="1">
      <c r="B38" s="42"/>
      <c r="I38" s="138"/>
      <c r="L38" s="42"/>
    </row>
    <row r="39" hidden="1" s="1" customFormat="1" ht="25.44" customHeight="1">
      <c r="B39" s="42"/>
      <c r="C39" s="154"/>
      <c r="D39" s="155" t="s">
        <v>44</v>
      </c>
      <c r="E39" s="156"/>
      <c r="F39" s="156"/>
      <c r="G39" s="157" t="s">
        <v>45</v>
      </c>
      <c r="H39" s="158" t="s">
        <v>46</v>
      </c>
      <c r="I39" s="159"/>
      <c r="J39" s="160">
        <f>SUM(J30:J37)</f>
        <v>0</v>
      </c>
      <c r="K39" s="161"/>
      <c r="L39" s="42"/>
    </row>
    <row r="40" hidden="1" s="1" customFormat="1" ht="14.4" customHeight="1">
      <c r="B40" s="42"/>
      <c r="I40" s="138"/>
      <c r="L40" s="42"/>
    </row>
    <row r="41" hidden="1" ht="14.4" customHeight="1">
      <c r="B41" s="19"/>
      <c r="L41" s="19"/>
    </row>
    <row r="42" hidden="1" ht="14.4" customHeight="1">
      <c r="B42" s="19"/>
      <c r="L42" s="19"/>
    </row>
    <row r="43" hidden="1" ht="14.4" customHeight="1">
      <c r="B43" s="19"/>
      <c r="L43" s="19"/>
    </row>
    <row r="44" hidden="1" ht="14.4" customHeight="1">
      <c r="B44" s="19"/>
      <c r="L44" s="19"/>
    </row>
    <row r="45" hidden="1" ht="14.4" customHeight="1">
      <c r="B45" s="19"/>
      <c r="L45" s="19"/>
    </row>
    <row r="46" hidden="1" ht="14.4" customHeight="1">
      <c r="B46" s="19"/>
      <c r="L46" s="19"/>
    </row>
    <row r="47" hidden="1" ht="14.4" customHeight="1">
      <c r="B47" s="19"/>
      <c r="L47" s="19"/>
    </row>
    <row r="48" hidden="1" ht="14.4" customHeight="1">
      <c r="B48" s="19"/>
      <c r="L48" s="19"/>
    </row>
    <row r="49" hidden="1" ht="14.4" customHeight="1">
      <c r="B49" s="19"/>
      <c r="L49" s="19"/>
    </row>
    <row r="50" hidden="1" s="1" customFormat="1" ht="14.4" customHeight="1">
      <c r="B50" s="42"/>
      <c r="D50" s="162" t="s">
        <v>47</v>
      </c>
      <c r="E50" s="163"/>
      <c r="F50" s="163"/>
      <c r="G50" s="162" t="s">
        <v>48</v>
      </c>
      <c r="H50" s="163"/>
      <c r="I50" s="164"/>
      <c r="J50" s="163"/>
      <c r="K50" s="163"/>
      <c r="L50" s="4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1" customFormat="1">
      <c r="B61" s="42"/>
      <c r="D61" s="165" t="s">
        <v>49</v>
      </c>
      <c r="E61" s="166"/>
      <c r="F61" s="167" t="s">
        <v>50</v>
      </c>
      <c r="G61" s="165" t="s">
        <v>49</v>
      </c>
      <c r="H61" s="166"/>
      <c r="I61" s="168"/>
      <c r="J61" s="169" t="s">
        <v>50</v>
      </c>
      <c r="K61" s="166"/>
      <c r="L61" s="42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1" customFormat="1">
      <c r="B65" s="42"/>
      <c r="D65" s="162" t="s">
        <v>51</v>
      </c>
      <c r="E65" s="163"/>
      <c r="F65" s="163"/>
      <c r="G65" s="162" t="s">
        <v>52</v>
      </c>
      <c r="H65" s="163"/>
      <c r="I65" s="164"/>
      <c r="J65" s="163"/>
      <c r="K65" s="163"/>
      <c r="L65" s="42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1" customFormat="1">
      <c r="B76" s="42"/>
      <c r="D76" s="165" t="s">
        <v>49</v>
      </c>
      <c r="E76" s="166"/>
      <c r="F76" s="167" t="s">
        <v>50</v>
      </c>
      <c r="G76" s="165" t="s">
        <v>49</v>
      </c>
      <c r="H76" s="166"/>
      <c r="I76" s="168"/>
      <c r="J76" s="169" t="s">
        <v>50</v>
      </c>
      <c r="K76" s="166"/>
      <c r="L76" s="42"/>
    </row>
    <row r="77" hidden="1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78" hidden="1"/>
    <row r="79" hidden="1"/>
    <row r="80" hidden="1"/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94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<![CDATA[ZŠ Dr Hrubého]]>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92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<![CDATA[042019b I etapa - I. ETAPA Venkovní opatření a šatna dílen]]>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<![CDATA[Šternberk]]></v>
      </c>
      <c r="G89" s="38"/>
      <c r="H89" s="38"/>
      <c r="I89" s="141" t="s">
        <v>22</v>
      </c>
      <c r="J89" s="73" t="str">
        <f>IF(J12="","",J12)</f>
        <v>20. 8. 2019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/>
      </c>
      <c r="G91" s="38"/>
      <c r="H91" s="38"/>
      <c r="I91" s="141" t="s">
        <v>30</v>
      </c>
      <c r="J91" s="35" t="str">
        <f>E21</f>
        <v xml:space="preserve"/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<![CDATA[Vyplň údaj]]></v>
      </c>
      <c r="G92" s="38"/>
      <c r="H92" s="38"/>
      <c r="I92" s="141" t="s">
        <v>32</v>
      </c>
      <c r="J92" s="35" t="str">
        <f>E24</f>
        <v xml:space="preserve"/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95</v>
      </c>
      <c r="D94" s="178"/>
      <c r="E94" s="178"/>
      <c r="F94" s="178"/>
      <c r="G94" s="178"/>
      <c r="H94" s="178"/>
      <c r="I94" s="179"/>
      <c r="J94" s="180" t="s">
        <v>96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97</v>
      </c>
      <c r="D96" s="38"/>
      <c r="E96" s="38"/>
      <c r="F96" s="38"/>
      <c r="G96" s="38"/>
      <c r="H96" s="38"/>
      <c r="I96" s="138"/>
      <c r="J96" s="104">
        <f>J137</f>
        <v>0</v>
      </c>
      <c r="K96" s="38"/>
      <c r="L96" s="42"/>
      <c r="AU96" s="16" t="s">
        <v>98</v>
      </c>
    </row>
    <row r="97" s="8" customFormat="1" ht="24.96" customHeight="1">
      <c r="B97" s="182"/>
      <c r="C97" s="183"/>
      <c r="D97" s="184" t="s">
        <v>99</v>
      </c>
      <c r="E97" s="185"/>
      <c r="F97" s="185"/>
      <c r="G97" s="185"/>
      <c r="H97" s="185"/>
      <c r="I97" s="186"/>
      <c r="J97" s="187">
        <f>J138</f>
        <v>0</v>
      </c>
      <c r="K97" s="183"/>
      <c r="L97" s="188"/>
    </row>
    <row r="98" s="9" customFormat="1" ht="19.92" customHeight="1">
      <c r="B98" s="189"/>
      <c r="C98" s="190"/>
      <c r="D98" s="191" t="s">
        <v>100</v>
      </c>
      <c r="E98" s="192"/>
      <c r="F98" s="192"/>
      <c r="G98" s="192"/>
      <c r="H98" s="192"/>
      <c r="I98" s="193"/>
      <c r="J98" s="194">
        <f>J139</f>
        <v>0</v>
      </c>
      <c r="K98" s="190"/>
      <c r="L98" s="195"/>
    </row>
    <row r="99" s="9" customFormat="1" ht="19.92" customHeight="1">
      <c r="B99" s="189"/>
      <c r="C99" s="190"/>
      <c r="D99" s="191" t="s">
        <v>101</v>
      </c>
      <c r="E99" s="192"/>
      <c r="F99" s="192"/>
      <c r="G99" s="192"/>
      <c r="H99" s="192"/>
      <c r="I99" s="193"/>
      <c r="J99" s="194">
        <f>J142</f>
        <v>0</v>
      </c>
      <c r="K99" s="190"/>
      <c r="L99" s="195"/>
    </row>
    <row r="100" s="9" customFormat="1" ht="19.92" customHeight="1">
      <c r="B100" s="189"/>
      <c r="C100" s="190"/>
      <c r="D100" s="191" t="s">
        <v>102</v>
      </c>
      <c r="E100" s="192"/>
      <c r="F100" s="192"/>
      <c r="G100" s="192"/>
      <c r="H100" s="192"/>
      <c r="I100" s="193"/>
      <c r="J100" s="194">
        <f>J149</f>
        <v>0</v>
      </c>
      <c r="K100" s="190"/>
      <c r="L100" s="195"/>
    </row>
    <row r="101" s="9" customFormat="1" ht="19.92" customHeight="1">
      <c r="B101" s="189"/>
      <c r="C101" s="190"/>
      <c r="D101" s="191" t="s">
        <v>103</v>
      </c>
      <c r="E101" s="192"/>
      <c r="F101" s="192"/>
      <c r="G101" s="192"/>
      <c r="H101" s="192"/>
      <c r="I101" s="193"/>
      <c r="J101" s="194">
        <f>J171</f>
        <v>0</v>
      </c>
      <c r="K101" s="190"/>
      <c r="L101" s="195"/>
    </row>
    <row r="102" s="9" customFormat="1" ht="14.88" customHeight="1">
      <c r="B102" s="189"/>
      <c r="C102" s="190"/>
      <c r="D102" s="191" t="s">
        <v>104</v>
      </c>
      <c r="E102" s="192"/>
      <c r="F102" s="192"/>
      <c r="G102" s="192"/>
      <c r="H102" s="192"/>
      <c r="I102" s="193"/>
      <c r="J102" s="194">
        <f>J189</f>
        <v>0</v>
      </c>
      <c r="K102" s="190"/>
      <c r="L102" s="195"/>
    </row>
    <row r="103" s="8" customFormat="1" ht="24.96" customHeight="1">
      <c r="B103" s="182"/>
      <c r="C103" s="183"/>
      <c r="D103" s="184" t="s">
        <v>105</v>
      </c>
      <c r="E103" s="185"/>
      <c r="F103" s="185"/>
      <c r="G103" s="185"/>
      <c r="H103" s="185"/>
      <c r="I103" s="186"/>
      <c r="J103" s="187">
        <f>J200</f>
        <v>0</v>
      </c>
      <c r="K103" s="183"/>
      <c r="L103" s="188"/>
    </row>
    <row r="104" s="9" customFormat="1" ht="19.92" customHeight="1">
      <c r="B104" s="189"/>
      <c r="C104" s="190"/>
      <c r="D104" s="191" t="s">
        <v>106</v>
      </c>
      <c r="E104" s="192"/>
      <c r="F104" s="192"/>
      <c r="G104" s="192"/>
      <c r="H104" s="192"/>
      <c r="I104" s="193"/>
      <c r="J104" s="194">
        <f>J201</f>
        <v>0</v>
      </c>
      <c r="K104" s="190"/>
      <c r="L104" s="195"/>
    </row>
    <row r="105" s="9" customFormat="1" ht="19.92" customHeight="1">
      <c r="B105" s="189"/>
      <c r="C105" s="190"/>
      <c r="D105" s="191" t="s">
        <v>107</v>
      </c>
      <c r="E105" s="192"/>
      <c r="F105" s="192"/>
      <c r="G105" s="192"/>
      <c r="H105" s="192"/>
      <c r="I105" s="193"/>
      <c r="J105" s="194">
        <f>J205</f>
        <v>0</v>
      </c>
      <c r="K105" s="190"/>
      <c r="L105" s="195"/>
    </row>
    <row r="106" s="9" customFormat="1" ht="19.92" customHeight="1">
      <c r="B106" s="189"/>
      <c r="C106" s="190"/>
      <c r="D106" s="191" t="s">
        <v>108</v>
      </c>
      <c r="E106" s="192"/>
      <c r="F106" s="192"/>
      <c r="G106" s="192"/>
      <c r="H106" s="192"/>
      <c r="I106" s="193"/>
      <c r="J106" s="194">
        <f>J208</f>
        <v>0</v>
      </c>
      <c r="K106" s="190"/>
      <c r="L106" s="195"/>
    </row>
    <row r="107" s="9" customFormat="1" ht="19.92" customHeight="1">
      <c r="B107" s="189"/>
      <c r="C107" s="190"/>
      <c r="D107" s="191" t="s">
        <v>109</v>
      </c>
      <c r="E107" s="192"/>
      <c r="F107" s="192"/>
      <c r="G107" s="192"/>
      <c r="H107" s="192"/>
      <c r="I107" s="193"/>
      <c r="J107" s="194">
        <f>J210</f>
        <v>0</v>
      </c>
      <c r="K107" s="190"/>
      <c r="L107" s="195"/>
    </row>
    <row r="108" s="9" customFormat="1" ht="19.92" customHeight="1">
      <c r="B108" s="189"/>
      <c r="C108" s="190"/>
      <c r="D108" s="191" t="s">
        <v>110</v>
      </c>
      <c r="E108" s="192"/>
      <c r="F108" s="192"/>
      <c r="G108" s="192"/>
      <c r="H108" s="192"/>
      <c r="I108" s="193"/>
      <c r="J108" s="194">
        <f>J214</f>
        <v>0</v>
      </c>
      <c r="K108" s="190"/>
      <c r="L108" s="195"/>
    </row>
    <row r="109" s="9" customFormat="1" ht="19.92" customHeight="1">
      <c r="B109" s="189"/>
      <c r="C109" s="190"/>
      <c r="D109" s="191" t="s">
        <v>111</v>
      </c>
      <c r="E109" s="192"/>
      <c r="F109" s="192"/>
      <c r="G109" s="192"/>
      <c r="H109" s="192"/>
      <c r="I109" s="193"/>
      <c r="J109" s="194">
        <f>J222</f>
        <v>0</v>
      </c>
      <c r="K109" s="190"/>
      <c r="L109" s="195"/>
    </row>
    <row r="110" s="9" customFormat="1" ht="19.92" customHeight="1">
      <c r="B110" s="189"/>
      <c r="C110" s="190"/>
      <c r="D110" s="191" t="s">
        <v>112</v>
      </c>
      <c r="E110" s="192"/>
      <c r="F110" s="192"/>
      <c r="G110" s="192"/>
      <c r="H110" s="192"/>
      <c r="I110" s="193"/>
      <c r="J110" s="194">
        <f>J224</f>
        <v>0</v>
      </c>
      <c r="K110" s="190"/>
      <c r="L110" s="195"/>
    </row>
    <row r="111" s="9" customFormat="1" ht="19.92" customHeight="1">
      <c r="B111" s="189"/>
      <c r="C111" s="190"/>
      <c r="D111" s="191" t="s">
        <v>113</v>
      </c>
      <c r="E111" s="192"/>
      <c r="F111" s="192"/>
      <c r="G111" s="192"/>
      <c r="H111" s="192"/>
      <c r="I111" s="193"/>
      <c r="J111" s="194">
        <f>J240</f>
        <v>0</v>
      </c>
      <c r="K111" s="190"/>
      <c r="L111" s="195"/>
    </row>
    <row r="112" s="9" customFormat="1" ht="19.92" customHeight="1">
      <c r="B112" s="189"/>
      <c r="C112" s="190"/>
      <c r="D112" s="191" t="s">
        <v>114</v>
      </c>
      <c r="E112" s="192"/>
      <c r="F112" s="192"/>
      <c r="G112" s="192"/>
      <c r="H112" s="192"/>
      <c r="I112" s="193"/>
      <c r="J112" s="194">
        <f>J247</f>
        <v>0</v>
      </c>
      <c r="K112" s="190"/>
      <c r="L112" s="195"/>
    </row>
    <row r="113" s="9" customFormat="1" ht="19.92" customHeight="1">
      <c r="B113" s="189"/>
      <c r="C113" s="190"/>
      <c r="D113" s="191" t="s">
        <v>115</v>
      </c>
      <c r="E113" s="192"/>
      <c r="F113" s="192"/>
      <c r="G113" s="192"/>
      <c r="H113" s="192"/>
      <c r="I113" s="193"/>
      <c r="J113" s="194">
        <f>J259</f>
        <v>0</v>
      </c>
      <c r="K113" s="190"/>
      <c r="L113" s="195"/>
    </row>
    <row r="114" s="8" customFormat="1" ht="24.96" customHeight="1">
      <c r="B114" s="182"/>
      <c r="C114" s="183"/>
      <c r="D114" s="184" t="s">
        <v>116</v>
      </c>
      <c r="E114" s="185"/>
      <c r="F114" s="185"/>
      <c r="G114" s="185"/>
      <c r="H114" s="185"/>
      <c r="I114" s="186"/>
      <c r="J114" s="187">
        <f>J270</f>
        <v>0</v>
      </c>
      <c r="K114" s="183"/>
      <c r="L114" s="188"/>
    </row>
    <row r="115" s="9" customFormat="1" ht="19.92" customHeight="1">
      <c r="B115" s="189"/>
      <c r="C115" s="190"/>
      <c r="D115" s="191" t="s">
        <v>117</v>
      </c>
      <c r="E115" s="192"/>
      <c r="F115" s="192"/>
      <c r="G115" s="192"/>
      <c r="H115" s="192"/>
      <c r="I115" s="193"/>
      <c r="J115" s="194">
        <f>J271</f>
        <v>0</v>
      </c>
      <c r="K115" s="190"/>
      <c r="L115" s="195"/>
    </row>
    <row r="116" s="8" customFormat="1" ht="24.96" customHeight="1">
      <c r="B116" s="182"/>
      <c r="C116" s="183"/>
      <c r="D116" s="184" t="s">
        <v>118</v>
      </c>
      <c r="E116" s="185"/>
      <c r="F116" s="185"/>
      <c r="G116" s="185"/>
      <c r="H116" s="185"/>
      <c r="I116" s="186"/>
      <c r="J116" s="187">
        <f>J274</f>
        <v>0</v>
      </c>
      <c r="K116" s="183"/>
      <c r="L116" s="188"/>
    </row>
    <row r="117" s="8" customFormat="1" ht="24.96" customHeight="1">
      <c r="B117" s="182"/>
      <c r="C117" s="183"/>
      <c r="D117" s="184" t="s">
        <v>119</v>
      </c>
      <c r="E117" s="185"/>
      <c r="F117" s="185"/>
      <c r="G117" s="185"/>
      <c r="H117" s="185"/>
      <c r="I117" s="186"/>
      <c r="J117" s="187">
        <f>J276</f>
        <v>0</v>
      </c>
      <c r="K117" s="183"/>
      <c r="L117" s="188"/>
    </row>
    <row r="118" s="1" customFormat="1" ht="21.84" customHeight="1"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6.96" customHeight="1">
      <c r="B119" s="60"/>
      <c r="C119" s="61"/>
      <c r="D119" s="61"/>
      <c r="E119" s="61"/>
      <c r="F119" s="61"/>
      <c r="G119" s="61"/>
      <c r="H119" s="61"/>
      <c r="I119" s="172"/>
      <c r="J119" s="61"/>
      <c r="K119" s="61"/>
      <c r="L119" s="42"/>
    </row>
    <row r="123" s="1" customFormat="1" ht="6.96" customHeight="1">
      <c r="B123" s="62"/>
      <c r="C123" s="63"/>
      <c r="D123" s="63"/>
      <c r="E123" s="63"/>
      <c r="F123" s="63"/>
      <c r="G123" s="63"/>
      <c r="H123" s="63"/>
      <c r="I123" s="175"/>
      <c r="J123" s="63"/>
      <c r="K123" s="63"/>
      <c r="L123" s="42"/>
    </row>
    <row r="124" s="1" customFormat="1" ht="24.96" customHeight="1">
      <c r="B124" s="37"/>
      <c r="C124" s="22" t="s">
        <v>120</v>
      </c>
      <c r="D124" s="38"/>
      <c r="E124" s="38"/>
      <c r="F124" s="38"/>
      <c r="G124" s="38"/>
      <c r="H124" s="38"/>
      <c r="I124" s="138"/>
      <c r="J124" s="38"/>
      <c r="K124" s="38"/>
      <c r="L124" s="42"/>
    </row>
    <row r="125" s="1" customFormat="1" ht="6.96" customHeight="1">
      <c r="B125" s="37"/>
      <c r="C125" s="38"/>
      <c r="D125" s="38"/>
      <c r="E125" s="38"/>
      <c r="F125" s="38"/>
      <c r="G125" s="38"/>
      <c r="H125" s="38"/>
      <c r="I125" s="138"/>
      <c r="J125" s="38"/>
      <c r="K125" s="38"/>
      <c r="L125" s="42"/>
    </row>
    <row r="126" s="1" customFormat="1" ht="12" customHeight="1">
      <c r="B126" s="37"/>
      <c r="C126" s="31" t="s">
        <v>16</v>
      </c>
      <c r="D126" s="38"/>
      <c r="E126" s="38"/>
      <c r="F126" s="38"/>
      <c r="G126" s="38"/>
      <c r="H126" s="38"/>
      <c r="I126" s="138"/>
      <c r="J126" s="38"/>
      <c r="K126" s="38"/>
      <c r="L126" s="42"/>
    </row>
    <row r="127" s="1" customFormat="1" ht="16.5" customHeight="1">
      <c r="B127" s="37"/>
      <c r="C127" s="38"/>
      <c r="D127" s="38"/>
      <c r="E127" s="176" t="str">
        <f>E7</f>
        <v><![CDATA[ZŠ Dr Hrubého]]></v>
      </c>
      <c r="F127" s="31"/>
      <c r="G127" s="31"/>
      <c r="H127" s="31"/>
      <c r="I127" s="138"/>
      <c r="J127" s="38"/>
      <c r="K127" s="38"/>
      <c r="L127" s="42"/>
    </row>
    <row r="128" s="1" customFormat="1" ht="12" customHeight="1">
      <c r="B128" s="37"/>
      <c r="C128" s="31" t="s">
        <v>92</v>
      </c>
      <c r="D128" s="38"/>
      <c r="E128" s="38"/>
      <c r="F128" s="38"/>
      <c r="G128" s="38"/>
      <c r="H128" s="38"/>
      <c r="I128" s="138"/>
      <c r="J128" s="38"/>
      <c r="K128" s="38"/>
      <c r="L128" s="42"/>
    </row>
    <row r="129" s="1" customFormat="1" ht="16.5" customHeight="1">
      <c r="B129" s="37"/>
      <c r="C129" s="38"/>
      <c r="D129" s="38"/>
      <c r="E129" s="70" t="str">
        <f>E9</f>
        <v><![CDATA[042019b I etapa - I. ETAPA Venkovní opatření a šatna dílen]]></v>
      </c>
      <c r="F129" s="38"/>
      <c r="G129" s="38"/>
      <c r="H129" s="38"/>
      <c r="I129" s="138"/>
      <c r="J129" s="38"/>
      <c r="K129" s="38"/>
      <c r="L129" s="42"/>
    </row>
    <row r="130" s="1" customFormat="1" ht="6.96" customHeight="1">
      <c r="B130" s="37"/>
      <c r="C130" s="38"/>
      <c r="D130" s="38"/>
      <c r="E130" s="38"/>
      <c r="F130" s="38"/>
      <c r="G130" s="38"/>
      <c r="H130" s="38"/>
      <c r="I130" s="138"/>
      <c r="J130" s="38"/>
      <c r="K130" s="38"/>
      <c r="L130" s="42"/>
    </row>
    <row r="131" s="1" customFormat="1" ht="12" customHeight="1">
      <c r="B131" s="37"/>
      <c r="C131" s="31" t="s">
        <v>20</v>
      </c>
      <c r="D131" s="38"/>
      <c r="E131" s="38"/>
      <c r="F131" s="26" t="str">
        <f>F12</f>
        <v><![CDATA[Šternberk]]></v>
      </c>
      <c r="G131" s="38"/>
      <c r="H131" s="38"/>
      <c r="I131" s="141" t="s">
        <v>22</v>
      </c>
      <c r="J131" s="73" t="str">
        <f>IF(J12="","",J12)</f>
        <v>20. 8. 2019</v>
      </c>
      <c r="K131" s="38"/>
      <c r="L131" s="42"/>
    </row>
    <row r="132" s="1" customFormat="1" ht="6.96" customHeight="1">
      <c r="B132" s="37"/>
      <c r="C132" s="38"/>
      <c r="D132" s="38"/>
      <c r="E132" s="38"/>
      <c r="F132" s="38"/>
      <c r="G132" s="38"/>
      <c r="H132" s="38"/>
      <c r="I132" s="138"/>
      <c r="J132" s="38"/>
      <c r="K132" s="38"/>
      <c r="L132" s="42"/>
    </row>
    <row r="133" s="1" customFormat="1" ht="15.15" customHeight="1">
      <c r="B133" s="37"/>
      <c r="C133" s="31" t="s">
        <v>24</v>
      </c>
      <c r="D133" s="38"/>
      <c r="E133" s="38"/>
      <c r="F133" s="26" t="str">
        <f>E15</f>
        <v xml:space="preserve"/>
      </c>
      <c r="G133" s="38"/>
      <c r="H133" s="38"/>
      <c r="I133" s="141" t="s">
        <v>30</v>
      </c>
      <c r="J133" s="35" t="str">
        <f>E21</f>
        <v xml:space="preserve"/>
      </c>
      <c r="K133" s="38"/>
      <c r="L133" s="42"/>
    </row>
    <row r="134" s="1" customFormat="1" ht="15.15" customHeight="1">
      <c r="B134" s="37"/>
      <c r="C134" s="31" t="s">
        <v>28</v>
      </c>
      <c r="D134" s="38"/>
      <c r="E134" s="38"/>
      <c r="F134" s="26" t="str">
        <f>IF(E18="","",E18)</f>
        <v><![CDATA[Vyplň údaj]]></v>
      </c>
      <c r="G134" s="38"/>
      <c r="H134" s="38"/>
      <c r="I134" s="141" t="s">
        <v>32</v>
      </c>
      <c r="J134" s="35" t="str">
        <f>E24</f>
        <v xml:space="preserve"/>
      </c>
      <c r="K134" s="38"/>
      <c r="L134" s="42"/>
    </row>
    <row r="135" s="1" customFormat="1" ht="10.32" customHeight="1">
      <c r="B135" s="37"/>
      <c r="C135" s="38"/>
      <c r="D135" s="38"/>
      <c r="E135" s="38"/>
      <c r="F135" s="38"/>
      <c r="G135" s="38"/>
      <c r="H135" s="38"/>
      <c r="I135" s="138"/>
      <c r="J135" s="38"/>
      <c r="K135" s="38"/>
      <c r="L135" s="42"/>
    </row>
    <row r="136" s="10" customFormat="1" ht="29.28" customHeight="1">
      <c r="B136" s="196"/>
      <c r="C136" s="197" t="s">
        <v>121</v>
      </c>
      <c r="D136" s="198" t="s">
        <v>59</v>
      </c>
      <c r="E136" s="198" t="s">
        <v>55</v>
      </c>
      <c r="F136" s="198" t="s">
        <v>56</v>
      </c>
      <c r="G136" s="198" t="s">
        <v>122</v>
      </c>
      <c r="H136" s="198" t="s">
        <v>123</v>
      </c>
      <c r="I136" s="199" t="s">
        <v>124</v>
      </c>
      <c r="J136" s="198" t="s">
        <v>96</v>
      </c>
      <c r="K136" s="200" t="s">
        <v>125</v>
      </c>
      <c r="L136" s="201"/>
      <c r="M136" s="94" t="s">
        <v>1</v>
      </c>
      <c r="N136" s="95" t="s">
        <v>38</v>
      </c>
      <c r="O136" s="95" t="s">
        <v>126</v>
      </c>
      <c r="P136" s="95" t="s">
        <v>127</v>
      </c>
      <c r="Q136" s="95" t="s">
        <v>128</v>
      </c>
      <c r="R136" s="95" t="s">
        <v>129</v>
      </c>
      <c r="S136" s="95" t="s">
        <v>130</v>
      </c>
      <c r="T136" s="96" t="s">
        <v>131</v>
      </c>
    </row>
    <row r="137" s="1" customFormat="1" ht="22.8" customHeight="1">
      <c r="B137" s="37"/>
      <c r="C137" s="101" t="s">
        <v>132</v>
      </c>
      <c r="D137" s="38"/>
      <c r="E137" s="38"/>
      <c r="F137" s="38"/>
      <c r="G137" s="38"/>
      <c r="H137" s="38"/>
      <c r="I137" s="138"/>
      <c r="J137" s="202">
        <f>BK137</f>
        <v>0</v>
      </c>
      <c r="K137" s="38"/>
      <c r="L137" s="42"/>
      <c r="M137" s="97"/>
      <c r="N137" s="98"/>
      <c r="O137" s="98"/>
      <c r="P137" s="203">
        <f>P138+P200+P270+P274+P276</f>
        <v>0</v>
      </c>
      <c r="Q137" s="98"/>
      <c r="R137" s="203">
        <f>R138+R200+R270+R274+R276</f>
        <v>5.7534390900000005</v>
      </c>
      <c r="S137" s="98"/>
      <c r="T137" s="204">
        <f>T138+T200+T270+T274+T276</f>
        <v>3.3505704399999994</v>
      </c>
      <c r="AT137" s="16" t="s">
        <v>73</v>
      </c>
      <c r="AU137" s="16" t="s">
        <v>98</v>
      </c>
      <c r="BK137" s="205">
        <f>BK138+BK200+BK270+BK274+BK276</f>
        <v>0</v>
      </c>
    </row>
    <row r="138" s="11" customFormat="1" ht="25.92" customHeight="1">
      <c r="B138" s="206"/>
      <c r="C138" s="207"/>
      <c r="D138" s="208" t="s">
        <v>73</v>
      </c>
      <c r="E138" s="209" t="s">
        <v>133</v>
      </c>
      <c r="F138" s="209" t="s">
        <v>134</v>
      </c>
      <c r="G138" s="207"/>
      <c r="H138" s="207"/>
      <c r="I138" s="210"/>
      <c r="J138" s="211">
        <f>BK138</f>
        <v>0</v>
      </c>
      <c r="K138" s="207"/>
      <c r="L138" s="212"/>
      <c r="M138" s="213"/>
      <c r="N138" s="214"/>
      <c r="O138" s="214"/>
      <c r="P138" s="215">
        <f>P139+P142+P149+P171</f>
        <v>0</v>
      </c>
      <c r="Q138" s="214"/>
      <c r="R138" s="215">
        <f>R139+R142+R149+R171</f>
        <v>5.0846224500000003</v>
      </c>
      <c r="S138" s="214"/>
      <c r="T138" s="216">
        <f>T139+T142+T149+T171</f>
        <v>3.2727699999999995</v>
      </c>
      <c r="AR138" s="217" t="s">
        <v>82</v>
      </c>
      <c r="AT138" s="218" t="s">
        <v>73</v>
      </c>
      <c r="AU138" s="218" t="s">
        <v>74</v>
      </c>
      <c r="AY138" s="217" t="s">
        <v>135</v>
      </c>
      <c r="BK138" s="219">
        <f>BK139+BK142+BK149+BK171</f>
        <v>0</v>
      </c>
    </row>
    <row r="139" s="11" customFormat="1" ht="22.8" customHeight="1">
      <c r="B139" s="206"/>
      <c r="C139" s="207"/>
      <c r="D139" s="208" t="s">
        <v>73</v>
      </c>
      <c r="E139" s="220" t="s">
        <v>82</v>
      </c>
      <c r="F139" s="220" t="s">
        <v>136</v>
      </c>
      <c r="G139" s="207"/>
      <c r="H139" s="207"/>
      <c r="I139" s="210"/>
      <c r="J139" s="221">
        <f>BK139</f>
        <v>0</v>
      </c>
      <c r="K139" s="207"/>
      <c r="L139" s="212"/>
      <c r="M139" s="213"/>
      <c r="N139" s="214"/>
      <c r="O139" s="214"/>
      <c r="P139" s="215">
        <f>SUM(P140:P141)</f>
        <v>0</v>
      </c>
      <c r="Q139" s="214"/>
      <c r="R139" s="215">
        <f>SUM(R140:R141)</f>
        <v>0</v>
      </c>
      <c r="S139" s="214"/>
      <c r="T139" s="216">
        <f>SUM(T140:T141)</f>
        <v>0</v>
      </c>
      <c r="AR139" s="217" t="s">
        <v>82</v>
      </c>
      <c r="AT139" s="218" t="s">
        <v>73</v>
      </c>
      <c r="AU139" s="218" t="s">
        <v>82</v>
      </c>
      <c r="AY139" s="217" t="s">
        <v>135</v>
      </c>
      <c r="BK139" s="219">
        <f>SUM(BK140:BK141)</f>
        <v>0</v>
      </c>
    </row>
    <row r="140" s="1" customFormat="1" ht="24" customHeight="1">
      <c r="B140" s="37"/>
      <c r="C140" s="222" t="s">
        <v>82</v>
      </c>
      <c r="D140" s="222" t="s">
        <v>137</v>
      </c>
      <c r="E140" s="223" t="s">
        <v>138</v>
      </c>
      <c r="F140" s="224" t="s">
        <v>139</v>
      </c>
      <c r="G140" s="225" t="s">
        <v>140</v>
      </c>
      <c r="H140" s="226">
        <v>22.800000000000001</v>
      </c>
      <c r="I140" s="227"/>
      <c r="J140" s="228">
        <f>ROUND(I140*H140,2)</f>
        <v>0</v>
      </c>
      <c r="K140" s="224" t="s">
        <v>1</v>
      </c>
      <c r="L140" s="42"/>
      <c r="M140" s="229" t="s">
        <v>1</v>
      </c>
      <c r="N140" s="230" t="s">
        <v>39</v>
      </c>
      <c r="O140" s="85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33" t="s">
        <v>141</v>
      </c>
      <c r="AT140" s="233" t="s">
        <v>137</v>
      </c>
      <c r="AU140" s="233" t="s">
        <v>84</v>
      </c>
      <c r="AY140" s="16" t="s">
        <v>135</v>
      </c>
      <c r="BE140" s="234">
        <f><![CDATA[IF(N140="základní",J140,0)]]></f>
        <v>0</v>
      </c>
      <c r="BF140" s="234">
        <f><![CDATA[IF(N140="snížená",J140,0)]]></f>
        <v>0</v>
      </c>
      <c r="BG140" s="234">
        <f><![CDATA[IF(N140="zákl. přenesená",J140,0)]]></f>
        <v>0</v>
      </c>
      <c r="BH140" s="234">
        <f><![CDATA[IF(N140="sníž. přenesená",J140,0)]]></f>
        <v>0</v>
      </c>
      <c r="BI140" s="234">
        <f><![CDATA[IF(N140="nulová",J140,0)]]></f>
        <v>0</v>
      </c>
      <c r="BJ140" s="16" t="s">
        <v>82</v>
      </c>
      <c r="BK140" s="234">
        <f>ROUND(I140*H140,2)</f>
        <v>0</v>
      </c>
      <c r="BL140" s="16" t="s">
        <v>141</v>
      </c>
      <c r="BM140" s="233" t="s">
        <v>142</v>
      </c>
    </row>
    <row r="141" s="12" customFormat="1">
      <c r="B141" s="235"/>
      <c r="C141" s="236"/>
      <c r="D141" s="237" t="s">
        <v>143</v>
      </c>
      <c r="E141" s="238" t="s">
        <v>1</v>
      </c>
      <c r="F141" s="239" t="s">
        <v>144</v>
      </c>
      <c r="G141" s="236"/>
      <c r="H141" s="240">
        <v>22.800000000000001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AT141" s="246" t="s">
        <v>143</v>
      </c>
      <c r="AU141" s="246" t="s">
        <v>84</v>
      </c>
      <c r="AV141" s="12" t="s">
        <v>84</v>
      </c>
      <c r="AW141" s="12" t="s">
        <v>31</v>
      </c>
      <c r="AX141" s="12" t="s">
        <v>82</v>
      </c>
      <c r="AY141" s="246" t="s">
        <v>135</v>
      </c>
    </row>
    <row r="142" s="11" customFormat="1" ht="22.8" customHeight="1">
      <c r="B142" s="206"/>
      <c r="C142" s="207"/>
      <c r="D142" s="208" t="s">
        <v>73</v>
      </c>
      <c r="E142" s="220" t="s">
        <v>145</v>
      </c>
      <c r="F142" s="220" t="s">
        <v>146</v>
      </c>
      <c r="G142" s="207"/>
      <c r="H142" s="207"/>
      <c r="I142" s="210"/>
      <c r="J142" s="221">
        <f>BK142</f>
        <v>0</v>
      </c>
      <c r="K142" s="207"/>
      <c r="L142" s="212"/>
      <c r="M142" s="213"/>
      <c r="N142" s="214"/>
      <c r="O142" s="214"/>
      <c r="P142" s="215">
        <f>SUM(P143:P148)</f>
        <v>0</v>
      </c>
      <c r="Q142" s="214"/>
      <c r="R142" s="215">
        <f>SUM(R143:R148)</f>
        <v>1.5047999999999999</v>
      </c>
      <c r="S142" s="214"/>
      <c r="T142" s="216">
        <f>SUM(T143:T148)</f>
        <v>0</v>
      </c>
      <c r="AR142" s="217" t="s">
        <v>82</v>
      </c>
      <c r="AT142" s="218" t="s">
        <v>73</v>
      </c>
      <c r="AU142" s="218" t="s">
        <v>82</v>
      </c>
      <c r="AY142" s="217" t="s">
        <v>135</v>
      </c>
      <c r="BK142" s="219">
        <f>SUM(BK143:BK148)</f>
        <v>0</v>
      </c>
    </row>
    <row r="143" s="1" customFormat="1" ht="16.5" customHeight="1">
      <c r="B143" s="37"/>
      <c r="C143" s="222" t="s">
        <v>84</v>
      </c>
      <c r="D143" s="222" t="s">
        <v>137</v>
      </c>
      <c r="E143" s="223" t="s">
        <v>147</v>
      </c>
      <c r="F143" s="224" t="s">
        <v>148</v>
      </c>
      <c r="G143" s="225" t="s">
        <v>140</v>
      </c>
      <c r="H143" s="226">
        <v>22.800000000000001</v>
      </c>
      <c r="I143" s="227"/>
      <c r="J143" s="228">
        <f>ROUND(I143*H143,2)</f>
        <v>0</v>
      </c>
      <c r="K143" s="224" t="s">
        <v>1</v>
      </c>
      <c r="L143" s="42"/>
      <c r="M143" s="229" t="s">
        <v>1</v>
      </c>
      <c r="N143" s="230" t="s">
        <v>39</v>
      </c>
      <c r="O143" s="85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33" t="s">
        <v>141</v>
      </c>
      <c r="AT143" s="233" t="s">
        <v>137</v>
      </c>
      <c r="AU143" s="233" t="s">
        <v>84</v>
      </c>
      <c r="AY143" s="16" t="s">
        <v>135</v>
      </c>
      <c r="BE143" s="234">
        <f><![CDATA[IF(N143="základní",J143,0)]]></f>
        <v>0</v>
      </c>
      <c r="BF143" s="234">
        <f><![CDATA[IF(N143="snížená",J143,0)]]></f>
        <v>0</v>
      </c>
      <c r="BG143" s="234">
        <f><![CDATA[IF(N143="zákl. přenesená",J143,0)]]></f>
        <v>0</v>
      </c>
      <c r="BH143" s="234">
        <f><![CDATA[IF(N143="sníž. přenesená",J143,0)]]></f>
        <v>0</v>
      </c>
      <c r="BI143" s="234">
        <f><![CDATA[IF(N143="nulová",J143,0)]]></f>
        <v>0</v>
      </c>
      <c r="BJ143" s="16" t="s">
        <v>82</v>
      </c>
      <c r="BK143" s="234">
        <f>ROUND(I143*H143,2)</f>
        <v>0</v>
      </c>
      <c r="BL143" s="16" t="s">
        <v>141</v>
      </c>
      <c r="BM143" s="233" t="s">
        <v>149</v>
      </c>
    </row>
    <row r="144" s="12" customFormat="1">
      <c r="B144" s="235"/>
      <c r="C144" s="236"/>
      <c r="D144" s="237" t="s">
        <v>143</v>
      </c>
      <c r="E144" s="238" t="s">
        <v>1</v>
      </c>
      <c r="F144" s="239" t="s">
        <v>144</v>
      </c>
      <c r="G144" s="236"/>
      <c r="H144" s="240">
        <v>22.800000000000001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143</v>
      </c>
      <c r="AU144" s="246" t="s">
        <v>84</v>
      </c>
      <c r="AV144" s="12" t="s">
        <v>84</v>
      </c>
      <c r="AW144" s="12" t="s">
        <v>31</v>
      </c>
      <c r="AX144" s="12" t="s">
        <v>82</v>
      </c>
      <c r="AY144" s="246" t="s">
        <v>135</v>
      </c>
    </row>
    <row r="145" s="1" customFormat="1" ht="16.5" customHeight="1">
      <c r="B145" s="37"/>
      <c r="C145" s="222" t="s">
        <v>150</v>
      </c>
      <c r="D145" s="222" t="s">
        <v>137</v>
      </c>
      <c r="E145" s="223" t="s">
        <v>151</v>
      </c>
      <c r="F145" s="224" t="s">
        <v>152</v>
      </c>
      <c r="G145" s="225" t="s">
        <v>140</v>
      </c>
      <c r="H145" s="226">
        <v>22.800000000000001</v>
      </c>
      <c r="I145" s="227"/>
      <c r="J145" s="228">
        <f>ROUND(I145*H145,2)</f>
        <v>0</v>
      </c>
      <c r="K145" s="224" t="s">
        <v>1</v>
      </c>
      <c r="L145" s="42"/>
      <c r="M145" s="229" t="s">
        <v>1</v>
      </c>
      <c r="N145" s="230" t="s">
        <v>39</v>
      </c>
      <c r="O145" s="85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AR145" s="233" t="s">
        <v>141</v>
      </c>
      <c r="AT145" s="233" t="s">
        <v>137</v>
      </c>
      <c r="AU145" s="233" t="s">
        <v>84</v>
      </c>
      <c r="AY145" s="16" t="s">
        <v>135</v>
      </c>
      <c r="BE145" s="234">
        <f><![CDATA[IF(N145="základní",J145,0)]]></f>
        <v>0</v>
      </c>
      <c r="BF145" s="234">
        <f><![CDATA[IF(N145="snížená",J145,0)]]></f>
        <v>0</v>
      </c>
      <c r="BG145" s="234">
        <f><![CDATA[IF(N145="zákl. přenesená",J145,0)]]></f>
        <v>0</v>
      </c>
      <c r="BH145" s="234">
        <f><![CDATA[IF(N145="sníž. přenesená",J145,0)]]></f>
        <v>0</v>
      </c>
      <c r="BI145" s="234">
        <f><![CDATA[IF(N145="nulová",J145,0)]]></f>
        <v>0</v>
      </c>
      <c r="BJ145" s="16" t="s">
        <v>82</v>
      </c>
      <c r="BK145" s="234">
        <f>ROUND(I145*H145,2)</f>
        <v>0</v>
      </c>
      <c r="BL145" s="16" t="s">
        <v>141</v>
      </c>
      <c r="BM145" s="233" t="s">
        <v>153</v>
      </c>
    </row>
    <row r="146" s="1" customFormat="1" ht="36" customHeight="1">
      <c r="B146" s="37"/>
      <c r="C146" s="222" t="s">
        <v>141</v>
      </c>
      <c r="D146" s="222" t="s">
        <v>137</v>
      </c>
      <c r="E146" s="223" t="s">
        <v>154</v>
      </c>
      <c r="F146" s="224" t="s">
        <v>155</v>
      </c>
      <c r="G146" s="225" t="s">
        <v>140</v>
      </c>
      <c r="H146" s="226">
        <v>22.800000000000001</v>
      </c>
      <c r="I146" s="227"/>
      <c r="J146" s="228">
        <f>ROUND(I146*H146,2)</f>
        <v>0</v>
      </c>
      <c r="K146" s="224" t="s">
        <v>1</v>
      </c>
      <c r="L146" s="42"/>
      <c r="M146" s="229" t="s">
        <v>1</v>
      </c>
      <c r="N146" s="230" t="s">
        <v>39</v>
      </c>
      <c r="O146" s="85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33" t="s">
        <v>141</v>
      </c>
      <c r="AT146" s="233" t="s">
        <v>137</v>
      </c>
      <c r="AU146" s="233" t="s">
        <v>84</v>
      </c>
      <c r="AY146" s="16" t="s">
        <v>135</v>
      </c>
      <c r="BE146" s="234">
        <f><![CDATA[IF(N146="základní",J146,0)]]></f>
        <v>0</v>
      </c>
      <c r="BF146" s="234">
        <f><![CDATA[IF(N146="snížená",J146,0)]]></f>
        <v>0</v>
      </c>
      <c r="BG146" s="234">
        <f><![CDATA[IF(N146="zákl. přenesená",J146,0)]]></f>
        <v>0</v>
      </c>
      <c r="BH146" s="234">
        <f><![CDATA[IF(N146="sníž. přenesená",J146,0)]]></f>
        <v>0</v>
      </c>
      <c r="BI146" s="234">
        <f><![CDATA[IF(N146="nulová",J146,0)]]></f>
        <v>0</v>
      </c>
      <c r="BJ146" s="16" t="s">
        <v>82</v>
      </c>
      <c r="BK146" s="234">
        <f>ROUND(I146*H146,2)</f>
        <v>0</v>
      </c>
      <c r="BL146" s="16" t="s">
        <v>141</v>
      </c>
      <c r="BM146" s="233" t="s">
        <v>156</v>
      </c>
    </row>
    <row r="147" s="1" customFormat="1" ht="24" customHeight="1">
      <c r="B147" s="37"/>
      <c r="C147" s="247" t="s">
        <v>145</v>
      </c>
      <c r="D147" s="247" t="s">
        <v>157</v>
      </c>
      <c r="E147" s="248" t="s">
        <v>158</v>
      </c>
      <c r="F147" s="249" t="s">
        <v>159</v>
      </c>
      <c r="G147" s="250" t="s">
        <v>140</v>
      </c>
      <c r="H147" s="251">
        <v>25.079999999999998</v>
      </c>
      <c r="I147" s="252"/>
      <c r="J147" s="253">
        <f>ROUND(I147*H147,2)</f>
        <v>0</v>
      </c>
      <c r="K147" s="249" t="s">
        <v>1</v>
      </c>
      <c r="L147" s="254"/>
      <c r="M147" s="255" t="s">
        <v>1</v>
      </c>
      <c r="N147" s="256" t="s">
        <v>39</v>
      </c>
      <c r="O147" s="85"/>
      <c r="P147" s="231">
        <f>O147*H147</f>
        <v>0</v>
      </c>
      <c r="Q147" s="231">
        <v>0.059999999999999998</v>
      </c>
      <c r="R147" s="231">
        <f>Q147*H147</f>
        <v>1.5047999999999999</v>
      </c>
      <c r="S147" s="231">
        <v>0</v>
      </c>
      <c r="T147" s="232">
        <f>S147*H147</f>
        <v>0</v>
      </c>
      <c r="AR147" s="233" t="s">
        <v>160</v>
      </c>
      <c r="AT147" s="233" t="s">
        <v>157</v>
      </c>
      <c r="AU147" s="233" t="s">
        <v>84</v>
      </c>
      <c r="AY147" s="16" t="s">
        <v>135</v>
      </c>
      <c r="BE147" s="234">
        <f><![CDATA[IF(N147="základní",J147,0)]]></f>
        <v>0</v>
      </c>
      <c r="BF147" s="234">
        <f><![CDATA[IF(N147="snížená",J147,0)]]></f>
        <v>0</v>
      </c>
      <c r="BG147" s="234">
        <f><![CDATA[IF(N147="zákl. přenesená",J147,0)]]></f>
        <v>0</v>
      </c>
      <c r="BH147" s="234">
        <f><![CDATA[IF(N147="sníž. přenesená",J147,0)]]></f>
        <v>0</v>
      </c>
      <c r="BI147" s="234">
        <f><![CDATA[IF(N147="nulová",J147,0)]]></f>
        <v>0</v>
      </c>
      <c r="BJ147" s="16" t="s">
        <v>82</v>
      </c>
      <c r="BK147" s="234">
        <f>ROUND(I147*H147,2)</f>
        <v>0</v>
      </c>
      <c r="BL147" s="16" t="s">
        <v>141</v>
      </c>
      <c r="BM147" s="233" t="s">
        <v>161</v>
      </c>
    </row>
    <row r="148" s="12" customFormat="1">
      <c r="B148" s="235"/>
      <c r="C148" s="236"/>
      <c r="D148" s="237" t="s">
        <v>143</v>
      </c>
      <c r="E148" s="236"/>
      <c r="F148" s="239" t="s">
        <v>162</v>
      </c>
      <c r="G148" s="236"/>
      <c r="H148" s="240">
        <v>25.079999999999998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143</v>
      </c>
      <c r="AU148" s="246" t="s">
        <v>84</v>
      </c>
      <c r="AV148" s="12" t="s">
        <v>84</v>
      </c>
      <c r="AW148" s="12" t="s">
        <v>4</v>
      </c>
      <c r="AX148" s="12" t="s">
        <v>82</v>
      </c>
      <c r="AY148" s="246" t="s">
        <v>135</v>
      </c>
    </row>
    <row r="149" s="11" customFormat="1" ht="22.8" customHeight="1">
      <c r="B149" s="206"/>
      <c r="C149" s="207"/>
      <c r="D149" s="208" t="s">
        <v>73</v>
      </c>
      <c r="E149" s="220" t="s">
        <v>163</v>
      </c>
      <c r="F149" s="220" t="s">
        <v>164</v>
      </c>
      <c r="G149" s="207"/>
      <c r="H149" s="207"/>
      <c r="I149" s="210"/>
      <c r="J149" s="221">
        <f>BK149</f>
        <v>0</v>
      </c>
      <c r="K149" s="207"/>
      <c r="L149" s="212"/>
      <c r="M149" s="213"/>
      <c r="N149" s="214"/>
      <c r="O149" s="214"/>
      <c r="P149" s="215">
        <f>SUM(P150:P170)</f>
        <v>0</v>
      </c>
      <c r="Q149" s="214"/>
      <c r="R149" s="215">
        <f>SUM(R150:R170)</f>
        <v>3.5766</v>
      </c>
      <c r="S149" s="214"/>
      <c r="T149" s="216">
        <f>SUM(T150:T170)</f>
        <v>0</v>
      </c>
      <c r="AR149" s="217" t="s">
        <v>82</v>
      </c>
      <c r="AT149" s="218" t="s">
        <v>73</v>
      </c>
      <c r="AU149" s="218" t="s">
        <v>82</v>
      </c>
      <c r="AY149" s="217" t="s">
        <v>135</v>
      </c>
      <c r="BK149" s="219">
        <f>SUM(BK150:BK170)</f>
        <v>0</v>
      </c>
    </row>
    <row r="150" s="1" customFormat="1" ht="24" customHeight="1">
      <c r="B150" s="37"/>
      <c r="C150" s="222" t="s">
        <v>163</v>
      </c>
      <c r="D150" s="222" t="s">
        <v>137</v>
      </c>
      <c r="E150" s="223" t="s">
        <v>165</v>
      </c>
      <c r="F150" s="224" t="s">
        <v>166</v>
      </c>
      <c r="G150" s="225" t="s">
        <v>140</v>
      </c>
      <c r="H150" s="226">
        <v>66.724999999999994</v>
      </c>
      <c r="I150" s="227"/>
      <c r="J150" s="228">
        <f>ROUND(I150*H150,2)</f>
        <v>0</v>
      </c>
      <c r="K150" s="224" t="s">
        <v>1</v>
      </c>
      <c r="L150" s="42"/>
      <c r="M150" s="229" t="s">
        <v>1</v>
      </c>
      <c r="N150" s="230" t="s">
        <v>39</v>
      </c>
      <c r="O150" s="85"/>
      <c r="P150" s="231">
        <f>O150*H150</f>
        <v>0</v>
      </c>
      <c r="Q150" s="231">
        <v>0.040000000000000001</v>
      </c>
      <c r="R150" s="231">
        <f>Q150*H150</f>
        <v>2.669</v>
      </c>
      <c r="S150" s="231">
        <v>0</v>
      </c>
      <c r="T150" s="232">
        <f>S150*H150</f>
        <v>0</v>
      </c>
      <c r="AR150" s="233" t="s">
        <v>141</v>
      </c>
      <c r="AT150" s="233" t="s">
        <v>137</v>
      </c>
      <c r="AU150" s="233" t="s">
        <v>84</v>
      </c>
      <c r="AY150" s="16" t="s">
        <v>135</v>
      </c>
      <c r="BE150" s="234">
        <f><![CDATA[IF(N150="základní",J150,0)]]></f>
        <v>0</v>
      </c>
      <c r="BF150" s="234">
        <f><![CDATA[IF(N150="snížená",J150,0)]]></f>
        <v>0</v>
      </c>
      <c r="BG150" s="234">
        <f><![CDATA[IF(N150="zákl. přenesená",J150,0)]]></f>
        <v>0</v>
      </c>
      <c r="BH150" s="234">
        <f><![CDATA[IF(N150="sníž. přenesená",J150,0)]]></f>
        <v>0</v>
      </c>
      <c r="BI150" s="234">
        <f><![CDATA[IF(N150="nulová",J150,0)]]></f>
        <v>0</v>
      </c>
      <c r="BJ150" s="16" t="s">
        <v>82</v>
      </c>
      <c r="BK150" s="234">
        <f>ROUND(I150*H150,2)</f>
        <v>0</v>
      </c>
      <c r="BL150" s="16" t="s">
        <v>141</v>
      </c>
      <c r="BM150" s="233" t="s">
        <v>167</v>
      </c>
    </row>
    <row r="151" s="12" customFormat="1">
      <c r="B151" s="235"/>
      <c r="C151" s="236"/>
      <c r="D151" s="237" t="s">
        <v>143</v>
      </c>
      <c r="E151" s="238" t="s">
        <v>1</v>
      </c>
      <c r="F151" s="239" t="s">
        <v>168</v>
      </c>
      <c r="G151" s="236"/>
      <c r="H151" s="240">
        <v>23.23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143</v>
      </c>
      <c r="AU151" s="246" t="s">
        <v>84</v>
      </c>
      <c r="AV151" s="12" t="s">
        <v>84</v>
      </c>
      <c r="AW151" s="12" t="s">
        <v>31</v>
      </c>
      <c r="AX151" s="12" t="s">
        <v>74</v>
      </c>
      <c r="AY151" s="246" t="s">
        <v>135</v>
      </c>
    </row>
    <row r="152" s="12" customFormat="1">
      <c r="B152" s="235"/>
      <c r="C152" s="236"/>
      <c r="D152" s="237" t="s">
        <v>143</v>
      </c>
      <c r="E152" s="238" t="s">
        <v>1</v>
      </c>
      <c r="F152" s="239" t="s">
        <v>169</v>
      </c>
      <c r="G152" s="236"/>
      <c r="H152" s="240">
        <v>38.875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143</v>
      </c>
      <c r="AU152" s="246" t="s">
        <v>84</v>
      </c>
      <c r="AV152" s="12" t="s">
        <v>84</v>
      </c>
      <c r="AW152" s="12" t="s">
        <v>31</v>
      </c>
      <c r="AX152" s="12" t="s">
        <v>74</v>
      </c>
      <c r="AY152" s="246" t="s">
        <v>135</v>
      </c>
    </row>
    <row r="153" s="12" customFormat="1">
      <c r="B153" s="235"/>
      <c r="C153" s="236"/>
      <c r="D153" s="237" t="s">
        <v>143</v>
      </c>
      <c r="E153" s="238" t="s">
        <v>1</v>
      </c>
      <c r="F153" s="239" t="s">
        <v>170</v>
      </c>
      <c r="G153" s="236"/>
      <c r="H153" s="240">
        <v>4.6200000000000001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AT153" s="246" t="s">
        <v>143</v>
      </c>
      <c r="AU153" s="246" t="s">
        <v>84</v>
      </c>
      <c r="AV153" s="12" t="s">
        <v>84</v>
      </c>
      <c r="AW153" s="12" t="s">
        <v>31</v>
      </c>
      <c r="AX153" s="12" t="s">
        <v>74</v>
      </c>
      <c r="AY153" s="246" t="s">
        <v>135</v>
      </c>
    </row>
    <row r="154" s="13" customFormat="1">
      <c r="B154" s="257"/>
      <c r="C154" s="258"/>
      <c r="D154" s="237" t="s">
        <v>143</v>
      </c>
      <c r="E154" s="259" t="s">
        <v>1</v>
      </c>
      <c r="F154" s="260" t="s">
        <v>171</v>
      </c>
      <c r="G154" s="258"/>
      <c r="H154" s="261">
        <v>66.724999999999994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AT154" s="267" t="s">
        <v>143</v>
      </c>
      <c r="AU154" s="267" t="s">
        <v>84</v>
      </c>
      <c r="AV154" s="13" t="s">
        <v>141</v>
      </c>
      <c r="AW154" s="13" t="s">
        <v>31</v>
      </c>
      <c r="AX154" s="13" t="s">
        <v>82</v>
      </c>
      <c r="AY154" s="267" t="s">
        <v>135</v>
      </c>
    </row>
    <row r="155" s="1" customFormat="1" ht="16.5" customHeight="1">
      <c r="B155" s="37"/>
      <c r="C155" s="222" t="s">
        <v>172</v>
      </c>
      <c r="D155" s="222" t="s">
        <v>137</v>
      </c>
      <c r="E155" s="223" t="s">
        <v>173</v>
      </c>
      <c r="F155" s="224" t="s">
        <v>174</v>
      </c>
      <c r="G155" s="225" t="s">
        <v>140</v>
      </c>
      <c r="H155" s="226">
        <v>66.724999999999994</v>
      </c>
      <c r="I155" s="227"/>
      <c r="J155" s="228">
        <f>ROUND(I155*H155,2)</f>
        <v>0</v>
      </c>
      <c r="K155" s="224" t="s">
        <v>1</v>
      </c>
      <c r="L155" s="42"/>
      <c r="M155" s="229" t="s">
        <v>1</v>
      </c>
      <c r="N155" s="230" t="s">
        <v>39</v>
      </c>
      <c r="O155" s="85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33" t="s">
        <v>141</v>
      </c>
      <c r="AT155" s="233" t="s">
        <v>137</v>
      </c>
      <c r="AU155" s="233" t="s">
        <v>84</v>
      </c>
      <c r="AY155" s="16" t="s">
        <v>135</v>
      </c>
      <c r="BE155" s="234">
        <f><![CDATA[IF(N155="základní",J155,0)]]></f>
        <v>0</v>
      </c>
      <c r="BF155" s="234">
        <f><![CDATA[IF(N155="snížená",J155,0)]]></f>
        <v>0</v>
      </c>
      <c r="BG155" s="234">
        <f><![CDATA[IF(N155="zákl. přenesená",J155,0)]]></f>
        <v>0</v>
      </c>
      <c r="BH155" s="234">
        <f><![CDATA[IF(N155="sníž. přenesená",J155,0)]]></f>
        <v>0</v>
      </c>
      <c r="BI155" s="234">
        <f><![CDATA[IF(N155="nulová",J155,0)]]></f>
        <v>0</v>
      </c>
      <c r="BJ155" s="16" t="s">
        <v>82</v>
      </c>
      <c r="BK155" s="234">
        <f>ROUND(I155*H155,2)</f>
        <v>0</v>
      </c>
      <c r="BL155" s="16" t="s">
        <v>141</v>
      </c>
      <c r="BM155" s="233" t="s">
        <v>175</v>
      </c>
    </row>
    <row r="156" s="12" customFormat="1">
      <c r="B156" s="235"/>
      <c r="C156" s="236"/>
      <c r="D156" s="237" t="s">
        <v>143</v>
      </c>
      <c r="E156" s="238" t="s">
        <v>1</v>
      </c>
      <c r="F156" s="239" t="s">
        <v>168</v>
      </c>
      <c r="G156" s="236"/>
      <c r="H156" s="240">
        <v>23.23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AT156" s="246" t="s">
        <v>143</v>
      </c>
      <c r="AU156" s="246" t="s">
        <v>84</v>
      </c>
      <c r="AV156" s="12" t="s">
        <v>84</v>
      </c>
      <c r="AW156" s="12" t="s">
        <v>31</v>
      </c>
      <c r="AX156" s="12" t="s">
        <v>74</v>
      </c>
      <c r="AY156" s="246" t="s">
        <v>135</v>
      </c>
    </row>
    <row r="157" s="12" customFormat="1">
      <c r="B157" s="235"/>
      <c r="C157" s="236"/>
      <c r="D157" s="237" t="s">
        <v>143</v>
      </c>
      <c r="E157" s="238" t="s">
        <v>1</v>
      </c>
      <c r="F157" s="239" t="s">
        <v>169</v>
      </c>
      <c r="G157" s="236"/>
      <c r="H157" s="240">
        <v>38.875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AT157" s="246" t="s">
        <v>143</v>
      </c>
      <c r="AU157" s="246" t="s">
        <v>84</v>
      </c>
      <c r="AV157" s="12" t="s">
        <v>84</v>
      </c>
      <c r="AW157" s="12" t="s">
        <v>31</v>
      </c>
      <c r="AX157" s="12" t="s">
        <v>74</v>
      </c>
      <c r="AY157" s="246" t="s">
        <v>135</v>
      </c>
    </row>
    <row r="158" s="12" customFormat="1">
      <c r="B158" s="235"/>
      <c r="C158" s="236"/>
      <c r="D158" s="237" t="s">
        <v>143</v>
      </c>
      <c r="E158" s="238" t="s">
        <v>1</v>
      </c>
      <c r="F158" s="239" t="s">
        <v>170</v>
      </c>
      <c r="G158" s="236"/>
      <c r="H158" s="240">
        <v>4.6200000000000001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AT158" s="246" t="s">
        <v>143</v>
      </c>
      <c r="AU158" s="246" t="s">
        <v>84</v>
      </c>
      <c r="AV158" s="12" t="s">
        <v>84</v>
      </c>
      <c r="AW158" s="12" t="s">
        <v>31</v>
      </c>
      <c r="AX158" s="12" t="s">
        <v>74</v>
      </c>
      <c r="AY158" s="246" t="s">
        <v>135</v>
      </c>
    </row>
    <row r="159" s="13" customFormat="1">
      <c r="B159" s="257"/>
      <c r="C159" s="258"/>
      <c r="D159" s="237" t="s">
        <v>143</v>
      </c>
      <c r="E159" s="259" t="s">
        <v>1</v>
      </c>
      <c r="F159" s="260" t="s">
        <v>171</v>
      </c>
      <c r="G159" s="258"/>
      <c r="H159" s="261">
        <v>66.724999999999994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AT159" s="267" t="s">
        <v>143</v>
      </c>
      <c r="AU159" s="267" t="s">
        <v>84</v>
      </c>
      <c r="AV159" s="13" t="s">
        <v>141</v>
      </c>
      <c r="AW159" s="13" t="s">
        <v>31</v>
      </c>
      <c r="AX159" s="13" t="s">
        <v>82</v>
      </c>
      <c r="AY159" s="267" t="s">
        <v>135</v>
      </c>
    </row>
    <row r="160" s="1" customFormat="1" ht="24" customHeight="1">
      <c r="B160" s="37"/>
      <c r="C160" s="222" t="s">
        <v>160</v>
      </c>
      <c r="D160" s="222" t="s">
        <v>137</v>
      </c>
      <c r="E160" s="223" t="s">
        <v>176</v>
      </c>
      <c r="F160" s="224" t="s">
        <v>177</v>
      </c>
      <c r="G160" s="225" t="s">
        <v>178</v>
      </c>
      <c r="H160" s="226">
        <v>81.599999999999994</v>
      </c>
      <c r="I160" s="227"/>
      <c r="J160" s="228">
        <f>ROUND(I160*H160,2)</f>
        <v>0</v>
      </c>
      <c r="K160" s="224" t="s">
        <v>1</v>
      </c>
      <c r="L160" s="42"/>
      <c r="M160" s="229" t="s">
        <v>1</v>
      </c>
      <c r="N160" s="230" t="s">
        <v>39</v>
      </c>
      <c r="O160" s="85"/>
      <c r="P160" s="231">
        <f>O160*H160</f>
        <v>0</v>
      </c>
      <c r="Q160" s="231">
        <v>0.0040000000000000001</v>
      </c>
      <c r="R160" s="231">
        <f>Q160*H160</f>
        <v>0.32639999999999997</v>
      </c>
      <c r="S160" s="231">
        <v>0</v>
      </c>
      <c r="T160" s="232">
        <f>S160*H160</f>
        <v>0</v>
      </c>
      <c r="AR160" s="233" t="s">
        <v>141</v>
      </c>
      <c r="AT160" s="233" t="s">
        <v>137</v>
      </c>
      <c r="AU160" s="233" t="s">
        <v>84</v>
      </c>
      <c r="AY160" s="16" t="s">
        <v>135</v>
      </c>
      <c r="BE160" s="234">
        <f><![CDATA[IF(N160="základní",J160,0)]]></f>
        <v>0</v>
      </c>
      <c r="BF160" s="234">
        <f><![CDATA[IF(N160="snížená",J160,0)]]></f>
        <v>0</v>
      </c>
      <c r="BG160" s="234">
        <f><![CDATA[IF(N160="zákl. přenesená",J160,0)]]></f>
        <v>0</v>
      </c>
      <c r="BH160" s="234">
        <f><![CDATA[IF(N160="sníž. přenesená",J160,0)]]></f>
        <v>0</v>
      </c>
      <c r="BI160" s="234">
        <f><![CDATA[IF(N160="nulová",J160,0)]]></f>
        <v>0</v>
      </c>
      <c r="BJ160" s="16" t="s">
        <v>82</v>
      </c>
      <c r="BK160" s="234">
        <f>ROUND(I160*H160,2)</f>
        <v>0</v>
      </c>
      <c r="BL160" s="16" t="s">
        <v>141</v>
      </c>
      <c r="BM160" s="233" t="s">
        <v>179</v>
      </c>
    </row>
    <row r="161" s="12" customFormat="1">
      <c r="B161" s="235"/>
      <c r="C161" s="236"/>
      <c r="D161" s="237" t="s">
        <v>143</v>
      </c>
      <c r="E161" s="238" t="s">
        <v>1</v>
      </c>
      <c r="F161" s="239" t="s">
        <v>180</v>
      </c>
      <c r="G161" s="236"/>
      <c r="H161" s="240">
        <v>27.800000000000001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AT161" s="246" t="s">
        <v>143</v>
      </c>
      <c r="AU161" s="246" t="s">
        <v>84</v>
      </c>
      <c r="AV161" s="12" t="s">
        <v>84</v>
      </c>
      <c r="AW161" s="12" t="s">
        <v>31</v>
      </c>
      <c r="AX161" s="12" t="s">
        <v>74</v>
      </c>
      <c r="AY161" s="246" t="s">
        <v>135</v>
      </c>
    </row>
    <row r="162" s="12" customFormat="1">
      <c r="B162" s="235"/>
      <c r="C162" s="236"/>
      <c r="D162" s="237" t="s">
        <v>143</v>
      </c>
      <c r="E162" s="238" t="s">
        <v>1</v>
      </c>
      <c r="F162" s="239" t="s">
        <v>181</v>
      </c>
      <c r="G162" s="236"/>
      <c r="H162" s="240">
        <v>30.32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AT162" s="246" t="s">
        <v>143</v>
      </c>
      <c r="AU162" s="246" t="s">
        <v>84</v>
      </c>
      <c r="AV162" s="12" t="s">
        <v>84</v>
      </c>
      <c r="AW162" s="12" t="s">
        <v>31</v>
      </c>
      <c r="AX162" s="12" t="s">
        <v>74</v>
      </c>
      <c r="AY162" s="246" t="s">
        <v>135</v>
      </c>
    </row>
    <row r="163" s="12" customFormat="1">
      <c r="B163" s="235"/>
      <c r="C163" s="236"/>
      <c r="D163" s="237" t="s">
        <v>143</v>
      </c>
      <c r="E163" s="238" t="s">
        <v>1</v>
      </c>
      <c r="F163" s="239" t="s">
        <v>182</v>
      </c>
      <c r="G163" s="236"/>
      <c r="H163" s="240">
        <v>23.48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143</v>
      </c>
      <c r="AU163" s="246" t="s">
        <v>84</v>
      </c>
      <c r="AV163" s="12" t="s">
        <v>84</v>
      </c>
      <c r="AW163" s="12" t="s">
        <v>31</v>
      </c>
      <c r="AX163" s="12" t="s">
        <v>74</v>
      </c>
      <c r="AY163" s="246" t="s">
        <v>135</v>
      </c>
    </row>
    <row r="164" s="13" customFormat="1">
      <c r="B164" s="257"/>
      <c r="C164" s="258"/>
      <c r="D164" s="237" t="s">
        <v>143</v>
      </c>
      <c r="E164" s="259" t="s">
        <v>1</v>
      </c>
      <c r="F164" s="260" t="s">
        <v>171</v>
      </c>
      <c r="G164" s="258"/>
      <c r="H164" s="261">
        <v>81.599999999999994</v>
      </c>
      <c r="I164" s="262"/>
      <c r="J164" s="258"/>
      <c r="K164" s="258"/>
      <c r="L164" s="263"/>
      <c r="M164" s="264"/>
      <c r="N164" s="265"/>
      <c r="O164" s="265"/>
      <c r="P164" s="265"/>
      <c r="Q164" s="265"/>
      <c r="R164" s="265"/>
      <c r="S164" s="265"/>
      <c r="T164" s="266"/>
      <c r="AT164" s="267" t="s">
        <v>143</v>
      </c>
      <c r="AU164" s="267" t="s">
        <v>84</v>
      </c>
      <c r="AV164" s="13" t="s">
        <v>141</v>
      </c>
      <c r="AW164" s="13" t="s">
        <v>31</v>
      </c>
      <c r="AX164" s="13" t="s">
        <v>82</v>
      </c>
      <c r="AY164" s="267" t="s">
        <v>135</v>
      </c>
    </row>
    <row r="165" s="1" customFormat="1" ht="24" customHeight="1">
      <c r="B165" s="37"/>
      <c r="C165" s="222" t="s">
        <v>183</v>
      </c>
      <c r="D165" s="222" t="s">
        <v>137</v>
      </c>
      <c r="E165" s="223" t="s">
        <v>184</v>
      </c>
      <c r="F165" s="224" t="s">
        <v>185</v>
      </c>
      <c r="G165" s="225" t="s">
        <v>140</v>
      </c>
      <c r="H165" s="226">
        <v>14.529999999999999</v>
      </c>
      <c r="I165" s="227"/>
      <c r="J165" s="228">
        <f>ROUND(I165*H165,2)</f>
        <v>0</v>
      </c>
      <c r="K165" s="224" t="s">
        <v>1</v>
      </c>
      <c r="L165" s="42"/>
      <c r="M165" s="229" t="s">
        <v>1</v>
      </c>
      <c r="N165" s="230" t="s">
        <v>39</v>
      </c>
      <c r="O165" s="85"/>
      <c r="P165" s="231">
        <f>O165*H165</f>
        <v>0</v>
      </c>
      <c r="Q165" s="231">
        <v>0.040000000000000001</v>
      </c>
      <c r="R165" s="231">
        <f>Q165*H165</f>
        <v>0.58119999999999994</v>
      </c>
      <c r="S165" s="231">
        <v>0</v>
      </c>
      <c r="T165" s="232">
        <f>S165*H165</f>
        <v>0</v>
      </c>
      <c r="AR165" s="233" t="s">
        <v>141</v>
      </c>
      <c r="AT165" s="233" t="s">
        <v>137</v>
      </c>
      <c r="AU165" s="233" t="s">
        <v>84</v>
      </c>
      <c r="AY165" s="16" t="s">
        <v>135</v>
      </c>
      <c r="BE165" s="234">
        <f><![CDATA[IF(N165="základní",J165,0)]]></f>
        <v>0</v>
      </c>
      <c r="BF165" s="234">
        <f><![CDATA[IF(N165="snížená",J165,0)]]></f>
        <v>0</v>
      </c>
      <c r="BG165" s="234">
        <f><![CDATA[IF(N165="zákl. přenesená",J165,0)]]></f>
        <v>0</v>
      </c>
      <c r="BH165" s="234">
        <f><![CDATA[IF(N165="sníž. přenesená",J165,0)]]></f>
        <v>0</v>
      </c>
      <c r="BI165" s="234">
        <f><![CDATA[IF(N165="nulová",J165,0)]]></f>
        <v>0</v>
      </c>
      <c r="BJ165" s="16" t="s">
        <v>82</v>
      </c>
      <c r="BK165" s="234">
        <f>ROUND(I165*H165,2)</f>
        <v>0</v>
      </c>
      <c r="BL165" s="16" t="s">
        <v>141</v>
      </c>
      <c r="BM165" s="233" t="s">
        <v>186</v>
      </c>
    </row>
    <row r="166" s="12" customFormat="1">
      <c r="B166" s="235"/>
      <c r="C166" s="236"/>
      <c r="D166" s="237" t="s">
        <v>143</v>
      </c>
      <c r="E166" s="238" t="s">
        <v>1</v>
      </c>
      <c r="F166" s="239" t="s">
        <v>180</v>
      </c>
      <c r="G166" s="236"/>
      <c r="H166" s="240">
        <v>27.800000000000001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143</v>
      </c>
      <c r="AU166" s="246" t="s">
        <v>84</v>
      </c>
      <c r="AV166" s="12" t="s">
        <v>84</v>
      </c>
      <c r="AW166" s="12" t="s">
        <v>31</v>
      </c>
      <c r="AX166" s="12" t="s">
        <v>74</v>
      </c>
      <c r="AY166" s="246" t="s">
        <v>135</v>
      </c>
    </row>
    <row r="167" s="12" customFormat="1">
      <c r="B167" s="235"/>
      <c r="C167" s="236"/>
      <c r="D167" s="237" t="s">
        <v>143</v>
      </c>
      <c r="E167" s="238" t="s">
        <v>1</v>
      </c>
      <c r="F167" s="239" t="s">
        <v>181</v>
      </c>
      <c r="G167" s="236"/>
      <c r="H167" s="240">
        <v>30.32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AT167" s="246" t="s">
        <v>143</v>
      </c>
      <c r="AU167" s="246" t="s">
        <v>84</v>
      </c>
      <c r="AV167" s="12" t="s">
        <v>84</v>
      </c>
      <c r="AW167" s="12" t="s">
        <v>31</v>
      </c>
      <c r="AX167" s="12" t="s">
        <v>74</v>
      </c>
      <c r="AY167" s="246" t="s">
        <v>135</v>
      </c>
    </row>
    <row r="168" s="13" customFormat="1">
      <c r="B168" s="257"/>
      <c r="C168" s="258"/>
      <c r="D168" s="237" t="s">
        <v>143</v>
      </c>
      <c r="E168" s="259" t="s">
        <v>1</v>
      </c>
      <c r="F168" s="260" t="s">
        <v>171</v>
      </c>
      <c r="G168" s="258"/>
      <c r="H168" s="261">
        <v>58.119999999999997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AT168" s="267" t="s">
        <v>143</v>
      </c>
      <c r="AU168" s="267" t="s">
        <v>84</v>
      </c>
      <c r="AV168" s="13" t="s">
        <v>141</v>
      </c>
      <c r="AW168" s="13" t="s">
        <v>31</v>
      </c>
      <c r="AX168" s="13" t="s">
        <v>82</v>
      </c>
      <c r="AY168" s="267" t="s">
        <v>135</v>
      </c>
    </row>
    <row r="169" s="12" customFormat="1">
      <c r="B169" s="235"/>
      <c r="C169" s="236"/>
      <c r="D169" s="237" t="s">
        <v>143</v>
      </c>
      <c r="E169" s="236"/>
      <c r="F169" s="239" t="s">
        <v>187</v>
      </c>
      <c r="G169" s="236"/>
      <c r="H169" s="240">
        <v>14.529999999999999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AT169" s="246" t="s">
        <v>143</v>
      </c>
      <c r="AU169" s="246" t="s">
        <v>84</v>
      </c>
      <c r="AV169" s="12" t="s">
        <v>84</v>
      </c>
      <c r="AW169" s="12" t="s">
        <v>4</v>
      </c>
      <c r="AX169" s="12" t="s">
        <v>82</v>
      </c>
      <c r="AY169" s="246" t="s">
        <v>135</v>
      </c>
    </row>
    <row r="170" s="1" customFormat="1" ht="36" customHeight="1">
      <c r="B170" s="37"/>
      <c r="C170" s="222" t="s">
        <v>188</v>
      </c>
      <c r="D170" s="222" t="s">
        <v>137</v>
      </c>
      <c r="E170" s="223" t="s">
        <v>189</v>
      </c>
      <c r="F170" s="224" t="s">
        <v>190</v>
      </c>
      <c r="G170" s="225" t="s">
        <v>140</v>
      </c>
      <c r="H170" s="226">
        <v>196.42400000000001</v>
      </c>
      <c r="I170" s="227"/>
      <c r="J170" s="228">
        <f>ROUND(I170*H170,2)</f>
        <v>0</v>
      </c>
      <c r="K170" s="224" t="s">
        <v>1</v>
      </c>
      <c r="L170" s="42"/>
      <c r="M170" s="229" t="s">
        <v>1</v>
      </c>
      <c r="N170" s="230" t="s">
        <v>39</v>
      </c>
      <c r="O170" s="85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33" t="s">
        <v>141</v>
      </c>
      <c r="AT170" s="233" t="s">
        <v>137</v>
      </c>
      <c r="AU170" s="233" t="s">
        <v>84</v>
      </c>
      <c r="AY170" s="16" t="s">
        <v>135</v>
      </c>
      <c r="BE170" s="234">
        <f><![CDATA[IF(N170="základní",J170,0)]]></f>
        <v>0</v>
      </c>
      <c r="BF170" s="234">
        <f><![CDATA[IF(N170="snížená",J170,0)]]></f>
        <v>0</v>
      </c>
      <c r="BG170" s="234">
        <f><![CDATA[IF(N170="zákl. přenesená",J170,0)]]></f>
        <v>0</v>
      </c>
      <c r="BH170" s="234">
        <f><![CDATA[IF(N170="sníž. přenesená",J170,0)]]></f>
        <v>0</v>
      </c>
      <c r="BI170" s="234">
        <f><![CDATA[IF(N170="nulová",J170,0)]]></f>
        <v>0</v>
      </c>
      <c r="BJ170" s="16" t="s">
        <v>82</v>
      </c>
      <c r="BK170" s="234">
        <f>ROUND(I170*H170,2)</f>
        <v>0</v>
      </c>
      <c r="BL170" s="16" t="s">
        <v>141</v>
      </c>
      <c r="BM170" s="233" t="s">
        <v>191</v>
      </c>
    </row>
    <row r="171" s="11" customFormat="1" ht="22.8" customHeight="1">
      <c r="B171" s="206"/>
      <c r="C171" s="207"/>
      <c r="D171" s="208" t="s">
        <v>73</v>
      </c>
      <c r="E171" s="220" t="s">
        <v>183</v>
      </c>
      <c r="F171" s="220" t="s">
        <v>192</v>
      </c>
      <c r="G171" s="207"/>
      <c r="H171" s="207"/>
      <c r="I171" s="210"/>
      <c r="J171" s="221">
        <f>BK171</f>
        <v>0</v>
      </c>
      <c r="K171" s="207"/>
      <c r="L171" s="212"/>
      <c r="M171" s="213"/>
      <c r="N171" s="214"/>
      <c r="O171" s="214"/>
      <c r="P171" s="215">
        <f>P172+SUM(P173:P189)</f>
        <v>0</v>
      </c>
      <c r="Q171" s="214"/>
      <c r="R171" s="215">
        <f>R172+SUM(R173:R189)</f>
        <v>0.0032224500000000004</v>
      </c>
      <c r="S171" s="214"/>
      <c r="T171" s="216">
        <f>T172+SUM(T173:T189)</f>
        <v>3.2727699999999995</v>
      </c>
      <c r="AR171" s="217" t="s">
        <v>82</v>
      </c>
      <c r="AT171" s="218" t="s">
        <v>73</v>
      </c>
      <c r="AU171" s="218" t="s">
        <v>82</v>
      </c>
      <c r="AY171" s="217" t="s">
        <v>135</v>
      </c>
      <c r="BK171" s="219">
        <f>BK172+SUM(BK173:BK189)</f>
        <v>0</v>
      </c>
    </row>
    <row r="172" s="1" customFormat="1" ht="24" customHeight="1">
      <c r="B172" s="37"/>
      <c r="C172" s="222" t="s">
        <v>193</v>
      </c>
      <c r="D172" s="222" t="s">
        <v>137</v>
      </c>
      <c r="E172" s="223" t="s">
        <v>194</v>
      </c>
      <c r="F172" s="224" t="s">
        <v>195</v>
      </c>
      <c r="G172" s="225" t="s">
        <v>140</v>
      </c>
      <c r="H172" s="226">
        <v>15.345000000000001</v>
      </c>
      <c r="I172" s="227"/>
      <c r="J172" s="228">
        <f>ROUND(I172*H172,2)</f>
        <v>0</v>
      </c>
      <c r="K172" s="224" t="s">
        <v>196</v>
      </c>
      <c r="L172" s="42"/>
      <c r="M172" s="229" t="s">
        <v>1</v>
      </c>
      <c r="N172" s="230" t="s">
        <v>39</v>
      </c>
      <c r="O172" s="85"/>
      <c r="P172" s="231">
        <f>O172*H172</f>
        <v>0</v>
      </c>
      <c r="Q172" s="231">
        <v>0.00021000000000000001</v>
      </c>
      <c r="R172" s="231">
        <f>Q172*H172</f>
        <v>0.0032224500000000004</v>
      </c>
      <c r="S172" s="231">
        <v>0</v>
      </c>
      <c r="T172" s="232">
        <f>S172*H172</f>
        <v>0</v>
      </c>
      <c r="AR172" s="233" t="s">
        <v>141</v>
      </c>
      <c r="AT172" s="233" t="s">
        <v>137</v>
      </c>
      <c r="AU172" s="233" t="s">
        <v>84</v>
      </c>
      <c r="AY172" s="16" t="s">
        <v>135</v>
      </c>
      <c r="BE172" s="234">
        <f><![CDATA[IF(N172="základní",J172,0)]]></f>
        <v>0</v>
      </c>
      <c r="BF172" s="234">
        <f><![CDATA[IF(N172="snížená",J172,0)]]></f>
        <v>0</v>
      </c>
      <c r="BG172" s="234">
        <f><![CDATA[IF(N172="zákl. přenesená",J172,0)]]></f>
        <v>0</v>
      </c>
      <c r="BH172" s="234">
        <f><![CDATA[IF(N172="sníž. přenesená",J172,0)]]></f>
        <v>0</v>
      </c>
      <c r="BI172" s="234">
        <f><![CDATA[IF(N172="nulová",J172,0)]]></f>
        <v>0</v>
      </c>
      <c r="BJ172" s="16" t="s">
        <v>82</v>
      </c>
      <c r="BK172" s="234">
        <f>ROUND(I172*H172,2)</f>
        <v>0</v>
      </c>
      <c r="BL172" s="16" t="s">
        <v>141</v>
      </c>
      <c r="BM172" s="233" t="s">
        <v>197</v>
      </c>
    </row>
    <row r="173" s="12" customFormat="1">
      <c r="B173" s="235"/>
      <c r="C173" s="236"/>
      <c r="D173" s="237" t="s">
        <v>143</v>
      </c>
      <c r="E173" s="238" t="s">
        <v>1</v>
      </c>
      <c r="F173" s="239" t="s">
        <v>198</v>
      </c>
      <c r="G173" s="236"/>
      <c r="H173" s="240">
        <v>15.345000000000001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AT173" s="246" t="s">
        <v>143</v>
      </c>
      <c r="AU173" s="246" t="s">
        <v>84</v>
      </c>
      <c r="AV173" s="12" t="s">
        <v>84</v>
      </c>
      <c r="AW173" s="12" t="s">
        <v>31</v>
      </c>
      <c r="AX173" s="12" t="s">
        <v>74</v>
      </c>
      <c r="AY173" s="246" t="s">
        <v>135</v>
      </c>
    </row>
    <row r="174" s="13" customFormat="1">
      <c r="B174" s="257"/>
      <c r="C174" s="258"/>
      <c r="D174" s="237" t="s">
        <v>143</v>
      </c>
      <c r="E174" s="259" t="s">
        <v>1</v>
      </c>
      <c r="F174" s="260" t="s">
        <v>171</v>
      </c>
      <c r="G174" s="258"/>
      <c r="H174" s="261">
        <v>15.345000000000001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AT174" s="267" t="s">
        <v>143</v>
      </c>
      <c r="AU174" s="267" t="s">
        <v>84</v>
      </c>
      <c r="AV174" s="13" t="s">
        <v>141</v>
      </c>
      <c r="AW174" s="13" t="s">
        <v>31</v>
      </c>
      <c r="AX174" s="13" t="s">
        <v>82</v>
      </c>
      <c r="AY174" s="267" t="s">
        <v>135</v>
      </c>
    </row>
    <row r="175" s="1" customFormat="1" ht="24" customHeight="1">
      <c r="B175" s="37"/>
      <c r="C175" s="222" t="s">
        <v>199</v>
      </c>
      <c r="D175" s="222" t="s">
        <v>137</v>
      </c>
      <c r="E175" s="223" t="s">
        <v>200</v>
      </c>
      <c r="F175" s="224" t="s">
        <v>201</v>
      </c>
      <c r="G175" s="225" t="s">
        <v>178</v>
      </c>
      <c r="H175" s="226">
        <v>58.119999999999997</v>
      </c>
      <c r="I175" s="227"/>
      <c r="J175" s="228">
        <f>ROUND(I175*H175,2)</f>
        <v>0</v>
      </c>
      <c r="K175" s="224" t="s">
        <v>1</v>
      </c>
      <c r="L175" s="42"/>
      <c r="M175" s="229" t="s">
        <v>1</v>
      </c>
      <c r="N175" s="230" t="s">
        <v>39</v>
      </c>
      <c r="O175" s="85"/>
      <c r="P175" s="231">
        <f>O175*H175</f>
        <v>0</v>
      </c>
      <c r="Q175" s="231">
        <v>0</v>
      </c>
      <c r="R175" s="231">
        <f>Q175*H175</f>
        <v>0</v>
      </c>
      <c r="S175" s="231">
        <v>0.0035000000000000001</v>
      </c>
      <c r="T175" s="232">
        <f>S175*H175</f>
        <v>0.20341999999999999</v>
      </c>
      <c r="AR175" s="233" t="s">
        <v>141</v>
      </c>
      <c r="AT175" s="233" t="s">
        <v>137</v>
      </c>
      <c r="AU175" s="233" t="s">
        <v>84</v>
      </c>
      <c r="AY175" s="16" t="s">
        <v>135</v>
      </c>
      <c r="BE175" s="234">
        <f><![CDATA[IF(N175="základní",J175,0)]]></f>
        <v>0</v>
      </c>
      <c r="BF175" s="234">
        <f><![CDATA[IF(N175="snížená",J175,0)]]></f>
        <v>0</v>
      </c>
      <c r="BG175" s="234">
        <f><![CDATA[IF(N175="zákl. přenesená",J175,0)]]></f>
        <v>0</v>
      </c>
      <c r="BH175" s="234">
        <f><![CDATA[IF(N175="sníž. přenesená",J175,0)]]></f>
        <v>0</v>
      </c>
      <c r="BI175" s="234">
        <f><![CDATA[IF(N175="nulová",J175,0)]]></f>
        <v>0</v>
      </c>
      <c r="BJ175" s="16" t="s">
        <v>82</v>
      </c>
      <c r="BK175" s="234">
        <f>ROUND(I175*H175,2)</f>
        <v>0</v>
      </c>
      <c r="BL175" s="16" t="s">
        <v>141</v>
      </c>
      <c r="BM175" s="233" t="s">
        <v>202</v>
      </c>
    </row>
    <row r="176" s="12" customFormat="1">
      <c r="B176" s="235"/>
      <c r="C176" s="236"/>
      <c r="D176" s="237" t="s">
        <v>143</v>
      </c>
      <c r="E176" s="238" t="s">
        <v>1</v>
      </c>
      <c r="F176" s="239" t="s">
        <v>180</v>
      </c>
      <c r="G176" s="236"/>
      <c r="H176" s="240">
        <v>27.800000000000001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143</v>
      </c>
      <c r="AU176" s="246" t="s">
        <v>84</v>
      </c>
      <c r="AV176" s="12" t="s">
        <v>84</v>
      </c>
      <c r="AW176" s="12" t="s">
        <v>31</v>
      </c>
      <c r="AX176" s="12" t="s">
        <v>74</v>
      </c>
      <c r="AY176" s="246" t="s">
        <v>135</v>
      </c>
    </row>
    <row r="177" s="12" customFormat="1">
      <c r="B177" s="235"/>
      <c r="C177" s="236"/>
      <c r="D177" s="237" t="s">
        <v>143</v>
      </c>
      <c r="E177" s="238" t="s">
        <v>1</v>
      </c>
      <c r="F177" s="239" t="s">
        <v>181</v>
      </c>
      <c r="G177" s="236"/>
      <c r="H177" s="240">
        <v>30.32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AT177" s="246" t="s">
        <v>143</v>
      </c>
      <c r="AU177" s="246" t="s">
        <v>84</v>
      </c>
      <c r="AV177" s="12" t="s">
        <v>84</v>
      </c>
      <c r="AW177" s="12" t="s">
        <v>31</v>
      </c>
      <c r="AX177" s="12" t="s">
        <v>74</v>
      </c>
      <c r="AY177" s="246" t="s">
        <v>135</v>
      </c>
    </row>
    <row r="178" s="13" customFormat="1">
      <c r="B178" s="257"/>
      <c r="C178" s="258"/>
      <c r="D178" s="237" t="s">
        <v>143</v>
      </c>
      <c r="E178" s="259" t="s">
        <v>1</v>
      </c>
      <c r="F178" s="260" t="s">
        <v>171</v>
      </c>
      <c r="G178" s="258"/>
      <c r="H178" s="261">
        <v>58.119999999999997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AT178" s="267" t="s">
        <v>143</v>
      </c>
      <c r="AU178" s="267" t="s">
        <v>84</v>
      </c>
      <c r="AV178" s="13" t="s">
        <v>141</v>
      </c>
      <c r="AW178" s="13" t="s">
        <v>31</v>
      </c>
      <c r="AX178" s="13" t="s">
        <v>82</v>
      </c>
      <c r="AY178" s="267" t="s">
        <v>135</v>
      </c>
    </row>
    <row r="179" s="1" customFormat="1" ht="24" customHeight="1">
      <c r="B179" s="37"/>
      <c r="C179" s="222" t="s">
        <v>203</v>
      </c>
      <c r="D179" s="222" t="s">
        <v>137</v>
      </c>
      <c r="E179" s="223" t="s">
        <v>204</v>
      </c>
      <c r="F179" s="224" t="s">
        <v>205</v>
      </c>
      <c r="G179" s="225" t="s">
        <v>140</v>
      </c>
      <c r="H179" s="226">
        <v>66.724999999999994</v>
      </c>
      <c r="I179" s="227"/>
      <c r="J179" s="228">
        <f>ROUND(I179*H179,2)</f>
        <v>0</v>
      </c>
      <c r="K179" s="224" t="s">
        <v>196</v>
      </c>
      <c r="L179" s="42"/>
      <c r="M179" s="229" t="s">
        <v>1</v>
      </c>
      <c r="N179" s="230" t="s">
        <v>39</v>
      </c>
      <c r="O179" s="85"/>
      <c r="P179" s="231">
        <f>O179*H179</f>
        <v>0</v>
      </c>
      <c r="Q179" s="231">
        <v>0</v>
      </c>
      <c r="R179" s="231">
        <f>Q179*H179</f>
        <v>0</v>
      </c>
      <c r="S179" s="231">
        <v>0.045999999999999999</v>
      </c>
      <c r="T179" s="232">
        <f>S179*H179</f>
        <v>3.0693499999999996</v>
      </c>
      <c r="AR179" s="233" t="s">
        <v>141</v>
      </c>
      <c r="AT179" s="233" t="s">
        <v>137</v>
      </c>
      <c r="AU179" s="233" t="s">
        <v>84</v>
      </c>
      <c r="AY179" s="16" t="s">
        <v>135</v>
      </c>
      <c r="BE179" s="234">
        <f><![CDATA[IF(N179="základní",J179,0)]]></f>
        <v>0</v>
      </c>
      <c r="BF179" s="234">
        <f><![CDATA[IF(N179="snížená",J179,0)]]></f>
        <v>0</v>
      </c>
      <c r="BG179" s="234">
        <f><![CDATA[IF(N179="zákl. přenesená",J179,0)]]></f>
        <v>0</v>
      </c>
      <c r="BH179" s="234">
        <f><![CDATA[IF(N179="sníž. přenesená",J179,0)]]></f>
        <v>0</v>
      </c>
      <c r="BI179" s="234">
        <f><![CDATA[IF(N179="nulová",J179,0)]]></f>
        <v>0</v>
      </c>
      <c r="BJ179" s="16" t="s">
        <v>82</v>
      </c>
      <c r="BK179" s="234">
        <f>ROUND(I179*H179,2)</f>
        <v>0</v>
      </c>
      <c r="BL179" s="16" t="s">
        <v>141</v>
      </c>
      <c r="BM179" s="233" t="s">
        <v>206</v>
      </c>
    </row>
    <row r="180" s="12" customFormat="1">
      <c r="B180" s="235"/>
      <c r="C180" s="236"/>
      <c r="D180" s="237" t="s">
        <v>143</v>
      </c>
      <c r="E180" s="238" t="s">
        <v>1</v>
      </c>
      <c r="F180" s="239" t="s">
        <v>168</v>
      </c>
      <c r="G180" s="236"/>
      <c r="H180" s="240">
        <v>23.23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AT180" s="246" t="s">
        <v>143</v>
      </c>
      <c r="AU180" s="246" t="s">
        <v>84</v>
      </c>
      <c r="AV180" s="12" t="s">
        <v>84</v>
      </c>
      <c r="AW180" s="12" t="s">
        <v>31</v>
      </c>
      <c r="AX180" s="12" t="s">
        <v>74</v>
      </c>
      <c r="AY180" s="246" t="s">
        <v>135</v>
      </c>
    </row>
    <row r="181" s="12" customFormat="1">
      <c r="B181" s="235"/>
      <c r="C181" s="236"/>
      <c r="D181" s="237" t="s">
        <v>143</v>
      </c>
      <c r="E181" s="238" t="s">
        <v>1</v>
      </c>
      <c r="F181" s="239" t="s">
        <v>169</v>
      </c>
      <c r="G181" s="236"/>
      <c r="H181" s="240">
        <v>38.875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AT181" s="246" t="s">
        <v>143</v>
      </c>
      <c r="AU181" s="246" t="s">
        <v>84</v>
      </c>
      <c r="AV181" s="12" t="s">
        <v>84</v>
      </c>
      <c r="AW181" s="12" t="s">
        <v>31</v>
      </c>
      <c r="AX181" s="12" t="s">
        <v>74</v>
      </c>
      <c r="AY181" s="246" t="s">
        <v>135</v>
      </c>
    </row>
    <row r="182" s="12" customFormat="1">
      <c r="B182" s="235"/>
      <c r="C182" s="236"/>
      <c r="D182" s="237" t="s">
        <v>143</v>
      </c>
      <c r="E182" s="238" t="s">
        <v>1</v>
      </c>
      <c r="F182" s="239" t="s">
        <v>170</v>
      </c>
      <c r="G182" s="236"/>
      <c r="H182" s="240">
        <v>4.6200000000000001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143</v>
      </c>
      <c r="AU182" s="246" t="s">
        <v>84</v>
      </c>
      <c r="AV182" s="12" t="s">
        <v>84</v>
      </c>
      <c r="AW182" s="12" t="s">
        <v>31</v>
      </c>
      <c r="AX182" s="12" t="s">
        <v>74</v>
      </c>
      <c r="AY182" s="246" t="s">
        <v>135</v>
      </c>
    </row>
    <row r="183" s="13" customFormat="1">
      <c r="B183" s="257"/>
      <c r="C183" s="258"/>
      <c r="D183" s="237" t="s">
        <v>143</v>
      </c>
      <c r="E183" s="259" t="s">
        <v>1</v>
      </c>
      <c r="F183" s="260" t="s">
        <v>171</v>
      </c>
      <c r="G183" s="258"/>
      <c r="H183" s="261">
        <v>66.724999999999994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AT183" s="267" t="s">
        <v>143</v>
      </c>
      <c r="AU183" s="267" t="s">
        <v>84</v>
      </c>
      <c r="AV183" s="13" t="s">
        <v>141</v>
      </c>
      <c r="AW183" s="13" t="s">
        <v>31</v>
      </c>
      <c r="AX183" s="13" t="s">
        <v>82</v>
      </c>
      <c r="AY183" s="267" t="s">
        <v>135</v>
      </c>
    </row>
    <row r="184" s="1" customFormat="1" ht="24" customHeight="1">
      <c r="B184" s="37"/>
      <c r="C184" s="222" t="s">
        <v>207</v>
      </c>
      <c r="D184" s="222" t="s">
        <v>137</v>
      </c>
      <c r="E184" s="223" t="s">
        <v>208</v>
      </c>
      <c r="F184" s="224" t="s">
        <v>209</v>
      </c>
      <c r="G184" s="225" t="s">
        <v>210</v>
      </c>
      <c r="H184" s="226">
        <v>3.2730000000000001</v>
      </c>
      <c r="I184" s="227"/>
      <c r="J184" s="228">
        <f>ROUND(I184*H184,2)</f>
        <v>0</v>
      </c>
      <c r="K184" s="224" t="s">
        <v>196</v>
      </c>
      <c r="L184" s="42"/>
      <c r="M184" s="229" t="s">
        <v>1</v>
      </c>
      <c r="N184" s="230" t="s">
        <v>39</v>
      </c>
      <c r="O184" s="85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AR184" s="233" t="s">
        <v>141</v>
      </c>
      <c r="AT184" s="233" t="s">
        <v>137</v>
      </c>
      <c r="AU184" s="233" t="s">
        <v>84</v>
      </c>
      <c r="AY184" s="16" t="s">
        <v>135</v>
      </c>
      <c r="BE184" s="234">
        <f><![CDATA[IF(N184="základní",J184,0)]]></f>
        <v>0</v>
      </c>
      <c r="BF184" s="234">
        <f><![CDATA[IF(N184="snížená",J184,0)]]></f>
        <v>0</v>
      </c>
      <c r="BG184" s="234">
        <f><![CDATA[IF(N184="zákl. přenesená",J184,0)]]></f>
        <v>0</v>
      </c>
      <c r="BH184" s="234">
        <f><![CDATA[IF(N184="sníž. přenesená",J184,0)]]></f>
        <v>0</v>
      </c>
      <c r="BI184" s="234">
        <f><![CDATA[IF(N184="nulová",J184,0)]]></f>
        <v>0</v>
      </c>
      <c r="BJ184" s="16" t="s">
        <v>82</v>
      </c>
      <c r="BK184" s="234">
        <f>ROUND(I184*H184,2)</f>
        <v>0</v>
      </c>
      <c r="BL184" s="16" t="s">
        <v>141</v>
      </c>
      <c r="BM184" s="233" t="s">
        <v>211</v>
      </c>
    </row>
    <row r="185" s="12" customFormat="1">
      <c r="B185" s="235"/>
      <c r="C185" s="236"/>
      <c r="D185" s="237" t="s">
        <v>143</v>
      </c>
      <c r="E185" s="238" t="s">
        <v>1</v>
      </c>
      <c r="F185" s="239" t="s">
        <v>212</v>
      </c>
      <c r="G185" s="236"/>
      <c r="H185" s="240">
        <v>3.2730000000000001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143</v>
      </c>
      <c r="AU185" s="246" t="s">
        <v>84</v>
      </c>
      <c r="AV185" s="12" t="s">
        <v>84</v>
      </c>
      <c r="AW185" s="12" t="s">
        <v>31</v>
      </c>
      <c r="AX185" s="12" t="s">
        <v>82</v>
      </c>
      <c r="AY185" s="246" t="s">
        <v>135</v>
      </c>
    </row>
    <row r="186" s="1" customFormat="1" ht="24" customHeight="1">
      <c r="B186" s="37"/>
      <c r="C186" s="222" t="s">
        <v>8</v>
      </c>
      <c r="D186" s="222" t="s">
        <v>137</v>
      </c>
      <c r="E186" s="223" t="s">
        <v>213</v>
      </c>
      <c r="F186" s="224" t="s">
        <v>214</v>
      </c>
      <c r="G186" s="225" t="s">
        <v>210</v>
      </c>
      <c r="H186" s="226">
        <v>3.2730000000000001</v>
      </c>
      <c r="I186" s="227"/>
      <c r="J186" s="228">
        <f>ROUND(I186*H186,2)</f>
        <v>0</v>
      </c>
      <c r="K186" s="224" t="s">
        <v>1</v>
      </c>
      <c r="L186" s="42"/>
      <c r="M186" s="229" t="s">
        <v>1</v>
      </c>
      <c r="N186" s="230" t="s">
        <v>39</v>
      </c>
      <c r="O186" s="85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33" t="s">
        <v>141</v>
      </c>
      <c r="AT186" s="233" t="s">
        <v>137</v>
      </c>
      <c r="AU186" s="233" t="s">
        <v>84</v>
      </c>
      <c r="AY186" s="16" t="s">
        <v>135</v>
      </c>
      <c r="BE186" s="234">
        <f><![CDATA[IF(N186="základní",J186,0)]]></f>
        <v>0</v>
      </c>
      <c r="BF186" s="234">
        <f><![CDATA[IF(N186="snížená",J186,0)]]></f>
        <v>0</v>
      </c>
      <c r="BG186" s="234">
        <f><![CDATA[IF(N186="zákl. přenesená",J186,0)]]></f>
        <v>0</v>
      </c>
      <c r="BH186" s="234">
        <f><![CDATA[IF(N186="sníž. přenesená",J186,0)]]></f>
        <v>0</v>
      </c>
      <c r="BI186" s="234">
        <f><![CDATA[IF(N186="nulová",J186,0)]]></f>
        <v>0</v>
      </c>
      <c r="BJ186" s="16" t="s">
        <v>82</v>
      </c>
      <c r="BK186" s="234">
        <f>ROUND(I186*H186,2)</f>
        <v>0</v>
      </c>
      <c r="BL186" s="16" t="s">
        <v>141</v>
      </c>
      <c r="BM186" s="233" t="s">
        <v>215</v>
      </c>
    </row>
    <row r="187" s="12" customFormat="1">
      <c r="B187" s="235"/>
      <c r="C187" s="236"/>
      <c r="D187" s="237" t="s">
        <v>143</v>
      </c>
      <c r="E187" s="236"/>
      <c r="F187" s="239" t="s">
        <v>216</v>
      </c>
      <c r="G187" s="236"/>
      <c r="H187" s="240">
        <v>3.2730000000000001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AT187" s="246" t="s">
        <v>143</v>
      </c>
      <c r="AU187" s="246" t="s">
        <v>84</v>
      </c>
      <c r="AV187" s="12" t="s">
        <v>84</v>
      </c>
      <c r="AW187" s="12" t="s">
        <v>4</v>
      </c>
      <c r="AX187" s="12" t="s">
        <v>82</v>
      </c>
      <c r="AY187" s="246" t="s">
        <v>135</v>
      </c>
    </row>
    <row r="188" s="1" customFormat="1" ht="16.5" customHeight="1">
      <c r="B188" s="37"/>
      <c r="C188" s="222" t="s">
        <v>217</v>
      </c>
      <c r="D188" s="222" t="s">
        <v>137</v>
      </c>
      <c r="E188" s="223" t="s">
        <v>218</v>
      </c>
      <c r="F188" s="224" t="s">
        <v>219</v>
      </c>
      <c r="G188" s="225" t="s">
        <v>210</v>
      </c>
      <c r="H188" s="226">
        <v>5.085</v>
      </c>
      <c r="I188" s="227"/>
      <c r="J188" s="228">
        <f>ROUND(I188*H188,2)</f>
        <v>0</v>
      </c>
      <c r="K188" s="224" t="s">
        <v>196</v>
      </c>
      <c r="L188" s="42"/>
      <c r="M188" s="229" t="s">
        <v>1</v>
      </c>
      <c r="N188" s="230" t="s">
        <v>39</v>
      </c>
      <c r="O188" s="85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33" t="s">
        <v>141</v>
      </c>
      <c r="AT188" s="233" t="s">
        <v>137</v>
      </c>
      <c r="AU188" s="233" t="s">
        <v>84</v>
      </c>
      <c r="AY188" s="16" t="s">
        <v>135</v>
      </c>
      <c r="BE188" s="234">
        <f><![CDATA[IF(N188="základní",J188,0)]]></f>
        <v>0</v>
      </c>
      <c r="BF188" s="234">
        <f><![CDATA[IF(N188="snížená",J188,0)]]></f>
        <v>0</v>
      </c>
      <c r="BG188" s="234">
        <f><![CDATA[IF(N188="zákl. přenesená",J188,0)]]></f>
        <v>0</v>
      </c>
      <c r="BH188" s="234">
        <f><![CDATA[IF(N188="sníž. přenesená",J188,0)]]></f>
        <v>0</v>
      </c>
      <c r="BI188" s="234">
        <f><![CDATA[IF(N188="nulová",J188,0)]]></f>
        <v>0</v>
      </c>
      <c r="BJ188" s="16" t="s">
        <v>82</v>
      </c>
      <c r="BK188" s="234">
        <f>ROUND(I188*H188,2)</f>
        <v>0</v>
      </c>
      <c r="BL188" s="16" t="s">
        <v>141</v>
      </c>
      <c r="BM188" s="233" t="s">
        <v>220</v>
      </c>
    </row>
    <row r="189" s="11" customFormat="1" ht="20.88" customHeight="1">
      <c r="B189" s="206"/>
      <c r="C189" s="207"/>
      <c r="D189" s="208" t="s">
        <v>73</v>
      </c>
      <c r="E189" s="220" t="s">
        <v>221</v>
      </c>
      <c r="F189" s="220" t="s">
        <v>222</v>
      </c>
      <c r="G189" s="207"/>
      <c r="H189" s="207"/>
      <c r="I189" s="210"/>
      <c r="J189" s="221">
        <f>BK189</f>
        <v>0</v>
      </c>
      <c r="K189" s="207"/>
      <c r="L189" s="212"/>
      <c r="M189" s="213"/>
      <c r="N189" s="214"/>
      <c r="O189" s="214"/>
      <c r="P189" s="215">
        <f>SUM(P190:P199)</f>
        <v>0</v>
      </c>
      <c r="Q189" s="214"/>
      <c r="R189" s="215">
        <f>SUM(R190:R199)</f>
        <v>0</v>
      </c>
      <c r="S189" s="214"/>
      <c r="T189" s="216">
        <f>SUM(T190:T199)</f>
        <v>0</v>
      </c>
      <c r="AR189" s="217" t="s">
        <v>82</v>
      </c>
      <c r="AT189" s="218" t="s">
        <v>73</v>
      </c>
      <c r="AU189" s="218" t="s">
        <v>84</v>
      </c>
      <c r="AY189" s="217" t="s">
        <v>135</v>
      </c>
      <c r="BK189" s="219">
        <f>SUM(BK190:BK199)</f>
        <v>0</v>
      </c>
    </row>
    <row r="190" s="1" customFormat="1" ht="24" customHeight="1">
      <c r="B190" s="37"/>
      <c r="C190" s="222" t="s">
        <v>223</v>
      </c>
      <c r="D190" s="222" t="s">
        <v>137</v>
      </c>
      <c r="E190" s="223" t="s">
        <v>224</v>
      </c>
      <c r="F190" s="224" t="s">
        <v>225</v>
      </c>
      <c r="G190" s="225" t="s">
        <v>140</v>
      </c>
      <c r="H190" s="226">
        <v>22.800000000000001</v>
      </c>
      <c r="I190" s="227"/>
      <c r="J190" s="228">
        <f>ROUND(I190*H190,2)</f>
        <v>0</v>
      </c>
      <c r="K190" s="224" t="s">
        <v>1</v>
      </c>
      <c r="L190" s="42"/>
      <c r="M190" s="229" t="s">
        <v>1</v>
      </c>
      <c r="N190" s="230" t="s">
        <v>39</v>
      </c>
      <c r="O190" s="85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AR190" s="233" t="s">
        <v>141</v>
      </c>
      <c r="AT190" s="233" t="s">
        <v>137</v>
      </c>
      <c r="AU190" s="233" t="s">
        <v>150</v>
      </c>
      <c r="AY190" s="16" t="s">
        <v>135</v>
      </c>
      <c r="BE190" s="234">
        <f><![CDATA[IF(N190="základní",J190,0)]]></f>
        <v>0</v>
      </c>
      <c r="BF190" s="234">
        <f><![CDATA[IF(N190="snížená",J190,0)]]></f>
        <v>0</v>
      </c>
      <c r="BG190" s="234">
        <f><![CDATA[IF(N190="zákl. přenesená",J190,0)]]></f>
        <v>0</v>
      </c>
      <c r="BH190" s="234">
        <f><![CDATA[IF(N190="sníž. přenesená",J190,0)]]></f>
        <v>0</v>
      </c>
      <c r="BI190" s="234">
        <f><![CDATA[IF(N190="nulová",J190,0)]]></f>
        <v>0</v>
      </c>
      <c r="BJ190" s="16" t="s">
        <v>82</v>
      </c>
      <c r="BK190" s="234">
        <f>ROUND(I190*H190,2)</f>
        <v>0</v>
      </c>
      <c r="BL190" s="16" t="s">
        <v>141</v>
      </c>
      <c r="BM190" s="233" t="s">
        <v>226</v>
      </c>
    </row>
    <row r="191" s="12" customFormat="1">
      <c r="B191" s="235"/>
      <c r="C191" s="236"/>
      <c r="D191" s="237" t="s">
        <v>143</v>
      </c>
      <c r="E191" s="238" t="s">
        <v>1</v>
      </c>
      <c r="F191" s="239" t="s">
        <v>227</v>
      </c>
      <c r="G191" s="236"/>
      <c r="H191" s="240">
        <v>22.800000000000001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AT191" s="246" t="s">
        <v>143</v>
      </c>
      <c r="AU191" s="246" t="s">
        <v>150</v>
      </c>
      <c r="AV191" s="12" t="s">
        <v>84</v>
      </c>
      <c r="AW191" s="12" t="s">
        <v>31</v>
      </c>
      <c r="AX191" s="12" t="s">
        <v>82</v>
      </c>
      <c r="AY191" s="246" t="s">
        <v>135</v>
      </c>
    </row>
    <row r="192" s="1" customFormat="1" ht="24" customHeight="1">
      <c r="B192" s="37"/>
      <c r="C192" s="222" t="s">
        <v>228</v>
      </c>
      <c r="D192" s="222" t="s">
        <v>137</v>
      </c>
      <c r="E192" s="223" t="s">
        <v>229</v>
      </c>
      <c r="F192" s="224" t="s">
        <v>230</v>
      </c>
      <c r="G192" s="225" t="s">
        <v>210</v>
      </c>
      <c r="H192" s="226">
        <v>3.2730000000000001</v>
      </c>
      <c r="I192" s="227"/>
      <c r="J192" s="228">
        <f>ROUND(I192*H192,2)</f>
        <v>0</v>
      </c>
      <c r="K192" s="224" t="s">
        <v>1</v>
      </c>
      <c r="L192" s="42"/>
      <c r="M192" s="229" t="s">
        <v>1</v>
      </c>
      <c r="N192" s="230" t="s">
        <v>39</v>
      </c>
      <c r="O192" s="85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AR192" s="233" t="s">
        <v>141</v>
      </c>
      <c r="AT192" s="233" t="s">
        <v>137</v>
      </c>
      <c r="AU192" s="233" t="s">
        <v>150</v>
      </c>
      <c r="AY192" s="16" t="s">
        <v>135</v>
      </c>
      <c r="BE192" s="234">
        <f><![CDATA[IF(N192="základní",J192,0)]]></f>
        <v>0</v>
      </c>
      <c r="BF192" s="234">
        <f><![CDATA[IF(N192="snížená",J192,0)]]></f>
        <v>0</v>
      </c>
      <c r="BG192" s="234">
        <f><![CDATA[IF(N192="zákl. přenesená",J192,0)]]></f>
        <v>0</v>
      </c>
      <c r="BH192" s="234">
        <f><![CDATA[IF(N192="sníž. přenesená",J192,0)]]></f>
        <v>0</v>
      </c>
      <c r="BI192" s="234">
        <f><![CDATA[IF(N192="nulová",J192,0)]]></f>
        <v>0</v>
      </c>
      <c r="BJ192" s="16" t="s">
        <v>82</v>
      </c>
      <c r="BK192" s="234">
        <f>ROUND(I192*H192,2)</f>
        <v>0</v>
      </c>
      <c r="BL192" s="16" t="s">
        <v>141</v>
      </c>
      <c r="BM192" s="233" t="s">
        <v>231</v>
      </c>
    </row>
    <row r="193" s="1" customFormat="1" ht="24" customHeight="1">
      <c r="B193" s="37"/>
      <c r="C193" s="222" t="s">
        <v>232</v>
      </c>
      <c r="D193" s="222" t="s">
        <v>137</v>
      </c>
      <c r="E193" s="223" t="s">
        <v>233</v>
      </c>
      <c r="F193" s="224" t="s">
        <v>234</v>
      </c>
      <c r="G193" s="225" t="s">
        <v>210</v>
      </c>
      <c r="H193" s="226">
        <v>72.006</v>
      </c>
      <c r="I193" s="227"/>
      <c r="J193" s="228">
        <f>ROUND(I193*H193,2)</f>
        <v>0</v>
      </c>
      <c r="K193" s="224" t="s">
        <v>1</v>
      </c>
      <c r="L193" s="42"/>
      <c r="M193" s="229" t="s">
        <v>1</v>
      </c>
      <c r="N193" s="230" t="s">
        <v>39</v>
      </c>
      <c r="O193" s="85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AR193" s="233" t="s">
        <v>141</v>
      </c>
      <c r="AT193" s="233" t="s">
        <v>137</v>
      </c>
      <c r="AU193" s="233" t="s">
        <v>150</v>
      </c>
      <c r="AY193" s="16" t="s">
        <v>135</v>
      </c>
      <c r="BE193" s="234">
        <f><![CDATA[IF(N193="základní",J193,0)]]></f>
        <v>0</v>
      </c>
      <c r="BF193" s="234">
        <f><![CDATA[IF(N193="snížená",J193,0)]]></f>
        <v>0</v>
      </c>
      <c r="BG193" s="234">
        <f><![CDATA[IF(N193="zákl. přenesená",J193,0)]]></f>
        <v>0</v>
      </c>
      <c r="BH193" s="234">
        <f><![CDATA[IF(N193="sníž. přenesená",J193,0)]]></f>
        <v>0</v>
      </c>
      <c r="BI193" s="234">
        <f><![CDATA[IF(N193="nulová",J193,0)]]></f>
        <v>0</v>
      </c>
      <c r="BJ193" s="16" t="s">
        <v>82</v>
      </c>
      <c r="BK193" s="234">
        <f>ROUND(I193*H193,2)</f>
        <v>0</v>
      </c>
      <c r="BL193" s="16" t="s">
        <v>141</v>
      </c>
      <c r="BM193" s="233" t="s">
        <v>235</v>
      </c>
    </row>
    <row r="194" s="12" customFormat="1">
      <c r="B194" s="235"/>
      <c r="C194" s="236"/>
      <c r="D194" s="237" t="s">
        <v>143</v>
      </c>
      <c r="E194" s="238" t="s">
        <v>1</v>
      </c>
      <c r="F194" s="239" t="s">
        <v>212</v>
      </c>
      <c r="G194" s="236"/>
      <c r="H194" s="240">
        <v>3.2730000000000001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AT194" s="246" t="s">
        <v>143</v>
      </c>
      <c r="AU194" s="246" t="s">
        <v>150</v>
      </c>
      <c r="AV194" s="12" t="s">
        <v>84</v>
      </c>
      <c r="AW194" s="12" t="s">
        <v>31</v>
      </c>
      <c r="AX194" s="12" t="s">
        <v>82</v>
      </c>
      <c r="AY194" s="246" t="s">
        <v>135</v>
      </c>
    </row>
    <row r="195" s="12" customFormat="1">
      <c r="B195" s="235"/>
      <c r="C195" s="236"/>
      <c r="D195" s="237" t="s">
        <v>143</v>
      </c>
      <c r="E195" s="236"/>
      <c r="F195" s="239" t="s">
        <v>236</v>
      </c>
      <c r="G195" s="236"/>
      <c r="H195" s="240">
        <v>72.006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AT195" s="246" t="s">
        <v>143</v>
      </c>
      <c r="AU195" s="246" t="s">
        <v>150</v>
      </c>
      <c r="AV195" s="12" t="s">
        <v>84</v>
      </c>
      <c r="AW195" s="12" t="s">
        <v>4</v>
      </c>
      <c r="AX195" s="12" t="s">
        <v>82</v>
      </c>
      <c r="AY195" s="246" t="s">
        <v>135</v>
      </c>
    </row>
    <row r="196" s="1" customFormat="1" ht="16.5" customHeight="1">
      <c r="B196" s="37"/>
      <c r="C196" s="222" t="s">
        <v>237</v>
      </c>
      <c r="D196" s="222" t="s">
        <v>137</v>
      </c>
      <c r="E196" s="223" t="s">
        <v>238</v>
      </c>
      <c r="F196" s="224" t="s">
        <v>239</v>
      </c>
      <c r="G196" s="225" t="s">
        <v>210</v>
      </c>
      <c r="H196" s="226">
        <v>3.2730000000000001</v>
      </c>
      <c r="I196" s="227"/>
      <c r="J196" s="228">
        <f>ROUND(I196*H196,2)</f>
        <v>0</v>
      </c>
      <c r="K196" s="224" t="s">
        <v>1</v>
      </c>
      <c r="L196" s="42"/>
      <c r="M196" s="229" t="s">
        <v>1</v>
      </c>
      <c r="N196" s="230" t="s">
        <v>39</v>
      </c>
      <c r="O196" s="85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AR196" s="233" t="s">
        <v>141</v>
      </c>
      <c r="AT196" s="233" t="s">
        <v>137</v>
      </c>
      <c r="AU196" s="233" t="s">
        <v>150</v>
      </c>
      <c r="AY196" s="16" t="s">
        <v>135</v>
      </c>
      <c r="BE196" s="234">
        <f><![CDATA[IF(N196="základní",J196,0)]]></f>
        <v>0</v>
      </c>
      <c r="BF196" s="234">
        <f><![CDATA[IF(N196="snížená",J196,0)]]></f>
        <v>0</v>
      </c>
      <c r="BG196" s="234">
        <f><![CDATA[IF(N196="zákl. přenesená",J196,0)]]></f>
        <v>0</v>
      </c>
      <c r="BH196" s="234">
        <f><![CDATA[IF(N196="sníž. přenesená",J196,0)]]></f>
        <v>0</v>
      </c>
      <c r="BI196" s="234">
        <f><![CDATA[IF(N196="nulová",J196,0)]]></f>
        <v>0</v>
      </c>
      <c r="BJ196" s="16" t="s">
        <v>82</v>
      </c>
      <c r="BK196" s="234">
        <f>ROUND(I196*H196,2)</f>
        <v>0</v>
      </c>
      <c r="BL196" s="16" t="s">
        <v>141</v>
      </c>
      <c r="BM196" s="233" t="s">
        <v>240</v>
      </c>
    </row>
    <row r="197" s="12" customFormat="1">
      <c r="B197" s="235"/>
      <c r="C197" s="236"/>
      <c r="D197" s="237" t="s">
        <v>143</v>
      </c>
      <c r="E197" s="238" t="s">
        <v>1</v>
      </c>
      <c r="F197" s="239" t="s">
        <v>212</v>
      </c>
      <c r="G197" s="236"/>
      <c r="H197" s="240">
        <v>3.2730000000000001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AT197" s="246" t="s">
        <v>143</v>
      </c>
      <c r="AU197" s="246" t="s">
        <v>150</v>
      </c>
      <c r="AV197" s="12" t="s">
        <v>84</v>
      </c>
      <c r="AW197" s="12" t="s">
        <v>31</v>
      </c>
      <c r="AX197" s="12" t="s">
        <v>82</v>
      </c>
      <c r="AY197" s="246" t="s">
        <v>135</v>
      </c>
    </row>
    <row r="198" s="1" customFormat="1" ht="24" customHeight="1">
      <c r="B198" s="37"/>
      <c r="C198" s="222" t="s">
        <v>7</v>
      </c>
      <c r="D198" s="222" t="s">
        <v>137</v>
      </c>
      <c r="E198" s="223" t="s">
        <v>241</v>
      </c>
      <c r="F198" s="224" t="s">
        <v>242</v>
      </c>
      <c r="G198" s="225" t="s">
        <v>210</v>
      </c>
      <c r="H198" s="226">
        <v>3.2730000000000001</v>
      </c>
      <c r="I198" s="227"/>
      <c r="J198" s="228">
        <f>ROUND(I198*H198,2)</f>
        <v>0</v>
      </c>
      <c r="K198" s="224" t="s">
        <v>1</v>
      </c>
      <c r="L198" s="42"/>
      <c r="M198" s="229" t="s">
        <v>1</v>
      </c>
      <c r="N198" s="230" t="s">
        <v>39</v>
      </c>
      <c r="O198" s="85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AR198" s="233" t="s">
        <v>141</v>
      </c>
      <c r="AT198" s="233" t="s">
        <v>137</v>
      </c>
      <c r="AU198" s="233" t="s">
        <v>150</v>
      </c>
      <c r="AY198" s="16" t="s">
        <v>135</v>
      </c>
      <c r="BE198" s="234">
        <f><![CDATA[IF(N198="základní",J198,0)]]></f>
        <v>0</v>
      </c>
      <c r="BF198" s="234">
        <f><![CDATA[IF(N198="snížená",J198,0)]]></f>
        <v>0</v>
      </c>
      <c r="BG198" s="234">
        <f><![CDATA[IF(N198="zákl. přenesená",J198,0)]]></f>
        <v>0</v>
      </c>
      <c r="BH198" s="234">
        <f><![CDATA[IF(N198="sníž. přenesená",J198,0)]]></f>
        <v>0</v>
      </c>
      <c r="BI198" s="234">
        <f><![CDATA[IF(N198="nulová",J198,0)]]></f>
        <v>0</v>
      </c>
      <c r="BJ198" s="16" t="s">
        <v>82</v>
      </c>
      <c r="BK198" s="234">
        <f>ROUND(I198*H198,2)</f>
        <v>0</v>
      </c>
      <c r="BL198" s="16" t="s">
        <v>141</v>
      </c>
      <c r="BM198" s="233" t="s">
        <v>243</v>
      </c>
    </row>
    <row r="199" s="12" customFormat="1">
      <c r="B199" s="235"/>
      <c r="C199" s="236"/>
      <c r="D199" s="237" t="s">
        <v>143</v>
      </c>
      <c r="E199" s="238" t="s">
        <v>1</v>
      </c>
      <c r="F199" s="239" t="s">
        <v>212</v>
      </c>
      <c r="G199" s="236"/>
      <c r="H199" s="240">
        <v>3.2730000000000001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AT199" s="246" t="s">
        <v>143</v>
      </c>
      <c r="AU199" s="246" t="s">
        <v>150</v>
      </c>
      <c r="AV199" s="12" t="s">
        <v>84</v>
      </c>
      <c r="AW199" s="12" t="s">
        <v>31</v>
      </c>
      <c r="AX199" s="12" t="s">
        <v>82</v>
      </c>
      <c r="AY199" s="246" t="s">
        <v>135</v>
      </c>
    </row>
    <row r="200" s="11" customFormat="1" ht="25.92" customHeight="1">
      <c r="B200" s="206"/>
      <c r="C200" s="207"/>
      <c r="D200" s="208" t="s">
        <v>73</v>
      </c>
      <c r="E200" s="209" t="s">
        <v>244</v>
      </c>
      <c r="F200" s="209" t="s">
        <v>245</v>
      </c>
      <c r="G200" s="207"/>
      <c r="H200" s="207"/>
      <c r="I200" s="210"/>
      <c r="J200" s="211">
        <f>BK200</f>
        <v>0</v>
      </c>
      <c r="K200" s="207"/>
      <c r="L200" s="212"/>
      <c r="M200" s="213"/>
      <c r="N200" s="214"/>
      <c r="O200" s="214"/>
      <c r="P200" s="215">
        <f>P201+P205+P208+P210+P214+P222+P224+P240+P247+P259</f>
        <v>0</v>
      </c>
      <c r="Q200" s="214"/>
      <c r="R200" s="215">
        <f>R201+R205+R208+R210+R214+R222+R224+R240+R247+R259</f>
        <v>0.66881663999999996</v>
      </c>
      <c r="S200" s="214"/>
      <c r="T200" s="216">
        <f>T201+T205+T208+T210+T214+T222+T224+T240+T247+T259</f>
        <v>0.077800439999999998</v>
      </c>
      <c r="AR200" s="217" t="s">
        <v>84</v>
      </c>
      <c r="AT200" s="218" t="s">
        <v>73</v>
      </c>
      <c r="AU200" s="218" t="s">
        <v>74</v>
      </c>
      <c r="AY200" s="217" t="s">
        <v>135</v>
      </c>
      <c r="BK200" s="219">
        <f>BK201+BK205+BK208+BK210+BK214+BK222+BK224+BK240+BK247+BK259</f>
        <v>0</v>
      </c>
    </row>
    <row r="201" s="11" customFormat="1" ht="22.8" customHeight="1">
      <c r="B201" s="206"/>
      <c r="C201" s="207"/>
      <c r="D201" s="208" t="s">
        <v>73</v>
      </c>
      <c r="E201" s="220" t="s">
        <v>246</v>
      </c>
      <c r="F201" s="220" t="s">
        <v>247</v>
      </c>
      <c r="G201" s="207"/>
      <c r="H201" s="207"/>
      <c r="I201" s="210"/>
      <c r="J201" s="221">
        <f>BK201</f>
        <v>0</v>
      </c>
      <c r="K201" s="207"/>
      <c r="L201" s="212"/>
      <c r="M201" s="213"/>
      <c r="N201" s="214"/>
      <c r="O201" s="214"/>
      <c r="P201" s="215">
        <f>SUM(P202:P204)</f>
        <v>0</v>
      </c>
      <c r="Q201" s="214"/>
      <c r="R201" s="215">
        <f>SUM(R202:R204)</f>
        <v>0.0034500000000000004</v>
      </c>
      <c r="S201" s="214"/>
      <c r="T201" s="216">
        <f>SUM(T202:T204)</f>
        <v>0</v>
      </c>
      <c r="AR201" s="217" t="s">
        <v>84</v>
      </c>
      <c r="AT201" s="218" t="s">
        <v>73</v>
      </c>
      <c r="AU201" s="218" t="s">
        <v>82</v>
      </c>
      <c r="AY201" s="217" t="s">
        <v>135</v>
      </c>
      <c r="BK201" s="219">
        <f>SUM(BK202:BK204)</f>
        <v>0</v>
      </c>
    </row>
    <row r="202" s="1" customFormat="1" ht="24" customHeight="1">
      <c r="B202" s="37"/>
      <c r="C202" s="222" t="s">
        <v>248</v>
      </c>
      <c r="D202" s="222" t="s">
        <v>137</v>
      </c>
      <c r="E202" s="223" t="s">
        <v>249</v>
      </c>
      <c r="F202" s="224" t="s">
        <v>250</v>
      </c>
      <c r="G202" s="225" t="s">
        <v>140</v>
      </c>
      <c r="H202" s="226">
        <v>3.4500000000000002</v>
      </c>
      <c r="I202" s="227"/>
      <c r="J202" s="228">
        <f>ROUND(I202*H202,2)</f>
        <v>0</v>
      </c>
      <c r="K202" s="224" t="s">
        <v>196</v>
      </c>
      <c r="L202" s="42"/>
      <c r="M202" s="229" t="s">
        <v>1</v>
      </c>
      <c r="N202" s="230" t="s">
        <v>39</v>
      </c>
      <c r="O202" s="85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AR202" s="233" t="s">
        <v>217</v>
      </c>
      <c r="AT202" s="233" t="s">
        <v>137</v>
      </c>
      <c r="AU202" s="233" t="s">
        <v>84</v>
      </c>
      <c r="AY202" s="16" t="s">
        <v>135</v>
      </c>
      <c r="BE202" s="234">
        <f><![CDATA[IF(N202="základní",J202,0)]]></f>
        <v>0</v>
      </c>
      <c r="BF202" s="234">
        <f><![CDATA[IF(N202="snížená",J202,0)]]></f>
        <v>0</v>
      </c>
      <c r="BG202" s="234">
        <f><![CDATA[IF(N202="zákl. přenesená",J202,0)]]></f>
        <v>0</v>
      </c>
      <c r="BH202" s="234">
        <f><![CDATA[IF(N202="sníž. přenesená",J202,0)]]></f>
        <v>0</v>
      </c>
      <c r="BI202" s="234">
        <f><![CDATA[IF(N202="nulová",J202,0)]]></f>
        <v>0</v>
      </c>
      <c r="BJ202" s="16" t="s">
        <v>82</v>
      </c>
      <c r="BK202" s="234">
        <f>ROUND(I202*H202,2)</f>
        <v>0</v>
      </c>
      <c r="BL202" s="16" t="s">
        <v>217</v>
      </c>
      <c r="BM202" s="233" t="s">
        <v>251</v>
      </c>
    </row>
    <row r="203" s="12" customFormat="1">
      <c r="B203" s="235"/>
      <c r="C203" s="236"/>
      <c r="D203" s="237" t="s">
        <v>143</v>
      </c>
      <c r="E203" s="238" t="s">
        <v>1</v>
      </c>
      <c r="F203" s="239" t="s">
        <v>252</v>
      </c>
      <c r="G203" s="236"/>
      <c r="H203" s="240">
        <v>3.4500000000000002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AT203" s="246" t="s">
        <v>143</v>
      </c>
      <c r="AU203" s="246" t="s">
        <v>84</v>
      </c>
      <c r="AV203" s="12" t="s">
        <v>84</v>
      </c>
      <c r="AW203" s="12" t="s">
        <v>31</v>
      </c>
      <c r="AX203" s="12" t="s">
        <v>82</v>
      </c>
      <c r="AY203" s="246" t="s">
        <v>135</v>
      </c>
    </row>
    <row r="204" s="1" customFormat="1" ht="16.5" customHeight="1">
      <c r="B204" s="37"/>
      <c r="C204" s="247" t="s">
        <v>253</v>
      </c>
      <c r="D204" s="247" t="s">
        <v>157</v>
      </c>
      <c r="E204" s="248" t="s">
        <v>254</v>
      </c>
      <c r="F204" s="249" t="s">
        <v>255</v>
      </c>
      <c r="G204" s="250" t="s">
        <v>256</v>
      </c>
      <c r="H204" s="251">
        <v>3.4500000000000002</v>
      </c>
      <c r="I204" s="252"/>
      <c r="J204" s="253">
        <f>ROUND(I204*H204,2)</f>
        <v>0</v>
      </c>
      <c r="K204" s="249" t="s">
        <v>196</v>
      </c>
      <c r="L204" s="254"/>
      <c r="M204" s="255" t="s">
        <v>1</v>
      </c>
      <c r="N204" s="256" t="s">
        <v>39</v>
      </c>
      <c r="O204" s="85"/>
      <c r="P204" s="231">
        <f>O204*H204</f>
        <v>0</v>
      </c>
      <c r="Q204" s="231">
        <v>0.001</v>
      </c>
      <c r="R204" s="231">
        <f>Q204*H204</f>
        <v>0.0034500000000000004</v>
      </c>
      <c r="S204" s="231">
        <v>0</v>
      </c>
      <c r="T204" s="232">
        <f>S204*H204</f>
        <v>0</v>
      </c>
      <c r="AR204" s="233" t="s">
        <v>257</v>
      </c>
      <c r="AT204" s="233" t="s">
        <v>157</v>
      </c>
      <c r="AU204" s="233" t="s">
        <v>84</v>
      </c>
      <c r="AY204" s="16" t="s">
        <v>135</v>
      </c>
      <c r="BE204" s="234">
        <f><![CDATA[IF(N204="základní",J204,0)]]></f>
        <v>0</v>
      </c>
      <c r="BF204" s="234">
        <f><![CDATA[IF(N204="snížená",J204,0)]]></f>
        <v>0</v>
      </c>
      <c r="BG204" s="234">
        <f><![CDATA[IF(N204="zákl. přenesená",J204,0)]]></f>
        <v>0</v>
      </c>
      <c r="BH204" s="234">
        <f><![CDATA[IF(N204="sníž. přenesená",J204,0)]]></f>
        <v>0</v>
      </c>
      <c r="BI204" s="234">
        <f><![CDATA[IF(N204="nulová",J204,0)]]></f>
        <v>0</v>
      </c>
      <c r="BJ204" s="16" t="s">
        <v>82</v>
      </c>
      <c r="BK204" s="234">
        <f>ROUND(I204*H204,2)</f>
        <v>0</v>
      </c>
      <c r="BL204" s="16" t="s">
        <v>217</v>
      </c>
      <c r="BM204" s="233" t="s">
        <v>258</v>
      </c>
    </row>
    <row r="205" s="11" customFormat="1" ht="22.8" customHeight="1">
      <c r="B205" s="206"/>
      <c r="C205" s="207"/>
      <c r="D205" s="208" t="s">
        <v>73</v>
      </c>
      <c r="E205" s="220" t="s">
        <v>259</v>
      </c>
      <c r="F205" s="220" t="s">
        <v>260</v>
      </c>
      <c r="G205" s="207"/>
      <c r="H205" s="207"/>
      <c r="I205" s="210"/>
      <c r="J205" s="221">
        <f>BK205</f>
        <v>0</v>
      </c>
      <c r="K205" s="207"/>
      <c r="L205" s="212"/>
      <c r="M205" s="213"/>
      <c r="N205" s="214"/>
      <c r="O205" s="214"/>
      <c r="P205" s="215">
        <f>SUM(P206:P207)</f>
        <v>0</v>
      </c>
      <c r="Q205" s="214"/>
      <c r="R205" s="215">
        <f>SUM(R206:R207)</f>
        <v>0</v>
      </c>
      <c r="S205" s="214"/>
      <c r="T205" s="216">
        <f>SUM(T206:T207)</f>
        <v>0</v>
      </c>
      <c r="AR205" s="217" t="s">
        <v>84</v>
      </c>
      <c r="AT205" s="218" t="s">
        <v>73</v>
      </c>
      <c r="AU205" s="218" t="s">
        <v>82</v>
      </c>
      <c r="AY205" s="217" t="s">
        <v>135</v>
      </c>
      <c r="BK205" s="219">
        <f>SUM(BK206:BK207)</f>
        <v>0</v>
      </c>
    </row>
    <row r="206" s="1" customFormat="1" ht="24" customHeight="1">
      <c r="B206" s="37"/>
      <c r="C206" s="222" t="s">
        <v>261</v>
      </c>
      <c r="D206" s="222" t="s">
        <v>137</v>
      </c>
      <c r="E206" s="223" t="s">
        <v>262</v>
      </c>
      <c r="F206" s="224" t="s">
        <v>263</v>
      </c>
      <c r="G206" s="225" t="s">
        <v>140</v>
      </c>
      <c r="H206" s="226">
        <v>194.72399999999999</v>
      </c>
      <c r="I206" s="227"/>
      <c r="J206" s="228">
        <f>ROUND(I206*H206,2)</f>
        <v>0</v>
      </c>
      <c r="K206" s="224" t="s">
        <v>1</v>
      </c>
      <c r="L206" s="42"/>
      <c r="M206" s="229" t="s">
        <v>1</v>
      </c>
      <c r="N206" s="230" t="s">
        <v>39</v>
      </c>
      <c r="O206" s="85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AR206" s="233" t="s">
        <v>217</v>
      </c>
      <c r="AT206" s="233" t="s">
        <v>137</v>
      </c>
      <c r="AU206" s="233" t="s">
        <v>84</v>
      </c>
      <c r="AY206" s="16" t="s">
        <v>135</v>
      </c>
      <c r="BE206" s="234">
        <f><![CDATA[IF(N206="základní",J206,0)]]></f>
        <v>0</v>
      </c>
      <c r="BF206" s="234">
        <f><![CDATA[IF(N206="snížená",J206,0)]]></f>
        <v>0</v>
      </c>
      <c r="BG206" s="234">
        <f><![CDATA[IF(N206="zákl. přenesená",J206,0)]]></f>
        <v>0</v>
      </c>
      <c r="BH206" s="234">
        <f><![CDATA[IF(N206="sníž. přenesená",J206,0)]]></f>
        <v>0</v>
      </c>
      <c r="BI206" s="234">
        <f><![CDATA[IF(N206="nulová",J206,0)]]></f>
        <v>0</v>
      </c>
      <c r="BJ206" s="16" t="s">
        <v>82</v>
      </c>
      <c r="BK206" s="234">
        <f>ROUND(I206*H206,2)</f>
        <v>0</v>
      </c>
      <c r="BL206" s="16" t="s">
        <v>217</v>
      </c>
      <c r="BM206" s="233" t="s">
        <v>264</v>
      </c>
    </row>
    <row r="207" s="12" customFormat="1">
      <c r="B207" s="235"/>
      <c r="C207" s="236"/>
      <c r="D207" s="237" t="s">
        <v>143</v>
      </c>
      <c r="E207" s="238" t="s">
        <v>1</v>
      </c>
      <c r="F207" s="239" t="s">
        <v>265</v>
      </c>
      <c r="G207" s="236"/>
      <c r="H207" s="240">
        <v>194.72399999999999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AT207" s="246" t="s">
        <v>143</v>
      </c>
      <c r="AU207" s="246" t="s">
        <v>84</v>
      </c>
      <c r="AV207" s="12" t="s">
        <v>84</v>
      </c>
      <c r="AW207" s="12" t="s">
        <v>31</v>
      </c>
      <c r="AX207" s="12" t="s">
        <v>82</v>
      </c>
      <c r="AY207" s="246" t="s">
        <v>135</v>
      </c>
    </row>
    <row r="208" s="11" customFormat="1" ht="22.8" customHeight="1">
      <c r="B208" s="206"/>
      <c r="C208" s="207"/>
      <c r="D208" s="208" t="s">
        <v>73</v>
      </c>
      <c r="E208" s="220" t="s">
        <v>266</v>
      </c>
      <c r="F208" s="220" t="s">
        <v>267</v>
      </c>
      <c r="G208" s="207"/>
      <c r="H208" s="207"/>
      <c r="I208" s="210"/>
      <c r="J208" s="221">
        <f>BK208</f>
        <v>0</v>
      </c>
      <c r="K208" s="207"/>
      <c r="L208" s="212"/>
      <c r="M208" s="213"/>
      <c r="N208" s="214"/>
      <c r="O208" s="214"/>
      <c r="P208" s="215">
        <f>P209</f>
        <v>0</v>
      </c>
      <c r="Q208" s="214"/>
      <c r="R208" s="215">
        <f>R209</f>
        <v>0</v>
      </c>
      <c r="S208" s="214"/>
      <c r="T208" s="216">
        <f>T209</f>
        <v>0</v>
      </c>
      <c r="AR208" s="217" t="s">
        <v>84</v>
      </c>
      <c r="AT208" s="218" t="s">
        <v>73</v>
      </c>
      <c r="AU208" s="218" t="s">
        <v>82</v>
      </c>
      <c r="AY208" s="217" t="s">
        <v>135</v>
      </c>
      <c r="BK208" s="219">
        <f>BK209</f>
        <v>0</v>
      </c>
    </row>
    <row r="209" s="1" customFormat="1" ht="36" customHeight="1">
      <c r="B209" s="37"/>
      <c r="C209" s="222" t="s">
        <v>268</v>
      </c>
      <c r="D209" s="222" t="s">
        <v>137</v>
      </c>
      <c r="E209" s="223" t="s">
        <v>269</v>
      </c>
      <c r="F209" s="224" t="s">
        <v>270</v>
      </c>
      <c r="G209" s="225" t="s">
        <v>271</v>
      </c>
      <c r="H209" s="226">
        <v>1</v>
      </c>
      <c r="I209" s="227"/>
      <c r="J209" s="228">
        <f>ROUND(I209*H209,2)</f>
        <v>0</v>
      </c>
      <c r="K209" s="224" t="s">
        <v>1</v>
      </c>
      <c r="L209" s="42"/>
      <c r="M209" s="229" t="s">
        <v>1</v>
      </c>
      <c r="N209" s="230" t="s">
        <v>39</v>
      </c>
      <c r="O209" s="85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AR209" s="233" t="s">
        <v>217</v>
      </c>
      <c r="AT209" s="233" t="s">
        <v>137</v>
      </c>
      <c r="AU209" s="233" t="s">
        <v>84</v>
      </c>
      <c r="AY209" s="16" t="s">
        <v>135</v>
      </c>
      <c r="BE209" s="234">
        <f><![CDATA[IF(N209="základní",J209,0)]]></f>
        <v>0</v>
      </c>
      <c r="BF209" s="234">
        <f><![CDATA[IF(N209="snížená",J209,0)]]></f>
        <v>0</v>
      </c>
      <c r="BG209" s="234">
        <f><![CDATA[IF(N209="zákl. přenesená",J209,0)]]></f>
        <v>0</v>
      </c>
      <c r="BH209" s="234">
        <f><![CDATA[IF(N209="sníž. přenesená",J209,0)]]></f>
        <v>0</v>
      </c>
      <c r="BI209" s="234">
        <f><![CDATA[IF(N209="nulová",J209,0)]]></f>
        <v>0</v>
      </c>
      <c r="BJ209" s="16" t="s">
        <v>82</v>
      </c>
      <c r="BK209" s="234">
        <f>ROUND(I209*H209,2)</f>
        <v>0</v>
      </c>
      <c r="BL209" s="16" t="s">
        <v>217</v>
      </c>
      <c r="BM209" s="233" t="s">
        <v>272</v>
      </c>
    </row>
    <row r="210" s="11" customFormat="1" ht="22.8" customHeight="1">
      <c r="B210" s="206"/>
      <c r="C210" s="207"/>
      <c r="D210" s="208" t="s">
        <v>73</v>
      </c>
      <c r="E210" s="220" t="s">
        <v>273</v>
      </c>
      <c r="F210" s="220" t="s">
        <v>274</v>
      </c>
      <c r="G210" s="207"/>
      <c r="H210" s="207"/>
      <c r="I210" s="210"/>
      <c r="J210" s="221">
        <f>BK210</f>
        <v>0</v>
      </c>
      <c r="K210" s="207"/>
      <c r="L210" s="212"/>
      <c r="M210" s="213"/>
      <c r="N210" s="214"/>
      <c r="O210" s="214"/>
      <c r="P210" s="215">
        <f>SUM(P211:P213)</f>
        <v>0</v>
      </c>
      <c r="Q210" s="214"/>
      <c r="R210" s="215">
        <f>SUM(R211:R213)</f>
        <v>0</v>
      </c>
      <c r="S210" s="214"/>
      <c r="T210" s="216">
        <f>SUM(T211:T213)</f>
        <v>0</v>
      </c>
      <c r="AR210" s="217" t="s">
        <v>84</v>
      </c>
      <c r="AT210" s="218" t="s">
        <v>73</v>
      </c>
      <c r="AU210" s="218" t="s">
        <v>82</v>
      </c>
      <c r="AY210" s="217" t="s">
        <v>135</v>
      </c>
      <c r="BK210" s="219">
        <f>SUM(BK211:BK213)</f>
        <v>0</v>
      </c>
    </row>
    <row r="211" s="1" customFormat="1" ht="36" customHeight="1">
      <c r="B211" s="37"/>
      <c r="C211" s="222" t="s">
        <v>275</v>
      </c>
      <c r="D211" s="222" t="s">
        <v>137</v>
      </c>
      <c r="E211" s="223" t="s">
        <v>276</v>
      </c>
      <c r="F211" s="224" t="s">
        <v>277</v>
      </c>
      <c r="G211" s="225" t="s">
        <v>278</v>
      </c>
      <c r="H211" s="226">
        <v>4</v>
      </c>
      <c r="I211" s="227"/>
      <c r="J211" s="228">
        <f>ROUND(I211*H211,2)</f>
        <v>0</v>
      </c>
      <c r="K211" s="224" t="s">
        <v>1</v>
      </c>
      <c r="L211" s="42"/>
      <c r="M211" s="229" t="s">
        <v>1</v>
      </c>
      <c r="N211" s="230" t="s">
        <v>39</v>
      </c>
      <c r="O211" s="85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AR211" s="233" t="s">
        <v>217</v>
      </c>
      <c r="AT211" s="233" t="s">
        <v>137</v>
      </c>
      <c r="AU211" s="233" t="s">
        <v>84</v>
      </c>
      <c r="AY211" s="16" t="s">
        <v>135</v>
      </c>
      <c r="BE211" s="234">
        <f><![CDATA[IF(N211="základní",J211,0)]]></f>
        <v>0</v>
      </c>
      <c r="BF211" s="234">
        <f><![CDATA[IF(N211="snížená",J211,0)]]></f>
        <v>0</v>
      </c>
      <c r="BG211" s="234">
        <f><![CDATA[IF(N211="zákl. přenesená",J211,0)]]></f>
        <v>0</v>
      </c>
      <c r="BH211" s="234">
        <f><![CDATA[IF(N211="sníž. přenesená",J211,0)]]></f>
        <v>0</v>
      </c>
      <c r="BI211" s="234">
        <f><![CDATA[IF(N211="nulová",J211,0)]]></f>
        <v>0</v>
      </c>
      <c r="BJ211" s="16" t="s">
        <v>82</v>
      </c>
      <c r="BK211" s="234">
        <f>ROUND(I211*H211,2)</f>
        <v>0</v>
      </c>
      <c r="BL211" s="16" t="s">
        <v>217</v>
      </c>
      <c r="BM211" s="233" t="s">
        <v>279</v>
      </c>
    </row>
    <row r="212" s="1" customFormat="1" ht="24" customHeight="1">
      <c r="B212" s="37"/>
      <c r="C212" s="222" t="s">
        <v>280</v>
      </c>
      <c r="D212" s="222" t="s">
        <v>137</v>
      </c>
      <c r="E212" s="223" t="s">
        <v>281</v>
      </c>
      <c r="F212" s="224" t="s">
        <v>282</v>
      </c>
      <c r="G212" s="225" t="s">
        <v>278</v>
      </c>
      <c r="H212" s="226">
        <v>14.651999999999999</v>
      </c>
      <c r="I212" s="227"/>
      <c r="J212" s="228">
        <f>ROUND(I212*H212,2)</f>
        <v>0</v>
      </c>
      <c r="K212" s="224" t="s">
        <v>1</v>
      </c>
      <c r="L212" s="42"/>
      <c r="M212" s="229" t="s">
        <v>1</v>
      </c>
      <c r="N212" s="230" t="s">
        <v>39</v>
      </c>
      <c r="O212" s="85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AR212" s="233" t="s">
        <v>217</v>
      </c>
      <c r="AT212" s="233" t="s">
        <v>137</v>
      </c>
      <c r="AU212" s="233" t="s">
        <v>84</v>
      </c>
      <c r="AY212" s="16" t="s">
        <v>135</v>
      </c>
      <c r="BE212" s="234">
        <f><![CDATA[IF(N212="základní",J212,0)]]></f>
        <v>0</v>
      </c>
      <c r="BF212" s="234">
        <f><![CDATA[IF(N212="snížená",J212,0)]]></f>
        <v>0</v>
      </c>
      <c r="BG212" s="234">
        <f><![CDATA[IF(N212="zákl. přenesená",J212,0)]]></f>
        <v>0</v>
      </c>
      <c r="BH212" s="234">
        <f><![CDATA[IF(N212="sníž. přenesená",J212,0)]]></f>
        <v>0</v>
      </c>
      <c r="BI212" s="234">
        <f><![CDATA[IF(N212="nulová",J212,0)]]></f>
        <v>0</v>
      </c>
      <c r="BJ212" s="16" t="s">
        <v>82</v>
      </c>
      <c r="BK212" s="234">
        <f>ROUND(I212*H212,2)</f>
        <v>0</v>
      </c>
      <c r="BL212" s="16" t="s">
        <v>217</v>
      </c>
      <c r="BM212" s="233" t="s">
        <v>283</v>
      </c>
    </row>
    <row r="213" s="12" customFormat="1">
      <c r="B213" s="235"/>
      <c r="C213" s="236"/>
      <c r="D213" s="237" t="s">
        <v>143</v>
      </c>
      <c r="E213" s="238" t="s">
        <v>1</v>
      </c>
      <c r="F213" s="239" t="s">
        <v>284</v>
      </c>
      <c r="G213" s="236"/>
      <c r="H213" s="240">
        <v>14.651999999999999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AT213" s="246" t="s">
        <v>143</v>
      </c>
      <c r="AU213" s="246" t="s">
        <v>84</v>
      </c>
      <c r="AV213" s="12" t="s">
        <v>84</v>
      </c>
      <c r="AW213" s="12" t="s">
        <v>31</v>
      </c>
      <c r="AX213" s="12" t="s">
        <v>82</v>
      </c>
      <c r="AY213" s="246" t="s">
        <v>135</v>
      </c>
    </row>
    <row r="214" s="11" customFormat="1" ht="22.8" customHeight="1">
      <c r="B214" s="206"/>
      <c r="C214" s="207"/>
      <c r="D214" s="208" t="s">
        <v>73</v>
      </c>
      <c r="E214" s="220" t="s">
        <v>285</v>
      </c>
      <c r="F214" s="220" t="s">
        <v>286</v>
      </c>
      <c r="G214" s="207"/>
      <c r="H214" s="207"/>
      <c r="I214" s="210"/>
      <c r="J214" s="221">
        <f>BK214</f>
        <v>0</v>
      </c>
      <c r="K214" s="207"/>
      <c r="L214" s="212"/>
      <c r="M214" s="213"/>
      <c r="N214" s="214"/>
      <c r="O214" s="214"/>
      <c r="P214" s="215">
        <f>SUM(P215:P221)</f>
        <v>0</v>
      </c>
      <c r="Q214" s="214"/>
      <c r="R214" s="215">
        <f>SUM(R215:R221)</f>
        <v>0.021978000000000001</v>
      </c>
      <c r="S214" s="214"/>
      <c r="T214" s="216">
        <f>SUM(T215:T221)</f>
        <v>0</v>
      </c>
      <c r="AR214" s="217" t="s">
        <v>84</v>
      </c>
      <c r="AT214" s="218" t="s">
        <v>73</v>
      </c>
      <c r="AU214" s="218" t="s">
        <v>82</v>
      </c>
      <c r="AY214" s="217" t="s">
        <v>135</v>
      </c>
      <c r="BK214" s="219">
        <f>SUM(BK215:BK221)</f>
        <v>0</v>
      </c>
    </row>
    <row r="215" s="1" customFormat="1" ht="36" customHeight="1">
      <c r="B215" s="37"/>
      <c r="C215" s="222" t="s">
        <v>287</v>
      </c>
      <c r="D215" s="222" t="s">
        <v>137</v>
      </c>
      <c r="E215" s="223" t="s">
        <v>288</v>
      </c>
      <c r="F215" s="224" t="s">
        <v>289</v>
      </c>
      <c r="G215" s="225" t="s">
        <v>140</v>
      </c>
      <c r="H215" s="226">
        <v>9.9000000000000004</v>
      </c>
      <c r="I215" s="227"/>
      <c r="J215" s="228">
        <f>ROUND(I215*H215,2)</f>
        <v>0</v>
      </c>
      <c r="K215" s="224" t="s">
        <v>196</v>
      </c>
      <c r="L215" s="42"/>
      <c r="M215" s="229" t="s">
        <v>1</v>
      </c>
      <c r="N215" s="230" t="s">
        <v>39</v>
      </c>
      <c r="O215" s="85"/>
      <c r="P215" s="231">
        <f>O215*H215</f>
        <v>0</v>
      </c>
      <c r="Q215" s="231">
        <v>0.0022200000000000002</v>
      </c>
      <c r="R215" s="231">
        <f>Q215*H215</f>
        <v>0.021978000000000001</v>
      </c>
      <c r="S215" s="231">
        <v>0</v>
      </c>
      <c r="T215" s="232">
        <f>S215*H215</f>
        <v>0</v>
      </c>
      <c r="AR215" s="233" t="s">
        <v>217</v>
      </c>
      <c r="AT215" s="233" t="s">
        <v>137</v>
      </c>
      <c r="AU215" s="233" t="s">
        <v>84</v>
      </c>
      <c r="AY215" s="16" t="s">
        <v>135</v>
      </c>
      <c r="BE215" s="234">
        <f><![CDATA[IF(N215="základní",J215,0)]]></f>
        <v>0</v>
      </c>
      <c r="BF215" s="234">
        <f><![CDATA[IF(N215="snížená",J215,0)]]></f>
        <v>0</v>
      </c>
      <c r="BG215" s="234">
        <f><![CDATA[IF(N215="zákl. přenesená",J215,0)]]></f>
        <v>0</v>
      </c>
      <c r="BH215" s="234">
        <f><![CDATA[IF(N215="sníž. přenesená",J215,0)]]></f>
        <v>0</v>
      </c>
      <c r="BI215" s="234">
        <f><![CDATA[IF(N215="nulová",J215,0)]]></f>
        <v>0</v>
      </c>
      <c r="BJ215" s="16" t="s">
        <v>82</v>
      </c>
      <c r="BK215" s="234">
        <f>ROUND(I215*H215,2)</f>
        <v>0</v>
      </c>
      <c r="BL215" s="16" t="s">
        <v>217</v>
      </c>
      <c r="BM215" s="233" t="s">
        <v>290</v>
      </c>
    </row>
    <row r="216" s="12" customFormat="1">
      <c r="B216" s="235"/>
      <c r="C216" s="236"/>
      <c r="D216" s="237" t="s">
        <v>143</v>
      </c>
      <c r="E216" s="238" t="s">
        <v>1</v>
      </c>
      <c r="F216" s="239" t="s">
        <v>291</v>
      </c>
      <c r="G216" s="236"/>
      <c r="H216" s="240">
        <v>9.9000000000000004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AT216" s="246" t="s">
        <v>143</v>
      </c>
      <c r="AU216" s="246" t="s">
        <v>84</v>
      </c>
      <c r="AV216" s="12" t="s">
        <v>84</v>
      </c>
      <c r="AW216" s="12" t="s">
        <v>31</v>
      </c>
      <c r="AX216" s="12" t="s">
        <v>82</v>
      </c>
      <c r="AY216" s="246" t="s">
        <v>135</v>
      </c>
    </row>
    <row r="217" s="1" customFormat="1" ht="16.5" customHeight="1">
      <c r="B217" s="37"/>
      <c r="C217" s="247" t="s">
        <v>292</v>
      </c>
      <c r="D217" s="247" t="s">
        <v>157</v>
      </c>
      <c r="E217" s="248" t="s">
        <v>293</v>
      </c>
      <c r="F217" s="249" t="s">
        <v>294</v>
      </c>
      <c r="G217" s="250" t="s">
        <v>140</v>
      </c>
      <c r="H217" s="251">
        <v>10.890000000000001</v>
      </c>
      <c r="I217" s="252"/>
      <c r="J217" s="253">
        <f>ROUND(I217*H217,2)</f>
        <v>0</v>
      </c>
      <c r="K217" s="249" t="s">
        <v>1</v>
      </c>
      <c r="L217" s="254"/>
      <c r="M217" s="255" t="s">
        <v>1</v>
      </c>
      <c r="N217" s="256" t="s">
        <v>39</v>
      </c>
      <c r="O217" s="85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AR217" s="233" t="s">
        <v>257</v>
      </c>
      <c r="AT217" s="233" t="s">
        <v>157</v>
      </c>
      <c r="AU217" s="233" t="s">
        <v>84</v>
      </c>
      <c r="AY217" s="16" t="s">
        <v>135</v>
      </c>
      <c r="BE217" s="234">
        <f><![CDATA[IF(N217="základní",J217,0)]]></f>
        <v>0</v>
      </c>
      <c r="BF217" s="234">
        <f><![CDATA[IF(N217="snížená",J217,0)]]></f>
        <v>0</v>
      </c>
      <c r="BG217" s="234">
        <f><![CDATA[IF(N217="zákl. přenesená",J217,0)]]></f>
        <v>0</v>
      </c>
      <c r="BH217" s="234">
        <f><![CDATA[IF(N217="sníž. přenesená",J217,0)]]></f>
        <v>0</v>
      </c>
      <c r="BI217" s="234">
        <f><![CDATA[IF(N217="nulová",J217,0)]]></f>
        <v>0</v>
      </c>
      <c r="BJ217" s="16" t="s">
        <v>82</v>
      </c>
      <c r="BK217" s="234">
        <f>ROUND(I217*H217,2)</f>
        <v>0</v>
      </c>
      <c r="BL217" s="16" t="s">
        <v>217</v>
      </c>
      <c r="BM217" s="233" t="s">
        <v>295</v>
      </c>
    </row>
    <row r="218" s="12" customFormat="1">
      <c r="B218" s="235"/>
      <c r="C218" s="236"/>
      <c r="D218" s="237" t="s">
        <v>143</v>
      </c>
      <c r="E218" s="236"/>
      <c r="F218" s="239" t="s">
        <v>296</v>
      </c>
      <c r="G218" s="236"/>
      <c r="H218" s="240">
        <v>10.890000000000001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AT218" s="246" t="s">
        <v>143</v>
      </c>
      <c r="AU218" s="246" t="s">
        <v>84</v>
      </c>
      <c r="AV218" s="12" t="s">
        <v>84</v>
      </c>
      <c r="AW218" s="12" t="s">
        <v>4</v>
      </c>
      <c r="AX218" s="12" t="s">
        <v>82</v>
      </c>
      <c r="AY218" s="246" t="s">
        <v>135</v>
      </c>
    </row>
    <row r="219" s="1" customFormat="1" ht="24" customHeight="1">
      <c r="B219" s="37"/>
      <c r="C219" s="222" t="s">
        <v>297</v>
      </c>
      <c r="D219" s="222" t="s">
        <v>137</v>
      </c>
      <c r="E219" s="223" t="s">
        <v>298</v>
      </c>
      <c r="F219" s="224" t="s">
        <v>299</v>
      </c>
      <c r="G219" s="225" t="s">
        <v>140</v>
      </c>
      <c r="H219" s="226">
        <v>9.9000000000000004</v>
      </c>
      <c r="I219" s="227"/>
      <c r="J219" s="228">
        <f>ROUND(I219*H219,2)</f>
        <v>0</v>
      </c>
      <c r="K219" s="224" t="s">
        <v>196</v>
      </c>
      <c r="L219" s="42"/>
      <c r="M219" s="229" t="s">
        <v>1</v>
      </c>
      <c r="N219" s="230" t="s">
        <v>39</v>
      </c>
      <c r="O219" s="85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AR219" s="233" t="s">
        <v>217</v>
      </c>
      <c r="AT219" s="233" t="s">
        <v>137</v>
      </c>
      <c r="AU219" s="233" t="s">
        <v>84</v>
      </c>
      <c r="AY219" s="16" t="s">
        <v>135</v>
      </c>
      <c r="BE219" s="234">
        <f><![CDATA[IF(N219="základní",J219,0)]]></f>
        <v>0</v>
      </c>
      <c r="BF219" s="234">
        <f><![CDATA[IF(N219="snížená",J219,0)]]></f>
        <v>0</v>
      </c>
      <c r="BG219" s="234">
        <f><![CDATA[IF(N219="zákl. přenesená",J219,0)]]></f>
        <v>0</v>
      </c>
      <c r="BH219" s="234">
        <f><![CDATA[IF(N219="sníž. přenesená",J219,0)]]></f>
        <v>0</v>
      </c>
      <c r="BI219" s="234">
        <f><![CDATA[IF(N219="nulová",J219,0)]]></f>
        <v>0</v>
      </c>
      <c r="BJ219" s="16" t="s">
        <v>82</v>
      </c>
      <c r="BK219" s="234">
        <f>ROUND(I219*H219,2)</f>
        <v>0</v>
      </c>
      <c r="BL219" s="16" t="s">
        <v>217</v>
      </c>
      <c r="BM219" s="233" t="s">
        <v>300</v>
      </c>
    </row>
    <row r="220" s="12" customFormat="1">
      <c r="B220" s="235"/>
      <c r="C220" s="236"/>
      <c r="D220" s="237" t="s">
        <v>143</v>
      </c>
      <c r="E220" s="238" t="s">
        <v>1</v>
      </c>
      <c r="F220" s="239" t="s">
        <v>291</v>
      </c>
      <c r="G220" s="236"/>
      <c r="H220" s="240">
        <v>9.9000000000000004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AT220" s="246" t="s">
        <v>143</v>
      </c>
      <c r="AU220" s="246" t="s">
        <v>84</v>
      </c>
      <c r="AV220" s="12" t="s">
        <v>84</v>
      </c>
      <c r="AW220" s="12" t="s">
        <v>31</v>
      </c>
      <c r="AX220" s="12" t="s">
        <v>82</v>
      </c>
      <c r="AY220" s="246" t="s">
        <v>135</v>
      </c>
    </row>
    <row r="221" s="1" customFormat="1" ht="24" customHeight="1">
      <c r="B221" s="37"/>
      <c r="C221" s="222" t="s">
        <v>301</v>
      </c>
      <c r="D221" s="222" t="s">
        <v>137</v>
      </c>
      <c r="E221" s="223" t="s">
        <v>302</v>
      </c>
      <c r="F221" s="224" t="s">
        <v>303</v>
      </c>
      <c r="G221" s="225" t="s">
        <v>210</v>
      </c>
      <c r="H221" s="226">
        <v>0.22</v>
      </c>
      <c r="I221" s="227"/>
      <c r="J221" s="228">
        <f>ROUND(I221*H221,2)</f>
        <v>0</v>
      </c>
      <c r="K221" s="224" t="s">
        <v>196</v>
      </c>
      <c r="L221" s="42"/>
      <c r="M221" s="229" t="s">
        <v>1</v>
      </c>
      <c r="N221" s="230" t="s">
        <v>39</v>
      </c>
      <c r="O221" s="85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AR221" s="233" t="s">
        <v>217</v>
      </c>
      <c r="AT221" s="233" t="s">
        <v>137</v>
      </c>
      <c r="AU221" s="233" t="s">
        <v>84</v>
      </c>
      <c r="AY221" s="16" t="s">
        <v>135</v>
      </c>
      <c r="BE221" s="234">
        <f><![CDATA[IF(N221="základní",J221,0)]]></f>
        <v>0</v>
      </c>
      <c r="BF221" s="234">
        <f><![CDATA[IF(N221="snížená",J221,0)]]></f>
        <v>0</v>
      </c>
      <c r="BG221" s="234">
        <f><![CDATA[IF(N221="zákl. přenesená",J221,0)]]></f>
        <v>0</v>
      </c>
      <c r="BH221" s="234">
        <f><![CDATA[IF(N221="sníž. přenesená",J221,0)]]></f>
        <v>0</v>
      </c>
      <c r="BI221" s="234">
        <f><![CDATA[IF(N221="nulová",J221,0)]]></f>
        <v>0</v>
      </c>
      <c r="BJ221" s="16" t="s">
        <v>82</v>
      </c>
      <c r="BK221" s="234">
        <f>ROUND(I221*H221,2)</f>
        <v>0</v>
      </c>
      <c r="BL221" s="16" t="s">
        <v>217</v>
      </c>
      <c r="BM221" s="233" t="s">
        <v>304</v>
      </c>
    </row>
    <row r="222" s="11" customFormat="1" ht="22.8" customHeight="1">
      <c r="B222" s="206"/>
      <c r="C222" s="207"/>
      <c r="D222" s="208" t="s">
        <v>73</v>
      </c>
      <c r="E222" s="220" t="s">
        <v>305</v>
      </c>
      <c r="F222" s="220" t="s">
        <v>306</v>
      </c>
      <c r="G222" s="207"/>
      <c r="H222" s="207"/>
      <c r="I222" s="210"/>
      <c r="J222" s="221">
        <f>BK222</f>
        <v>0</v>
      </c>
      <c r="K222" s="207"/>
      <c r="L222" s="212"/>
      <c r="M222" s="213"/>
      <c r="N222" s="214"/>
      <c r="O222" s="214"/>
      <c r="P222" s="215">
        <f>P223</f>
        <v>0</v>
      </c>
      <c r="Q222" s="214"/>
      <c r="R222" s="215">
        <f>R223</f>
        <v>0.015400000000000001</v>
      </c>
      <c r="S222" s="214"/>
      <c r="T222" s="216">
        <f>T223</f>
        <v>0</v>
      </c>
      <c r="AR222" s="217" t="s">
        <v>84</v>
      </c>
      <c r="AT222" s="218" t="s">
        <v>73</v>
      </c>
      <c r="AU222" s="218" t="s">
        <v>82</v>
      </c>
      <c r="AY222" s="217" t="s">
        <v>135</v>
      </c>
      <c r="BK222" s="219">
        <f>BK223</f>
        <v>0</v>
      </c>
    </row>
    <row r="223" s="1" customFormat="1" ht="24" customHeight="1">
      <c r="B223" s="37"/>
      <c r="C223" s="222" t="s">
        <v>257</v>
      </c>
      <c r="D223" s="222" t="s">
        <v>137</v>
      </c>
      <c r="E223" s="223" t="s">
        <v>307</v>
      </c>
      <c r="F223" s="224" t="s">
        <v>308</v>
      </c>
      <c r="G223" s="225" t="s">
        <v>271</v>
      </c>
      <c r="H223" s="226">
        <v>1</v>
      </c>
      <c r="I223" s="227"/>
      <c r="J223" s="228">
        <f>ROUND(I223*H223,2)</f>
        <v>0</v>
      </c>
      <c r="K223" s="224" t="s">
        <v>1</v>
      </c>
      <c r="L223" s="42"/>
      <c r="M223" s="229" t="s">
        <v>1</v>
      </c>
      <c r="N223" s="230" t="s">
        <v>39</v>
      </c>
      <c r="O223" s="85"/>
      <c r="P223" s="231">
        <f>O223*H223</f>
        <v>0</v>
      </c>
      <c r="Q223" s="231">
        <v>0.015400000000000001</v>
      </c>
      <c r="R223" s="231">
        <f>Q223*H223</f>
        <v>0.015400000000000001</v>
      </c>
      <c r="S223" s="231">
        <v>0</v>
      </c>
      <c r="T223" s="232">
        <f>S223*H223</f>
        <v>0</v>
      </c>
      <c r="AR223" s="233" t="s">
        <v>217</v>
      </c>
      <c r="AT223" s="233" t="s">
        <v>137</v>
      </c>
      <c r="AU223" s="233" t="s">
        <v>84</v>
      </c>
      <c r="AY223" s="16" t="s">
        <v>135</v>
      </c>
      <c r="BE223" s="234">
        <f><![CDATA[IF(N223="základní",J223,0)]]></f>
        <v>0</v>
      </c>
      <c r="BF223" s="234">
        <f><![CDATA[IF(N223="snížená",J223,0)]]></f>
        <v>0</v>
      </c>
      <c r="BG223" s="234">
        <f><![CDATA[IF(N223="zákl. přenesená",J223,0)]]></f>
        <v>0</v>
      </c>
      <c r="BH223" s="234">
        <f><![CDATA[IF(N223="sníž. přenesená",J223,0)]]></f>
        <v>0</v>
      </c>
      <c r="BI223" s="234">
        <f><![CDATA[IF(N223="nulová",J223,0)]]></f>
        <v>0</v>
      </c>
      <c r="BJ223" s="16" t="s">
        <v>82</v>
      </c>
      <c r="BK223" s="234">
        <f>ROUND(I223*H223,2)</f>
        <v>0</v>
      </c>
      <c r="BL223" s="16" t="s">
        <v>217</v>
      </c>
      <c r="BM223" s="233" t="s">
        <v>309</v>
      </c>
    </row>
    <row r="224" s="11" customFormat="1" ht="22.8" customHeight="1">
      <c r="B224" s="206"/>
      <c r="C224" s="207"/>
      <c r="D224" s="208" t="s">
        <v>73</v>
      </c>
      <c r="E224" s="220" t="s">
        <v>310</v>
      </c>
      <c r="F224" s="220" t="s">
        <v>311</v>
      </c>
      <c r="G224" s="207"/>
      <c r="H224" s="207"/>
      <c r="I224" s="210"/>
      <c r="J224" s="221">
        <f>BK224</f>
        <v>0</v>
      </c>
      <c r="K224" s="207"/>
      <c r="L224" s="212"/>
      <c r="M224" s="213"/>
      <c r="N224" s="214"/>
      <c r="O224" s="214"/>
      <c r="P224" s="215">
        <f>SUM(P225:P239)</f>
        <v>0</v>
      </c>
      <c r="Q224" s="214"/>
      <c r="R224" s="215">
        <f>SUM(R225:R239)</f>
        <v>0.17353859999999999</v>
      </c>
      <c r="S224" s="214"/>
      <c r="T224" s="216">
        <f>SUM(T225:T239)</f>
        <v>0.017435999999999997</v>
      </c>
      <c r="AR224" s="217" t="s">
        <v>84</v>
      </c>
      <c r="AT224" s="218" t="s">
        <v>73</v>
      </c>
      <c r="AU224" s="218" t="s">
        <v>82</v>
      </c>
      <c r="AY224" s="217" t="s">
        <v>135</v>
      </c>
      <c r="BK224" s="219">
        <f>SUM(BK225:BK239)</f>
        <v>0</v>
      </c>
    </row>
    <row r="225" s="1" customFormat="1" ht="16.5" customHeight="1">
      <c r="B225" s="37"/>
      <c r="C225" s="222" t="s">
        <v>312</v>
      </c>
      <c r="D225" s="222" t="s">
        <v>137</v>
      </c>
      <c r="E225" s="223" t="s">
        <v>313</v>
      </c>
      <c r="F225" s="224" t="s">
        <v>314</v>
      </c>
      <c r="G225" s="225" t="s">
        <v>140</v>
      </c>
      <c r="H225" s="226">
        <v>50</v>
      </c>
      <c r="I225" s="227"/>
      <c r="J225" s="228">
        <f>ROUND(I225*H225,2)</f>
        <v>0</v>
      </c>
      <c r="K225" s="224" t="s">
        <v>196</v>
      </c>
      <c r="L225" s="42"/>
      <c r="M225" s="229" t="s">
        <v>1</v>
      </c>
      <c r="N225" s="230" t="s">
        <v>39</v>
      </c>
      <c r="O225" s="85"/>
      <c r="P225" s="231">
        <f>O225*H225</f>
        <v>0</v>
      </c>
      <c r="Q225" s="231">
        <v>0.00059999999999999995</v>
      </c>
      <c r="R225" s="231">
        <f>Q225*H225</f>
        <v>0.029999999999999999</v>
      </c>
      <c r="S225" s="231">
        <v>0</v>
      </c>
      <c r="T225" s="232">
        <f>S225*H225</f>
        <v>0</v>
      </c>
      <c r="AR225" s="233" t="s">
        <v>217</v>
      </c>
      <c r="AT225" s="233" t="s">
        <v>137</v>
      </c>
      <c r="AU225" s="233" t="s">
        <v>84</v>
      </c>
      <c r="AY225" s="16" t="s">
        <v>135</v>
      </c>
      <c r="BE225" s="234">
        <f><![CDATA[IF(N225="základní",J225,0)]]></f>
        <v>0</v>
      </c>
      <c r="BF225" s="234">
        <f><![CDATA[IF(N225="snížená",J225,0)]]></f>
        <v>0</v>
      </c>
      <c r="BG225" s="234">
        <f><![CDATA[IF(N225="zákl. přenesená",J225,0)]]></f>
        <v>0</v>
      </c>
      <c r="BH225" s="234">
        <f><![CDATA[IF(N225="sníž. přenesená",J225,0)]]></f>
        <v>0</v>
      </c>
      <c r="BI225" s="234">
        <f><![CDATA[IF(N225="nulová",J225,0)]]></f>
        <v>0</v>
      </c>
      <c r="BJ225" s="16" t="s">
        <v>82</v>
      </c>
      <c r="BK225" s="234">
        <f>ROUND(I225*H225,2)</f>
        <v>0</v>
      </c>
      <c r="BL225" s="16" t="s">
        <v>217</v>
      </c>
      <c r="BM225" s="233" t="s">
        <v>315</v>
      </c>
    </row>
    <row r="226" s="12" customFormat="1">
      <c r="B226" s="235"/>
      <c r="C226" s="236"/>
      <c r="D226" s="237" t="s">
        <v>143</v>
      </c>
      <c r="E226" s="238" t="s">
        <v>1</v>
      </c>
      <c r="F226" s="239" t="s">
        <v>316</v>
      </c>
      <c r="G226" s="236"/>
      <c r="H226" s="240">
        <v>50</v>
      </c>
      <c r="I226" s="241"/>
      <c r="J226" s="236"/>
      <c r="K226" s="236"/>
      <c r="L226" s="242"/>
      <c r="M226" s="243"/>
      <c r="N226" s="244"/>
      <c r="O226" s="244"/>
      <c r="P226" s="244"/>
      <c r="Q226" s="244"/>
      <c r="R226" s="244"/>
      <c r="S226" s="244"/>
      <c r="T226" s="245"/>
      <c r="AT226" s="246" t="s">
        <v>143</v>
      </c>
      <c r="AU226" s="246" t="s">
        <v>84</v>
      </c>
      <c r="AV226" s="12" t="s">
        <v>84</v>
      </c>
      <c r="AW226" s="12" t="s">
        <v>31</v>
      </c>
      <c r="AX226" s="12" t="s">
        <v>82</v>
      </c>
      <c r="AY226" s="246" t="s">
        <v>135</v>
      </c>
    </row>
    <row r="227" s="1" customFormat="1" ht="24" customHeight="1">
      <c r="B227" s="37"/>
      <c r="C227" s="247" t="s">
        <v>317</v>
      </c>
      <c r="D227" s="247" t="s">
        <v>157</v>
      </c>
      <c r="E227" s="248" t="s">
        <v>318</v>
      </c>
      <c r="F227" s="249" t="s">
        <v>319</v>
      </c>
      <c r="G227" s="250" t="s">
        <v>140</v>
      </c>
      <c r="H227" s="251">
        <v>50</v>
      </c>
      <c r="I227" s="252"/>
      <c r="J227" s="253">
        <f>ROUND(I227*H227,2)</f>
        <v>0</v>
      </c>
      <c r="K227" s="249" t="s">
        <v>196</v>
      </c>
      <c r="L227" s="254"/>
      <c r="M227" s="255" t="s">
        <v>1</v>
      </c>
      <c r="N227" s="256" t="s">
        <v>39</v>
      </c>
      <c r="O227" s="85"/>
      <c r="P227" s="231">
        <f>O227*H227</f>
        <v>0</v>
      </c>
      <c r="Q227" s="231">
        <v>0.0023999999999999998</v>
      </c>
      <c r="R227" s="231">
        <f>Q227*H227</f>
        <v>0.12</v>
      </c>
      <c r="S227" s="231">
        <v>0</v>
      </c>
      <c r="T227" s="232">
        <f>S227*H227</f>
        <v>0</v>
      </c>
      <c r="AR227" s="233" t="s">
        <v>257</v>
      </c>
      <c r="AT227" s="233" t="s">
        <v>157</v>
      </c>
      <c r="AU227" s="233" t="s">
        <v>84</v>
      </c>
      <c r="AY227" s="16" t="s">
        <v>135</v>
      </c>
      <c r="BE227" s="234">
        <f><![CDATA[IF(N227="základní",J227,0)]]></f>
        <v>0</v>
      </c>
      <c r="BF227" s="234">
        <f><![CDATA[IF(N227="snížená",J227,0)]]></f>
        <v>0</v>
      </c>
      <c r="BG227" s="234">
        <f><![CDATA[IF(N227="zákl. přenesená",J227,0)]]></f>
        <v>0</v>
      </c>
      <c r="BH227" s="234">
        <f><![CDATA[IF(N227="sníž. přenesená",J227,0)]]></f>
        <v>0</v>
      </c>
      <c r="BI227" s="234">
        <f><![CDATA[IF(N227="nulová",J227,0)]]></f>
        <v>0</v>
      </c>
      <c r="BJ227" s="16" t="s">
        <v>82</v>
      </c>
      <c r="BK227" s="234">
        <f>ROUND(I227*H227,2)</f>
        <v>0</v>
      </c>
      <c r="BL227" s="16" t="s">
        <v>217</v>
      </c>
      <c r="BM227" s="233" t="s">
        <v>320</v>
      </c>
    </row>
    <row r="228" s="1" customFormat="1" ht="24" customHeight="1">
      <c r="B228" s="37"/>
      <c r="C228" s="222" t="s">
        <v>321</v>
      </c>
      <c r="D228" s="222" t="s">
        <v>137</v>
      </c>
      <c r="E228" s="223" t="s">
        <v>322</v>
      </c>
      <c r="F228" s="224" t="s">
        <v>323</v>
      </c>
      <c r="G228" s="225" t="s">
        <v>178</v>
      </c>
      <c r="H228" s="226">
        <v>58.119999999999997</v>
      </c>
      <c r="I228" s="227"/>
      <c r="J228" s="228">
        <f>ROUND(I228*H228,2)</f>
        <v>0</v>
      </c>
      <c r="K228" s="224" t="s">
        <v>196</v>
      </c>
      <c r="L228" s="42"/>
      <c r="M228" s="229" t="s">
        <v>1</v>
      </c>
      <c r="N228" s="230" t="s">
        <v>39</v>
      </c>
      <c r="O228" s="85"/>
      <c r="P228" s="231">
        <f>O228*H228</f>
        <v>0</v>
      </c>
      <c r="Q228" s="231">
        <v>0</v>
      </c>
      <c r="R228" s="231">
        <f>Q228*H228</f>
        <v>0</v>
      </c>
      <c r="S228" s="231">
        <v>0.00029999999999999997</v>
      </c>
      <c r="T228" s="232">
        <f>S228*H228</f>
        <v>0.017435999999999997</v>
      </c>
      <c r="AR228" s="233" t="s">
        <v>217</v>
      </c>
      <c r="AT228" s="233" t="s">
        <v>137</v>
      </c>
      <c r="AU228" s="233" t="s">
        <v>84</v>
      </c>
      <c r="AY228" s="16" t="s">
        <v>135</v>
      </c>
      <c r="BE228" s="234">
        <f><![CDATA[IF(N228="základní",J228,0)]]></f>
        <v>0</v>
      </c>
      <c r="BF228" s="234">
        <f><![CDATA[IF(N228="snížená",J228,0)]]></f>
        <v>0</v>
      </c>
      <c r="BG228" s="234">
        <f><![CDATA[IF(N228="zákl. přenesená",J228,0)]]></f>
        <v>0</v>
      </c>
      <c r="BH228" s="234">
        <f><![CDATA[IF(N228="sníž. přenesená",J228,0)]]></f>
        <v>0</v>
      </c>
      <c r="BI228" s="234">
        <f><![CDATA[IF(N228="nulová",J228,0)]]></f>
        <v>0</v>
      </c>
      <c r="BJ228" s="16" t="s">
        <v>82</v>
      </c>
      <c r="BK228" s="234">
        <f>ROUND(I228*H228,2)</f>
        <v>0</v>
      </c>
      <c r="BL228" s="16" t="s">
        <v>217</v>
      </c>
      <c r="BM228" s="233" t="s">
        <v>324</v>
      </c>
    </row>
    <row r="229" s="12" customFormat="1">
      <c r="B229" s="235"/>
      <c r="C229" s="236"/>
      <c r="D229" s="237" t="s">
        <v>143</v>
      </c>
      <c r="E229" s="238" t="s">
        <v>1</v>
      </c>
      <c r="F229" s="239" t="s">
        <v>180</v>
      </c>
      <c r="G229" s="236"/>
      <c r="H229" s="240">
        <v>27.800000000000001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AT229" s="246" t="s">
        <v>143</v>
      </c>
      <c r="AU229" s="246" t="s">
        <v>84</v>
      </c>
      <c r="AV229" s="12" t="s">
        <v>84</v>
      </c>
      <c r="AW229" s="12" t="s">
        <v>31</v>
      </c>
      <c r="AX229" s="12" t="s">
        <v>74</v>
      </c>
      <c r="AY229" s="246" t="s">
        <v>135</v>
      </c>
    </row>
    <row r="230" s="12" customFormat="1">
      <c r="B230" s="235"/>
      <c r="C230" s="236"/>
      <c r="D230" s="237" t="s">
        <v>143</v>
      </c>
      <c r="E230" s="238" t="s">
        <v>1</v>
      </c>
      <c r="F230" s="239" t="s">
        <v>181</v>
      </c>
      <c r="G230" s="236"/>
      <c r="H230" s="240">
        <v>30.32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AT230" s="246" t="s">
        <v>143</v>
      </c>
      <c r="AU230" s="246" t="s">
        <v>84</v>
      </c>
      <c r="AV230" s="12" t="s">
        <v>84</v>
      </c>
      <c r="AW230" s="12" t="s">
        <v>31</v>
      </c>
      <c r="AX230" s="12" t="s">
        <v>74</v>
      </c>
      <c r="AY230" s="246" t="s">
        <v>135</v>
      </c>
    </row>
    <row r="231" s="13" customFormat="1">
      <c r="B231" s="257"/>
      <c r="C231" s="258"/>
      <c r="D231" s="237" t="s">
        <v>143</v>
      </c>
      <c r="E231" s="259" t="s">
        <v>1</v>
      </c>
      <c r="F231" s="260" t="s">
        <v>171</v>
      </c>
      <c r="G231" s="258"/>
      <c r="H231" s="261">
        <v>58.119999999999997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AT231" s="267" t="s">
        <v>143</v>
      </c>
      <c r="AU231" s="267" t="s">
        <v>84</v>
      </c>
      <c r="AV231" s="13" t="s">
        <v>141</v>
      </c>
      <c r="AW231" s="13" t="s">
        <v>31</v>
      </c>
      <c r="AX231" s="13" t="s">
        <v>82</v>
      </c>
      <c r="AY231" s="267" t="s">
        <v>135</v>
      </c>
    </row>
    <row r="232" s="1" customFormat="1" ht="16.5" customHeight="1">
      <c r="B232" s="37"/>
      <c r="C232" s="222" t="s">
        <v>325</v>
      </c>
      <c r="D232" s="222" t="s">
        <v>137</v>
      </c>
      <c r="E232" s="223" t="s">
        <v>326</v>
      </c>
      <c r="F232" s="224" t="s">
        <v>327</v>
      </c>
      <c r="G232" s="225" t="s">
        <v>178</v>
      </c>
      <c r="H232" s="226">
        <v>58.119999999999997</v>
      </c>
      <c r="I232" s="227"/>
      <c r="J232" s="228">
        <f>ROUND(I232*H232,2)</f>
        <v>0</v>
      </c>
      <c r="K232" s="224" t="s">
        <v>196</v>
      </c>
      <c r="L232" s="42"/>
      <c r="M232" s="229" t="s">
        <v>1</v>
      </c>
      <c r="N232" s="230" t="s">
        <v>39</v>
      </c>
      <c r="O232" s="85"/>
      <c r="P232" s="231">
        <f>O232*H232</f>
        <v>0</v>
      </c>
      <c r="Q232" s="231">
        <v>2.0000000000000002E-05</v>
      </c>
      <c r="R232" s="231">
        <f>Q232*H232</f>
        <v>0.0011624000000000001</v>
      </c>
      <c r="S232" s="231">
        <v>0</v>
      </c>
      <c r="T232" s="232">
        <f>S232*H232</f>
        <v>0</v>
      </c>
      <c r="AR232" s="233" t="s">
        <v>217</v>
      </c>
      <c r="AT232" s="233" t="s">
        <v>137</v>
      </c>
      <c r="AU232" s="233" t="s">
        <v>84</v>
      </c>
      <c r="AY232" s="16" t="s">
        <v>135</v>
      </c>
      <c r="BE232" s="234">
        <f><![CDATA[IF(N232="základní",J232,0)]]></f>
        <v>0</v>
      </c>
      <c r="BF232" s="234">
        <f><![CDATA[IF(N232="snížená",J232,0)]]></f>
        <v>0</v>
      </c>
      <c r="BG232" s="234">
        <f><![CDATA[IF(N232="zákl. přenesená",J232,0)]]></f>
        <v>0</v>
      </c>
      <c r="BH232" s="234">
        <f><![CDATA[IF(N232="sníž. přenesená",J232,0)]]></f>
        <v>0</v>
      </c>
      <c r="BI232" s="234">
        <f><![CDATA[IF(N232="nulová",J232,0)]]></f>
        <v>0</v>
      </c>
      <c r="BJ232" s="16" t="s">
        <v>82</v>
      </c>
      <c r="BK232" s="234">
        <f>ROUND(I232*H232,2)</f>
        <v>0</v>
      </c>
      <c r="BL232" s="16" t="s">
        <v>217</v>
      </c>
      <c r="BM232" s="233" t="s">
        <v>328</v>
      </c>
    </row>
    <row r="233" s="12" customFormat="1">
      <c r="B233" s="235"/>
      <c r="C233" s="236"/>
      <c r="D233" s="237" t="s">
        <v>143</v>
      </c>
      <c r="E233" s="238" t="s">
        <v>1</v>
      </c>
      <c r="F233" s="239" t="s">
        <v>180</v>
      </c>
      <c r="G233" s="236"/>
      <c r="H233" s="240">
        <v>27.800000000000001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AT233" s="246" t="s">
        <v>143</v>
      </c>
      <c r="AU233" s="246" t="s">
        <v>84</v>
      </c>
      <c r="AV233" s="12" t="s">
        <v>84</v>
      </c>
      <c r="AW233" s="12" t="s">
        <v>31</v>
      </c>
      <c r="AX233" s="12" t="s">
        <v>74</v>
      </c>
      <c r="AY233" s="246" t="s">
        <v>135</v>
      </c>
    </row>
    <row r="234" s="12" customFormat="1">
      <c r="B234" s="235"/>
      <c r="C234" s="236"/>
      <c r="D234" s="237" t="s">
        <v>143</v>
      </c>
      <c r="E234" s="238" t="s">
        <v>1</v>
      </c>
      <c r="F234" s="239" t="s">
        <v>181</v>
      </c>
      <c r="G234" s="236"/>
      <c r="H234" s="240">
        <v>30.32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AT234" s="246" t="s">
        <v>143</v>
      </c>
      <c r="AU234" s="246" t="s">
        <v>84</v>
      </c>
      <c r="AV234" s="12" t="s">
        <v>84</v>
      </c>
      <c r="AW234" s="12" t="s">
        <v>31</v>
      </c>
      <c r="AX234" s="12" t="s">
        <v>74</v>
      </c>
      <c r="AY234" s="246" t="s">
        <v>135</v>
      </c>
    </row>
    <row r="235" s="13" customFormat="1">
      <c r="B235" s="257"/>
      <c r="C235" s="258"/>
      <c r="D235" s="237" t="s">
        <v>143</v>
      </c>
      <c r="E235" s="259" t="s">
        <v>1</v>
      </c>
      <c r="F235" s="260" t="s">
        <v>171</v>
      </c>
      <c r="G235" s="258"/>
      <c r="H235" s="261">
        <v>58.119999999999997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AT235" s="267" t="s">
        <v>143</v>
      </c>
      <c r="AU235" s="267" t="s">
        <v>84</v>
      </c>
      <c r="AV235" s="13" t="s">
        <v>141</v>
      </c>
      <c r="AW235" s="13" t="s">
        <v>31</v>
      </c>
      <c r="AX235" s="13" t="s">
        <v>82</v>
      </c>
      <c r="AY235" s="267" t="s">
        <v>135</v>
      </c>
    </row>
    <row r="236" s="1" customFormat="1" ht="16.5" customHeight="1">
      <c r="B236" s="37"/>
      <c r="C236" s="247" t="s">
        <v>329</v>
      </c>
      <c r="D236" s="247" t="s">
        <v>157</v>
      </c>
      <c r="E236" s="248" t="s">
        <v>330</v>
      </c>
      <c r="F236" s="249" t="s">
        <v>331</v>
      </c>
      <c r="G236" s="250" t="s">
        <v>178</v>
      </c>
      <c r="H236" s="251">
        <v>63.932000000000002</v>
      </c>
      <c r="I236" s="252"/>
      <c r="J236" s="253">
        <f>ROUND(I236*H236,2)</f>
        <v>0</v>
      </c>
      <c r="K236" s="249" t="s">
        <v>332</v>
      </c>
      <c r="L236" s="254"/>
      <c r="M236" s="255" t="s">
        <v>1</v>
      </c>
      <c r="N236" s="256" t="s">
        <v>39</v>
      </c>
      <c r="O236" s="85"/>
      <c r="P236" s="231">
        <f>O236*H236</f>
        <v>0</v>
      </c>
      <c r="Q236" s="231">
        <v>0.00035</v>
      </c>
      <c r="R236" s="231">
        <f>Q236*H236</f>
        <v>0.022376199999999999</v>
      </c>
      <c r="S236" s="231">
        <v>0</v>
      </c>
      <c r="T236" s="232">
        <f>S236*H236</f>
        <v>0</v>
      </c>
      <c r="AR236" s="233" t="s">
        <v>257</v>
      </c>
      <c r="AT236" s="233" t="s">
        <v>157</v>
      </c>
      <c r="AU236" s="233" t="s">
        <v>84</v>
      </c>
      <c r="AY236" s="16" t="s">
        <v>135</v>
      </c>
      <c r="BE236" s="234">
        <f><![CDATA[IF(N236="základní",J236,0)]]></f>
        <v>0</v>
      </c>
      <c r="BF236" s="234">
        <f><![CDATA[IF(N236="snížená",J236,0)]]></f>
        <v>0</v>
      </c>
      <c r="BG236" s="234">
        <f><![CDATA[IF(N236="zákl. přenesená",J236,0)]]></f>
        <v>0</v>
      </c>
      <c r="BH236" s="234">
        <f><![CDATA[IF(N236="sníž. přenesená",J236,0)]]></f>
        <v>0</v>
      </c>
      <c r="BI236" s="234">
        <f><![CDATA[IF(N236="nulová",J236,0)]]></f>
        <v>0</v>
      </c>
      <c r="BJ236" s="16" t="s">
        <v>82</v>
      </c>
      <c r="BK236" s="234">
        <f>ROUND(I236*H236,2)</f>
        <v>0</v>
      </c>
      <c r="BL236" s="16" t="s">
        <v>217</v>
      </c>
      <c r="BM236" s="233" t="s">
        <v>333</v>
      </c>
    </row>
    <row r="237" s="12" customFormat="1">
      <c r="B237" s="235"/>
      <c r="C237" s="236"/>
      <c r="D237" s="237" t="s">
        <v>143</v>
      </c>
      <c r="E237" s="236"/>
      <c r="F237" s="239" t="s">
        <v>334</v>
      </c>
      <c r="G237" s="236"/>
      <c r="H237" s="240">
        <v>63.932000000000002</v>
      </c>
      <c r="I237" s="241"/>
      <c r="J237" s="236"/>
      <c r="K237" s="236"/>
      <c r="L237" s="242"/>
      <c r="M237" s="243"/>
      <c r="N237" s="244"/>
      <c r="O237" s="244"/>
      <c r="P237" s="244"/>
      <c r="Q237" s="244"/>
      <c r="R237" s="244"/>
      <c r="S237" s="244"/>
      <c r="T237" s="245"/>
      <c r="AT237" s="246" t="s">
        <v>143</v>
      </c>
      <c r="AU237" s="246" t="s">
        <v>84</v>
      </c>
      <c r="AV237" s="12" t="s">
        <v>84</v>
      </c>
      <c r="AW237" s="12" t="s">
        <v>4</v>
      </c>
      <c r="AX237" s="12" t="s">
        <v>82</v>
      </c>
      <c r="AY237" s="246" t="s">
        <v>135</v>
      </c>
    </row>
    <row r="238" s="1" customFormat="1" ht="16.5" customHeight="1">
      <c r="B238" s="37"/>
      <c r="C238" s="222" t="s">
        <v>335</v>
      </c>
      <c r="D238" s="222" t="s">
        <v>137</v>
      </c>
      <c r="E238" s="223" t="s">
        <v>336</v>
      </c>
      <c r="F238" s="224" t="s">
        <v>337</v>
      </c>
      <c r="G238" s="225" t="s">
        <v>140</v>
      </c>
      <c r="H238" s="226">
        <v>50</v>
      </c>
      <c r="I238" s="227"/>
      <c r="J238" s="228">
        <f>ROUND(I238*H238,2)</f>
        <v>0</v>
      </c>
      <c r="K238" s="224" t="s">
        <v>1</v>
      </c>
      <c r="L238" s="42"/>
      <c r="M238" s="229" t="s">
        <v>1</v>
      </c>
      <c r="N238" s="230" t="s">
        <v>39</v>
      </c>
      <c r="O238" s="85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AR238" s="233" t="s">
        <v>217</v>
      </c>
      <c r="AT238" s="233" t="s">
        <v>137</v>
      </c>
      <c r="AU238" s="233" t="s">
        <v>84</v>
      </c>
      <c r="AY238" s="16" t="s">
        <v>135</v>
      </c>
      <c r="BE238" s="234">
        <f><![CDATA[IF(N238="základní",J238,0)]]></f>
        <v>0</v>
      </c>
      <c r="BF238" s="234">
        <f><![CDATA[IF(N238="snížená",J238,0)]]></f>
        <v>0</v>
      </c>
      <c r="BG238" s="234">
        <f><![CDATA[IF(N238="zákl. přenesená",J238,0)]]></f>
        <v>0</v>
      </c>
      <c r="BH238" s="234">
        <f><![CDATA[IF(N238="sníž. přenesená",J238,0)]]></f>
        <v>0</v>
      </c>
      <c r="BI238" s="234">
        <f><![CDATA[IF(N238="nulová",J238,0)]]></f>
        <v>0</v>
      </c>
      <c r="BJ238" s="16" t="s">
        <v>82</v>
      </c>
      <c r="BK238" s="234">
        <f>ROUND(I238*H238,2)</f>
        <v>0</v>
      </c>
      <c r="BL238" s="16" t="s">
        <v>217</v>
      </c>
      <c r="BM238" s="233" t="s">
        <v>338</v>
      </c>
    </row>
    <row r="239" s="1" customFormat="1" ht="24" customHeight="1">
      <c r="B239" s="37"/>
      <c r="C239" s="222" t="s">
        <v>339</v>
      </c>
      <c r="D239" s="222" t="s">
        <v>137</v>
      </c>
      <c r="E239" s="223" t="s">
        <v>340</v>
      </c>
      <c r="F239" s="224" t="s">
        <v>341</v>
      </c>
      <c r="G239" s="225" t="s">
        <v>210</v>
      </c>
      <c r="H239" s="226">
        <v>0.17399999999999999</v>
      </c>
      <c r="I239" s="227"/>
      <c r="J239" s="228">
        <f>ROUND(I239*H239,2)</f>
        <v>0</v>
      </c>
      <c r="K239" s="224" t="s">
        <v>196</v>
      </c>
      <c r="L239" s="42"/>
      <c r="M239" s="229" t="s">
        <v>1</v>
      </c>
      <c r="N239" s="230" t="s">
        <v>39</v>
      </c>
      <c r="O239" s="85"/>
      <c r="P239" s="231">
        <f>O239*H239</f>
        <v>0</v>
      </c>
      <c r="Q239" s="231">
        <v>0</v>
      </c>
      <c r="R239" s="231">
        <f>Q239*H239</f>
        <v>0</v>
      </c>
      <c r="S239" s="231">
        <v>0</v>
      </c>
      <c r="T239" s="232">
        <f>S239*H239</f>
        <v>0</v>
      </c>
      <c r="AR239" s="233" t="s">
        <v>217</v>
      </c>
      <c r="AT239" s="233" t="s">
        <v>137</v>
      </c>
      <c r="AU239" s="233" t="s">
        <v>84</v>
      </c>
      <c r="AY239" s="16" t="s">
        <v>135</v>
      </c>
      <c r="BE239" s="234">
        <f><![CDATA[IF(N239="základní",J239,0)]]></f>
        <v>0</v>
      </c>
      <c r="BF239" s="234">
        <f><![CDATA[IF(N239="snížená",J239,0)]]></f>
        <v>0</v>
      </c>
      <c r="BG239" s="234">
        <f><![CDATA[IF(N239="zákl. přenesená",J239,0)]]></f>
        <v>0</v>
      </c>
      <c r="BH239" s="234">
        <f><![CDATA[IF(N239="sníž. přenesená",J239,0)]]></f>
        <v>0</v>
      </c>
      <c r="BI239" s="234">
        <f><![CDATA[IF(N239="nulová",J239,0)]]></f>
        <v>0</v>
      </c>
      <c r="BJ239" s="16" t="s">
        <v>82</v>
      </c>
      <c r="BK239" s="234">
        <f>ROUND(I239*H239,2)</f>
        <v>0</v>
      </c>
      <c r="BL239" s="16" t="s">
        <v>217</v>
      </c>
      <c r="BM239" s="233" t="s">
        <v>342</v>
      </c>
    </row>
    <row r="240" s="11" customFormat="1" ht="22.8" customHeight="1">
      <c r="B240" s="206"/>
      <c r="C240" s="207"/>
      <c r="D240" s="208" t="s">
        <v>73</v>
      </c>
      <c r="E240" s="220" t="s">
        <v>343</v>
      </c>
      <c r="F240" s="220" t="s">
        <v>344</v>
      </c>
      <c r="G240" s="207"/>
      <c r="H240" s="207"/>
      <c r="I240" s="210"/>
      <c r="J240" s="221">
        <f>BK240</f>
        <v>0</v>
      </c>
      <c r="K240" s="207"/>
      <c r="L240" s="212"/>
      <c r="M240" s="213"/>
      <c r="N240" s="214"/>
      <c r="O240" s="214"/>
      <c r="P240" s="215">
        <f>SUM(P241:P246)</f>
        <v>0</v>
      </c>
      <c r="Q240" s="214"/>
      <c r="R240" s="215">
        <f>SUM(R241:R246)</f>
        <v>0.010350000000000002</v>
      </c>
      <c r="S240" s="214"/>
      <c r="T240" s="216">
        <f>SUM(T241:T246)</f>
        <v>0</v>
      </c>
      <c r="AR240" s="217" t="s">
        <v>84</v>
      </c>
      <c r="AT240" s="218" t="s">
        <v>73</v>
      </c>
      <c r="AU240" s="218" t="s">
        <v>82</v>
      </c>
      <c r="AY240" s="217" t="s">
        <v>135</v>
      </c>
      <c r="BK240" s="219">
        <f>SUM(BK241:BK246)</f>
        <v>0</v>
      </c>
    </row>
    <row r="241" s="1" customFormat="1" ht="24" customHeight="1">
      <c r="B241" s="37"/>
      <c r="C241" s="222" t="s">
        <v>345</v>
      </c>
      <c r="D241" s="222" t="s">
        <v>137</v>
      </c>
      <c r="E241" s="223" t="s">
        <v>346</v>
      </c>
      <c r="F241" s="224" t="s">
        <v>347</v>
      </c>
      <c r="G241" s="225" t="s">
        <v>140</v>
      </c>
      <c r="H241" s="226">
        <v>3.4500000000000002</v>
      </c>
      <c r="I241" s="227"/>
      <c r="J241" s="228">
        <f>ROUND(I241*H241,2)</f>
        <v>0</v>
      </c>
      <c r="K241" s="224" t="s">
        <v>196</v>
      </c>
      <c r="L241" s="42"/>
      <c r="M241" s="229" t="s">
        <v>1</v>
      </c>
      <c r="N241" s="230" t="s">
        <v>39</v>
      </c>
      <c r="O241" s="85"/>
      <c r="P241" s="231">
        <f>O241*H241</f>
        <v>0</v>
      </c>
      <c r="Q241" s="231">
        <v>0.0030000000000000001</v>
      </c>
      <c r="R241" s="231">
        <f>Q241*H241</f>
        <v>0.010350000000000002</v>
      </c>
      <c r="S241" s="231">
        <v>0</v>
      </c>
      <c r="T241" s="232">
        <f>S241*H241</f>
        <v>0</v>
      </c>
      <c r="AR241" s="233" t="s">
        <v>217</v>
      </c>
      <c r="AT241" s="233" t="s">
        <v>137</v>
      </c>
      <c r="AU241" s="233" t="s">
        <v>84</v>
      </c>
      <c r="AY241" s="16" t="s">
        <v>135</v>
      </c>
      <c r="BE241" s="234">
        <f><![CDATA[IF(N241="základní",J241,0)]]></f>
        <v>0</v>
      </c>
      <c r="BF241" s="234">
        <f><![CDATA[IF(N241="snížená",J241,0)]]></f>
        <v>0</v>
      </c>
      <c r="BG241" s="234">
        <f><![CDATA[IF(N241="zákl. přenesená",J241,0)]]></f>
        <v>0</v>
      </c>
      <c r="BH241" s="234">
        <f><![CDATA[IF(N241="sníž. přenesená",J241,0)]]></f>
        <v>0</v>
      </c>
      <c r="BI241" s="234">
        <f><![CDATA[IF(N241="nulová",J241,0)]]></f>
        <v>0</v>
      </c>
      <c r="BJ241" s="16" t="s">
        <v>82</v>
      </c>
      <c r="BK241" s="234">
        <f>ROUND(I241*H241,2)</f>
        <v>0</v>
      </c>
      <c r="BL241" s="16" t="s">
        <v>217</v>
      </c>
      <c r="BM241" s="233" t="s">
        <v>348</v>
      </c>
    </row>
    <row r="242" s="12" customFormat="1">
      <c r="B242" s="235"/>
      <c r="C242" s="236"/>
      <c r="D242" s="237" t="s">
        <v>143</v>
      </c>
      <c r="E242" s="238" t="s">
        <v>1</v>
      </c>
      <c r="F242" s="239" t="s">
        <v>252</v>
      </c>
      <c r="G242" s="236"/>
      <c r="H242" s="240">
        <v>3.4500000000000002</v>
      </c>
      <c r="I242" s="241"/>
      <c r="J242" s="236"/>
      <c r="K242" s="236"/>
      <c r="L242" s="242"/>
      <c r="M242" s="243"/>
      <c r="N242" s="244"/>
      <c r="O242" s="244"/>
      <c r="P242" s="244"/>
      <c r="Q242" s="244"/>
      <c r="R242" s="244"/>
      <c r="S242" s="244"/>
      <c r="T242" s="245"/>
      <c r="AT242" s="246" t="s">
        <v>143</v>
      </c>
      <c r="AU242" s="246" t="s">
        <v>84</v>
      </c>
      <c r="AV242" s="12" t="s">
        <v>84</v>
      </c>
      <c r="AW242" s="12" t="s">
        <v>31</v>
      </c>
      <c r="AX242" s="12" t="s">
        <v>82</v>
      </c>
      <c r="AY242" s="246" t="s">
        <v>135</v>
      </c>
    </row>
    <row r="243" s="1" customFormat="1" ht="24" customHeight="1">
      <c r="B243" s="37"/>
      <c r="C243" s="222" t="s">
        <v>349</v>
      </c>
      <c r="D243" s="222" t="s">
        <v>137</v>
      </c>
      <c r="E243" s="223" t="s">
        <v>350</v>
      </c>
      <c r="F243" s="224" t="s">
        <v>351</v>
      </c>
      <c r="G243" s="225" t="s">
        <v>140</v>
      </c>
      <c r="H243" s="226">
        <v>3.4500000000000002</v>
      </c>
      <c r="I243" s="227"/>
      <c r="J243" s="228">
        <f>ROUND(I243*H243,2)</f>
        <v>0</v>
      </c>
      <c r="K243" s="224" t="s">
        <v>196</v>
      </c>
      <c r="L243" s="42"/>
      <c r="M243" s="229" t="s">
        <v>1</v>
      </c>
      <c r="N243" s="230" t="s">
        <v>39</v>
      </c>
      <c r="O243" s="85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AR243" s="233" t="s">
        <v>217</v>
      </c>
      <c r="AT243" s="233" t="s">
        <v>137</v>
      </c>
      <c r="AU243" s="233" t="s">
        <v>84</v>
      </c>
      <c r="AY243" s="16" t="s">
        <v>135</v>
      </c>
      <c r="BE243" s="234">
        <f><![CDATA[IF(N243="základní",J243,0)]]></f>
        <v>0</v>
      </c>
      <c r="BF243" s="234">
        <f><![CDATA[IF(N243="snížená",J243,0)]]></f>
        <v>0</v>
      </c>
      <c r="BG243" s="234">
        <f><![CDATA[IF(N243="zákl. přenesená",J243,0)]]></f>
        <v>0</v>
      </c>
      <c r="BH243" s="234">
        <f><![CDATA[IF(N243="sníž. přenesená",J243,0)]]></f>
        <v>0</v>
      </c>
      <c r="BI243" s="234">
        <f><![CDATA[IF(N243="nulová",J243,0)]]></f>
        <v>0</v>
      </c>
      <c r="BJ243" s="16" t="s">
        <v>82</v>
      </c>
      <c r="BK243" s="234">
        <f>ROUND(I243*H243,2)</f>
        <v>0</v>
      </c>
      <c r="BL243" s="16" t="s">
        <v>217</v>
      </c>
      <c r="BM243" s="233" t="s">
        <v>352</v>
      </c>
    </row>
    <row r="244" s="12" customFormat="1">
      <c r="B244" s="235"/>
      <c r="C244" s="236"/>
      <c r="D244" s="237" t="s">
        <v>143</v>
      </c>
      <c r="E244" s="238" t="s">
        <v>1</v>
      </c>
      <c r="F244" s="239" t="s">
        <v>252</v>
      </c>
      <c r="G244" s="236"/>
      <c r="H244" s="240">
        <v>3.4500000000000002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AT244" s="246" t="s">
        <v>143</v>
      </c>
      <c r="AU244" s="246" t="s">
        <v>84</v>
      </c>
      <c r="AV244" s="12" t="s">
        <v>84</v>
      </c>
      <c r="AW244" s="12" t="s">
        <v>31</v>
      </c>
      <c r="AX244" s="12" t="s">
        <v>82</v>
      </c>
      <c r="AY244" s="246" t="s">
        <v>135</v>
      </c>
    </row>
    <row r="245" s="1" customFormat="1" ht="24" customHeight="1">
      <c r="B245" s="37"/>
      <c r="C245" s="247" t="s">
        <v>353</v>
      </c>
      <c r="D245" s="247" t="s">
        <v>157</v>
      </c>
      <c r="E245" s="248" t="s">
        <v>343</v>
      </c>
      <c r="F245" s="249" t="s">
        <v>354</v>
      </c>
      <c r="G245" s="250" t="s">
        <v>140</v>
      </c>
      <c r="H245" s="251">
        <v>3.7949999999999999</v>
      </c>
      <c r="I245" s="252"/>
      <c r="J245" s="253">
        <f>ROUND(I245*H245,2)</f>
        <v>0</v>
      </c>
      <c r="K245" s="249" t="s">
        <v>1</v>
      </c>
      <c r="L245" s="254"/>
      <c r="M245" s="255" t="s">
        <v>1</v>
      </c>
      <c r="N245" s="256" t="s">
        <v>39</v>
      </c>
      <c r="O245" s="85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AR245" s="233" t="s">
        <v>257</v>
      </c>
      <c r="AT245" s="233" t="s">
        <v>157</v>
      </c>
      <c r="AU245" s="233" t="s">
        <v>84</v>
      </c>
      <c r="AY245" s="16" t="s">
        <v>135</v>
      </c>
      <c r="BE245" s="234">
        <f><![CDATA[IF(N245="základní",J245,0)]]></f>
        <v>0</v>
      </c>
      <c r="BF245" s="234">
        <f><![CDATA[IF(N245="snížená",J245,0)]]></f>
        <v>0</v>
      </c>
      <c r="BG245" s="234">
        <f><![CDATA[IF(N245="zákl. přenesená",J245,0)]]></f>
        <v>0</v>
      </c>
      <c r="BH245" s="234">
        <f><![CDATA[IF(N245="sníž. přenesená",J245,0)]]></f>
        <v>0</v>
      </c>
      <c r="BI245" s="234">
        <f><![CDATA[IF(N245="nulová",J245,0)]]></f>
        <v>0</v>
      </c>
      <c r="BJ245" s="16" t="s">
        <v>82</v>
      </c>
      <c r="BK245" s="234">
        <f>ROUND(I245*H245,2)</f>
        <v>0</v>
      </c>
      <c r="BL245" s="16" t="s">
        <v>217</v>
      </c>
      <c r="BM245" s="233" t="s">
        <v>355</v>
      </c>
    </row>
    <row r="246" s="12" customFormat="1">
      <c r="B246" s="235"/>
      <c r="C246" s="236"/>
      <c r="D246" s="237" t="s">
        <v>143</v>
      </c>
      <c r="E246" s="236"/>
      <c r="F246" s="239" t="s">
        <v>356</v>
      </c>
      <c r="G246" s="236"/>
      <c r="H246" s="240">
        <v>3.7949999999999999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AT246" s="246" t="s">
        <v>143</v>
      </c>
      <c r="AU246" s="246" t="s">
        <v>84</v>
      </c>
      <c r="AV246" s="12" t="s">
        <v>84</v>
      </c>
      <c r="AW246" s="12" t="s">
        <v>4</v>
      </c>
      <c r="AX246" s="12" t="s">
        <v>82</v>
      </c>
      <c r="AY246" s="246" t="s">
        <v>135</v>
      </c>
    </row>
    <row r="247" s="11" customFormat="1" ht="22.8" customHeight="1">
      <c r="B247" s="206"/>
      <c r="C247" s="207"/>
      <c r="D247" s="208" t="s">
        <v>73</v>
      </c>
      <c r="E247" s="220" t="s">
        <v>357</v>
      </c>
      <c r="F247" s="220" t="s">
        <v>358</v>
      </c>
      <c r="G247" s="207"/>
      <c r="H247" s="207"/>
      <c r="I247" s="210"/>
      <c r="J247" s="221">
        <f>BK247</f>
        <v>0</v>
      </c>
      <c r="K247" s="207"/>
      <c r="L247" s="212"/>
      <c r="M247" s="213"/>
      <c r="N247" s="214"/>
      <c r="O247" s="214"/>
      <c r="P247" s="215">
        <f>SUM(P248:P258)</f>
        <v>0</v>
      </c>
      <c r="Q247" s="214"/>
      <c r="R247" s="215">
        <f>SUM(R248:R258)</f>
        <v>0.01376</v>
      </c>
      <c r="S247" s="214"/>
      <c r="T247" s="216">
        <f>SUM(T248:T258)</f>
        <v>0</v>
      </c>
      <c r="AR247" s="217" t="s">
        <v>84</v>
      </c>
      <c r="AT247" s="218" t="s">
        <v>73</v>
      </c>
      <c r="AU247" s="218" t="s">
        <v>82</v>
      </c>
      <c r="AY247" s="217" t="s">
        <v>135</v>
      </c>
      <c r="BK247" s="219">
        <f>SUM(BK248:BK258)</f>
        <v>0</v>
      </c>
    </row>
    <row r="248" s="1" customFormat="1" ht="24" customHeight="1">
      <c r="B248" s="37"/>
      <c r="C248" s="222" t="s">
        <v>359</v>
      </c>
      <c r="D248" s="222" t="s">
        <v>137</v>
      </c>
      <c r="E248" s="223" t="s">
        <v>360</v>
      </c>
      <c r="F248" s="224" t="s">
        <v>361</v>
      </c>
      <c r="G248" s="225" t="s">
        <v>140</v>
      </c>
      <c r="H248" s="226">
        <v>50</v>
      </c>
      <c r="I248" s="227"/>
      <c r="J248" s="228">
        <f>ROUND(I248*H248,2)</f>
        <v>0</v>
      </c>
      <c r="K248" s="224" t="s">
        <v>196</v>
      </c>
      <c r="L248" s="42"/>
      <c r="M248" s="229" t="s">
        <v>1</v>
      </c>
      <c r="N248" s="230" t="s">
        <v>39</v>
      </c>
      <c r="O248" s="85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AR248" s="233" t="s">
        <v>217</v>
      </c>
      <c r="AT248" s="233" t="s">
        <v>137</v>
      </c>
      <c r="AU248" s="233" t="s">
        <v>84</v>
      </c>
      <c r="AY248" s="16" t="s">
        <v>135</v>
      </c>
      <c r="BE248" s="234">
        <f><![CDATA[IF(N248="základní",J248,0)]]></f>
        <v>0</v>
      </c>
      <c r="BF248" s="234">
        <f><![CDATA[IF(N248="snížená",J248,0)]]></f>
        <v>0</v>
      </c>
      <c r="BG248" s="234">
        <f><![CDATA[IF(N248="zákl. přenesená",J248,0)]]></f>
        <v>0</v>
      </c>
      <c r="BH248" s="234">
        <f><![CDATA[IF(N248="sníž. přenesená",J248,0)]]></f>
        <v>0</v>
      </c>
      <c r="BI248" s="234">
        <f><![CDATA[IF(N248="nulová",J248,0)]]></f>
        <v>0</v>
      </c>
      <c r="BJ248" s="16" t="s">
        <v>82</v>
      </c>
      <c r="BK248" s="234">
        <f>ROUND(I248*H248,2)</f>
        <v>0</v>
      </c>
      <c r="BL248" s="16" t="s">
        <v>217</v>
      </c>
      <c r="BM248" s="233" t="s">
        <v>362</v>
      </c>
    </row>
    <row r="249" s="12" customFormat="1">
      <c r="B249" s="235"/>
      <c r="C249" s="236"/>
      <c r="D249" s="237" t="s">
        <v>143</v>
      </c>
      <c r="E249" s="238" t="s">
        <v>1</v>
      </c>
      <c r="F249" s="239" t="s">
        <v>316</v>
      </c>
      <c r="G249" s="236"/>
      <c r="H249" s="240">
        <v>50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AT249" s="246" t="s">
        <v>143</v>
      </c>
      <c r="AU249" s="246" t="s">
        <v>84</v>
      </c>
      <c r="AV249" s="12" t="s">
        <v>84</v>
      </c>
      <c r="AW249" s="12" t="s">
        <v>31</v>
      </c>
      <c r="AX249" s="12" t="s">
        <v>82</v>
      </c>
      <c r="AY249" s="246" t="s">
        <v>135</v>
      </c>
    </row>
    <row r="250" s="1" customFormat="1" ht="24" customHeight="1">
      <c r="B250" s="37"/>
      <c r="C250" s="222" t="s">
        <v>363</v>
      </c>
      <c r="D250" s="222" t="s">
        <v>137</v>
      </c>
      <c r="E250" s="223" t="s">
        <v>364</v>
      </c>
      <c r="F250" s="224" t="s">
        <v>365</v>
      </c>
      <c r="G250" s="225" t="s">
        <v>366</v>
      </c>
      <c r="H250" s="226">
        <v>4</v>
      </c>
      <c r="I250" s="227"/>
      <c r="J250" s="228">
        <f>ROUND(I250*H250,2)</f>
        <v>0</v>
      </c>
      <c r="K250" s="224" t="s">
        <v>196</v>
      </c>
      <c r="L250" s="42"/>
      <c r="M250" s="229" t="s">
        <v>1</v>
      </c>
      <c r="N250" s="230" t="s">
        <v>39</v>
      </c>
      <c r="O250" s="85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AR250" s="233" t="s">
        <v>217</v>
      </c>
      <c r="AT250" s="233" t="s">
        <v>137</v>
      </c>
      <c r="AU250" s="233" t="s">
        <v>84</v>
      </c>
      <c r="AY250" s="16" t="s">
        <v>135</v>
      </c>
      <c r="BE250" s="234">
        <f><![CDATA[IF(N250="základní",J250,0)]]></f>
        <v>0</v>
      </c>
      <c r="BF250" s="234">
        <f><![CDATA[IF(N250="snížená",J250,0)]]></f>
        <v>0</v>
      </c>
      <c r="BG250" s="234">
        <f><![CDATA[IF(N250="zákl. přenesená",J250,0)]]></f>
        <v>0</v>
      </c>
      <c r="BH250" s="234">
        <f><![CDATA[IF(N250="sníž. přenesená",J250,0)]]></f>
        <v>0</v>
      </c>
      <c r="BI250" s="234">
        <f><![CDATA[IF(N250="nulová",J250,0)]]></f>
        <v>0</v>
      </c>
      <c r="BJ250" s="16" t="s">
        <v>82</v>
      </c>
      <c r="BK250" s="234">
        <f>ROUND(I250*H250,2)</f>
        <v>0</v>
      </c>
      <c r="BL250" s="16" t="s">
        <v>217</v>
      </c>
      <c r="BM250" s="233" t="s">
        <v>367</v>
      </c>
    </row>
    <row r="251" s="1" customFormat="1" ht="24" customHeight="1">
      <c r="B251" s="37"/>
      <c r="C251" s="222" t="s">
        <v>368</v>
      </c>
      <c r="D251" s="222" t="s">
        <v>137</v>
      </c>
      <c r="E251" s="223" t="s">
        <v>369</v>
      </c>
      <c r="F251" s="224" t="s">
        <v>370</v>
      </c>
      <c r="G251" s="225" t="s">
        <v>140</v>
      </c>
      <c r="H251" s="226">
        <v>16</v>
      </c>
      <c r="I251" s="227"/>
      <c r="J251" s="228">
        <f>ROUND(I251*H251,2)</f>
        <v>0</v>
      </c>
      <c r="K251" s="224" t="s">
        <v>196</v>
      </c>
      <c r="L251" s="42"/>
      <c r="M251" s="229" t="s">
        <v>1</v>
      </c>
      <c r="N251" s="230" t="s">
        <v>39</v>
      </c>
      <c r="O251" s="85"/>
      <c r="P251" s="231">
        <f>O251*H251</f>
        <v>0</v>
      </c>
      <c r="Q251" s="231">
        <v>0.00011</v>
      </c>
      <c r="R251" s="231">
        <f>Q251*H251</f>
        <v>0.0017600000000000001</v>
      </c>
      <c r="S251" s="231">
        <v>0</v>
      </c>
      <c r="T251" s="232">
        <f>S251*H251</f>
        <v>0</v>
      </c>
      <c r="AR251" s="233" t="s">
        <v>217</v>
      </c>
      <c r="AT251" s="233" t="s">
        <v>137</v>
      </c>
      <c r="AU251" s="233" t="s">
        <v>84</v>
      </c>
      <c r="AY251" s="16" t="s">
        <v>135</v>
      </c>
      <c r="BE251" s="234">
        <f><![CDATA[IF(N251="základní",J251,0)]]></f>
        <v>0</v>
      </c>
      <c r="BF251" s="234">
        <f><![CDATA[IF(N251="snížená",J251,0)]]></f>
        <v>0</v>
      </c>
      <c r="BG251" s="234">
        <f><![CDATA[IF(N251="zákl. přenesená",J251,0)]]></f>
        <v>0</v>
      </c>
      <c r="BH251" s="234">
        <f><![CDATA[IF(N251="sníž. přenesená",J251,0)]]></f>
        <v>0</v>
      </c>
      <c r="BI251" s="234">
        <f><![CDATA[IF(N251="nulová",J251,0)]]></f>
        <v>0</v>
      </c>
      <c r="BJ251" s="16" t="s">
        <v>82</v>
      </c>
      <c r="BK251" s="234">
        <f>ROUND(I251*H251,2)</f>
        <v>0</v>
      </c>
      <c r="BL251" s="16" t="s">
        <v>217</v>
      </c>
      <c r="BM251" s="233" t="s">
        <v>371</v>
      </c>
    </row>
    <row r="252" s="12" customFormat="1">
      <c r="B252" s="235"/>
      <c r="C252" s="236"/>
      <c r="D252" s="237" t="s">
        <v>143</v>
      </c>
      <c r="E252" s="238" t="s">
        <v>1</v>
      </c>
      <c r="F252" s="239" t="s">
        <v>372</v>
      </c>
      <c r="G252" s="236"/>
      <c r="H252" s="240">
        <v>16</v>
      </c>
      <c r="I252" s="241"/>
      <c r="J252" s="236"/>
      <c r="K252" s="236"/>
      <c r="L252" s="242"/>
      <c r="M252" s="243"/>
      <c r="N252" s="244"/>
      <c r="O252" s="244"/>
      <c r="P252" s="244"/>
      <c r="Q252" s="244"/>
      <c r="R252" s="244"/>
      <c r="S252" s="244"/>
      <c r="T252" s="245"/>
      <c r="AT252" s="246" t="s">
        <v>143</v>
      </c>
      <c r="AU252" s="246" t="s">
        <v>84</v>
      </c>
      <c r="AV252" s="12" t="s">
        <v>84</v>
      </c>
      <c r="AW252" s="12" t="s">
        <v>31</v>
      </c>
      <c r="AX252" s="12" t="s">
        <v>82</v>
      </c>
      <c r="AY252" s="246" t="s">
        <v>135</v>
      </c>
    </row>
    <row r="253" s="1" customFormat="1" ht="24" customHeight="1">
      <c r="B253" s="37"/>
      <c r="C253" s="222" t="s">
        <v>373</v>
      </c>
      <c r="D253" s="222" t="s">
        <v>137</v>
      </c>
      <c r="E253" s="223" t="s">
        <v>374</v>
      </c>
      <c r="F253" s="224" t="s">
        <v>375</v>
      </c>
      <c r="G253" s="225" t="s">
        <v>140</v>
      </c>
      <c r="H253" s="226">
        <v>16</v>
      </c>
      <c r="I253" s="227"/>
      <c r="J253" s="228">
        <f>ROUND(I253*H253,2)</f>
        <v>0</v>
      </c>
      <c r="K253" s="224" t="s">
        <v>196</v>
      </c>
      <c r="L253" s="42"/>
      <c r="M253" s="229" t="s">
        <v>1</v>
      </c>
      <c r="N253" s="230" t="s">
        <v>39</v>
      </c>
      <c r="O253" s="85"/>
      <c r="P253" s="231">
        <f>O253*H253</f>
        <v>0</v>
      </c>
      <c r="Q253" s="231">
        <v>0.00035</v>
      </c>
      <c r="R253" s="231">
        <f>Q253*H253</f>
        <v>0.0055999999999999999</v>
      </c>
      <c r="S253" s="231">
        <v>0</v>
      </c>
      <c r="T253" s="232">
        <f>S253*H253</f>
        <v>0</v>
      </c>
      <c r="AR253" s="233" t="s">
        <v>217</v>
      </c>
      <c r="AT253" s="233" t="s">
        <v>137</v>
      </c>
      <c r="AU253" s="233" t="s">
        <v>84</v>
      </c>
      <c r="AY253" s="16" t="s">
        <v>135</v>
      </c>
      <c r="BE253" s="234">
        <f><![CDATA[IF(N253="základní",J253,0)]]></f>
        <v>0</v>
      </c>
      <c r="BF253" s="234">
        <f><![CDATA[IF(N253="snížená",J253,0)]]></f>
        <v>0</v>
      </c>
      <c r="BG253" s="234">
        <f><![CDATA[IF(N253="zákl. přenesená",J253,0)]]></f>
        <v>0</v>
      </c>
      <c r="BH253" s="234">
        <f><![CDATA[IF(N253="sníž. přenesená",J253,0)]]></f>
        <v>0</v>
      </c>
      <c r="BI253" s="234">
        <f><![CDATA[IF(N253="nulová",J253,0)]]></f>
        <v>0</v>
      </c>
      <c r="BJ253" s="16" t="s">
        <v>82</v>
      </c>
      <c r="BK253" s="234">
        <f>ROUND(I253*H253,2)</f>
        <v>0</v>
      </c>
      <c r="BL253" s="16" t="s">
        <v>217</v>
      </c>
      <c r="BM253" s="233" t="s">
        <v>376</v>
      </c>
    </row>
    <row r="254" s="12" customFormat="1">
      <c r="B254" s="235"/>
      <c r="C254" s="236"/>
      <c r="D254" s="237" t="s">
        <v>143</v>
      </c>
      <c r="E254" s="238" t="s">
        <v>1</v>
      </c>
      <c r="F254" s="239" t="s">
        <v>372</v>
      </c>
      <c r="G254" s="236"/>
      <c r="H254" s="240">
        <v>16</v>
      </c>
      <c r="I254" s="241"/>
      <c r="J254" s="236"/>
      <c r="K254" s="236"/>
      <c r="L254" s="242"/>
      <c r="M254" s="243"/>
      <c r="N254" s="244"/>
      <c r="O254" s="244"/>
      <c r="P254" s="244"/>
      <c r="Q254" s="244"/>
      <c r="R254" s="244"/>
      <c r="S254" s="244"/>
      <c r="T254" s="245"/>
      <c r="AT254" s="246" t="s">
        <v>143</v>
      </c>
      <c r="AU254" s="246" t="s">
        <v>84</v>
      </c>
      <c r="AV254" s="12" t="s">
        <v>84</v>
      </c>
      <c r="AW254" s="12" t="s">
        <v>31</v>
      </c>
      <c r="AX254" s="12" t="s">
        <v>82</v>
      </c>
      <c r="AY254" s="246" t="s">
        <v>135</v>
      </c>
    </row>
    <row r="255" s="1" customFormat="1" ht="24" customHeight="1">
      <c r="B255" s="37"/>
      <c r="C255" s="222" t="s">
        <v>377</v>
      </c>
      <c r="D255" s="222" t="s">
        <v>137</v>
      </c>
      <c r="E255" s="223" t="s">
        <v>378</v>
      </c>
      <c r="F255" s="224" t="s">
        <v>379</v>
      </c>
      <c r="G255" s="225" t="s">
        <v>140</v>
      </c>
      <c r="H255" s="226">
        <v>16</v>
      </c>
      <c r="I255" s="227"/>
      <c r="J255" s="228">
        <f>ROUND(I255*H255,2)</f>
        <v>0</v>
      </c>
      <c r="K255" s="224" t="s">
        <v>196</v>
      </c>
      <c r="L255" s="42"/>
      <c r="M255" s="229" t="s">
        <v>1</v>
      </c>
      <c r="N255" s="230" t="s">
        <v>39</v>
      </c>
      <c r="O255" s="85"/>
      <c r="P255" s="231">
        <f>O255*H255</f>
        <v>0</v>
      </c>
      <c r="Q255" s="231">
        <v>0.00012</v>
      </c>
      <c r="R255" s="231">
        <f>Q255*H255</f>
        <v>0.0019200000000000001</v>
      </c>
      <c r="S255" s="231">
        <v>0</v>
      </c>
      <c r="T255" s="232">
        <f>S255*H255</f>
        <v>0</v>
      </c>
      <c r="AR255" s="233" t="s">
        <v>217</v>
      </c>
      <c r="AT255" s="233" t="s">
        <v>137</v>
      </c>
      <c r="AU255" s="233" t="s">
        <v>84</v>
      </c>
      <c r="AY255" s="16" t="s">
        <v>135</v>
      </c>
      <c r="BE255" s="234">
        <f><![CDATA[IF(N255="základní",J255,0)]]></f>
        <v>0</v>
      </c>
      <c r="BF255" s="234">
        <f><![CDATA[IF(N255="snížená",J255,0)]]></f>
        <v>0</v>
      </c>
      <c r="BG255" s="234">
        <f><![CDATA[IF(N255="zákl. přenesená",J255,0)]]></f>
        <v>0</v>
      </c>
      <c r="BH255" s="234">
        <f><![CDATA[IF(N255="sníž. přenesená",J255,0)]]></f>
        <v>0</v>
      </c>
      <c r="BI255" s="234">
        <f><![CDATA[IF(N255="nulová",J255,0)]]></f>
        <v>0</v>
      </c>
      <c r="BJ255" s="16" t="s">
        <v>82</v>
      </c>
      <c r="BK255" s="234">
        <f>ROUND(I255*H255,2)</f>
        <v>0</v>
      </c>
      <c r="BL255" s="16" t="s">
        <v>217</v>
      </c>
      <c r="BM255" s="233" t="s">
        <v>380</v>
      </c>
    </row>
    <row r="256" s="1" customFormat="1" ht="24" customHeight="1">
      <c r="B256" s="37"/>
      <c r="C256" s="222" t="s">
        <v>381</v>
      </c>
      <c r="D256" s="222" t="s">
        <v>137</v>
      </c>
      <c r="E256" s="223" t="s">
        <v>382</v>
      </c>
      <c r="F256" s="224" t="s">
        <v>383</v>
      </c>
      <c r="G256" s="225" t="s">
        <v>140</v>
      </c>
      <c r="H256" s="226">
        <v>16</v>
      </c>
      <c r="I256" s="227"/>
      <c r="J256" s="228">
        <f>ROUND(I256*H256,2)</f>
        <v>0</v>
      </c>
      <c r="K256" s="224" t="s">
        <v>196</v>
      </c>
      <c r="L256" s="42"/>
      <c r="M256" s="229" t="s">
        <v>1</v>
      </c>
      <c r="N256" s="230" t="s">
        <v>39</v>
      </c>
      <c r="O256" s="85"/>
      <c r="P256" s="231">
        <f>O256*H256</f>
        <v>0</v>
      </c>
      <c r="Q256" s="231">
        <v>3.0000000000000001E-05</v>
      </c>
      <c r="R256" s="231">
        <f>Q256*H256</f>
        <v>0.00048000000000000001</v>
      </c>
      <c r="S256" s="231">
        <v>0</v>
      </c>
      <c r="T256" s="232">
        <f>S256*H256</f>
        <v>0</v>
      </c>
      <c r="AR256" s="233" t="s">
        <v>217</v>
      </c>
      <c r="AT256" s="233" t="s">
        <v>137</v>
      </c>
      <c r="AU256" s="233" t="s">
        <v>84</v>
      </c>
      <c r="AY256" s="16" t="s">
        <v>135</v>
      </c>
      <c r="BE256" s="234">
        <f><![CDATA[IF(N256="základní",J256,0)]]></f>
        <v>0</v>
      </c>
      <c r="BF256" s="234">
        <f><![CDATA[IF(N256="snížená",J256,0)]]></f>
        <v>0</v>
      </c>
      <c r="BG256" s="234">
        <f><![CDATA[IF(N256="zákl. přenesená",J256,0)]]></f>
        <v>0</v>
      </c>
      <c r="BH256" s="234">
        <f><![CDATA[IF(N256="sníž. přenesená",J256,0)]]></f>
        <v>0</v>
      </c>
      <c r="BI256" s="234">
        <f><![CDATA[IF(N256="nulová",J256,0)]]></f>
        <v>0</v>
      </c>
      <c r="BJ256" s="16" t="s">
        <v>82</v>
      </c>
      <c r="BK256" s="234">
        <f>ROUND(I256*H256,2)</f>
        <v>0</v>
      </c>
      <c r="BL256" s="16" t="s">
        <v>217</v>
      </c>
      <c r="BM256" s="233" t="s">
        <v>384</v>
      </c>
    </row>
    <row r="257" s="1" customFormat="1" ht="24" customHeight="1">
      <c r="B257" s="37"/>
      <c r="C257" s="222" t="s">
        <v>385</v>
      </c>
      <c r="D257" s="222" t="s">
        <v>137</v>
      </c>
      <c r="E257" s="223" t="s">
        <v>386</v>
      </c>
      <c r="F257" s="224" t="s">
        <v>387</v>
      </c>
      <c r="G257" s="225" t="s">
        <v>140</v>
      </c>
      <c r="H257" s="226">
        <v>16</v>
      </c>
      <c r="I257" s="227"/>
      <c r="J257" s="228">
        <f>ROUND(I257*H257,2)</f>
        <v>0</v>
      </c>
      <c r="K257" s="224" t="s">
        <v>196</v>
      </c>
      <c r="L257" s="42"/>
      <c r="M257" s="229" t="s">
        <v>1</v>
      </c>
      <c r="N257" s="230" t="s">
        <v>39</v>
      </c>
      <c r="O257" s="85"/>
      <c r="P257" s="231">
        <f>O257*H257</f>
        <v>0</v>
      </c>
      <c r="Q257" s="231">
        <v>0.00025000000000000001</v>
      </c>
      <c r="R257" s="231">
        <f>Q257*H257</f>
        <v>0.0040000000000000001</v>
      </c>
      <c r="S257" s="231">
        <v>0</v>
      </c>
      <c r="T257" s="232">
        <f>S257*H257</f>
        <v>0</v>
      </c>
      <c r="AR257" s="233" t="s">
        <v>217</v>
      </c>
      <c r="AT257" s="233" t="s">
        <v>137</v>
      </c>
      <c r="AU257" s="233" t="s">
        <v>84</v>
      </c>
      <c r="AY257" s="16" t="s">
        <v>135</v>
      </c>
      <c r="BE257" s="234">
        <f><![CDATA[IF(N257="základní",J257,0)]]></f>
        <v>0</v>
      </c>
      <c r="BF257" s="234">
        <f><![CDATA[IF(N257="snížená",J257,0)]]></f>
        <v>0</v>
      </c>
      <c r="BG257" s="234">
        <f><![CDATA[IF(N257="zákl. přenesená",J257,0)]]></f>
        <v>0</v>
      </c>
      <c r="BH257" s="234">
        <f><![CDATA[IF(N257="sníž. přenesená",J257,0)]]></f>
        <v>0</v>
      </c>
      <c r="BI257" s="234">
        <f><![CDATA[IF(N257="nulová",J257,0)]]></f>
        <v>0</v>
      </c>
      <c r="BJ257" s="16" t="s">
        <v>82</v>
      </c>
      <c r="BK257" s="234">
        <f>ROUND(I257*H257,2)</f>
        <v>0</v>
      </c>
      <c r="BL257" s="16" t="s">
        <v>217</v>
      </c>
      <c r="BM257" s="233" t="s">
        <v>388</v>
      </c>
    </row>
    <row r="258" s="12" customFormat="1">
      <c r="B258" s="235"/>
      <c r="C258" s="236"/>
      <c r="D258" s="237" t="s">
        <v>143</v>
      </c>
      <c r="E258" s="238" t="s">
        <v>1</v>
      </c>
      <c r="F258" s="239" t="s">
        <v>372</v>
      </c>
      <c r="G258" s="236"/>
      <c r="H258" s="240">
        <v>16</v>
      </c>
      <c r="I258" s="241"/>
      <c r="J258" s="236"/>
      <c r="K258" s="236"/>
      <c r="L258" s="242"/>
      <c r="M258" s="243"/>
      <c r="N258" s="244"/>
      <c r="O258" s="244"/>
      <c r="P258" s="244"/>
      <c r="Q258" s="244"/>
      <c r="R258" s="244"/>
      <c r="S258" s="244"/>
      <c r="T258" s="245"/>
      <c r="AT258" s="246" t="s">
        <v>143</v>
      </c>
      <c r="AU258" s="246" t="s">
        <v>84</v>
      </c>
      <c r="AV258" s="12" t="s">
        <v>84</v>
      </c>
      <c r="AW258" s="12" t="s">
        <v>31</v>
      </c>
      <c r="AX258" s="12" t="s">
        <v>82</v>
      </c>
      <c r="AY258" s="246" t="s">
        <v>135</v>
      </c>
    </row>
    <row r="259" s="11" customFormat="1" ht="22.8" customHeight="1">
      <c r="B259" s="206"/>
      <c r="C259" s="207"/>
      <c r="D259" s="208" t="s">
        <v>73</v>
      </c>
      <c r="E259" s="220" t="s">
        <v>389</v>
      </c>
      <c r="F259" s="220" t="s">
        <v>390</v>
      </c>
      <c r="G259" s="207"/>
      <c r="H259" s="207"/>
      <c r="I259" s="210"/>
      <c r="J259" s="221">
        <f>BK259</f>
        <v>0</v>
      </c>
      <c r="K259" s="207"/>
      <c r="L259" s="212"/>
      <c r="M259" s="213"/>
      <c r="N259" s="214"/>
      <c r="O259" s="214"/>
      <c r="P259" s="215">
        <f>SUM(P260:P269)</f>
        <v>0</v>
      </c>
      <c r="Q259" s="214"/>
      <c r="R259" s="215">
        <f>SUM(R260:R269)</f>
        <v>0.43034003999999992</v>
      </c>
      <c r="S259" s="214"/>
      <c r="T259" s="216">
        <f>SUM(T260:T269)</f>
        <v>0.060364439999999998</v>
      </c>
      <c r="AR259" s="217" t="s">
        <v>84</v>
      </c>
      <c r="AT259" s="218" t="s">
        <v>73</v>
      </c>
      <c r="AU259" s="218" t="s">
        <v>82</v>
      </c>
      <c r="AY259" s="217" t="s">
        <v>135</v>
      </c>
      <c r="BK259" s="219">
        <f>SUM(BK260:BK269)</f>
        <v>0</v>
      </c>
    </row>
    <row r="260" s="1" customFormat="1" ht="24" customHeight="1">
      <c r="B260" s="37"/>
      <c r="C260" s="222" t="s">
        <v>391</v>
      </c>
      <c r="D260" s="222" t="s">
        <v>137</v>
      </c>
      <c r="E260" s="223" t="s">
        <v>392</v>
      </c>
      <c r="F260" s="224" t="s">
        <v>393</v>
      </c>
      <c r="G260" s="225" t="s">
        <v>140</v>
      </c>
      <c r="H260" s="226">
        <v>194.72399999999999</v>
      </c>
      <c r="I260" s="227"/>
      <c r="J260" s="228">
        <f>ROUND(I260*H260,2)</f>
        <v>0</v>
      </c>
      <c r="K260" s="224" t="s">
        <v>196</v>
      </c>
      <c r="L260" s="42"/>
      <c r="M260" s="229" t="s">
        <v>1</v>
      </c>
      <c r="N260" s="230" t="s">
        <v>39</v>
      </c>
      <c r="O260" s="85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AR260" s="233" t="s">
        <v>217</v>
      </c>
      <c r="AT260" s="233" t="s">
        <v>137</v>
      </c>
      <c r="AU260" s="233" t="s">
        <v>84</v>
      </c>
      <c r="AY260" s="16" t="s">
        <v>135</v>
      </c>
      <c r="BE260" s="234">
        <f><![CDATA[IF(N260="základní",J260,0)]]></f>
        <v>0</v>
      </c>
      <c r="BF260" s="234">
        <f><![CDATA[IF(N260="snížená",J260,0)]]></f>
        <v>0</v>
      </c>
      <c r="BG260" s="234">
        <f><![CDATA[IF(N260="zákl. přenesená",J260,0)]]></f>
        <v>0</v>
      </c>
      <c r="BH260" s="234">
        <f><![CDATA[IF(N260="sníž. přenesená",J260,0)]]></f>
        <v>0</v>
      </c>
      <c r="BI260" s="234">
        <f><![CDATA[IF(N260="nulová",J260,0)]]></f>
        <v>0</v>
      </c>
      <c r="BJ260" s="16" t="s">
        <v>82</v>
      </c>
      <c r="BK260" s="234">
        <f>ROUND(I260*H260,2)</f>
        <v>0</v>
      </c>
      <c r="BL260" s="16" t="s">
        <v>217</v>
      </c>
      <c r="BM260" s="233" t="s">
        <v>394</v>
      </c>
    </row>
    <row r="261" s="12" customFormat="1">
      <c r="B261" s="235"/>
      <c r="C261" s="236"/>
      <c r="D261" s="237" t="s">
        <v>143</v>
      </c>
      <c r="E261" s="238" t="s">
        <v>1</v>
      </c>
      <c r="F261" s="239" t="s">
        <v>265</v>
      </c>
      <c r="G261" s="236"/>
      <c r="H261" s="240">
        <v>194.72399999999999</v>
      </c>
      <c r="I261" s="241"/>
      <c r="J261" s="236"/>
      <c r="K261" s="236"/>
      <c r="L261" s="242"/>
      <c r="M261" s="243"/>
      <c r="N261" s="244"/>
      <c r="O261" s="244"/>
      <c r="P261" s="244"/>
      <c r="Q261" s="244"/>
      <c r="R261" s="244"/>
      <c r="S261" s="244"/>
      <c r="T261" s="245"/>
      <c r="AT261" s="246" t="s">
        <v>143</v>
      </c>
      <c r="AU261" s="246" t="s">
        <v>84</v>
      </c>
      <c r="AV261" s="12" t="s">
        <v>84</v>
      </c>
      <c r="AW261" s="12" t="s">
        <v>31</v>
      </c>
      <c r="AX261" s="12" t="s">
        <v>82</v>
      </c>
      <c r="AY261" s="246" t="s">
        <v>135</v>
      </c>
    </row>
    <row r="262" s="1" customFormat="1" ht="16.5" customHeight="1">
      <c r="B262" s="37"/>
      <c r="C262" s="222" t="s">
        <v>395</v>
      </c>
      <c r="D262" s="222" t="s">
        <v>137</v>
      </c>
      <c r="E262" s="223" t="s">
        <v>396</v>
      </c>
      <c r="F262" s="224" t="s">
        <v>397</v>
      </c>
      <c r="G262" s="225" t="s">
        <v>140</v>
      </c>
      <c r="H262" s="226">
        <v>194.72399999999999</v>
      </c>
      <c r="I262" s="227"/>
      <c r="J262" s="228">
        <f>ROUND(I262*H262,2)</f>
        <v>0</v>
      </c>
      <c r="K262" s="224" t="s">
        <v>196</v>
      </c>
      <c r="L262" s="42"/>
      <c r="M262" s="229" t="s">
        <v>1</v>
      </c>
      <c r="N262" s="230" t="s">
        <v>39</v>
      </c>
      <c r="O262" s="85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AR262" s="233" t="s">
        <v>217</v>
      </c>
      <c r="AT262" s="233" t="s">
        <v>137</v>
      </c>
      <c r="AU262" s="233" t="s">
        <v>84</v>
      </c>
      <c r="AY262" s="16" t="s">
        <v>135</v>
      </c>
      <c r="BE262" s="234">
        <f><![CDATA[IF(N262="základní",J262,0)]]></f>
        <v>0</v>
      </c>
      <c r="BF262" s="234">
        <f><![CDATA[IF(N262="snížená",J262,0)]]></f>
        <v>0</v>
      </c>
      <c r="BG262" s="234">
        <f><![CDATA[IF(N262="zákl. přenesená",J262,0)]]></f>
        <v>0</v>
      </c>
      <c r="BH262" s="234">
        <f><![CDATA[IF(N262="sníž. přenesená",J262,0)]]></f>
        <v>0</v>
      </c>
      <c r="BI262" s="234">
        <f><![CDATA[IF(N262="nulová",J262,0)]]></f>
        <v>0</v>
      </c>
      <c r="BJ262" s="16" t="s">
        <v>82</v>
      </c>
      <c r="BK262" s="234">
        <f>ROUND(I262*H262,2)</f>
        <v>0</v>
      </c>
      <c r="BL262" s="16" t="s">
        <v>217</v>
      </c>
      <c r="BM262" s="233" t="s">
        <v>398</v>
      </c>
    </row>
    <row r="263" s="12" customFormat="1">
      <c r="B263" s="235"/>
      <c r="C263" s="236"/>
      <c r="D263" s="237" t="s">
        <v>143</v>
      </c>
      <c r="E263" s="238" t="s">
        <v>1</v>
      </c>
      <c r="F263" s="239" t="s">
        <v>265</v>
      </c>
      <c r="G263" s="236"/>
      <c r="H263" s="240">
        <v>194.72399999999999</v>
      </c>
      <c r="I263" s="241"/>
      <c r="J263" s="236"/>
      <c r="K263" s="236"/>
      <c r="L263" s="242"/>
      <c r="M263" s="243"/>
      <c r="N263" s="244"/>
      <c r="O263" s="244"/>
      <c r="P263" s="244"/>
      <c r="Q263" s="244"/>
      <c r="R263" s="244"/>
      <c r="S263" s="244"/>
      <c r="T263" s="245"/>
      <c r="AT263" s="246" t="s">
        <v>143</v>
      </c>
      <c r="AU263" s="246" t="s">
        <v>84</v>
      </c>
      <c r="AV263" s="12" t="s">
        <v>84</v>
      </c>
      <c r="AW263" s="12" t="s">
        <v>31</v>
      </c>
      <c r="AX263" s="12" t="s">
        <v>82</v>
      </c>
      <c r="AY263" s="246" t="s">
        <v>135</v>
      </c>
    </row>
    <row r="264" s="1" customFormat="1" ht="16.5" customHeight="1">
      <c r="B264" s="37"/>
      <c r="C264" s="222" t="s">
        <v>399</v>
      </c>
      <c r="D264" s="222" t="s">
        <v>137</v>
      </c>
      <c r="E264" s="223" t="s">
        <v>400</v>
      </c>
      <c r="F264" s="224" t="s">
        <v>401</v>
      </c>
      <c r="G264" s="225" t="s">
        <v>140</v>
      </c>
      <c r="H264" s="226">
        <v>194.72399999999999</v>
      </c>
      <c r="I264" s="227"/>
      <c r="J264" s="228">
        <f>ROUND(I264*H264,2)</f>
        <v>0</v>
      </c>
      <c r="K264" s="224" t="s">
        <v>196</v>
      </c>
      <c r="L264" s="42"/>
      <c r="M264" s="229" t="s">
        <v>1</v>
      </c>
      <c r="N264" s="230" t="s">
        <v>39</v>
      </c>
      <c r="O264" s="85"/>
      <c r="P264" s="231">
        <f>O264*H264</f>
        <v>0</v>
      </c>
      <c r="Q264" s="231">
        <v>0.001</v>
      </c>
      <c r="R264" s="231">
        <f>Q264*H264</f>
        <v>0.19472399999999998</v>
      </c>
      <c r="S264" s="231">
        <v>0.00031</v>
      </c>
      <c r="T264" s="232">
        <f>S264*H264</f>
        <v>0.060364439999999998</v>
      </c>
      <c r="AR264" s="233" t="s">
        <v>217</v>
      </c>
      <c r="AT264" s="233" t="s">
        <v>137</v>
      </c>
      <c r="AU264" s="233" t="s">
        <v>84</v>
      </c>
      <c r="AY264" s="16" t="s">
        <v>135</v>
      </c>
      <c r="BE264" s="234">
        <f><![CDATA[IF(N264="základní",J264,0)]]></f>
        <v>0</v>
      </c>
      <c r="BF264" s="234">
        <f><![CDATA[IF(N264="snížená",J264,0)]]></f>
        <v>0</v>
      </c>
      <c r="BG264" s="234">
        <f><![CDATA[IF(N264="zákl. přenesená",J264,0)]]></f>
        <v>0</v>
      </c>
      <c r="BH264" s="234">
        <f><![CDATA[IF(N264="sníž. přenesená",J264,0)]]></f>
        <v>0</v>
      </c>
      <c r="BI264" s="234">
        <f><![CDATA[IF(N264="nulová",J264,0)]]></f>
        <v>0</v>
      </c>
      <c r="BJ264" s="16" t="s">
        <v>82</v>
      </c>
      <c r="BK264" s="234">
        <f>ROUND(I264*H264,2)</f>
        <v>0</v>
      </c>
      <c r="BL264" s="16" t="s">
        <v>217</v>
      </c>
      <c r="BM264" s="233" t="s">
        <v>402</v>
      </c>
    </row>
    <row r="265" s="12" customFormat="1">
      <c r="B265" s="235"/>
      <c r="C265" s="236"/>
      <c r="D265" s="237" t="s">
        <v>143</v>
      </c>
      <c r="E265" s="238" t="s">
        <v>1</v>
      </c>
      <c r="F265" s="239" t="s">
        <v>265</v>
      </c>
      <c r="G265" s="236"/>
      <c r="H265" s="240">
        <v>194.72399999999999</v>
      </c>
      <c r="I265" s="241"/>
      <c r="J265" s="236"/>
      <c r="K265" s="236"/>
      <c r="L265" s="242"/>
      <c r="M265" s="243"/>
      <c r="N265" s="244"/>
      <c r="O265" s="244"/>
      <c r="P265" s="244"/>
      <c r="Q265" s="244"/>
      <c r="R265" s="244"/>
      <c r="S265" s="244"/>
      <c r="T265" s="245"/>
      <c r="AT265" s="246" t="s">
        <v>143</v>
      </c>
      <c r="AU265" s="246" t="s">
        <v>84</v>
      </c>
      <c r="AV265" s="12" t="s">
        <v>84</v>
      </c>
      <c r="AW265" s="12" t="s">
        <v>31</v>
      </c>
      <c r="AX265" s="12" t="s">
        <v>82</v>
      </c>
      <c r="AY265" s="246" t="s">
        <v>135</v>
      </c>
    </row>
    <row r="266" s="1" customFormat="1" ht="24" customHeight="1">
      <c r="B266" s="37"/>
      <c r="C266" s="222" t="s">
        <v>403</v>
      </c>
      <c r="D266" s="222" t="s">
        <v>137</v>
      </c>
      <c r="E266" s="223" t="s">
        <v>404</v>
      </c>
      <c r="F266" s="224" t="s">
        <v>405</v>
      </c>
      <c r="G266" s="225" t="s">
        <v>140</v>
      </c>
      <c r="H266" s="226">
        <v>194.72399999999999</v>
      </c>
      <c r="I266" s="227"/>
      <c r="J266" s="228">
        <f>ROUND(I266*H266,2)</f>
        <v>0</v>
      </c>
      <c r="K266" s="224" t="s">
        <v>196</v>
      </c>
      <c r="L266" s="42"/>
      <c r="M266" s="229" t="s">
        <v>1</v>
      </c>
      <c r="N266" s="230" t="s">
        <v>39</v>
      </c>
      <c r="O266" s="85"/>
      <c r="P266" s="231">
        <f>O266*H266</f>
        <v>0</v>
      </c>
      <c r="Q266" s="231">
        <v>0.00021000000000000001</v>
      </c>
      <c r="R266" s="231">
        <f>Q266*H266</f>
        <v>0.040892039999999998</v>
      </c>
      <c r="S266" s="231">
        <v>0</v>
      </c>
      <c r="T266" s="232">
        <f>S266*H266</f>
        <v>0</v>
      </c>
      <c r="AR266" s="233" t="s">
        <v>141</v>
      </c>
      <c r="AT266" s="233" t="s">
        <v>137</v>
      </c>
      <c r="AU266" s="233" t="s">
        <v>84</v>
      </c>
      <c r="AY266" s="16" t="s">
        <v>135</v>
      </c>
      <c r="BE266" s="234">
        <f><![CDATA[IF(N266="základní",J266,0)]]></f>
        <v>0</v>
      </c>
      <c r="BF266" s="234">
        <f><![CDATA[IF(N266="snížená",J266,0)]]></f>
        <v>0</v>
      </c>
      <c r="BG266" s="234">
        <f><![CDATA[IF(N266="zákl. přenesená",J266,0)]]></f>
        <v>0</v>
      </c>
      <c r="BH266" s="234">
        <f><![CDATA[IF(N266="sníž. přenesená",J266,0)]]></f>
        <v>0</v>
      </c>
      <c r="BI266" s="234">
        <f><![CDATA[IF(N266="nulová",J266,0)]]></f>
        <v>0</v>
      </c>
      <c r="BJ266" s="16" t="s">
        <v>82</v>
      </c>
      <c r="BK266" s="234">
        <f>ROUND(I266*H266,2)</f>
        <v>0</v>
      </c>
      <c r="BL266" s="16" t="s">
        <v>141</v>
      </c>
      <c r="BM266" s="233" t="s">
        <v>406</v>
      </c>
    </row>
    <row r="267" s="12" customFormat="1">
      <c r="B267" s="235"/>
      <c r="C267" s="236"/>
      <c r="D267" s="237" t="s">
        <v>143</v>
      </c>
      <c r="E267" s="238" t="s">
        <v>1</v>
      </c>
      <c r="F267" s="239" t="s">
        <v>265</v>
      </c>
      <c r="G267" s="236"/>
      <c r="H267" s="240">
        <v>194.72399999999999</v>
      </c>
      <c r="I267" s="241"/>
      <c r="J267" s="236"/>
      <c r="K267" s="236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143</v>
      </c>
      <c r="AU267" s="246" t="s">
        <v>84</v>
      </c>
      <c r="AV267" s="12" t="s">
        <v>84</v>
      </c>
      <c r="AW267" s="12" t="s">
        <v>31</v>
      </c>
      <c r="AX267" s="12" t="s">
        <v>82</v>
      </c>
      <c r="AY267" s="246" t="s">
        <v>135</v>
      </c>
    </row>
    <row r="268" s="1" customFormat="1" ht="24" customHeight="1">
      <c r="B268" s="37"/>
      <c r="C268" s="222" t="s">
        <v>407</v>
      </c>
      <c r="D268" s="222" t="s">
        <v>137</v>
      </c>
      <c r="E268" s="223" t="s">
        <v>408</v>
      </c>
      <c r="F268" s="224" t="s">
        <v>409</v>
      </c>
      <c r="G268" s="225" t="s">
        <v>140</v>
      </c>
      <c r="H268" s="226">
        <v>194.72399999999999</v>
      </c>
      <c r="I268" s="227"/>
      <c r="J268" s="228">
        <f>ROUND(I268*H268,2)</f>
        <v>0</v>
      </c>
      <c r="K268" s="224" t="s">
        <v>1</v>
      </c>
      <c r="L268" s="42"/>
      <c r="M268" s="229" t="s">
        <v>1</v>
      </c>
      <c r="N268" s="230" t="s">
        <v>39</v>
      </c>
      <c r="O268" s="85"/>
      <c r="P268" s="231">
        <f>O268*H268</f>
        <v>0</v>
      </c>
      <c r="Q268" s="231">
        <v>0.001</v>
      </c>
      <c r="R268" s="231">
        <f>Q268*H268</f>
        <v>0.19472399999999998</v>
      </c>
      <c r="S268" s="231">
        <v>0</v>
      </c>
      <c r="T268" s="232">
        <f>S268*H268</f>
        <v>0</v>
      </c>
      <c r="AR268" s="233" t="s">
        <v>141</v>
      </c>
      <c r="AT268" s="233" t="s">
        <v>137</v>
      </c>
      <c r="AU268" s="233" t="s">
        <v>84</v>
      </c>
      <c r="AY268" s="16" t="s">
        <v>135</v>
      </c>
      <c r="BE268" s="234">
        <f><![CDATA[IF(N268="základní",J268,0)]]></f>
        <v>0</v>
      </c>
      <c r="BF268" s="234">
        <f><![CDATA[IF(N268="snížená",J268,0)]]></f>
        <v>0</v>
      </c>
      <c r="BG268" s="234">
        <f><![CDATA[IF(N268="zákl. přenesená",J268,0)]]></f>
        <v>0</v>
      </c>
      <c r="BH268" s="234">
        <f><![CDATA[IF(N268="sníž. přenesená",J268,0)]]></f>
        <v>0</v>
      </c>
      <c r="BI268" s="234">
        <f><![CDATA[IF(N268="nulová",J268,0)]]></f>
        <v>0</v>
      </c>
      <c r="BJ268" s="16" t="s">
        <v>82</v>
      </c>
      <c r="BK268" s="234">
        <f>ROUND(I268*H268,2)</f>
        <v>0</v>
      </c>
      <c r="BL268" s="16" t="s">
        <v>141</v>
      </c>
      <c r="BM268" s="233" t="s">
        <v>410</v>
      </c>
    </row>
    <row r="269" s="12" customFormat="1">
      <c r="B269" s="235"/>
      <c r="C269" s="236"/>
      <c r="D269" s="237" t="s">
        <v>143</v>
      </c>
      <c r="E269" s="238" t="s">
        <v>1</v>
      </c>
      <c r="F269" s="239" t="s">
        <v>265</v>
      </c>
      <c r="G269" s="236"/>
      <c r="H269" s="240">
        <v>194.72399999999999</v>
      </c>
      <c r="I269" s="241"/>
      <c r="J269" s="236"/>
      <c r="K269" s="236"/>
      <c r="L269" s="242"/>
      <c r="M269" s="243"/>
      <c r="N269" s="244"/>
      <c r="O269" s="244"/>
      <c r="P269" s="244"/>
      <c r="Q269" s="244"/>
      <c r="R269" s="244"/>
      <c r="S269" s="244"/>
      <c r="T269" s="245"/>
      <c r="AT269" s="246" t="s">
        <v>143</v>
      </c>
      <c r="AU269" s="246" t="s">
        <v>84</v>
      </c>
      <c r="AV269" s="12" t="s">
        <v>84</v>
      </c>
      <c r="AW269" s="12" t="s">
        <v>31</v>
      </c>
      <c r="AX269" s="12" t="s">
        <v>82</v>
      </c>
      <c r="AY269" s="246" t="s">
        <v>135</v>
      </c>
    </row>
    <row r="270" s="11" customFormat="1" ht="25.92" customHeight="1">
      <c r="B270" s="206"/>
      <c r="C270" s="207"/>
      <c r="D270" s="208" t="s">
        <v>73</v>
      </c>
      <c r="E270" s="209" t="s">
        <v>157</v>
      </c>
      <c r="F270" s="209" t="s">
        <v>411</v>
      </c>
      <c r="G270" s="207"/>
      <c r="H270" s="207"/>
      <c r="I270" s="210"/>
      <c r="J270" s="211">
        <f>BK270</f>
        <v>0</v>
      </c>
      <c r="K270" s="207"/>
      <c r="L270" s="212"/>
      <c r="M270" s="213"/>
      <c r="N270" s="214"/>
      <c r="O270" s="214"/>
      <c r="P270" s="215">
        <f>P271</f>
        <v>0</v>
      </c>
      <c r="Q270" s="214"/>
      <c r="R270" s="215">
        <f>R271</f>
        <v>0</v>
      </c>
      <c r="S270" s="214"/>
      <c r="T270" s="216">
        <f>T271</f>
        <v>0</v>
      </c>
      <c r="AR270" s="217" t="s">
        <v>150</v>
      </c>
      <c r="AT270" s="218" t="s">
        <v>73</v>
      </c>
      <c r="AU270" s="218" t="s">
        <v>74</v>
      </c>
      <c r="AY270" s="217" t="s">
        <v>135</v>
      </c>
      <c r="BK270" s="219">
        <f>BK271</f>
        <v>0</v>
      </c>
    </row>
    <row r="271" s="11" customFormat="1" ht="22.8" customHeight="1">
      <c r="B271" s="206"/>
      <c r="C271" s="207"/>
      <c r="D271" s="208" t="s">
        <v>73</v>
      </c>
      <c r="E271" s="220" t="s">
        <v>412</v>
      </c>
      <c r="F271" s="220" t="s">
        <v>413</v>
      </c>
      <c r="G271" s="207"/>
      <c r="H271" s="207"/>
      <c r="I271" s="210"/>
      <c r="J271" s="221">
        <f>BK271</f>
        <v>0</v>
      </c>
      <c r="K271" s="207"/>
      <c r="L271" s="212"/>
      <c r="M271" s="213"/>
      <c r="N271" s="214"/>
      <c r="O271" s="214"/>
      <c r="P271" s="215">
        <f>SUM(P272:P273)</f>
        <v>0</v>
      </c>
      <c r="Q271" s="214"/>
      <c r="R271" s="215">
        <f>SUM(R272:R273)</f>
        <v>0</v>
      </c>
      <c r="S271" s="214"/>
      <c r="T271" s="216">
        <f>SUM(T272:T273)</f>
        <v>0</v>
      </c>
      <c r="AR271" s="217" t="s">
        <v>150</v>
      </c>
      <c r="AT271" s="218" t="s">
        <v>73</v>
      </c>
      <c r="AU271" s="218" t="s">
        <v>82</v>
      </c>
      <c r="AY271" s="217" t="s">
        <v>135</v>
      </c>
      <c r="BK271" s="219">
        <f>SUM(BK272:BK273)</f>
        <v>0</v>
      </c>
    </row>
    <row r="272" s="1" customFormat="1" ht="48" customHeight="1">
      <c r="B272" s="37"/>
      <c r="C272" s="222" t="s">
        <v>414</v>
      </c>
      <c r="D272" s="222" t="s">
        <v>137</v>
      </c>
      <c r="E272" s="223" t="s">
        <v>415</v>
      </c>
      <c r="F272" s="224" t="s">
        <v>416</v>
      </c>
      <c r="G272" s="225" t="s">
        <v>271</v>
      </c>
      <c r="H272" s="226">
        <v>1</v>
      </c>
      <c r="I272" s="227"/>
      <c r="J272" s="228">
        <f>ROUND(I272*H272,2)</f>
        <v>0</v>
      </c>
      <c r="K272" s="224" t="s">
        <v>1</v>
      </c>
      <c r="L272" s="42"/>
      <c r="M272" s="229" t="s">
        <v>1</v>
      </c>
      <c r="N272" s="230" t="s">
        <v>39</v>
      </c>
      <c r="O272" s="85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AR272" s="233" t="s">
        <v>417</v>
      </c>
      <c r="AT272" s="233" t="s">
        <v>137</v>
      </c>
      <c r="AU272" s="233" t="s">
        <v>84</v>
      </c>
      <c r="AY272" s="16" t="s">
        <v>135</v>
      </c>
      <c r="BE272" s="234">
        <f><![CDATA[IF(N272="základní",J272,0)]]></f>
        <v>0</v>
      </c>
      <c r="BF272" s="234">
        <f><![CDATA[IF(N272="snížená",J272,0)]]></f>
        <v>0</v>
      </c>
      <c r="BG272" s="234">
        <f><![CDATA[IF(N272="zákl. přenesená",J272,0)]]></f>
        <v>0</v>
      </c>
      <c r="BH272" s="234">
        <f><![CDATA[IF(N272="sníž. přenesená",J272,0)]]></f>
        <v>0</v>
      </c>
      <c r="BI272" s="234">
        <f><![CDATA[IF(N272="nulová",J272,0)]]></f>
        <v>0</v>
      </c>
      <c r="BJ272" s="16" t="s">
        <v>82</v>
      </c>
      <c r="BK272" s="234">
        <f>ROUND(I272*H272,2)</f>
        <v>0</v>
      </c>
      <c r="BL272" s="16" t="s">
        <v>417</v>
      </c>
      <c r="BM272" s="233" t="s">
        <v>418</v>
      </c>
    </row>
    <row r="273" s="12" customFormat="1">
      <c r="B273" s="235"/>
      <c r="C273" s="236"/>
      <c r="D273" s="237" t="s">
        <v>143</v>
      </c>
      <c r="E273" s="238" t="s">
        <v>1</v>
      </c>
      <c r="F273" s="239" t="s">
        <v>82</v>
      </c>
      <c r="G273" s="236"/>
      <c r="H273" s="240">
        <v>1</v>
      </c>
      <c r="I273" s="241"/>
      <c r="J273" s="236"/>
      <c r="K273" s="236"/>
      <c r="L273" s="242"/>
      <c r="M273" s="243"/>
      <c r="N273" s="244"/>
      <c r="O273" s="244"/>
      <c r="P273" s="244"/>
      <c r="Q273" s="244"/>
      <c r="R273" s="244"/>
      <c r="S273" s="244"/>
      <c r="T273" s="245"/>
      <c r="AT273" s="246" t="s">
        <v>143</v>
      </c>
      <c r="AU273" s="246" t="s">
        <v>84</v>
      </c>
      <c r="AV273" s="12" t="s">
        <v>84</v>
      </c>
      <c r="AW273" s="12" t="s">
        <v>31</v>
      </c>
      <c r="AX273" s="12" t="s">
        <v>82</v>
      </c>
      <c r="AY273" s="246" t="s">
        <v>135</v>
      </c>
    </row>
    <row r="274" s="11" customFormat="1" ht="25.92" customHeight="1">
      <c r="B274" s="206"/>
      <c r="C274" s="207"/>
      <c r="D274" s="208" t="s">
        <v>73</v>
      </c>
      <c r="E274" s="209" t="s">
        <v>419</v>
      </c>
      <c r="F274" s="209" t="s">
        <v>420</v>
      </c>
      <c r="G274" s="207"/>
      <c r="H274" s="207"/>
      <c r="I274" s="210"/>
      <c r="J274" s="211">
        <f>BK274</f>
        <v>0</v>
      </c>
      <c r="K274" s="207"/>
      <c r="L274" s="212"/>
      <c r="M274" s="213"/>
      <c r="N274" s="214"/>
      <c r="O274" s="214"/>
      <c r="P274" s="215">
        <f>P275</f>
        <v>0</v>
      </c>
      <c r="Q274" s="214"/>
      <c r="R274" s="215">
        <f>R275</f>
        <v>0</v>
      </c>
      <c r="S274" s="214"/>
      <c r="T274" s="216">
        <f>T275</f>
        <v>0</v>
      </c>
      <c r="AR274" s="217" t="s">
        <v>141</v>
      </c>
      <c r="AT274" s="218" t="s">
        <v>73</v>
      </c>
      <c r="AU274" s="218" t="s">
        <v>74</v>
      </c>
      <c r="AY274" s="217" t="s">
        <v>135</v>
      </c>
      <c r="BK274" s="219">
        <f>BK275</f>
        <v>0</v>
      </c>
    </row>
    <row r="275" s="1" customFormat="1" ht="16.5" customHeight="1">
      <c r="B275" s="37"/>
      <c r="C275" s="222" t="s">
        <v>421</v>
      </c>
      <c r="D275" s="222" t="s">
        <v>137</v>
      </c>
      <c r="E275" s="223" t="s">
        <v>422</v>
      </c>
      <c r="F275" s="224" t="s">
        <v>423</v>
      </c>
      <c r="G275" s="225" t="s">
        <v>271</v>
      </c>
      <c r="H275" s="226">
        <v>1</v>
      </c>
      <c r="I275" s="227"/>
      <c r="J275" s="228">
        <f>ROUND(I275*H275,2)</f>
        <v>0</v>
      </c>
      <c r="K275" s="224" t="s">
        <v>1</v>
      </c>
      <c r="L275" s="42"/>
      <c r="M275" s="229" t="s">
        <v>1</v>
      </c>
      <c r="N275" s="230" t="s">
        <v>39</v>
      </c>
      <c r="O275" s="85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AR275" s="233" t="s">
        <v>424</v>
      </c>
      <c r="AT275" s="233" t="s">
        <v>137</v>
      </c>
      <c r="AU275" s="233" t="s">
        <v>82</v>
      </c>
      <c r="AY275" s="16" t="s">
        <v>135</v>
      </c>
      <c r="BE275" s="234">
        <f><![CDATA[IF(N275="základní",J275,0)]]></f>
        <v>0</v>
      </c>
      <c r="BF275" s="234">
        <f><![CDATA[IF(N275="snížená",J275,0)]]></f>
        <v>0</v>
      </c>
      <c r="BG275" s="234">
        <f><![CDATA[IF(N275="zákl. přenesená",J275,0)]]></f>
        <v>0</v>
      </c>
      <c r="BH275" s="234">
        <f><![CDATA[IF(N275="sníž. přenesená",J275,0)]]></f>
        <v>0</v>
      </c>
      <c r="BI275" s="234">
        <f><![CDATA[IF(N275="nulová",J275,0)]]></f>
        <v>0</v>
      </c>
      <c r="BJ275" s="16" t="s">
        <v>82</v>
      </c>
      <c r="BK275" s="234">
        <f>ROUND(I275*H275,2)</f>
        <v>0</v>
      </c>
      <c r="BL275" s="16" t="s">
        <v>424</v>
      </c>
      <c r="BM275" s="233" t="s">
        <v>425</v>
      </c>
    </row>
    <row r="276" s="11" customFormat="1" ht="25.92" customHeight="1">
      <c r="B276" s="206"/>
      <c r="C276" s="207"/>
      <c r="D276" s="208" t="s">
        <v>73</v>
      </c>
      <c r="E276" s="209" t="s">
        <v>426</v>
      </c>
      <c r="F276" s="209" t="s">
        <v>427</v>
      </c>
      <c r="G276" s="207"/>
      <c r="H276" s="207"/>
      <c r="I276" s="210"/>
      <c r="J276" s="211">
        <f>BK276</f>
        <v>0</v>
      </c>
      <c r="K276" s="207"/>
      <c r="L276" s="212"/>
      <c r="M276" s="213"/>
      <c r="N276" s="214"/>
      <c r="O276" s="214"/>
      <c r="P276" s="215">
        <f>SUM(P277:P284)</f>
        <v>0</v>
      </c>
      <c r="Q276" s="214"/>
      <c r="R276" s="215">
        <f>SUM(R277:R284)</f>
        <v>0</v>
      </c>
      <c r="S276" s="214"/>
      <c r="T276" s="216">
        <f>SUM(T277:T284)</f>
        <v>0</v>
      </c>
      <c r="AR276" s="217" t="s">
        <v>145</v>
      </c>
      <c r="AT276" s="218" t="s">
        <v>73</v>
      </c>
      <c r="AU276" s="218" t="s">
        <v>74</v>
      </c>
      <c r="AY276" s="217" t="s">
        <v>135</v>
      </c>
      <c r="BK276" s="219">
        <f>SUM(BK277:BK284)</f>
        <v>0</v>
      </c>
    </row>
    <row r="277" s="1" customFormat="1" ht="24" customHeight="1">
      <c r="B277" s="37"/>
      <c r="C277" s="222" t="s">
        <v>428</v>
      </c>
      <c r="D277" s="222" t="s">
        <v>137</v>
      </c>
      <c r="E277" s="223" t="s">
        <v>429</v>
      </c>
      <c r="F277" s="224" t="s">
        <v>430</v>
      </c>
      <c r="G277" s="225" t="s">
        <v>431</v>
      </c>
      <c r="H277" s="226">
        <v>3</v>
      </c>
      <c r="I277" s="227"/>
      <c r="J277" s="228">
        <f>ROUND(I277*H277,2)</f>
        <v>0</v>
      </c>
      <c r="K277" s="224" t="s">
        <v>1</v>
      </c>
      <c r="L277" s="42"/>
      <c r="M277" s="229" t="s">
        <v>1</v>
      </c>
      <c r="N277" s="230" t="s">
        <v>39</v>
      </c>
      <c r="O277" s="85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AR277" s="233" t="s">
        <v>141</v>
      </c>
      <c r="AT277" s="233" t="s">
        <v>137</v>
      </c>
      <c r="AU277" s="233" t="s">
        <v>82</v>
      </c>
      <c r="AY277" s="16" t="s">
        <v>135</v>
      </c>
      <c r="BE277" s="234">
        <f><![CDATA[IF(N277="základní",J277,0)]]></f>
        <v>0</v>
      </c>
      <c r="BF277" s="234">
        <f><![CDATA[IF(N277="snížená",J277,0)]]></f>
        <v>0</v>
      </c>
      <c r="BG277" s="234">
        <f><![CDATA[IF(N277="zákl. přenesená",J277,0)]]></f>
        <v>0</v>
      </c>
      <c r="BH277" s="234">
        <f><![CDATA[IF(N277="sníž. přenesená",J277,0)]]></f>
        <v>0</v>
      </c>
      <c r="BI277" s="234">
        <f><![CDATA[IF(N277="nulová",J277,0)]]></f>
        <v>0</v>
      </c>
      <c r="BJ277" s="16" t="s">
        <v>82</v>
      </c>
      <c r="BK277" s="234">
        <f>ROUND(I277*H277,2)</f>
        <v>0</v>
      </c>
      <c r="BL277" s="16" t="s">
        <v>141</v>
      </c>
      <c r="BM277" s="233" t="s">
        <v>432</v>
      </c>
    </row>
    <row r="278" s="1" customFormat="1" ht="16.5" customHeight="1">
      <c r="B278" s="37"/>
      <c r="C278" s="222" t="s">
        <v>433</v>
      </c>
      <c r="D278" s="222" t="s">
        <v>137</v>
      </c>
      <c r="E278" s="223" t="s">
        <v>434</v>
      </c>
      <c r="F278" s="224" t="s">
        <v>435</v>
      </c>
      <c r="G278" s="225" t="s">
        <v>431</v>
      </c>
      <c r="H278" s="226">
        <v>3</v>
      </c>
      <c r="I278" s="227"/>
      <c r="J278" s="228">
        <f>ROUND(I278*H278,2)</f>
        <v>0</v>
      </c>
      <c r="K278" s="224" t="s">
        <v>1</v>
      </c>
      <c r="L278" s="42"/>
      <c r="M278" s="229" t="s">
        <v>1</v>
      </c>
      <c r="N278" s="230" t="s">
        <v>39</v>
      </c>
      <c r="O278" s="85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AR278" s="233" t="s">
        <v>141</v>
      </c>
      <c r="AT278" s="233" t="s">
        <v>137</v>
      </c>
      <c r="AU278" s="233" t="s">
        <v>82</v>
      </c>
      <c r="AY278" s="16" t="s">
        <v>135</v>
      </c>
      <c r="BE278" s="234">
        <f><![CDATA[IF(N278="základní",J278,0)]]></f>
        <v>0</v>
      </c>
      <c r="BF278" s="234">
        <f><![CDATA[IF(N278="snížená",J278,0)]]></f>
        <v>0</v>
      </c>
      <c r="BG278" s="234">
        <f><![CDATA[IF(N278="zákl. přenesená",J278,0)]]></f>
        <v>0</v>
      </c>
      <c r="BH278" s="234">
        <f><![CDATA[IF(N278="sníž. přenesená",J278,0)]]></f>
        <v>0</v>
      </c>
      <c r="BI278" s="234">
        <f><![CDATA[IF(N278="nulová",J278,0)]]></f>
        <v>0</v>
      </c>
      <c r="BJ278" s="16" t="s">
        <v>82</v>
      </c>
      <c r="BK278" s="234">
        <f>ROUND(I278*H278,2)</f>
        <v>0</v>
      </c>
      <c r="BL278" s="16" t="s">
        <v>141</v>
      </c>
      <c r="BM278" s="233" t="s">
        <v>436</v>
      </c>
    </row>
    <row r="279" s="1" customFormat="1" ht="16.5" customHeight="1">
      <c r="B279" s="37"/>
      <c r="C279" s="222" t="s">
        <v>437</v>
      </c>
      <c r="D279" s="222" t="s">
        <v>137</v>
      </c>
      <c r="E279" s="223" t="s">
        <v>438</v>
      </c>
      <c r="F279" s="224" t="s">
        <v>439</v>
      </c>
      <c r="G279" s="225" t="s">
        <v>431</v>
      </c>
      <c r="H279" s="226">
        <v>3</v>
      </c>
      <c r="I279" s="227"/>
      <c r="J279" s="228">
        <f>ROUND(I279*H279,2)</f>
        <v>0</v>
      </c>
      <c r="K279" s="224" t="s">
        <v>1</v>
      </c>
      <c r="L279" s="42"/>
      <c r="M279" s="229" t="s">
        <v>1</v>
      </c>
      <c r="N279" s="230" t="s">
        <v>39</v>
      </c>
      <c r="O279" s="85"/>
      <c r="P279" s="231">
        <f>O279*H279</f>
        <v>0</v>
      </c>
      <c r="Q279" s="231">
        <v>0</v>
      </c>
      <c r="R279" s="231">
        <f>Q279*H279</f>
        <v>0</v>
      </c>
      <c r="S279" s="231">
        <v>0</v>
      </c>
      <c r="T279" s="232">
        <f>S279*H279</f>
        <v>0</v>
      </c>
      <c r="AR279" s="233" t="s">
        <v>141</v>
      </c>
      <c r="AT279" s="233" t="s">
        <v>137</v>
      </c>
      <c r="AU279" s="233" t="s">
        <v>82</v>
      </c>
      <c r="AY279" s="16" t="s">
        <v>135</v>
      </c>
      <c r="BE279" s="234">
        <f><![CDATA[IF(N279="základní",J279,0)]]></f>
        <v>0</v>
      </c>
      <c r="BF279" s="234">
        <f><![CDATA[IF(N279="snížená",J279,0)]]></f>
        <v>0</v>
      </c>
      <c r="BG279" s="234">
        <f><![CDATA[IF(N279="zákl. přenesená",J279,0)]]></f>
        <v>0</v>
      </c>
      <c r="BH279" s="234">
        <f><![CDATA[IF(N279="sníž. přenesená",J279,0)]]></f>
        <v>0</v>
      </c>
      <c r="BI279" s="234">
        <f><![CDATA[IF(N279="nulová",J279,0)]]></f>
        <v>0</v>
      </c>
      <c r="BJ279" s="16" t="s">
        <v>82</v>
      </c>
      <c r="BK279" s="234">
        <f>ROUND(I279*H279,2)</f>
        <v>0</v>
      </c>
      <c r="BL279" s="16" t="s">
        <v>141</v>
      </c>
      <c r="BM279" s="233" t="s">
        <v>440</v>
      </c>
    </row>
    <row r="280" s="1" customFormat="1" ht="16.5" customHeight="1">
      <c r="B280" s="37"/>
      <c r="C280" s="222" t="s">
        <v>441</v>
      </c>
      <c r="D280" s="222" t="s">
        <v>137</v>
      </c>
      <c r="E280" s="223" t="s">
        <v>442</v>
      </c>
      <c r="F280" s="224" t="s">
        <v>443</v>
      </c>
      <c r="G280" s="225" t="s">
        <v>431</v>
      </c>
      <c r="H280" s="226">
        <v>4</v>
      </c>
      <c r="I280" s="227"/>
      <c r="J280" s="228">
        <f>ROUND(I280*H280,2)</f>
        <v>0</v>
      </c>
      <c r="K280" s="224" t="s">
        <v>1</v>
      </c>
      <c r="L280" s="42"/>
      <c r="M280" s="229" t="s">
        <v>1</v>
      </c>
      <c r="N280" s="230" t="s">
        <v>39</v>
      </c>
      <c r="O280" s="85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AR280" s="233" t="s">
        <v>141</v>
      </c>
      <c r="AT280" s="233" t="s">
        <v>137</v>
      </c>
      <c r="AU280" s="233" t="s">
        <v>82</v>
      </c>
      <c r="AY280" s="16" t="s">
        <v>135</v>
      </c>
      <c r="BE280" s="234">
        <f><![CDATA[IF(N280="základní",J280,0)]]></f>
        <v>0</v>
      </c>
      <c r="BF280" s="234">
        <f><![CDATA[IF(N280="snížená",J280,0)]]></f>
        <v>0</v>
      </c>
      <c r="BG280" s="234">
        <f><![CDATA[IF(N280="zákl. přenesená",J280,0)]]></f>
        <v>0</v>
      </c>
      <c r="BH280" s="234">
        <f><![CDATA[IF(N280="sníž. přenesená",J280,0)]]></f>
        <v>0</v>
      </c>
      <c r="BI280" s="234">
        <f><![CDATA[IF(N280="nulová",J280,0)]]></f>
        <v>0</v>
      </c>
      <c r="BJ280" s="16" t="s">
        <v>82</v>
      </c>
      <c r="BK280" s="234">
        <f>ROUND(I280*H280,2)</f>
        <v>0</v>
      </c>
      <c r="BL280" s="16" t="s">
        <v>141</v>
      </c>
      <c r="BM280" s="233" t="s">
        <v>444</v>
      </c>
    </row>
    <row r="281" s="1" customFormat="1" ht="16.5" customHeight="1">
      <c r="B281" s="37"/>
      <c r="C281" s="222" t="s">
        <v>445</v>
      </c>
      <c r="D281" s="222" t="s">
        <v>137</v>
      </c>
      <c r="E281" s="223" t="s">
        <v>446</v>
      </c>
      <c r="F281" s="224" t="s">
        <v>447</v>
      </c>
      <c r="G281" s="225" t="s">
        <v>448</v>
      </c>
      <c r="H281" s="226">
        <v>15</v>
      </c>
      <c r="I281" s="227"/>
      <c r="J281" s="228">
        <f>ROUND(I281*H281,2)</f>
        <v>0</v>
      </c>
      <c r="K281" s="224" t="s">
        <v>1</v>
      </c>
      <c r="L281" s="42"/>
      <c r="M281" s="229" t="s">
        <v>1</v>
      </c>
      <c r="N281" s="230" t="s">
        <v>39</v>
      </c>
      <c r="O281" s="85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AR281" s="233" t="s">
        <v>141</v>
      </c>
      <c r="AT281" s="233" t="s">
        <v>137</v>
      </c>
      <c r="AU281" s="233" t="s">
        <v>82</v>
      </c>
      <c r="AY281" s="16" t="s">
        <v>135</v>
      </c>
      <c r="BE281" s="234">
        <f><![CDATA[IF(N281="základní",J281,0)]]></f>
        <v>0</v>
      </c>
      <c r="BF281" s="234">
        <f><![CDATA[IF(N281="snížená",J281,0)]]></f>
        <v>0</v>
      </c>
      <c r="BG281" s="234">
        <f><![CDATA[IF(N281="zákl. přenesená",J281,0)]]></f>
        <v>0</v>
      </c>
      <c r="BH281" s="234">
        <f><![CDATA[IF(N281="sníž. přenesená",J281,0)]]></f>
        <v>0</v>
      </c>
      <c r="BI281" s="234">
        <f><![CDATA[IF(N281="nulová",J281,0)]]></f>
        <v>0</v>
      </c>
      <c r="BJ281" s="16" t="s">
        <v>82</v>
      </c>
      <c r="BK281" s="234">
        <f>ROUND(I281*H281,2)</f>
        <v>0</v>
      </c>
      <c r="BL281" s="16" t="s">
        <v>141</v>
      </c>
      <c r="BM281" s="233" t="s">
        <v>449</v>
      </c>
    </row>
    <row r="282" s="1" customFormat="1" ht="16.5" customHeight="1">
      <c r="B282" s="37"/>
      <c r="C282" s="222" t="s">
        <v>450</v>
      </c>
      <c r="D282" s="222" t="s">
        <v>137</v>
      </c>
      <c r="E282" s="223" t="s">
        <v>451</v>
      </c>
      <c r="F282" s="224" t="s">
        <v>452</v>
      </c>
      <c r="G282" s="225" t="s">
        <v>431</v>
      </c>
      <c r="H282" s="226">
        <v>3</v>
      </c>
      <c r="I282" s="227"/>
      <c r="J282" s="228">
        <f>ROUND(I282*H282,2)</f>
        <v>0</v>
      </c>
      <c r="K282" s="224" t="s">
        <v>1</v>
      </c>
      <c r="L282" s="42"/>
      <c r="M282" s="229" t="s">
        <v>1</v>
      </c>
      <c r="N282" s="230" t="s">
        <v>39</v>
      </c>
      <c r="O282" s="85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AR282" s="233" t="s">
        <v>141</v>
      </c>
      <c r="AT282" s="233" t="s">
        <v>137</v>
      </c>
      <c r="AU282" s="233" t="s">
        <v>82</v>
      </c>
      <c r="AY282" s="16" t="s">
        <v>135</v>
      </c>
      <c r="BE282" s="234">
        <f><![CDATA[IF(N282="základní",J282,0)]]></f>
        <v>0</v>
      </c>
      <c r="BF282" s="234">
        <f><![CDATA[IF(N282="snížená",J282,0)]]></f>
        <v>0</v>
      </c>
      <c r="BG282" s="234">
        <f><![CDATA[IF(N282="zákl. přenesená",J282,0)]]></f>
        <v>0</v>
      </c>
      <c r="BH282" s="234">
        <f><![CDATA[IF(N282="sníž. přenesená",J282,0)]]></f>
        <v>0</v>
      </c>
      <c r="BI282" s="234">
        <f><![CDATA[IF(N282="nulová",J282,0)]]></f>
        <v>0</v>
      </c>
      <c r="BJ282" s="16" t="s">
        <v>82</v>
      </c>
      <c r="BK282" s="234">
        <f>ROUND(I282*H282,2)</f>
        <v>0</v>
      </c>
      <c r="BL282" s="16" t="s">
        <v>141</v>
      </c>
      <c r="BM282" s="233" t="s">
        <v>453</v>
      </c>
    </row>
    <row r="283" s="1" customFormat="1" ht="16.5" customHeight="1">
      <c r="B283" s="37"/>
      <c r="C283" s="222" t="s">
        <v>454</v>
      </c>
      <c r="D283" s="222" t="s">
        <v>137</v>
      </c>
      <c r="E283" s="223" t="s">
        <v>455</v>
      </c>
      <c r="F283" s="224" t="s">
        <v>456</v>
      </c>
      <c r="G283" s="225" t="s">
        <v>431</v>
      </c>
      <c r="H283" s="226">
        <v>3</v>
      </c>
      <c r="I283" s="227"/>
      <c r="J283" s="228">
        <f>ROUND(I283*H283,2)</f>
        <v>0</v>
      </c>
      <c r="K283" s="224" t="s">
        <v>1</v>
      </c>
      <c r="L283" s="42"/>
      <c r="M283" s="229" t="s">
        <v>1</v>
      </c>
      <c r="N283" s="230" t="s">
        <v>39</v>
      </c>
      <c r="O283" s="85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AR283" s="233" t="s">
        <v>141</v>
      </c>
      <c r="AT283" s="233" t="s">
        <v>137</v>
      </c>
      <c r="AU283" s="233" t="s">
        <v>82</v>
      </c>
      <c r="AY283" s="16" t="s">
        <v>135</v>
      </c>
      <c r="BE283" s="234">
        <f><![CDATA[IF(N283="základní",J283,0)]]></f>
        <v>0</v>
      </c>
      <c r="BF283" s="234">
        <f><![CDATA[IF(N283="snížená",J283,0)]]></f>
        <v>0</v>
      </c>
      <c r="BG283" s="234">
        <f><![CDATA[IF(N283="zákl. přenesená",J283,0)]]></f>
        <v>0</v>
      </c>
      <c r="BH283" s="234">
        <f><![CDATA[IF(N283="sníž. přenesená",J283,0)]]></f>
        <v>0</v>
      </c>
      <c r="BI283" s="234">
        <f><![CDATA[IF(N283="nulová",J283,0)]]></f>
        <v>0</v>
      </c>
      <c r="BJ283" s="16" t="s">
        <v>82</v>
      </c>
      <c r="BK283" s="234">
        <f>ROUND(I283*H283,2)</f>
        <v>0</v>
      </c>
      <c r="BL283" s="16" t="s">
        <v>141</v>
      </c>
      <c r="BM283" s="233" t="s">
        <v>457</v>
      </c>
    </row>
    <row r="284" s="1" customFormat="1" ht="16.5" customHeight="1">
      <c r="B284" s="37"/>
      <c r="C284" s="222" t="s">
        <v>417</v>
      </c>
      <c r="D284" s="222" t="s">
        <v>137</v>
      </c>
      <c r="E284" s="223" t="s">
        <v>458</v>
      </c>
      <c r="F284" s="224" t="s">
        <v>459</v>
      </c>
      <c r="G284" s="225" t="s">
        <v>271</v>
      </c>
      <c r="H284" s="226">
        <v>1</v>
      </c>
      <c r="I284" s="227"/>
      <c r="J284" s="228">
        <f>ROUND(I284*H284,2)</f>
        <v>0</v>
      </c>
      <c r="K284" s="224" t="s">
        <v>1</v>
      </c>
      <c r="L284" s="42"/>
      <c r="M284" s="268" t="s">
        <v>1</v>
      </c>
      <c r="N284" s="269" t="s">
        <v>39</v>
      </c>
      <c r="O284" s="270"/>
      <c r="P284" s="271">
        <f>O284*H284</f>
        <v>0</v>
      </c>
      <c r="Q284" s="271">
        <v>0</v>
      </c>
      <c r="R284" s="271">
        <f>Q284*H284</f>
        <v>0</v>
      </c>
      <c r="S284" s="271">
        <v>0</v>
      </c>
      <c r="T284" s="272">
        <f>S284*H284</f>
        <v>0</v>
      </c>
      <c r="AR284" s="233" t="s">
        <v>141</v>
      </c>
      <c r="AT284" s="233" t="s">
        <v>137</v>
      </c>
      <c r="AU284" s="233" t="s">
        <v>82</v>
      </c>
      <c r="AY284" s="16" t="s">
        <v>135</v>
      </c>
      <c r="BE284" s="234">
        <f><![CDATA[IF(N284="základní",J284,0)]]></f>
        <v>0</v>
      </c>
      <c r="BF284" s="234">
        <f><![CDATA[IF(N284="snížená",J284,0)]]></f>
        <v>0</v>
      </c>
      <c r="BG284" s="234">
        <f><![CDATA[IF(N284="zákl. přenesená",J284,0)]]></f>
        <v>0</v>
      </c>
      <c r="BH284" s="234">
        <f><![CDATA[IF(N284="sníž. přenesená",J284,0)]]></f>
        <v>0</v>
      </c>
      <c r="BI284" s="234">
        <f><![CDATA[IF(N284="nulová",J284,0)]]></f>
        <v>0</v>
      </c>
      <c r="BJ284" s="16" t="s">
        <v>82</v>
      </c>
      <c r="BK284" s="234">
        <f>ROUND(I284*H284,2)</f>
        <v>0</v>
      </c>
      <c r="BL284" s="16" t="s">
        <v>141</v>
      </c>
      <c r="BM284" s="233" t="s">
        <v>460</v>
      </c>
    </row>
    <row r="285" s="1" customFormat="1" ht="6.96" customHeight="1">
      <c r="B285" s="60"/>
      <c r="C285" s="61"/>
      <c r="D285" s="61"/>
      <c r="E285" s="61"/>
      <c r="F285" s="61"/>
      <c r="G285" s="61"/>
      <c r="H285" s="61"/>
      <c r="I285" s="172"/>
      <c r="J285" s="61"/>
      <c r="K285" s="61"/>
      <c r="L285" s="42"/>
    </row>
  </sheetData>
  <autoFilter ref="C136:K284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idden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84</v>
      </c>
    </row>
    <row r="4" hidden="1" ht="24.96" customHeight="1">
      <c r="B4" s="19"/>
      <c r="D4" s="134" t="s">
        <v>91</v>
      </c>
      <c r="L4" s="19"/>
      <c r="M4" s="135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36" t="s">
        <v>16</v>
      </c>
      <c r="L6" s="19"/>
    </row>
    <row r="7" hidden="1" ht="16.5" customHeight="1">
      <c r="B7" s="19"/>
      <c r="E7" s="137" t="str">
        <f>'Rekapitulace stavby'!K6</f>
        <v><![CDATA[ZŠ Dr Hrubého]]></v>
      </c>
      <c r="F7" s="136"/>
      <c r="G7" s="136"/>
      <c r="H7" s="136"/>
      <c r="L7" s="19"/>
    </row>
    <row r="8" hidden="1" s="1" customFormat="1" ht="12" customHeight="1">
      <c r="B8" s="42"/>
      <c r="D8" s="136" t="s">
        <v>92</v>
      </c>
      <c r="I8" s="138"/>
      <c r="L8" s="42"/>
    </row>
    <row r="9" hidden="1" s="1" customFormat="1" ht="36.96" customHeight="1">
      <c r="B9" s="42"/>
      <c r="E9" s="139" t="s">
        <v>461</v>
      </c>
      <c r="F9" s="1"/>
      <c r="G9" s="1"/>
      <c r="H9" s="1"/>
      <c r="I9" s="138"/>
      <c r="L9" s="42"/>
    </row>
    <row r="10" hidden="1" s="1" customFormat="1">
      <c r="B10" s="42"/>
      <c r="I10" s="138"/>
      <c r="L10" s="42"/>
    </row>
    <row r="11" hidden="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hidden="1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20. 8. 2019</v>
      </c>
      <c r="L12" s="42"/>
    </row>
    <row r="13" hidden="1" s="1" customFormat="1" ht="10.8" customHeight="1">
      <c r="B13" s="42"/>
      <c r="I13" s="138"/>
      <c r="L13" s="42"/>
    </row>
    <row r="14" hidden="1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hidden="1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hidden="1" s="1" customFormat="1" ht="6.96" customHeight="1">
      <c r="B16" s="42"/>
      <c r="I16" s="138"/>
      <c r="L16" s="42"/>
    </row>
    <row r="17" hidden="1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<![CDATA[Vyplň údaj]]></v>
      </c>
      <c r="L17" s="42"/>
    </row>
    <row r="18" hidden="1" s="1" customFormat="1" ht="18" customHeight="1">
      <c r="B18" s="42"/>
      <c r="E18" s="32" t="str">
        <f>'Rekapitulace stavby'!E14</f>
        <v><![CDATA[Vyplň údaj]]></v>
      </c>
      <c r="F18" s="140"/>
      <c r="G18" s="140"/>
      <c r="H18" s="140"/>
      <c r="I18" s="141" t="s">
        <v>27</v>
      </c>
      <c r="J18" s="32" t="str">
        <f>'Rekapitulace stavby'!AN14</f>
        <v><![CDATA[Vyplň údaj]]></v>
      </c>
      <c r="L18" s="42"/>
    </row>
    <row r="19" hidden="1" s="1" customFormat="1" ht="6.96" customHeight="1">
      <c r="B19" s="42"/>
      <c r="I19" s="138"/>
      <c r="L19" s="42"/>
    </row>
    <row r="20" hidden="1" s="1" customFormat="1" ht="12" customHeight="1">
      <c r="B20" s="42"/>
      <c r="D20" s="136" t="s">
        <v>30</v>
      </c>
      <c r="I20" s="141" t="s">
        <v>25</v>
      </c>
      <c r="J20" s="140" t="s">
        <v>1</v>
      </c>
      <c r="L20" s="42"/>
    </row>
    <row r="21" hidden="1" s="1" customFormat="1" ht="18" customHeight="1">
      <c r="B21" s="42"/>
      <c r="E21" s="140" t="s">
        <v>26</v>
      </c>
      <c r="I21" s="141" t="s">
        <v>27</v>
      </c>
      <c r="J21" s="140" t="s">
        <v>1</v>
      </c>
      <c r="L21" s="42"/>
    </row>
    <row r="22" hidden="1" s="1" customFormat="1" ht="6.96" customHeight="1">
      <c r="B22" s="42"/>
      <c r="I22" s="138"/>
      <c r="L22" s="42"/>
    </row>
    <row r="23" hidden="1" s="1" customFormat="1" ht="12" customHeight="1">
      <c r="B23" s="42"/>
      <c r="D23" s="136" t="s">
        <v>32</v>
      </c>
      <c r="I23" s="141" t="s">
        <v>25</v>
      </c>
      <c r="J23" s="140" t="s">
        <v>1</v>
      </c>
      <c r="L23" s="42"/>
    </row>
    <row r="24" hidden="1" s="1" customFormat="1" ht="18" customHeight="1">
      <c r="B24" s="42"/>
      <c r="E24" s="140" t="s">
        <v>26</v>
      </c>
      <c r="I24" s="141" t="s">
        <v>27</v>
      </c>
      <c r="J24" s="140" t="s">
        <v>1</v>
      </c>
      <c r="L24" s="42"/>
    </row>
    <row r="25" hidden="1" s="1" customFormat="1" ht="6.96" customHeight="1">
      <c r="B25" s="42"/>
      <c r="I25" s="138"/>
      <c r="L25" s="42"/>
    </row>
    <row r="26" hidden="1" s="1" customFormat="1" ht="12" customHeight="1">
      <c r="B26" s="42"/>
      <c r="D26" s="136" t="s">
        <v>33</v>
      </c>
      <c r="I26" s="138"/>
      <c r="L26" s="42"/>
    </row>
    <row r="27" hidden="1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hidden="1" s="1" customFormat="1" ht="6.96" customHeight="1">
      <c r="B28" s="42"/>
      <c r="I28" s="138"/>
      <c r="L28" s="42"/>
    </row>
    <row r="29" hidden="1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hidden="1" s="1" customFormat="1" ht="25.44" customHeight="1">
      <c r="B30" s="42"/>
      <c r="D30" s="147" t="s">
        <v>34</v>
      </c>
      <c r="I30" s="138"/>
      <c r="J30" s="148">
        <f>ROUND(J129, 2)</f>
        <v>0</v>
      </c>
      <c r="L30" s="42"/>
    </row>
    <row r="31" hidden="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hidden="1" s="1" customFormat="1" ht="14.4" customHeight="1">
      <c r="B32" s="42"/>
      <c r="F32" s="149" t="s">
        <v>36</v>
      </c>
      <c r="I32" s="150" t="s">
        <v>35</v>
      </c>
      <c r="J32" s="149" t="s">
        <v>37</v>
      </c>
      <c r="L32" s="42"/>
    </row>
    <row r="33" hidden="1" s="1" customFormat="1" ht="14.4" customHeight="1">
      <c r="B33" s="42"/>
      <c r="D33" s="151" t="s">
        <v>38</v>
      </c>
      <c r="E33" s="136" t="s">
        <v>39</v>
      </c>
      <c r="F33" s="152">
        <f>ROUND((SUM(BE129:BE350)),  2)</f>
        <v>0</v>
      </c>
      <c r="I33" s="153">
        <v>0.20999999999999999</v>
      </c>
      <c r="J33" s="152">
        <f>ROUND(((SUM(BE129:BE350))*I33),  2)</f>
        <v>0</v>
      </c>
      <c r="L33" s="42"/>
    </row>
    <row r="34" hidden="1" s="1" customFormat="1" ht="14.4" customHeight="1">
      <c r="B34" s="42"/>
      <c r="E34" s="136" t="s">
        <v>40</v>
      </c>
      <c r="F34" s="152">
        <f>ROUND((SUM(BF129:BF350)),  2)</f>
        <v>0</v>
      </c>
      <c r="I34" s="153">
        <v>0.14999999999999999</v>
      </c>
      <c r="J34" s="152">
        <f>ROUND(((SUM(BF129:BF350))*I34),  2)</f>
        <v>0</v>
      </c>
      <c r="L34" s="42"/>
    </row>
    <row r="35" hidden="1" s="1" customFormat="1" ht="14.4" customHeight="1">
      <c r="B35" s="42"/>
      <c r="E35" s="136" t="s">
        <v>41</v>
      </c>
      <c r="F35" s="152">
        <f>ROUND((SUM(BG129:BG350)),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42</v>
      </c>
      <c r="F36" s="152">
        <f>ROUND((SUM(BH129:BH350)),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43</v>
      </c>
      <c r="F37" s="152">
        <f>ROUND((SUM(BI129:BI350)),  2)</f>
        <v>0</v>
      </c>
      <c r="I37" s="153">
        <v>0</v>
      </c>
      <c r="J37" s="152">
        <f>0</f>
        <v>0</v>
      </c>
      <c r="L37" s="42"/>
    </row>
    <row r="38" hidden="1" s="1" customFormat="1" ht="6.96" customHeight="1">
      <c r="B38" s="42"/>
      <c r="I38" s="138"/>
      <c r="L38" s="42"/>
    </row>
    <row r="39" hidden="1" s="1" customFormat="1" ht="25.44" customHeight="1">
      <c r="B39" s="42"/>
      <c r="C39" s="154"/>
      <c r="D39" s="155" t="s">
        <v>44</v>
      </c>
      <c r="E39" s="156"/>
      <c r="F39" s="156"/>
      <c r="G39" s="157" t="s">
        <v>45</v>
      </c>
      <c r="H39" s="158" t="s">
        <v>46</v>
      </c>
      <c r="I39" s="159"/>
      <c r="J39" s="160">
        <f>SUM(J30:J37)</f>
        <v>0</v>
      </c>
      <c r="K39" s="161"/>
      <c r="L39" s="42"/>
    </row>
    <row r="40" hidden="1" s="1" customFormat="1" ht="14.4" customHeight="1">
      <c r="B40" s="42"/>
      <c r="I40" s="138"/>
      <c r="L40" s="42"/>
    </row>
    <row r="41" hidden="1" ht="14.4" customHeight="1">
      <c r="B41" s="19"/>
      <c r="L41" s="19"/>
    </row>
    <row r="42" hidden="1" ht="14.4" customHeight="1">
      <c r="B42" s="19"/>
      <c r="L42" s="19"/>
    </row>
    <row r="43" hidden="1" ht="14.4" customHeight="1">
      <c r="B43" s="19"/>
      <c r="L43" s="19"/>
    </row>
    <row r="44" hidden="1" ht="14.4" customHeight="1">
      <c r="B44" s="19"/>
      <c r="L44" s="19"/>
    </row>
    <row r="45" hidden="1" ht="14.4" customHeight="1">
      <c r="B45" s="19"/>
      <c r="L45" s="19"/>
    </row>
    <row r="46" hidden="1" ht="14.4" customHeight="1">
      <c r="B46" s="19"/>
      <c r="L46" s="19"/>
    </row>
    <row r="47" hidden="1" ht="14.4" customHeight="1">
      <c r="B47" s="19"/>
      <c r="L47" s="19"/>
    </row>
    <row r="48" hidden="1" ht="14.4" customHeight="1">
      <c r="B48" s="19"/>
      <c r="L48" s="19"/>
    </row>
    <row r="49" hidden="1" ht="14.4" customHeight="1">
      <c r="B49" s="19"/>
      <c r="L49" s="19"/>
    </row>
    <row r="50" hidden="1" s="1" customFormat="1" ht="14.4" customHeight="1">
      <c r="B50" s="42"/>
      <c r="D50" s="162" t="s">
        <v>47</v>
      </c>
      <c r="E50" s="163"/>
      <c r="F50" s="163"/>
      <c r="G50" s="162" t="s">
        <v>48</v>
      </c>
      <c r="H50" s="163"/>
      <c r="I50" s="164"/>
      <c r="J50" s="163"/>
      <c r="K50" s="163"/>
      <c r="L50" s="4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1" customFormat="1">
      <c r="B61" s="42"/>
      <c r="D61" s="165" t="s">
        <v>49</v>
      </c>
      <c r="E61" s="166"/>
      <c r="F61" s="167" t="s">
        <v>50</v>
      </c>
      <c r="G61" s="165" t="s">
        <v>49</v>
      </c>
      <c r="H61" s="166"/>
      <c r="I61" s="168"/>
      <c r="J61" s="169" t="s">
        <v>50</v>
      </c>
      <c r="K61" s="166"/>
      <c r="L61" s="42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1" customFormat="1">
      <c r="B65" s="42"/>
      <c r="D65" s="162" t="s">
        <v>51</v>
      </c>
      <c r="E65" s="163"/>
      <c r="F65" s="163"/>
      <c r="G65" s="162" t="s">
        <v>52</v>
      </c>
      <c r="H65" s="163"/>
      <c r="I65" s="164"/>
      <c r="J65" s="163"/>
      <c r="K65" s="163"/>
      <c r="L65" s="42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1" customFormat="1">
      <c r="B76" s="42"/>
      <c r="D76" s="165" t="s">
        <v>49</v>
      </c>
      <c r="E76" s="166"/>
      <c r="F76" s="167" t="s">
        <v>50</v>
      </c>
      <c r="G76" s="165" t="s">
        <v>49</v>
      </c>
      <c r="H76" s="166"/>
      <c r="I76" s="168"/>
      <c r="J76" s="169" t="s">
        <v>50</v>
      </c>
      <c r="K76" s="166"/>
      <c r="L76" s="42"/>
    </row>
    <row r="77" hidden="1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78" hidden="1"/>
    <row r="79" hidden="1"/>
    <row r="80" hidden="1"/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94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<![CDATA[ZŠ Dr Hrubého]]>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92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<![CDATA[II etapa 042019b2 - II. etapa Vnitřní opatření]]>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<![CDATA[Šternberk]]></v>
      </c>
      <c r="G89" s="38"/>
      <c r="H89" s="38"/>
      <c r="I89" s="141" t="s">
        <v>22</v>
      </c>
      <c r="J89" s="73" t="str">
        <f>IF(J12="","",J12)</f>
        <v>20. 8. 2019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/>
      </c>
      <c r="G91" s="38"/>
      <c r="H91" s="38"/>
      <c r="I91" s="141" t="s">
        <v>30</v>
      </c>
      <c r="J91" s="35" t="str">
        <f>E21</f>
        <v xml:space="preserve"/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<![CDATA[Vyplň údaj]]></v>
      </c>
      <c r="G92" s="38"/>
      <c r="H92" s="38"/>
      <c r="I92" s="141" t="s">
        <v>32</v>
      </c>
      <c r="J92" s="35" t="str">
        <f>E24</f>
        <v xml:space="preserve"/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95</v>
      </c>
      <c r="D94" s="178"/>
      <c r="E94" s="178"/>
      <c r="F94" s="178"/>
      <c r="G94" s="178"/>
      <c r="H94" s="178"/>
      <c r="I94" s="179"/>
      <c r="J94" s="180" t="s">
        <v>96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97</v>
      </c>
      <c r="D96" s="38"/>
      <c r="E96" s="38"/>
      <c r="F96" s="38"/>
      <c r="G96" s="38"/>
      <c r="H96" s="38"/>
      <c r="I96" s="138"/>
      <c r="J96" s="104">
        <f>J129</f>
        <v>0</v>
      </c>
      <c r="K96" s="38"/>
      <c r="L96" s="42"/>
      <c r="AU96" s="16" t="s">
        <v>98</v>
      </c>
    </row>
    <row r="97" s="8" customFormat="1" ht="24.96" customHeight="1">
      <c r="B97" s="182"/>
      <c r="C97" s="183"/>
      <c r="D97" s="184" t="s">
        <v>99</v>
      </c>
      <c r="E97" s="185"/>
      <c r="F97" s="185"/>
      <c r="G97" s="185"/>
      <c r="H97" s="185"/>
      <c r="I97" s="186"/>
      <c r="J97" s="187">
        <f>J130</f>
        <v>0</v>
      </c>
      <c r="K97" s="183"/>
      <c r="L97" s="188"/>
    </row>
    <row r="98" s="9" customFormat="1" ht="19.92" customHeight="1">
      <c r="B98" s="189"/>
      <c r="C98" s="190"/>
      <c r="D98" s="191" t="s">
        <v>102</v>
      </c>
      <c r="E98" s="192"/>
      <c r="F98" s="192"/>
      <c r="G98" s="192"/>
      <c r="H98" s="192"/>
      <c r="I98" s="193"/>
      <c r="J98" s="194">
        <f>J131</f>
        <v>0</v>
      </c>
      <c r="K98" s="190"/>
      <c r="L98" s="195"/>
    </row>
    <row r="99" s="9" customFormat="1" ht="19.92" customHeight="1">
      <c r="B99" s="189"/>
      <c r="C99" s="190"/>
      <c r="D99" s="191" t="s">
        <v>103</v>
      </c>
      <c r="E99" s="192"/>
      <c r="F99" s="192"/>
      <c r="G99" s="192"/>
      <c r="H99" s="192"/>
      <c r="I99" s="193"/>
      <c r="J99" s="194">
        <f>J215</f>
        <v>0</v>
      </c>
      <c r="K99" s="190"/>
      <c r="L99" s="195"/>
    </row>
    <row r="100" s="8" customFormat="1" ht="24.96" customHeight="1">
      <c r="B100" s="182"/>
      <c r="C100" s="183"/>
      <c r="D100" s="184" t="s">
        <v>105</v>
      </c>
      <c r="E100" s="185"/>
      <c r="F100" s="185"/>
      <c r="G100" s="185"/>
      <c r="H100" s="185"/>
      <c r="I100" s="186"/>
      <c r="J100" s="187">
        <f>J262</f>
        <v>0</v>
      </c>
      <c r="K100" s="183"/>
      <c r="L100" s="188"/>
    </row>
    <row r="101" s="9" customFormat="1" ht="19.92" customHeight="1">
      <c r="B101" s="189"/>
      <c r="C101" s="190"/>
      <c r="D101" s="191" t="s">
        <v>107</v>
      </c>
      <c r="E101" s="192"/>
      <c r="F101" s="192"/>
      <c r="G101" s="192"/>
      <c r="H101" s="192"/>
      <c r="I101" s="193"/>
      <c r="J101" s="194">
        <f>J263</f>
        <v>0</v>
      </c>
      <c r="K101" s="190"/>
      <c r="L101" s="195"/>
    </row>
    <row r="102" s="9" customFormat="1" ht="19.92" customHeight="1">
      <c r="B102" s="189"/>
      <c r="C102" s="190"/>
      <c r="D102" s="191" t="s">
        <v>108</v>
      </c>
      <c r="E102" s="192"/>
      <c r="F102" s="192"/>
      <c r="G102" s="192"/>
      <c r="H102" s="192"/>
      <c r="I102" s="193"/>
      <c r="J102" s="194">
        <f>J271</f>
        <v>0</v>
      </c>
      <c r="K102" s="190"/>
      <c r="L102" s="195"/>
    </row>
    <row r="103" s="9" customFormat="1" ht="19.92" customHeight="1">
      <c r="B103" s="189"/>
      <c r="C103" s="190"/>
      <c r="D103" s="191" t="s">
        <v>109</v>
      </c>
      <c r="E103" s="192"/>
      <c r="F103" s="192"/>
      <c r="G103" s="192"/>
      <c r="H103" s="192"/>
      <c r="I103" s="193"/>
      <c r="J103" s="194">
        <f>J273</f>
        <v>0</v>
      </c>
      <c r="K103" s="190"/>
      <c r="L103" s="195"/>
    </row>
    <row r="104" s="9" customFormat="1" ht="19.92" customHeight="1">
      <c r="B104" s="189"/>
      <c r="C104" s="190"/>
      <c r="D104" s="191" t="s">
        <v>462</v>
      </c>
      <c r="E104" s="192"/>
      <c r="F104" s="192"/>
      <c r="G104" s="192"/>
      <c r="H104" s="192"/>
      <c r="I104" s="193"/>
      <c r="J104" s="194">
        <f>J277</f>
        <v>0</v>
      </c>
      <c r="K104" s="190"/>
      <c r="L104" s="195"/>
    </row>
    <row r="105" s="9" customFormat="1" ht="19.92" customHeight="1">
      <c r="B105" s="189"/>
      <c r="C105" s="190"/>
      <c r="D105" s="191" t="s">
        <v>112</v>
      </c>
      <c r="E105" s="192"/>
      <c r="F105" s="192"/>
      <c r="G105" s="192"/>
      <c r="H105" s="192"/>
      <c r="I105" s="193"/>
      <c r="J105" s="194">
        <f>J279</f>
        <v>0</v>
      </c>
      <c r="K105" s="190"/>
      <c r="L105" s="195"/>
    </row>
    <row r="106" s="9" customFormat="1" ht="19.92" customHeight="1">
      <c r="B106" s="189"/>
      <c r="C106" s="190"/>
      <c r="D106" s="191" t="s">
        <v>114</v>
      </c>
      <c r="E106" s="192"/>
      <c r="F106" s="192"/>
      <c r="G106" s="192"/>
      <c r="H106" s="192"/>
      <c r="I106" s="193"/>
      <c r="J106" s="194">
        <f>J320</f>
        <v>0</v>
      </c>
      <c r="K106" s="190"/>
      <c r="L106" s="195"/>
    </row>
    <row r="107" s="9" customFormat="1" ht="19.92" customHeight="1">
      <c r="B107" s="189"/>
      <c r="C107" s="190"/>
      <c r="D107" s="191" t="s">
        <v>115</v>
      </c>
      <c r="E107" s="192"/>
      <c r="F107" s="192"/>
      <c r="G107" s="192"/>
      <c r="H107" s="192"/>
      <c r="I107" s="193"/>
      <c r="J107" s="194">
        <f>J333</f>
        <v>0</v>
      </c>
      <c r="K107" s="190"/>
      <c r="L107" s="195"/>
    </row>
    <row r="108" s="8" customFormat="1" ht="24.96" customHeight="1">
      <c r="B108" s="182"/>
      <c r="C108" s="183"/>
      <c r="D108" s="184" t="s">
        <v>116</v>
      </c>
      <c r="E108" s="185"/>
      <c r="F108" s="185"/>
      <c r="G108" s="185"/>
      <c r="H108" s="185"/>
      <c r="I108" s="186"/>
      <c r="J108" s="187">
        <f>J347</f>
        <v>0</v>
      </c>
      <c r="K108" s="183"/>
      <c r="L108" s="188"/>
    </row>
    <row r="109" s="9" customFormat="1" ht="19.92" customHeight="1">
      <c r="B109" s="189"/>
      <c r="C109" s="190"/>
      <c r="D109" s="191" t="s">
        <v>117</v>
      </c>
      <c r="E109" s="192"/>
      <c r="F109" s="192"/>
      <c r="G109" s="192"/>
      <c r="H109" s="192"/>
      <c r="I109" s="193"/>
      <c r="J109" s="194">
        <f>J348</f>
        <v>0</v>
      </c>
      <c r="K109" s="190"/>
      <c r="L109" s="195"/>
    </row>
    <row r="110" s="1" customFormat="1" ht="21.84" customHeight="1">
      <c r="B110" s="37"/>
      <c r="C110" s="38"/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60"/>
      <c r="C111" s="61"/>
      <c r="D111" s="61"/>
      <c r="E111" s="61"/>
      <c r="F111" s="61"/>
      <c r="G111" s="61"/>
      <c r="H111" s="61"/>
      <c r="I111" s="172"/>
      <c r="J111" s="61"/>
      <c r="K111" s="61"/>
      <c r="L111" s="42"/>
    </row>
    <row r="115" s="1" customFormat="1" ht="6.96" customHeight="1">
      <c r="B115" s="62"/>
      <c r="C115" s="63"/>
      <c r="D115" s="63"/>
      <c r="E115" s="63"/>
      <c r="F115" s="63"/>
      <c r="G115" s="63"/>
      <c r="H115" s="63"/>
      <c r="I115" s="175"/>
      <c r="J115" s="63"/>
      <c r="K115" s="63"/>
      <c r="L115" s="42"/>
    </row>
    <row r="116" s="1" customFormat="1" ht="24.96" customHeight="1">
      <c r="B116" s="37"/>
      <c r="C116" s="22" t="s">
        <v>120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2" customHeight="1">
      <c r="B118" s="37"/>
      <c r="C118" s="31" t="s">
        <v>16</v>
      </c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6.5" customHeight="1">
      <c r="B119" s="37"/>
      <c r="C119" s="38"/>
      <c r="D119" s="38"/>
      <c r="E119" s="176" t="str">
        <f>E7</f>
        <v><![CDATA[ZŠ Dr Hrubého]]></v>
      </c>
      <c r="F119" s="31"/>
      <c r="G119" s="31"/>
      <c r="H119" s="31"/>
      <c r="I119" s="138"/>
      <c r="J119" s="38"/>
      <c r="K119" s="38"/>
      <c r="L119" s="42"/>
    </row>
    <row r="120" s="1" customFormat="1" ht="12" customHeight="1">
      <c r="B120" s="37"/>
      <c r="C120" s="31" t="s">
        <v>92</v>
      </c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16.5" customHeight="1">
      <c r="B121" s="37"/>
      <c r="C121" s="38"/>
      <c r="D121" s="38"/>
      <c r="E121" s="70" t="str">
        <f>E9</f>
        <v><![CDATA[II etapa 042019b2 - II. etapa Vnitřní opatření]]></v>
      </c>
      <c r="F121" s="38"/>
      <c r="G121" s="38"/>
      <c r="H121" s="38"/>
      <c r="I121" s="138"/>
      <c r="J121" s="38"/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12" customHeight="1">
      <c r="B123" s="37"/>
      <c r="C123" s="31" t="s">
        <v>20</v>
      </c>
      <c r="D123" s="38"/>
      <c r="E123" s="38"/>
      <c r="F123" s="26" t="str">
        <f>F12</f>
        <v><![CDATA[Šternberk]]></v>
      </c>
      <c r="G123" s="38"/>
      <c r="H123" s="38"/>
      <c r="I123" s="141" t="s">
        <v>22</v>
      </c>
      <c r="J123" s="73" t="str">
        <f>IF(J12="","",J12)</f>
        <v>20. 8. 2019</v>
      </c>
      <c r="K123" s="38"/>
      <c r="L123" s="42"/>
    </row>
    <row r="124" s="1" customFormat="1" ht="6.96" customHeight="1">
      <c r="B124" s="37"/>
      <c r="C124" s="38"/>
      <c r="D124" s="38"/>
      <c r="E124" s="38"/>
      <c r="F124" s="38"/>
      <c r="G124" s="38"/>
      <c r="H124" s="38"/>
      <c r="I124" s="138"/>
      <c r="J124" s="38"/>
      <c r="K124" s="38"/>
      <c r="L124" s="42"/>
    </row>
    <row r="125" s="1" customFormat="1" ht="15.15" customHeight="1">
      <c r="B125" s="37"/>
      <c r="C125" s="31" t="s">
        <v>24</v>
      </c>
      <c r="D125" s="38"/>
      <c r="E125" s="38"/>
      <c r="F125" s="26" t="str">
        <f>E15</f>
        <v xml:space="preserve"/>
      </c>
      <c r="G125" s="38"/>
      <c r="H125" s="38"/>
      <c r="I125" s="141" t="s">
        <v>30</v>
      </c>
      <c r="J125" s="35" t="str">
        <f>E21</f>
        <v xml:space="preserve"/>
      </c>
      <c r="K125" s="38"/>
      <c r="L125" s="42"/>
    </row>
    <row r="126" s="1" customFormat="1" ht="15.15" customHeight="1">
      <c r="B126" s="37"/>
      <c r="C126" s="31" t="s">
        <v>28</v>
      </c>
      <c r="D126" s="38"/>
      <c r="E126" s="38"/>
      <c r="F126" s="26" t="str">
        <f>IF(E18="","",E18)</f>
        <v><![CDATA[Vyplň údaj]]></v>
      </c>
      <c r="G126" s="38"/>
      <c r="H126" s="38"/>
      <c r="I126" s="141" t="s">
        <v>32</v>
      </c>
      <c r="J126" s="35" t="str">
        <f>E24</f>
        <v xml:space="preserve"/>
      </c>
      <c r="K126" s="38"/>
      <c r="L126" s="42"/>
    </row>
    <row r="127" s="1" customFormat="1" ht="10.32" customHeight="1">
      <c r="B127" s="37"/>
      <c r="C127" s="38"/>
      <c r="D127" s="38"/>
      <c r="E127" s="38"/>
      <c r="F127" s="38"/>
      <c r="G127" s="38"/>
      <c r="H127" s="38"/>
      <c r="I127" s="138"/>
      <c r="J127" s="38"/>
      <c r="K127" s="38"/>
      <c r="L127" s="42"/>
    </row>
    <row r="128" s="10" customFormat="1" ht="29.28" customHeight="1">
      <c r="B128" s="196"/>
      <c r="C128" s="197" t="s">
        <v>121</v>
      </c>
      <c r="D128" s="198" t="s">
        <v>59</v>
      </c>
      <c r="E128" s="198" t="s">
        <v>55</v>
      </c>
      <c r="F128" s="198" t="s">
        <v>56</v>
      </c>
      <c r="G128" s="198" t="s">
        <v>122</v>
      </c>
      <c r="H128" s="198" t="s">
        <v>123</v>
      </c>
      <c r="I128" s="199" t="s">
        <v>124</v>
      </c>
      <c r="J128" s="198" t="s">
        <v>96</v>
      </c>
      <c r="K128" s="200" t="s">
        <v>125</v>
      </c>
      <c r="L128" s="201"/>
      <c r="M128" s="94" t="s">
        <v>1</v>
      </c>
      <c r="N128" s="95" t="s">
        <v>38</v>
      </c>
      <c r="O128" s="95" t="s">
        <v>126</v>
      </c>
      <c r="P128" s="95" t="s">
        <v>127</v>
      </c>
      <c r="Q128" s="95" t="s">
        <v>128</v>
      </c>
      <c r="R128" s="95" t="s">
        <v>129</v>
      </c>
      <c r="S128" s="95" t="s">
        <v>130</v>
      </c>
      <c r="T128" s="96" t="s">
        <v>131</v>
      </c>
    </row>
    <row r="129" s="1" customFormat="1" ht="22.8" customHeight="1">
      <c r="B129" s="37"/>
      <c r="C129" s="101" t="s">
        <v>132</v>
      </c>
      <c r="D129" s="38"/>
      <c r="E129" s="38"/>
      <c r="F129" s="38"/>
      <c r="G129" s="38"/>
      <c r="H129" s="38"/>
      <c r="I129" s="138"/>
      <c r="J129" s="202">
        <f>BK129</f>
        <v>0</v>
      </c>
      <c r="K129" s="38"/>
      <c r="L129" s="42"/>
      <c r="M129" s="97"/>
      <c r="N129" s="98"/>
      <c r="O129" s="98"/>
      <c r="P129" s="203">
        <f>P130+P262+P347</f>
        <v>0</v>
      </c>
      <c r="Q129" s="98"/>
      <c r="R129" s="203">
        <f>R130+R262+R347</f>
        <v>32.293212719999993</v>
      </c>
      <c r="S129" s="98"/>
      <c r="T129" s="204">
        <f>T130+T262+T347</f>
        <v>27.742986420000001</v>
      </c>
      <c r="AT129" s="16" t="s">
        <v>73</v>
      </c>
      <c r="AU129" s="16" t="s">
        <v>98</v>
      </c>
      <c r="BK129" s="205">
        <f>BK130+BK262+BK347</f>
        <v>0</v>
      </c>
    </row>
    <row r="130" s="11" customFormat="1" ht="25.92" customHeight="1">
      <c r="B130" s="206"/>
      <c r="C130" s="207"/>
      <c r="D130" s="208" t="s">
        <v>73</v>
      </c>
      <c r="E130" s="209" t="s">
        <v>133</v>
      </c>
      <c r="F130" s="209" t="s">
        <v>134</v>
      </c>
      <c r="G130" s="207"/>
      <c r="H130" s="207"/>
      <c r="I130" s="210"/>
      <c r="J130" s="211">
        <f>BK130</f>
        <v>0</v>
      </c>
      <c r="K130" s="207"/>
      <c r="L130" s="212"/>
      <c r="M130" s="213"/>
      <c r="N130" s="214"/>
      <c r="O130" s="214"/>
      <c r="P130" s="215">
        <f>P131+P215</f>
        <v>0</v>
      </c>
      <c r="Q130" s="214"/>
      <c r="R130" s="215">
        <f>R131+R215</f>
        <v>28.213962199999994</v>
      </c>
      <c r="S130" s="214"/>
      <c r="T130" s="216">
        <f>T131+T215</f>
        <v>27.060544</v>
      </c>
      <c r="AR130" s="217" t="s">
        <v>82</v>
      </c>
      <c r="AT130" s="218" t="s">
        <v>73</v>
      </c>
      <c r="AU130" s="218" t="s">
        <v>74</v>
      </c>
      <c r="AY130" s="217" t="s">
        <v>135</v>
      </c>
      <c r="BK130" s="219">
        <f>BK131+BK215</f>
        <v>0</v>
      </c>
    </row>
    <row r="131" s="11" customFormat="1" ht="22.8" customHeight="1">
      <c r="B131" s="206"/>
      <c r="C131" s="207"/>
      <c r="D131" s="208" t="s">
        <v>73</v>
      </c>
      <c r="E131" s="220" t="s">
        <v>163</v>
      </c>
      <c r="F131" s="220" t="s">
        <v>164</v>
      </c>
      <c r="G131" s="207"/>
      <c r="H131" s="207"/>
      <c r="I131" s="210"/>
      <c r="J131" s="221">
        <f>BK131</f>
        <v>0</v>
      </c>
      <c r="K131" s="207"/>
      <c r="L131" s="212"/>
      <c r="M131" s="213"/>
      <c r="N131" s="214"/>
      <c r="O131" s="214"/>
      <c r="P131" s="215">
        <f>SUM(P132:P214)</f>
        <v>0</v>
      </c>
      <c r="Q131" s="214"/>
      <c r="R131" s="215">
        <f>SUM(R132:R214)</f>
        <v>28.163599999999995</v>
      </c>
      <c r="S131" s="214"/>
      <c r="T131" s="216">
        <f>SUM(T132:T214)</f>
        <v>0</v>
      </c>
      <c r="AR131" s="217" t="s">
        <v>82</v>
      </c>
      <c r="AT131" s="218" t="s">
        <v>73</v>
      </c>
      <c r="AU131" s="218" t="s">
        <v>82</v>
      </c>
      <c r="AY131" s="217" t="s">
        <v>135</v>
      </c>
      <c r="BK131" s="219">
        <f>SUM(BK132:BK214)</f>
        <v>0</v>
      </c>
    </row>
    <row r="132" s="1" customFormat="1" ht="24" customHeight="1">
      <c r="B132" s="37"/>
      <c r="C132" s="222" t="s">
        <v>82</v>
      </c>
      <c r="D132" s="222" t="s">
        <v>137</v>
      </c>
      <c r="E132" s="223" t="s">
        <v>165</v>
      </c>
      <c r="F132" s="224" t="s">
        <v>166</v>
      </c>
      <c r="G132" s="225" t="s">
        <v>140</v>
      </c>
      <c r="H132" s="226">
        <v>548.70899999999995</v>
      </c>
      <c r="I132" s="227"/>
      <c r="J132" s="228">
        <f>ROUND(I132*H132,2)</f>
        <v>0</v>
      </c>
      <c r="K132" s="224" t="s">
        <v>1</v>
      </c>
      <c r="L132" s="42"/>
      <c r="M132" s="229" t="s">
        <v>1</v>
      </c>
      <c r="N132" s="230" t="s">
        <v>39</v>
      </c>
      <c r="O132" s="85"/>
      <c r="P132" s="231">
        <f>O132*H132</f>
        <v>0</v>
      </c>
      <c r="Q132" s="231">
        <v>0.040000000000000001</v>
      </c>
      <c r="R132" s="231">
        <f>Q132*H132</f>
        <v>21.948359999999997</v>
      </c>
      <c r="S132" s="231">
        <v>0</v>
      </c>
      <c r="T132" s="232">
        <f>S132*H132</f>
        <v>0</v>
      </c>
      <c r="AR132" s="233" t="s">
        <v>141</v>
      </c>
      <c r="AT132" s="233" t="s">
        <v>137</v>
      </c>
      <c r="AU132" s="233" t="s">
        <v>84</v>
      </c>
      <c r="AY132" s="16" t="s">
        <v>135</v>
      </c>
      <c r="BE132" s="234">
        <f><![CDATA[IF(N132="základní",J132,0)]]></f>
        <v>0</v>
      </c>
      <c r="BF132" s="234">
        <f><![CDATA[IF(N132="snížená",J132,0)]]></f>
        <v>0</v>
      </c>
      <c r="BG132" s="234">
        <f><![CDATA[IF(N132="zákl. přenesená",J132,0)]]></f>
        <v>0</v>
      </c>
      <c r="BH132" s="234">
        <f><![CDATA[IF(N132="sníž. přenesená",J132,0)]]></f>
        <v>0</v>
      </c>
      <c r="BI132" s="234">
        <f><![CDATA[IF(N132="nulová",J132,0)]]></f>
        <v>0</v>
      </c>
      <c r="BJ132" s="16" t="s">
        <v>82</v>
      </c>
      <c r="BK132" s="234">
        <f>ROUND(I132*H132,2)</f>
        <v>0</v>
      </c>
      <c r="BL132" s="16" t="s">
        <v>141</v>
      </c>
      <c r="BM132" s="233" t="s">
        <v>463</v>
      </c>
    </row>
    <row r="133" s="12" customFormat="1">
      <c r="B133" s="235"/>
      <c r="C133" s="236"/>
      <c r="D133" s="237" t="s">
        <v>143</v>
      </c>
      <c r="E133" s="238" t="s">
        <v>1</v>
      </c>
      <c r="F133" s="239" t="s">
        <v>464</v>
      </c>
      <c r="G133" s="236"/>
      <c r="H133" s="240">
        <v>56.671999999999997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AT133" s="246" t="s">
        <v>143</v>
      </c>
      <c r="AU133" s="246" t="s">
        <v>84</v>
      </c>
      <c r="AV133" s="12" t="s">
        <v>84</v>
      </c>
      <c r="AW133" s="12" t="s">
        <v>31</v>
      </c>
      <c r="AX133" s="12" t="s">
        <v>74</v>
      </c>
      <c r="AY133" s="246" t="s">
        <v>135</v>
      </c>
    </row>
    <row r="134" s="12" customFormat="1">
      <c r="B134" s="235"/>
      <c r="C134" s="236"/>
      <c r="D134" s="237" t="s">
        <v>143</v>
      </c>
      <c r="E134" s="238" t="s">
        <v>1</v>
      </c>
      <c r="F134" s="239" t="s">
        <v>465</v>
      </c>
      <c r="G134" s="236"/>
      <c r="H134" s="240">
        <v>14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AT134" s="246" t="s">
        <v>143</v>
      </c>
      <c r="AU134" s="246" t="s">
        <v>84</v>
      </c>
      <c r="AV134" s="12" t="s">
        <v>84</v>
      </c>
      <c r="AW134" s="12" t="s">
        <v>31</v>
      </c>
      <c r="AX134" s="12" t="s">
        <v>74</v>
      </c>
      <c r="AY134" s="246" t="s">
        <v>135</v>
      </c>
    </row>
    <row r="135" s="12" customFormat="1">
      <c r="B135" s="235"/>
      <c r="C135" s="236"/>
      <c r="D135" s="237" t="s">
        <v>143</v>
      </c>
      <c r="E135" s="238" t="s">
        <v>1</v>
      </c>
      <c r="F135" s="239" t="s">
        <v>466</v>
      </c>
      <c r="G135" s="236"/>
      <c r="H135" s="240">
        <v>4.7999999999999998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AT135" s="246" t="s">
        <v>143</v>
      </c>
      <c r="AU135" s="246" t="s">
        <v>84</v>
      </c>
      <c r="AV135" s="12" t="s">
        <v>84</v>
      </c>
      <c r="AW135" s="12" t="s">
        <v>31</v>
      </c>
      <c r="AX135" s="12" t="s">
        <v>74</v>
      </c>
      <c r="AY135" s="246" t="s">
        <v>135</v>
      </c>
    </row>
    <row r="136" s="12" customFormat="1">
      <c r="B136" s="235"/>
      <c r="C136" s="236"/>
      <c r="D136" s="237" t="s">
        <v>143</v>
      </c>
      <c r="E136" s="238" t="s">
        <v>1</v>
      </c>
      <c r="F136" s="239" t="s">
        <v>467</v>
      </c>
      <c r="G136" s="236"/>
      <c r="H136" s="240">
        <v>36.700000000000003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AT136" s="246" t="s">
        <v>143</v>
      </c>
      <c r="AU136" s="246" t="s">
        <v>84</v>
      </c>
      <c r="AV136" s="12" t="s">
        <v>84</v>
      </c>
      <c r="AW136" s="12" t="s">
        <v>31</v>
      </c>
      <c r="AX136" s="12" t="s">
        <v>74</v>
      </c>
      <c r="AY136" s="246" t="s">
        <v>135</v>
      </c>
    </row>
    <row r="137" s="12" customFormat="1">
      <c r="B137" s="235"/>
      <c r="C137" s="236"/>
      <c r="D137" s="237" t="s">
        <v>143</v>
      </c>
      <c r="E137" s="238" t="s">
        <v>1</v>
      </c>
      <c r="F137" s="239" t="s">
        <v>468</v>
      </c>
      <c r="G137" s="236"/>
      <c r="H137" s="240">
        <v>36.950000000000003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AT137" s="246" t="s">
        <v>143</v>
      </c>
      <c r="AU137" s="246" t="s">
        <v>84</v>
      </c>
      <c r="AV137" s="12" t="s">
        <v>84</v>
      </c>
      <c r="AW137" s="12" t="s">
        <v>31</v>
      </c>
      <c r="AX137" s="12" t="s">
        <v>74</v>
      </c>
      <c r="AY137" s="246" t="s">
        <v>135</v>
      </c>
    </row>
    <row r="138" s="12" customFormat="1">
      <c r="B138" s="235"/>
      <c r="C138" s="236"/>
      <c r="D138" s="237" t="s">
        <v>143</v>
      </c>
      <c r="E138" s="238" t="s">
        <v>1</v>
      </c>
      <c r="F138" s="239" t="s">
        <v>469</v>
      </c>
      <c r="G138" s="236"/>
      <c r="H138" s="240">
        <v>40.311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AT138" s="246" t="s">
        <v>143</v>
      </c>
      <c r="AU138" s="246" t="s">
        <v>84</v>
      </c>
      <c r="AV138" s="12" t="s">
        <v>84</v>
      </c>
      <c r="AW138" s="12" t="s">
        <v>31</v>
      </c>
      <c r="AX138" s="12" t="s">
        <v>74</v>
      </c>
      <c r="AY138" s="246" t="s">
        <v>135</v>
      </c>
    </row>
    <row r="139" s="12" customFormat="1">
      <c r="B139" s="235"/>
      <c r="C139" s="236"/>
      <c r="D139" s="237" t="s">
        <v>143</v>
      </c>
      <c r="E139" s="238" t="s">
        <v>1</v>
      </c>
      <c r="F139" s="239" t="s">
        <v>470</v>
      </c>
      <c r="G139" s="236"/>
      <c r="H139" s="240">
        <v>33.506999999999998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143</v>
      </c>
      <c r="AU139" s="246" t="s">
        <v>84</v>
      </c>
      <c r="AV139" s="12" t="s">
        <v>84</v>
      </c>
      <c r="AW139" s="12" t="s">
        <v>31</v>
      </c>
      <c r="AX139" s="12" t="s">
        <v>74</v>
      </c>
      <c r="AY139" s="246" t="s">
        <v>135</v>
      </c>
    </row>
    <row r="140" s="12" customFormat="1">
      <c r="B140" s="235"/>
      <c r="C140" s="236"/>
      <c r="D140" s="237" t="s">
        <v>143</v>
      </c>
      <c r="E140" s="238" t="s">
        <v>1</v>
      </c>
      <c r="F140" s="239" t="s">
        <v>471</v>
      </c>
      <c r="G140" s="236"/>
      <c r="H140" s="240">
        <v>37.600000000000001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AT140" s="246" t="s">
        <v>143</v>
      </c>
      <c r="AU140" s="246" t="s">
        <v>84</v>
      </c>
      <c r="AV140" s="12" t="s">
        <v>84</v>
      </c>
      <c r="AW140" s="12" t="s">
        <v>31</v>
      </c>
      <c r="AX140" s="12" t="s">
        <v>74</v>
      </c>
      <c r="AY140" s="246" t="s">
        <v>135</v>
      </c>
    </row>
    <row r="141" s="12" customFormat="1">
      <c r="B141" s="235"/>
      <c r="C141" s="236"/>
      <c r="D141" s="237" t="s">
        <v>143</v>
      </c>
      <c r="E141" s="238" t="s">
        <v>1</v>
      </c>
      <c r="F141" s="239" t="s">
        <v>472</v>
      </c>
      <c r="G141" s="236"/>
      <c r="H141" s="240">
        <v>33.561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AT141" s="246" t="s">
        <v>143</v>
      </c>
      <c r="AU141" s="246" t="s">
        <v>84</v>
      </c>
      <c r="AV141" s="12" t="s">
        <v>84</v>
      </c>
      <c r="AW141" s="12" t="s">
        <v>31</v>
      </c>
      <c r="AX141" s="12" t="s">
        <v>74</v>
      </c>
      <c r="AY141" s="246" t="s">
        <v>135</v>
      </c>
    </row>
    <row r="142" s="12" customFormat="1">
      <c r="B142" s="235"/>
      <c r="C142" s="236"/>
      <c r="D142" s="237" t="s">
        <v>143</v>
      </c>
      <c r="E142" s="238" t="s">
        <v>1</v>
      </c>
      <c r="F142" s="239" t="s">
        <v>473</v>
      </c>
      <c r="G142" s="236"/>
      <c r="H142" s="240">
        <v>39.527999999999999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AT142" s="246" t="s">
        <v>143</v>
      </c>
      <c r="AU142" s="246" t="s">
        <v>84</v>
      </c>
      <c r="AV142" s="12" t="s">
        <v>84</v>
      </c>
      <c r="AW142" s="12" t="s">
        <v>31</v>
      </c>
      <c r="AX142" s="12" t="s">
        <v>74</v>
      </c>
      <c r="AY142" s="246" t="s">
        <v>135</v>
      </c>
    </row>
    <row r="143" s="12" customFormat="1">
      <c r="B143" s="235"/>
      <c r="C143" s="236"/>
      <c r="D143" s="237" t="s">
        <v>143</v>
      </c>
      <c r="E143" s="238" t="s">
        <v>1</v>
      </c>
      <c r="F143" s="239" t="s">
        <v>474</v>
      </c>
      <c r="G143" s="236"/>
      <c r="H143" s="240">
        <v>33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AT143" s="246" t="s">
        <v>143</v>
      </c>
      <c r="AU143" s="246" t="s">
        <v>84</v>
      </c>
      <c r="AV143" s="12" t="s">
        <v>84</v>
      </c>
      <c r="AW143" s="12" t="s">
        <v>31</v>
      </c>
      <c r="AX143" s="12" t="s">
        <v>74</v>
      </c>
      <c r="AY143" s="246" t="s">
        <v>135</v>
      </c>
    </row>
    <row r="144" s="12" customFormat="1">
      <c r="B144" s="235"/>
      <c r="C144" s="236"/>
      <c r="D144" s="237" t="s">
        <v>143</v>
      </c>
      <c r="E144" s="238" t="s">
        <v>1</v>
      </c>
      <c r="F144" s="239" t="s">
        <v>475</v>
      </c>
      <c r="G144" s="236"/>
      <c r="H144" s="240">
        <v>25.146000000000001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143</v>
      </c>
      <c r="AU144" s="246" t="s">
        <v>84</v>
      </c>
      <c r="AV144" s="12" t="s">
        <v>84</v>
      </c>
      <c r="AW144" s="12" t="s">
        <v>31</v>
      </c>
      <c r="AX144" s="12" t="s">
        <v>74</v>
      </c>
      <c r="AY144" s="246" t="s">
        <v>135</v>
      </c>
    </row>
    <row r="145" s="12" customFormat="1">
      <c r="B145" s="235"/>
      <c r="C145" s="236"/>
      <c r="D145" s="237" t="s">
        <v>143</v>
      </c>
      <c r="E145" s="238" t="s">
        <v>1</v>
      </c>
      <c r="F145" s="239" t="s">
        <v>476</v>
      </c>
      <c r="G145" s="236"/>
      <c r="H145" s="240">
        <v>23.850000000000001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143</v>
      </c>
      <c r="AU145" s="246" t="s">
        <v>84</v>
      </c>
      <c r="AV145" s="12" t="s">
        <v>84</v>
      </c>
      <c r="AW145" s="12" t="s">
        <v>31</v>
      </c>
      <c r="AX145" s="12" t="s">
        <v>74</v>
      </c>
      <c r="AY145" s="246" t="s">
        <v>135</v>
      </c>
    </row>
    <row r="146" s="12" customFormat="1">
      <c r="B146" s="235"/>
      <c r="C146" s="236"/>
      <c r="D146" s="237" t="s">
        <v>143</v>
      </c>
      <c r="E146" s="238" t="s">
        <v>1</v>
      </c>
      <c r="F146" s="239" t="s">
        <v>477</v>
      </c>
      <c r="G146" s="236"/>
      <c r="H146" s="240">
        <v>33.880000000000003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143</v>
      </c>
      <c r="AU146" s="246" t="s">
        <v>84</v>
      </c>
      <c r="AV146" s="12" t="s">
        <v>84</v>
      </c>
      <c r="AW146" s="12" t="s">
        <v>31</v>
      </c>
      <c r="AX146" s="12" t="s">
        <v>74</v>
      </c>
      <c r="AY146" s="246" t="s">
        <v>135</v>
      </c>
    </row>
    <row r="147" s="12" customFormat="1">
      <c r="B147" s="235"/>
      <c r="C147" s="236"/>
      <c r="D147" s="237" t="s">
        <v>143</v>
      </c>
      <c r="E147" s="238" t="s">
        <v>1</v>
      </c>
      <c r="F147" s="239" t="s">
        <v>478</v>
      </c>
      <c r="G147" s="236"/>
      <c r="H147" s="240">
        <v>28.420000000000002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AT147" s="246" t="s">
        <v>143</v>
      </c>
      <c r="AU147" s="246" t="s">
        <v>84</v>
      </c>
      <c r="AV147" s="12" t="s">
        <v>84</v>
      </c>
      <c r="AW147" s="12" t="s">
        <v>31</v>
      </c>
      <c r="AX147" s="12" t="s">
        <v>74</v>
      </c>
      <c r="AY147" s="246" t="s">
        <v>135</v>
      </c>
    </row>
    <row r="148" s="12" customFormat="1">
      <c r="B148" s="235"/>
      <c r="C148" s="236"/>
      <c r="D148" s="237" t="s">
        <v>143</v>
      </c>
      <c r="E148" s="238" t="s">
        <v>1</v>
      </c>
      <c r="F148" s="239" t="s">
        <v>479</v>
      </c>
      <c r="G148" s="236"/>
      <c r="H148" s="240">
        <v>44.009999999999998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143</v>
      </c>
      <c r="AU148" s="246" t="s">
        <v>84</v>
      </c>
      <c r="AV148" s="12" t="s">
        <v>84</v>
      </c>
      <c r="AW148" s="12" t="s">
        <v>31</v>
      </c>
      <c r="AX148" s="12" t="s">
        <v>74</v>
      </c>
      <c r="AY148" s="246" t="s">
        <v>135</v>
      </c>
    </row>
    <row r="149" s="12" customFormat="1">
      <c r="B149" s="235"/>
      <c r="C149" s="236"/>
      <c r="D149" s="237" t="s">
        <v>143</v>
      </c>
      <c r="E149" s="238" t="s">
        <v>1</v>
      </c>
      <c r="F149" s="239" t="s">
        <v>480</v>
      </c>
      <c r="G149" s="236"/>
      <c r="H149" s="240">
        <v>26.774000000000001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AT149" s="246" t="s">
        <v>143</v>
      </c>
      <c r="AU149" s="246" t="s">
        <v>84</v>
      </c>
      <c r="AV149" s="12" t="s">
        <v>84</v>
      </c>
      <c r="AW149" s="12" t="s">
        <v>31</v>
      </c>
      <c r="AX149" s="12" t="s">
        <v>74</v>
      </c>
      <c r="AY149" s="246" t="s">
        <v>135</v>
      </c>
    </row>
    <row r="150" s="13" customFormat="1">
      <c r="B150" s="257"/>
      <c r="C150" s="258"/>
      <c r="D150" s="237" t="s">
        <v>143</v>
      </c>
      <c r="E150" s="259" t="s">
        <v>1</v>
      </c>
      <c r="F150" s="260" t="s">
        <v>171</v>
      </c>
      <c r="G150" s="258"/>
      <c r="H150" s="261">
        <v>548.70899999999995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143</v>
      </c>
      <c r="AU150" s="267" t="s">
        <v>84</v>
      </c>
      <c r="AV150" s="13" t="s">
        <v>141</v>
      </c>
      <c r="AW150" s="13" t="s">
        <v>31</v>
      </c>
      <c r="AX150" s="13" t="s">
        <v>82</v>
      </c>
      <c r="AY150" s="267" t="s">
        <v>135</v>
      </c>
    </row>
    <row r="151" s="1" customFormat="1" ht="16.5" customHeight="1">
      <c r="B151" s="37"/>
      <c r="C151" s="222" t="s">
        <v>84</v>
      </c>
      <c r="D151" s="222" t="s">
        <v>137</v>
      </c>
      <c r="E151" s="223" t="s">
        <v>173</v>
      </c>
      <c r="F151" s="224" t="s">
        <v>174</v>
      </c>
      <c r="G151" s="225" t="s">
        <v>140</v>
      </c>
      <c r="H151" s="226">
        <v>548.70899999999995</v>
      </c>
      <c r="I151" s="227"/>
      <c r="J151" s="228">
        <f>ROUND(I151*H151,2)</f>
        <v>0</v>
      </c>
      <c r="K151" s="224" t="s">
        <v>1</v>
      </c>
      <c r="L151" s="42"/>
      <c r="M151" s="229" t="s">
        <v>1</v>
      </c>
      <c r="N151" s="230" t="s">
        <v>39</v>
      </c>
      <c r="O151" s="85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AR151" s="233" t="s">
        <v>141</v>
      </c>
      <c r="AT151" s="233" t="s">
        <v>137</v>
      </c>
      <c r="AU151" s="233" t="s">
        <v>84</v>
      </c>
      <c r="AY151" s="16" t="s">
        <v>135</v>
      </c>
      <c r="BE151" s="234">
        <f><![CDATA[IF(N151="základní",J151,0)]]></f>
        <v>0</v>
      </c>
      <c r="BF151" s="234">
        <f><![CDATA[IF(N151="snížená",J151,0)]]></f>
        <v>0</v>
      </c>
      <c r="BG151" s="234">
        <f><![CDATA[IF(N151="zákl. přenesená",J151,0)]]></f>
        <v>0</v>
      </c>
      <c r="BH151" s="234">
        <f><![CDATA[IF(N151="sníž. přenesená",J151,0)]]></f>
        <v>0</v>
      </c>
      <c r="BI151" s="234">
        <f><![CDATA[IF(N151="nulová",J151,0)]]></f>
        <v>0</v>
      </c>
      <c r="BJ151" s="16" t="s">
        <v>82</v>
      </c>
      <c r="BK151" s="234">
        <f>ROUND(I151*H151,2)</f>
        <v>0</v>
      </c>
      <c r="BL151" s="16" t="s">
        <v>141</v>
      </c>
      <c r="BM151" s="233" t="s">
        <v>481</v>
      </c>
    </row>
    <row r="152" s="12" customFormat="1">
      <c r="B152" s="235"/>
      <c r="C152" s="236"/>
      <c r="D152" s="237" t="s">
        <v>143</v>
      </c>
      <c r="E152" s="238" t="s">
        <v>1</v>
      </c>
      <c r="F152" s="239" t="s">
        <v>464</v>
      </c>
      <c r="G152" s="236"/>
      <c r="H152" s="240">
        <v>56.671999999999997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143</v>
      </c>
      <c r="AU152" s="246" t="s">
        <v>84</v>
      </c>
      <c r="AV152" s="12" t="s">
        <v>84</v>
      </c>
      <c r="AW152" s="12" t="s">
        <v>31</v>
      </c>
      <c r="AX152" s="12" t="s">
        <v>74</v>
      </c>
      <c r="AY152" s="246" t="s">
        <v>135</v>
      </c>
    </row>
    <row r="153" s="12" customFormat="1">
      <c r="B153" s="235"/>
      <c r="C153" s="236"/>
      <c r="D153" s="237" t="s">
        <v>143</v>
      </c>
      <c r="E153" s="238" t="s">
        <v>1</v>
      </c>
      <c r="F153" s="239" t="s">
        <v>465</v>
      </c>
      <c r="G153" s="236"/>
      <c r="H153" s="240">
        <v>14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AT153" s="246" t="s">
        <v>143</v>
      </c>
      <c r="AU153" s="246" t="s">
        <v>84</v>
      </c>
      <c r="AV153" s="12" t="s">
        <v>84</v>
      </c>
      <c r="AW153" s="12" t="s">
        <v>31</v>
      </c>
      <c r="AX153" s="12" t="s">
        <v>74</v>
      </c>
      <c r="AY153" s="246" t="s">
        <v>135</v>
      </c>
    </row>
    <row r="154" s="12" customFormat="1">
      <c r="B154" s="235"/>
      <c r="C154" s="236"/>
      <c r="D154" s="237" t="s">
        <v>143</v>
      </c>
      <c r="E154" s="238" t="s">
        <v>1</v>
      </c>
      <c r="F154" s="239" t="s">
        <v>466</v>
      </c>
      <c r="G154" s="236"/>
      <c r="H154" s="240">
        <v>4.7999999999999998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143</v>
      </c>
      <c r="AU154" s="246" t="s">
        <v>84</v>
      </c>
      <c r="AV154" s="12" t="s">
        <v>84</v>
      </c>
      <c r="AW154" s="12" t="s">
        <v>31</v>
      </c>
      <c r="AX154" s="12" t="s">
        <v>74</v>
      </c>
      <c r="AY154" s="246" t="s">
        <v>135</v>
      </c>
    </row>
    <row r="155" s="12" customFormat="1">
      <c r="B155" s="235"/>
      <c r="C155" s="236"/>
      <c r="D155" s="237" t="s">
        <v>143</v>
      </c>
      <c r="E155" s="238" t="s">
        <v>1</v>
      </c>
      <c r="F155" s="239" t="s">
        <v>467</v>
      </c>
      <c r="G155" s="236"/>
      <c r="H155" s="240">
        <v>36.700000000000003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143</v>
      </c>
      <c r="AU155" s="246" t="s">
        <v>84</v>
      </c>
      <c r="AV155" s="12" t="s">
        <v>84</v>
      </c>
      <c r="AW155" s="12" t="s">
        <v>31</v>
      </c>
      <c r="AX155" s="12" t="s">
        <v>74</v>
      </c>
      <c r="AY155" s="246" t="s">
        <v>135</v>
      </c>
    </row>
    <row r="156" s="12" customFormat="1">
      <c r="B156" s="235"/>
      <c r="C156" s="236"/>
      <c r="D156" s="237" t="s">
        <v>143</v>
      </c>
      <c r="E156" s="238" t="s">
        <v>1</v>
      </c>
      <c r="F156" s="239" t="s">
        <v>468</v>
      </c>
      <c r="G156" s="236"/>
      <c r="H156" s="240">
        <v>36.950000000000003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AT156" s="246" t="s">
        <v>143</v>
      </c>
      <c r="AU156" s="246" t="s">
        <v>84</v>
      </c>
      <c r="AV156" s="12" t="s">
        <v>84</v>
      </c>
      <c r="AW156" s="12" t="s">
        <v>31</v>
      </c>
      <c r="AX156" s="12" t="s">
        <v>74</v>
      </c>
      <c r="AY156" s="246" t="s">
        <v>135</v>
      </c>
    </row>
    <row r="157" s="12" customFormat="1">
      <c r="B157" s="235"/>
      <c r="C157" s="236"/>
      <c r="D157" s="237" t="s">
        <v>143</v>
      </c>
      <c r="E157" s="238" t="s">
        <v>1</v>
      </c>
      <c r="F157" s="239" t="s">
        <v>469</v>
      </c>
      <c r="G157" s="236"/>
      <c r="H157" s="240">
        <v>40.311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AT157" s="246" t="s">
        <v>143</v>
      </c>
      <c r="AU157" s="246" t="s">
        <v>84</v>
      </c>
      <c r="AV157" s="12" t="s">
        <v>84</v>
      </c>
      <c r="AW157" s="12" t="s">
        <v>31</v>
      </c>
      <c r="AX157" s="12" t="s">
        <v>74</v>
      </c>
      <c r="AY157" s="246" t="s">
        <v>135</v>
      </c>
    </row>
    <row r="158" s="12" customFormat="1">
      <c r="B158" s="235"/>
      <c r="C158" s="236"/>
      <c r="D158" s="237" t="s">
        <v>143</v>
      </c>
      <c r="E158" s="238" t="s">
        <v>1</v>
      </c>
      <c r="F158" s="239" t="s">
        <v>470</v>
      </c>
      <c r="G158" s="236"/>
      <c r="H158" s="240">
        <v>33.506999999999998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AT158" s="246" t="s">
        <v>143</v>
      </c>
      <c r="AU158" s="246" t="s">
        <v>84</v>
      </c>
      <c r="AV158" s="12" t="s">
        <v>84</v>
      </c>
      <c r="AW158" s="12" t="s">
        <v>31</v>
      </c>
      <c r="AX158" s="12" t="s">
        <v>74</v>
      </c>
      <c r="AY158" s="246" t="s">
        <v>135</v>
      </c>
    </row>
    <row r="159" s="12" customFormat="1">
      <c r="B159" s="235"/>
      <c r="C159" s="236"/>
      <c r="D159" s="237" t="s">
        <v>143</v>
      </c>
      <c r="E159" s="238" t="s">
        <v>1</v>
      </c>
      <c r="F159" s="239" t="s">
        <v>471</v>
      </c>
      <c r="G159" s="236"/>
      <c r="H159" s="240">
        <v>37.600000000000001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AT159" s="246" t="s">
        <v>143</v>
      </c>
      <c r="AU159" s="246" t="s">
        <v>84</v>
      </c>
      <c r="AV159" s="12" t="s">
        <v>84</v>
      </c>
      <c r="AW159" s="12" t="s">
        <v>31</v>
      </c>
      <c r="AX159" s="12" t="s">
        <v>74</v>
      </c>
      <c r="AY159" s="246" t="s">
        <v>135</v>
      </c>
    </row>
    <row r="160" s="12" customFormat="1">
      <c r="B160" s="235"/>
      <c r="C160" s="236"/>
      <c r="D160" s="237" t="s">
        <v>143</v>
      </c>
      <c r="E160" s="238" t="s">
        <v>1</v>
      </c>
      <c r="F160" s="239" t="s">
        <v>472</v>
      </c>
      <c r="G160" s="236"/>
      <c r="H160" s="240">
        <v>33.561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143</v>
      </c>
      <c r="AU160" s="246" t="s">
        <v>84</v>
      </c>
      <c r="AV160" s="12" t="s">
        <v>84</v>
      </c>
      <c r="AW160" s="12" t="s">
        <v>31</v>
      </c>
      <c r="AX160" s="12" t="s">
        <v>74</v>
      </c>
      <c r="AY160" s="246" t="s">
        <v>135</v>
      </c>
    </row>
    <row r="161" s="12" customFormat="1">
      <c r="B161" s="235"/>
      <c r="C161" s="236"/>
      <c r="D161" s="237" t="s">
        <v>143</v>
      </c>
      <c r="E161" s="238" t="s">
        <v>1</v>
      </c>
      <c r="F161" s="239" t="s">
        <v>473</v>
      </c>
      <c r="G161" s="236"/>
      <c r="H161" s="240">
        <v>39.527999999999999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AT161" s="246" t="s">
        <v>143</v>
      </c>
      <c r="AU161" s="246" t="s">
        <v>84</v>
      </c>
      <c r="AV161" s="12" t="s">
        <v>84</v>
      </c>
      <c r="AW161" s="12" t="s">
        <v>31</v>
      </c>
      <c r="AX161" s="12" t="s">
        <v>74</v>
      </c>
      <c r="AY161" s="246" t="s">
        <v>135</v>
      </c>
    </row>
    <row r="162" s="12" customFormat="1">
      <c r="B162" s="235"/>
      <c r="C162" s="236"/>
      <c r="D162" s="237" t="s">
        <v>143</v>
      </c>
      <c r="E162" s="238" t="s">
        <v>1</v>
      </c>
      <c r="F162" s="239" t="s">
        <v>474</v>
      </c>
      <c r="G162" s="236"/>
      <c r="H162" s="240">
        <v>33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AT162" s="246" t="s">
        <v>143</v>
      </c>
      <c r="AU162" s="246" t="s">
        <v>84</v>
      </c>
      <c r="AV162" s="12" t="s">
        <v>84</v>
      </c>
      <c r="AW162" s="12" t="s">
        <v>31</v>
      </c>
      <c r="AX162" s="12" t="s">
        <v>74</v>
      </c>
      <c r="AY162" s="246" t="s">
        <v>135</v>
      </c>
    </row>
    <row r="163" s="12" customFormat="1">
      <c r="B163" s="235"/>
      <c r="C163" s="236"/>
      <c r="D163" s="237" t="s">
        <v>143</v>
      </c>
      <c r="E163" s="238" t="s">
        <v>1</v>
      </c>
      <c r="F163" s="239" t="s">
        <v>475</v>
      </c>
      <c r="G163" s="236"/>
      <c r="H163" s="240">
        <v>25.146000000000001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143</v>
      </c>
      <c r="AU163" s="246" t="s">
        <v>84</v>
      </c>
      <c r="AV163" s="12" t="s">
        <v>84</v>
      </c>
      <c r="AW163" s="12" t="s">
        <v>31</v>
      </c>
      <c r="AX163" s="12" t="s">
        <v>74</v>
      </c>
      <c r="AY163" s="246" t="s">
        <v>135</v>
      </c>
    </row>
    <row r="164" s="12" customFormat="1">
      <c r="B164" s="235"/>
      <c r="C164" s="236"/>
      <c r="D164" s="237" t="s">
        <v>143</v>
      </c>
      <c r="E164" s="238" t="s">
        <v>1</v>
      </c>
      <c r="F164" s="239" t="s">
        <v>476</v>
      </c>
      <c r="G164" s="236"/>
      <c r="H164" s="240">
        <v>23.850000000000001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143</v>
      </c>
      <c r="AU164" s="246" t="s">
        <v>84</v>
      </c>
      <c r="AV164" s="12" t="s">
        <v>84</v>
      </c>
      <c r="AW164" s="12" t="s">
        <v>31</v>
      </c>
      <c r="AX164" s="12" t="s">
        <v>74</v>
      </c>
      <c r="AY164" s="246" t="s">
        <v>135</v>
      </c>
    </row>
    <row r="165" s="12" customFormat="1">
      <c r="B165" s="235"/>
      <c r="C165" s="236"/>
      <c r="D165" s="237" t="s">
        <v>143</v>
      </c>
      <c r="E165" s="238" t="s">
        <v>1</v>
      </c>
      <c r="F165" s="239" t="s">
        <v>477</v>
      </c>
      <c r="G165" s="236"/>
      <c r="H165" s="240">
        <v>33.880000000000003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143</v>
      </c>
      <c r="AU165" s="246" t="s">
        <v>84</v>
      </c>
      <c r="AV165" s="12" t="s">
        <v>84</v>
      </c>
      <c r="AW165" s="12" t="s">
        <v>31</v>
      </c>
      <c r="AX165" s="12" t="s">
        <v>74</v>
      </c>
      <c r="AY165" s="246" t="s">
        <v>135</v>
      </c>
    </row>
    <row r="166" s="12" customFormat="1">
      <c r="B166" s="235"/>
      <c r="C166" s="236"/>
      <c r="D166" s="237" t="s">
        <v>143</v>
      </c>
      <c r="E166" s="238" t="s">
        <v>1</v>
      </c>
      <c r="F166" s="239" t="s">
        <v>478</v>
      </c>
      <c r="G166" s="236"/>
      <c r="H166" s="240">
        <v>28.420000000000002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143</v>
      </c>
      <c r="AU166" s="246" t="s">
        <v>84</v>
      </c>
      <c r="AV166" s="12" t="s">
        <v>84</v>
      </c>
      <c r="AW166" s="12" t="s">
        <v>31</v>
      </c>
      <c r="AX166" s="12" t="s">
        <v>74</v>
      </c>
      <c r="AY166" s="246" t="s">
        <v>135</v>
      </c>
    </row>
    <row r="167" s="12" customFormat="1">
      <c r="B167" s="235"/>
      <c r="C167" s="236"/>
      <c r="D167" s="237" t="s">
        <v>143</v>
      </c>
      <c r="E167" s="238" t="s">
        <v>1</v>
      </c>
      <c r="F167" s="239" t="s">
        <v>479</v>
      </c>
      <c r="G167" s="236"/>
      <c r="H167" s="240">
        <v>44.009999999999998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AT167" s="246" t="s">
        <v>143</v>
      </c>
      <c r="AU167" s="246" t="s">
        <v>84</v>
      </c>
      <c r="AV167" s="12" t="s">
        <v>84</v>
      </c>
      <c r="AW167" s="12" t="s">
        <v>31</v>
      </c>
      <c r="AX167" s="12" t="s">
        <v>74</v>
      </c>
      <c r="AY167" s="246" t="s">
        <v>135</v>
      </c>
    </row>
    <row r="168" s="12" customFormat="1">
      <c r="B168" s="235"/>
      <c r="C168" s="236"/>
      <c r="D168" s="237" t="s">
        <v>143</v>
      </c>
      <c r="E168" s="238" t="s">
        <v>1</v>
      </c>
      <c r="F168" s="239" t="s">
        <v>480</v>
      </c>
      <c r="G168" s="236"/>
      <c r="H168" s="240">
        <v>26.774000000000001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AT168" s="246" t="s">
        <v>143</v>
      </c>
      <c r="AU168" s="246" t="s">
        <v>84</v>
      </c>
      <c r="AV168" s="12" t="s">
        <v>84</v>
      </c>
      <c r="AW168" s="12" t="s">
        <v>31</v>
      </c>
      <c r="AX168" s="12" t="s">
        <v>74</v>
      </c>
      <c r="AY168" s="246" t="s">
        <v>135</v>
      </c>
    </row>
    <row r="169" s="13" customFormat="1">
      <c r="B169" s="257"/>
      <c r="C169" s="258"/>
      <c r="D169" s="237" t="s">
        <v>143</v>
      </c>
      <c r="E169" s="259" t="s">
        <v>1</v>
      </c>
      <c r="F169" s="260" t="s">
        <v>171</v>
      </c>
      <c r="G169" s="258"/>
      <c r="H169" s="261">
        <v>548.70899999999995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AT169" s="267" t="s">
        <v>143</v>
      </c>
      <c r="AU169" s="267" t="s">
        <v>84</v>
      </c>
      <c r="AV169" s="13" t="s">
        <v>141</v>
      </c>
      <c r="AW169" s="13" t="s">
        <v>31</v>
      </c>
      <c r="AX169" s="13" t="s">
        <v>82</v>
      </c>
      <c r="AY169" s="267" t="s">
        <v>135</v>
      </c>
    </row>
    <row r="170" s="1" customFormat="1" ht="24" customHeight="1">
      <c r="B170" s="37"/>
      <c r="C170" s="222" t="s">
        <v>150</v>
      </c>
      <c r="D170" s="222" t="s">
        <v>137</v>
      </c>
      <c r="E170" s="223" t="s">
        <v>176</v>
      </c>
      <c r="F170" s="224" t="s">
        <v>177</v>
      </c>
      <c r="G170" s="225" t="s">
        <v>178</v>
      </c>
      <c r="H170" s="226">
        <v>479.06</v>
      </c>
      <c r="I170" s="227"/>
      <c r="J170" s="228">
        <f>ROUND(I170*H170,2)</f>
        <v>0</v>
      </c>
      <c r="K170" s="224" t="s">
        <v>1</v>
      </c>
      <c r="L170" s="42"/>
      <c r="M170" s="229" t="s">
        <v>1</v>
      </c>
      <c r="N170" s="230" t="s">
        <v>39</v>
      </c>
      <c r="O170" s="85"/>
      <c r="P170" s="231">
        <f>O170*H170</f>
        <v>0</v>
      </c>
      <c r="Q170" s="231">
        <v>0.0040000000000000001</v>
      </c>
      <c r="R170" s="231">
        <f>Q170*H170</f>
        <v>1.9162399999999999</v>
      </c>
      <c r="S170" s="231">
        <v>0</v>
      </c>
      <c r="T170" s="232">
        <f>S170*H170</f>
        <v>0</v>
      </c>
      <c r="AR170" s="233" t="s">
        <v>141</v>
      </c>
      <c r="AT170" s="233" t="s">
        <v>137</v>
      </c>
      <c r="AU170" s="233" t="s">
        <v>84</v>
      </c>
      <c r="AY170" s="16" t="s">
        <v>135</v>
      </c>
      <c r="BE170" s="234">
        <f><![CDATA[IF(N170="základní",J170,0)]]></f>
        <v>0</v>
      </c>
      <c r="BF170" s="234">
        <f><![CDATA[IF(N170="snížená",J170,0)]]></f>
        <v>0</v>
      </c>
      <c r="BG170" s="234">
        <f><![CDATA[IF(N170="zákl. přenesená",J170,0)]]></f>
        <v>0</v>
      </c>
      <c r="BH170" s="234">
        <f><![CDATA[IF(N170="sníž. přenesená",J170,0)]]></f>
        <v>0</v>
      </c>
      <c r="BI170" s="234">
        <f><![CDATA[IF(N170="nulová",J170,0)]]></f>
        <v>0</v>
      </c>
      <c r="BJ170" s="16" t="s">
        <v>82</v>
      </c>
      <c r="BK170" s="234">
        <f>ROUND(I170*H170,2)</f>
        <v>0</v>
      </c>
      <c r="BL170" s="16" t="s">
        <v>141</v>
      </c>
      <c r="BM170" s="233" t="s">
        <v>482</v>
      </c>
    </row>
    <row r="171" s="12" customFormat="1">
      <c r="B171" s="235"/>
      <c r="C171" s="236"/>
      <c r="D171" s="237" t="s">
        <v>143</v>
      </c>
      <c r="E171" s="238" t="s">
        <v>1</v>
      </c>
      <c r="F171" s="239" t="s">
        <v>483</v>
      </c>
      <c r="G171" s="236"/>
      <c r="H171" s="240">
        <v>80.959999999999994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AT171" s="246" t="s">
        <v>143</v>
      </c>
      <c r="AU171" s="246" t="s">
        <v>84</v>
      </c>
      <c r="AV171" s="12" t="s">
        <v>84</v>
      </c>
      <c r="AW171" s="12" t="s">
        <v>31</v>
      </c>
      <c r="AX171" s="12" t="s">
        <v>74</v>
      </c>
      <c r="AY171" s="246" t="s">
        <v>135</v>
      </c>
    </row>
    <row r="172" s="12" customFormat="1">
      <c r="B172" s="235"/>
      <c r="C172" s="236"/>
      <c r="D172" s="237" t="s">
        <v>143</v>
      </c>
      <c r="E172" s="238" t="s">
        <v>1</v>
      </c>
      <c r="F172" s="239" t="s">
        <v>484</v>
      </c>
      <c r="G172" s="236"/>
      <c r="H172" s="240">
        <v>14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AT172" s="246" t="s">
        <v>143</v>
      </c>
      <c r="AU172" s="246" t="s">
        <v>84</v>
      </c>
      <c r="AV172" s="12" t="s">
        <v>84</v>
      </c>
      <c r="AW172" s="12" t="s">
        <v>31</v>
      </c>
      <c r="AX172" s="12" t="s">
        <v>74</v>
      </c>
      <c r="AY172" s="246" t="s">
        <v>135</v>
      </c>
    </row>
    <row r="173" s="12" customFormat="1">
      <c r="B173" s="235"/>
      <c r="C173" s="236"/>
      <c r="D173" s="237" t="s">
        <v>143</v>
      </c>
      <c r="E173" s="238" t="s">
        <v>1</v>
      </c>
      <c r="F173" s="239" t="s">
        <v>485</v>
      </c>
      <c r="G173" s="236"/>
      <c r="H173" s="240">
        <v>4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AT173" s="246" t="s">
        <v>143</v>
      </c>
      <c r="AU173" s="246" t="s">
        <v>84</v>
      </c>
      <c r="AV173" s="12" t="s">
        <v>84</v>
      </c>
      <c r="AW173" s="12" t="s">
        <v>31</v>
      </c>
      <c r="AX173" s="12" t="s">
        <v>74</v>
      </c>
      <c r="AY173" s="246" t="s">
        <v>135</v>
      </c>
    </row>
    <row r="174" s="12" customFormat="1">
      <c r="B174" s="235"/>
      <c r="C174" s="236"/>
      <c r="D174" s="237" t="s">
        <v>143</v>
      </c>
      <c r="E174" s="238" t="s">
        <v>1</v>
      </c>
      <c r="F174" s="239" t="s">
        <v>486</v>
      </c>
      <c r="G174" s="236"/>
      <c r="H174" s="240">
        <v>29.359999999999999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143</v>
      </c>
      <c r="AU174" s="246" t="s">
        <v>84</v>
      </c>
      <c r="AV174" s="12" t="s">
        <v>84</v>
      </c>
      <c r="AW174" s="12" t="s">
        <v>31</v>
      </c>
      <c r="AX174" s="12" t="s">
        <v>74</v>
      </c>
      <c r="AY174" s="246" t="s">
        <v>135</v>
      </c>
    </row>
    <row r="175" s="12" customFormat="1">
      <c r="B175" s="235"/>
      <c r="C175" s="236"/>
      <c r="D175" s="237" t="s">
        <v>143</v>
      </c>
      <c r="E175" s="238" t="s">
        <v>1</v>
      </c>
      <c r="F175" s="239" t="s">
        <v>487</v>
      </c>
      <c r="G175" s="236"/>
      <c r="H175" s="240">
        <v>29.559999999999999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AT175" s="246" t="s">
        <v>143</v>
      </c>
      <c r="AU175" s="246" t="s">
        <v>84</v>
      </c>
      <c r="AV175" s="12" t="s">
        <v>84</v>
      </c>
      <c r="AW175" s="12" t="s">
        <v>31</v>
      </c>
      <c r="AX175" s="12" t="s">
        <v>74</v>
      </c>
      <c r="AY175" s="246" t="s">
        <v>135</v>
      </c>
    </row>
    <row r="176" s="12" customFormat="1">
      <c r="B176" s="235"/>
      <c r="C176" s="236"/>
      <c r="D176" s="237" t="s">
        <v>143</v>
      </c>
      <c r="E176" s="238" t="s">
        <v>1</v>
      </c>
      <c r="F176" s="239" t="s">
        <v>488</v>
      </c>
      <c r="G176" s="236"/>
      <c r="H176" s="240">
        <v>29.859999999999999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143</v>
      </c>
      <c r="AU176" s="246" t="s">
        <v>84</v>
      </c>
      <c r="AV176" s="12" t="s">
        <v>84</v>
      </c>
      <c r="AW176" s="12" t="s">
        <v>31</v>
      </c>
      <c r="AX176" s="12" t="s">
        <v>74</v>
      </c>
      <c r="AY176" s="246" t="s">
        <v>135</v>
      </c>
    </row>
    <row r="177" s="12" customFormat="1">
      <c r="B177" s="235"/>
      <c r="C177" s="236"/>
      <c r="D177" s="237" t="s">
        <v>143</v>
      </c>
      <c r="E177" s="238" t="s">
        <v>1</v>
      </c>
      <c r="F177" s="239" t="s">
        <v>489</v>
      </c>
      <c r="G177" s="236"/>
      <c r="H177" s="240">
        <v>24.82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AT177" s="246" t="s">
        <v>143</v>
      </c>
      <c r="AU177" s="246" t="s">
        <v>84</v>
      </c>
      <c r="AV177" s="12" t="s">
        <v>84</v>
      </c>
      <c r="AW177" s="12" t="s">
        <v>31</v>
      </c>
      <c r="AX177" s="12" t="s">
        <v>74</v>
      </c>
      <c r="AY177" s="246" t="s">
        <v>135</v>
      </c>
    </row>
    <row r="178" s="12" customFormat="1">
      <c r="B178" s="235"/>
      <c r="C178" s="236"/>
      <c r="D178" s="237" t="s">
        <v>143</v>
      </c>
      <c r="E178" s="238" t="s">
        <v>1</v>
      </c>
      <c r="F178" s="239" t="s">
        <v>490</v>
      </c>
      <c r="G178" s="236"/>
      <c r="H178" s="240">
        <v>18.800000000000001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AT178" s="246" t="s">
        <v>143</v>
      </c>
      <c r="AU178" s="246" t="s">
        <v>84</v>
      </c>
      <c r="AV178" s="12" t="s">
        <v>84</v>
      </c>
      <c r="AW178" s="12" t="s">
        <v>31</v>
      </c>
      <c r="AX178" s="12" t="s">
        <v>74</v>
      </c>
      <c r="AY178" s="246" t="s">
        <v>135</v>
      </c>
    </row>
    <row r="179" s="12" customFormat="1">
      <c r="B179" s="235"/>
      <c r="C179" s="236"/>
      <c r="D179" s="237" t="s">
        <v>143</v>
      </c>
      <c r="E179" s="238" t="s">
        <v>1</v>
      </c>
      <c r="F179" s="239" t="s">
        <v>491</v>
      </c>
      <c r="G179" s="236"/>
      <c r="H179" s="240">
        <v>24.859999999999999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AT179" s="246" t="s">
        <v>143</v>
      </c>
      <c r="AU179" s="246" t="s">
        <v>84</v>
      </c>
      <c r="AV179" s="12" t="s">
        <v>84</v>
      </c>
      <c r="AW179" s="12" t="s">
        <v>31</v>
      </c>
      <c r="AX179" s="12" t="s">
        <v>74</v>
      </c>
      <c r="AY179" s="246" t="s">
        <v>135</v>
      </c>
    </row>
    <row r="180" s="12" customFormat="1">
      <c r="B180" s="235"/>
      <c r="C180" s="236"/>
      <c r="D180" s="237" t="s">
        <v>143</v>
      </c>
      <c r="E180" s="238" t="s">
        <v>1</v>
      </c>
      <c r="F180" s="239" t="s">
        <v>492</v>
      </c>
      <c r="G180" s="236"/>
      <c r="H180" s="240">
        <v>29.280000000000001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AT180" s="246" t="s">
        <v>143</v>
      </c>
      <c r="AU180" s="246" t="s">
        <v>84</v>
      </c>
      <c r="AV180" s="12" t="s">
        <v>84</v>
      </c>
      <c r="AW180" s="12" t="s">
        <v>31</v>
      </c>
      <c r="AX180" s="12" t="s">
        <v>74</v>
      </c>
      <c r="AY180" s="246" t="s">
        <v>135</v>
      </c>
    </row>
    <row r="181" s="12" customFormat="1">
      <c r="B181" s="235"/>
      <c r="C181" s="236"/>
      <c r="D181" s="237" t="s">
        <v>143</v>
      </c>
      <c r="E181" s="238" t="s">
        <v>1</v>
      </c>
      <c r="F181" s="239" t="s">
        <v>493</v>
      </c>
      <c r="G181" s="236"/>
      <c r="H181" s="240">
        <v>30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AT181" s="246" t="s">
        <v>143</v>
      </c>
      <c r="AU181" s="246" t="s">
        <v>84</v>
      </c>
      <c r="AV181" s="12" t="s">
        <v>84</v>
      </c>
      <c r="AW181" s="12" t="s">
        <v>31</v>
      </c>
      <c r="AX181" s="12" t="s">
        <v>74</v>
      </c>
      <c r="AY181" s="246" t="s">
        <v>135</v>
      </c>
    </row>
    <row r="182" s="12" customFormat="1">
      <c r="B182" s="235"/>
      <c r="C182" s="236"/>
      <c r="D182" s="237" t="s">
        <v>143</v>
      </c>
      <c r="E182" s="238" t="s">
        <v>1</v>
      </c>
      <c r="F182" s="239" t="s">
        <v>494</v>
      </c>
      <c r="G182" s="236"/>
      <c r="H182" s="240">
        <v>29.98</v>
      </c>
      <c r="I182" s="241"/>
      <c r="J182" s="236"/>
      <c r="K182" s="236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143</v>
      </c>
      <c r="AU182" s="246" t="s">
        <v>84</v>
      </c>
      <c r="AV182" s="12" t="s">
        <v>84</v>
      </c>
      <c r="AW182" s="12" t="s">
        <v>31</v>
      </c>
      <c r="AX182" s="12" t="s">
        <v>74</v>
      </c>
      <c r="AY182" s="246" t="s">
        <v>135</v>
      </c>
    </row>
    <row r="183" s="12" customFormat="1">
      <c r="B183" s="235"/>
      <c r="C183" s="236"/>
      <c r="D183" s="237" t="s">
        <v>143</v>
      </c>
      <c r="E183" s="238" t="s">
        <v>1</v>
      </c>
      <c r="F183" s="239" t="s">
        <v>495</v>
      </c>
      <c r="G183" s="236"/>
      <c r="H183" s="240">
        <v>17.100000000000001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AT183" s="246" t="s">
        <v>143</v>
      </c>
      <c r="AU183" s="246" t="s">
        <v>84</v>
      </c>
      <c r="AV183" s="12" t="s">
        <v>84</v>
      </c>
      <c r="AW183" s="12" t="s">
        <v>31</v>
      </c>
      <c r="AX183" s="12" t="s">
        <v>74</v>
      </c>
      <c r="AY183" s="246" t="s">
        <v>135</v>
      </c>
    </row>
    <row r="184" s="12" customFormat="1">
      <c r="B184" s="235"/>
      <c r="C184" s="236"/>
      <c r="D184" s="237" t="s">
        <v>143</v>
      </c>
      <c r="E184" s="238" t="s">
        <v>1</v>
      </c>
      <c r="F184" s="239" t="s">
        <v>496</v>
      </c>
      <c r="G184" s="236"/>
      <c r="H184" s="240">
        <v>19.800000000000001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AT184" s="246" t="s">
        <v>143</v>
      </c>
      <c r="AU184" s="246" t="s">
        <v>84</v>
      </c>
      <c r="AV184" s="12" t="s">
        <v>84</v>
      </c>
      <c r="AW184" s="12" t="s">
        <v>31</v>
      </c>
      <c r="AX184" s="12" t="s">
        <v>74</v>
      </c>
      <c r="AY184" s="246" t="s">
        <v>135</v>
      </c>
    </row>
    <row r="185" s="12" customFormat="1">
      <c r="B185" s="235"/>
      <c r="C185" s="236"/>
      <c r="D185" s="237" t="s">
        <v>143</v>
      </c>
      <c r="E185" s="238" t="s">
        <v>1</v>
      </c>
      <c r="F185" s="239" t="s">
        <v>497</v>
      </c>
      <c r="G185" s="236"/>
      <c r="H185" s="240">
        <v>40.600000000000001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143</v>
      </c>
      <c r="AU185" s="246" t="s">
        <v>84</v>
      </c>
      <c r="AV185" s="12" t="s">
        <v>84</v>
      </c>
      <c r="AW185" s="12" t="s">
        <v>31</v>
      </c>
      <c r="AX185" s="12" t="s">
        <v>74</v>
      </c>
      <c r="AY185" s="246" t="s">
        <v>135</v>
      </c>
    </row>
    <row r="186" s="12" customFormat="1">
      <c r="B186" s="235"/>
      <c r="C186" s="236"/>
      <c r="D186" s="237" t="s">
        <v>143</v>
      </c>
      <c r="E186" s="238" t="s">
        <v>1</v>
      </c>
      <c r="F186" s="239" t="s">
        <v>498</v>
      </c>
      <c r="G186" s="236"/>
      <c r="H186" s="240">
        <v>32.600000000000001</v>
      </c>
      <c r="I186" s="241"/>
      <c r="J186" s="236"/>
      <c r="K186" s="236"/>
      <c r="L186" s="242"/>
      <c r="M186" s="243"/>
      <c r="N186" s="244"/>
      <c r="O186" s="244"/>
      <c r="P186" s="244"/>
      <c r="Q186" s="244"/>
      <c r="R186" s="244"/>
      <c r="S186" s="244"/>
      <c r="T186" s="245"/>
      <c r="AT186" s="246" t="s">
        <v>143</v>
      </c>
      <c r="AU186" s="246" t="s">
        <v>84</v>
      </c>
      <c r="AV186" s="12" t="s">
        <v>84</v>
      </c>
      <c r="AW186" s="12" t="s">
        <v>31</v>
      </c>
      <c r="AX186" s="12" t="s">
        <v>74</v>
      </c>
      <c r="AY186" s="246" t="s">
        <v>135</v>
      </c>
    </row>
    <row r="187" s="12" customFormat="1">
      <c r="B187" s="235"/>
      <c r="C187" s="236"/>
      <c r="D187" s="237" t="s">
        <v>143</v>
      </c>
      <c r="E187" s="238" t="s">
        <v>1</v>
      </c>
      <c r="F187" s="239" t="s">
        <v>182</v>
      </c>
      <c r="G187" s="236"/>
      <c r="H187" s="240">
        <v>23.48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AT187" s="246" t="s">
        <v>143</v>
      </c>
      <c r="AU187" s="246" t="s">
        <v>84</v>
      </c>
      <c r="AV187" s="12" t="s">
        <v>84</v>
      </c>
      <c r="AW187" s="12" t="s">
        <v>31</v>
      </c>
      <c r="AX187" s="12" t="s">
        <v>74</v>
      </c>
      <c r="AY187" s="246" t="s">
        <v>135</v>
      </c>
    </row>
    <row r="188" s="13" customFormat="1">
      <c r="B188" s="257"/>
      <c r="C188" s="258"/>
      <c r="D188" s="237" t="s">
        <v>143</v>
      </c>
      <c r="E188" s="259" t="s">
        <v>1</v>
      </c>
      <c r="F188" s="260" t="s">
        <v>171</v>
      </c>
      <c r="G188" s="258"/>
      <c r="H188" s="261">
        <v>479.06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AT188" s="267" t="s">
        <v>143</v>
      </c>
      <c r="AU188" s="267" t="s">
        <v>84</v>
      </c>
      <c r="AV188" s="13" t="s">
        <v>141</v>
      </c>
      <c r="AW188" s="13" t="s">
        <v>31</v>
      </c>
      <c r="AX188" s="13" t="s">
        <v>82</v>
      </c>
      <c r="AY188" s="267" t="s">
        <v>135</v>
      </c>
    </row>
    <row r="189" s="1" customFormat="1" ht="24" customHeight="1">
      <c r="B189" s="37"/>
      <c r="C189" s="222" t="s">
        <v>141</v>
      </c>
      <c r="D189" s="222" t="s">
        <v>137</v>
      </c>
      <c r="E189" s="223" t="s">
        <v>184</v>
      </c>
      <c r="F189" s="224" t="s">
        <v>185</v>
      </c>
      <c r="G189" s="225" t="s">
        <v>140</v>
      </c>
      <c r="H189" s="226">
        <v>107.47499999999999</v>
      </c>
      <c r="I189" s="227"/>
      <c r="J189" s="228">
        <f>ROUND(I189*H189,2)</f>
        <v>0</v>
      </c>
      <c r="K189" s="224" t="s">
        <v>1</v>
      </c>
      <c r="L189" s="42"/>
      <c r="M189" s="229" t="s">
        <v>1</v>
      </c>
      <c r="N189" s="230" t="s">
        <v>39</v>
      </c>
      <c r="O189" s="85"/>
      <c r="P189" s="231">
        <f>O189*H189</f>
        <v>0</v>
      </c>
      <c r="Q189" s="231">
        <v>0.040000000000000001</v>
      </c>
      <c r="R189" s="231">
        <f>Q189*H189</f>
        <v>4.2989999999999995</v>
      </c>
      <c r="S189" s="231">
        <v>0</v>
      </c>
      <c r="T189" s="232">
        <f>S189*H189</f>
        <v>0</v>
      </c>
      <c r="AR189" s="233" t="s">
        <v>141</v>
      </c>
      <c r="AT189" s="233" t="s">
        <v>137</v>
      </c>
      <c r="AU189" s="233" t="s">
        <v>84</v>
      </c>
      <c r="AY189" s="16" t="s">
        <v>135</v>
      </c>
      <c r="BE189" s="234">
        <f><![CDATA[IF(N189="základní",J189,0)]]></f>
        <v>0</v>
      </c>
      <c r="BF189" s="234">
        <f><![CDATA[IF(N189="snížená",J189,0)]]></f>
        <v>0</v>
      </c>
      <c r="BG189" s="234">
        <f><![CDATA[IF(N189="zákl. přenesená",J189,0)]]></f>
        <v>0</v>
      </c>
      <c r="BH189" s="234">
        <f><![CDATA[IF(N189="sníž. přenesená",J189,0)]]></f>
        <v>0</v>
      </c>
      <c r="BI189" s="234">
        <f><![CDATA[IF(N189="nulová",J189,0)]]></f>
        <v>0</v>
      </c>
      <c r="BJ189" s="16" t="s">
        <v>82</v>
      </c>
      <c r="BK189" s="234">
        <f>ROUND(I189*H189,2)</f>
        <v>0</v>
      </c>
      <c r="BL189" s="16" t="s">
        <v>141</v>
      </c>
      <c r="BM189" s="233" t="s">
        <v>499</v>
      </c>
    </row>
    <row r="190" s="12" customFormat="1">
      <c r="B190" s="235"/>
      <c r="C190" s="236"/>
      <c r="D190" s="237" t="s">
        <v>143</v>
      </c>
      <c r="E190" s="238" t="s">
        <v>1</v>
      </c>
      <c r="F190" s="239" t="s">
        <v>483</v>
      </c>
      <c r="G190" s="236"/>
      <c r="H190" s="240">
        <v>80.959999999999994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AT190" s="246" t="s">
        <v>143</v>
      </c>
      <c r="AU190" s="246" t="s">
        <v>84</v>
      </c>
      <c r="AV190" s="12" t="s">
        <v>84</v>
      </c>
      <c r="AW190" s="12" t="s">
        <v>31</v>
      </c>
      <c r="AX190" s="12" t="s">
        <v>74</v>
      </c>
      <c r="AY190" s="246" t="s">
        <v>135</v>
      </c>
    </row>
    <row r="191" s="12" customFormat="1">
      <c r="B191" s="235"/>
      <c r="C191" s="236"/>
      <c r="D191" s="237" t="s">
        <v>143</v>
      </c>
      <c r="E191" s="238" t="s">
        <v>1</v>
      </c>
      <c r="F191" s="239" t="s">
        <v>484</v>
      </c>
      <c r="G191" s="236"/>
      <c r="H191" s="240">
        <v>14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AT191" s="246" t="s">
        <v>143</v>
      </c>
      <c r="AU191" s="246" t="s">
        <v>84</v>
      </c>
      <c r="AV191" s="12" t="s">
        <v>84</v>
      </c>
      <c r="AW191" s="12" t="s">
        <v>31</v>
      </c>
      <c r="AX191" s="12" t="s">
        <v>74</v>
      </c>
      <c r="AY191" s="246" t="s">
        <v>135</v>
      </c>
    </row>
    <row r="192" s="12" customFormat="1">
      <c r="B192" s="235"/>
      <c r="C192" s="236"/>
      <c r="D192" s="237" t="s">
        <v>143</v>
      </c>
      <c r="E192" s="238" t="s">
        <v>1</v>
      </c>
      <c r="F192" s="239" t="s">
        <v>485</v>
      </c>
      <c r="G192" s="236"/>
      <c r="H192" s="240">
        <v>4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143</v>
      </c>
      <c r="AU192" s="246" t="s">
        <v>84</v>
      </c>
      <c r="AV192" s="12" t="s">
        <v>84</v>
      </c>
      <c r="AW192" s="12" t="s">
        <v>31</v>
      </c>
      <c r="AX192" s="12" t="s">
        <v>74</v>
      </c>
      <c r="AY192" s="246" t="s">
        <v>135</v>
      </c>
    </row>
    <row r="193" s="14" customFormat="1">
      <c r="B193" s="273"/>
      <c r="C193" s="274"/>
      <c r="D193" s="237" t="s">
        <v>143</v>
      </c>
      <c r="E193" s="275" t="s">
        <v>1</v>
      </c>
      <c r="F193" s="276" t="s">
        <v>500</v>
      </c>
      <c r="G193" s="274"/>
      <c r="H193" s="275" t="s">
        <v>1</v>
      </c>
      <c r="I193" s="277"/>
      <c r="J193" s="274"/>
      <c r="K193" s="274"/>
      <c r="L193" s="278"/>
      <c r="M193" s="279"/>
      <c r="N193" s="280"/>
      <c r="O193" s="280"/>
      <c r="P193" s="280"/>
      <c r="Q193" s="280"/>
      <c r="R193" s="280"/>
      <c r="S193" s="280"/>
      <c r="T193" s="281"/>
      <c r="AT193" s="282" t="s">
        <v>143</v>
      </c>
      <c r="AU193" s="282" t="s">
        <v>84</v>
      </c>
      <c r="AV193" s="14" t="s">
        <v>82</v>
      </c>
      <c r="AW193" s="14" t="s">
        <v>31</v>
      </c>
      <c r="AX193" s="14" t="s">
        <v>74</v>
      </c>
      <c r="AY193" s="282" t="s">
        <v>135</v>
      </c>
    </row>
    <row r="194" s="12" customFormat="1">
      <c r="B194" s="235"/>
      <c r="C194" s="236"/>
      <c r="D194" s="237" t="s">
        <v>143</v>
      </c>
      <c r="E194" s="238" t="s">
        <v>1</v>
      </c>
      <c r="F194" s="239" t="s">
        <v>487</v>
      </c>
      <c r="G194" s="236"/>
      <c r="H194" s="240">
        <v>29.559999999999999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AT194" s="246" t="s">
        <v>143</v>
      </c>
      <c r="AU194" s="246" t="s">
        <v>84</v>
      </c>
      <c r="AV194" s="12" t="s">
        <v>84</v>
      </c>
      <c r="AW194" s="12" t="s">
        <v>31</v>
      </c>
      <c r="AX194" s="12" t="s">
        <v>74</v>
      </c>
      <c r="AY194" s="246" t="s">
        <v>135</v>
      </c>
    </row>
    <row r="195" s="12" customFormat="1">
      <c r="B195" s="235"/>
      <c r="C195" s="236"/>
      <c r="D195" s="237" t="s">
        <v>143</v>
      </c>
      <c r="E195" s="238" t="s">
        <v>1</v>
      </c>
      <c r="F195" s="239" t="s">
        <v>488</v>
      </c>
      <c r="G195" s="236"/>
      <c r="H195" s="240">
        <v>29.859999999999999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AT195" s="246" t="s">
        <v>143</v>
      </c>
      <c r="AU195" s="246" t="s">
        <v>84</v>
      </c>
      <c r="AV195" s="12" t="s">
        <v>84</v>
      </c>
      <c r="AW195" s="12" t="s">
        <v>31</v>
      </c>
      <c r="AX195" s="12" t="s">
        <v>74</v>
      </c>
      <c r="AY195" s="246" t="s">
        <v>135</v>
      </c>
    </row>
    <row r="196" s="12" customFormat="1">
      <c r="B196" s="235"/>
      <c r="C196" s="236"/>
      <c r="D196" s="237" t="s">
        <v>143</v>
      </c>
      <c r="E196" s="238" t="s">
        <v>1</v>
      </c>
      <c r="F196" s="239" t="s">
        <v>489</v>
      </c>
      <c r="G196" s="236"/>
      <c r="H196" s="240">
        <v>24.82</v>
      </c>
      <c r="I196" s="241"/>
      <c r="J196" s="236"/>
      <c r="K196" s="236"/>
      <c r="L196" s="242"/>
      <c r="M196" s="243"/>
      <c r="N196" s="244"/>
      <c r="O196" s="244"/>
      <c r="P196" s="244"/>
      <c r="Q196" s="244"/>
      <c r="R196" s="244"/>
      <c r="S196" s="244"/>
      <c r="T196" s="245"/>
      <c r="AT196" s="246" t="s">
        <v>143</v>
      </c>
      <c r="AU196" s="246" t="s">
        <v>84</v>
      </c>
      <c r="AV196" s="12" t="s">
        <v>84</v>
      </c>
      <c r="AW196" s="12" t="s">
        <v>31</v>
      </c>
      <c r="AX196" s="12" t="s">
        <v>74</v>
      </c>
      <c r="AY196" s="246" t="s">
        <v>135</v>
      </c>
    </row>
    <row r="197" s="12" customFormat="1">
      <c r="B197" s="235"/>
      <c r="C197" s="236"/>
      <c r="D197" s="237" t="s">
        <v>143</v>
      </c>
      <c r="E197" s="238" t="s">
        <v>1</v>
      </c>
      <c r="F197" s="239" t="s">
        <v>490</v>
      </c>
      <c r="G197" s="236"/>
      <c r="H197" s="240">
        <v>18.800000000000001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AT197" s="246" t="s">
        <v>143</v>
      </c>
      <c r="AU197" s="246" t="s">
        <v>84</v>
      </c>
      <c r="AV197" s="12" t="s">
        <v>84</v>
      </c>
      <c r="AW197" s="12" t="s">
        <v>31</v>
      </c>
      <c r="AX197" s="12" t="s">
        <v>74</v>
      </c>
      <c r="AY197" s="246" t="s">
        <v>135</v>
      </c>
    </row>
    <row r="198" s="12" customFormat="1">
      <c r="B198" s="235"/>
      <c r="C198" s="236"/>
      <c r="D198" s="237" t="s">
        <v>143</v>
      </c>
      <c r="E198" s="238" t="s">
        <v>1</v>
      </c>
      <c r="F198" s="239" t="s">
        <v>491</v>
      </c>
      <c r="G198" s="236"/>
      <c r="H198" s="240">
        <v>24.859999999999999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AT198" s="246" t="s">
        <v>143</v>
      </c>
      <c r="AU198" s="246" t="s">
        <v>84</v>
      </c>
      <c r="AV198" s="12" t="s">
        <v>84</v>
      </c>
      <c r="AW198" s="12" t="s">
        <v>31</v>
      </c>
      <c r="AX198" s="12" t="s">
        <v>74</v>
      </c>
      <c r="AY198" s="246" t="s">
        <v>135</v>
      </c>
    </row>
    <row r="199" s="12" customFormat="1">
      <c r="B199" s="235"/>
      <c r="C199" s="236"/>
      <c r="D199" s="237" t="s">
        <v>143</v>
      </c>
      <c r="E199" s="238" t="s">
        <v>1</v>
      </c>
      <c r="F199" s="239" t="s">
        <v>492</v>
      </c>
      <c r="G199" s="236"/>
      <c r="H199" s="240">
        <v>29.280000000000001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AT199" s="246" t="s">
        <v>143</v>
      </c>
      <c r="AU199" s="246" t="s">
        <v>84</v>
      </c>
      <c r="AV199" s="12" t="s">
        <v>84</v>
      </c>
      <c r="AW199" s="12" t="s">
        <v>31</v>
      </c>
      <c r="AX199" s="12" t="s">
        <v>74</v>
      </c>
      <c r="AY199" s="246" t="s">
        <v>135</v>
      </c>
    </row>
    <row r="200" s="12" customFormat="1">
      <c r="B200" s="235"/>
      <c r="C200" s="236"/>
      <c r="D200" s="237" t="s">
        <v>143</v>
      </c>
      <c r="E200" s="238" t="s">
        <v>1</v>
      </c>
      <c r="F200" s="239" t="s">
        <v>493</v>
      </c>
      <c r="G200" s="236"/>
      <c r="H200" s="240">
        <v>30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AT200" s="246" t="s">
        <v>143</v>
      </c>
      <c r="AU200" s="246" t="s">
        <v>84</v>
      </c>
      <c r="AV200" s="12" t="s">
        <v>84</v>
      </c>
      <c r="AW200" s="12" t="s">
        <v>31</v>
      </c>
      <c r="AX200" s="12" t="s">
        <v>74</v>
      </c>
      <c r="AY200" s="246" t="s">
        <v>135</v>
      </c>
    </row>
    <row r="201" s="12" customFormat="1">
      <c r="B201" s="235"/>
      <c r="C201" s="236"/>
      <c r="D201" s="237" t="s">
        <v>143</v>
      </c>
      <c r="E201" s="238" t="s">
        <v>1</v>
      </c>
      <c r="F201" s="239" t="s">
        <v>494</v>
      </c>
      <c r="G201" s="236"/>
      <c r="H201" s="240">
        <v>29.98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AT201" s="246" t="s">
        <v>143</v>
      </c>
      <c r="AU201" s="246" t="s">
        <v>84</v>
      </c>
      <c r="AV201" s="12" t="s">
        <v>84</v>
      </c>
      <c r="AW201" s="12" t="s">
        <v>31</v>
      </c>
      <c r="AX201" s="12" t="s">
        <v>74</v>
      </c>
      <c r="AY201" s="246" t="s">
        <v>135</v>
      </c>
    </row>
    <row r="202" s="12" customFormat="1">
      <c r="B202" s="235"/>
      <c r="C202" s="236"/>
      <c r="D202" s="237" t="s">
        <v>143</v>
      </c>
      <c r="E202" s="238" t="s">
        <v>1</v>
      </c>
      <c r="F202" s="239" t="s">
        <v>495</v>
      </c>
      <c r="G202" s="236"/>
      <c r="H202" s="240">
        <v>17.100000000000001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AT202" s="246" t="s">
        <v>143</v>
      </c>
      <c r="AU202" s="246" t="s">
        <v>84</v>
      </c>
      <c r="AV202" s="12" t="s">
        <v>84</v>
      </c>
      <c r="AW202" s="12" t="s">
        <v>31</v>
      </c>
      <c r="AX202" s="12" t="s">
        <v>74</v>
      </c>
      <c r="AY202" s="246" t="s">
        <v>135</v>
      </c>
    </row>
    <row r="203" s="12" customFormat="1">
      <c r="B203" s="235"/>
      <c r="C203" s="236"/>
      <c r="D203" s="237" t="s">
        <v>143</v>
      </c>
      <c r="E203" s="238" t="s">
        <v>1</v>
      </c>
      <c r="F203" s="239" t="s">
        <v>497</v>
      </c>
      <c r="G203" s="236"/>
      <c r="H203" s="240">
        <v>40.600000000000001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AT203" s="246" t="s">
        <v>143</v>
      </c>
      <c r="AU203" s="246" t="s">
        <v>84</v>
      </c>
      <c r="AV203" s="12" t="s">
        <v>84</v>
      </c>
      <c r="AW203" s="12" t="s">
        <v>31</v>
      </c>
      <c r="AX203" s="12" t="s">
        <v>74</v>
      </c>
      <c r="AY203" s="246" t="s">
        <v>135</v>
      </c>
    </row>
    <row r="204" s="12" customFormat="1">
      <c r="B204" s="235"/>
      <c r="C204" s="236"/>
      <c r="D204" s="237" t="s">
        <v>143</v>
      </c>
      <c r="E204" s="238" t="s">
        <v>1</v>
      </c>
      <c r="F204" s="239" t="s">
        <v>498</v>
      </c>
      <c r="G204" s="236"/>
      <c r="H204" s="240">
        <v>32.600000000000001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AT204" s="246" t="s">
        <v>143</v>
      </c>
      <c r="AU204" s="246" t="s">
        <v>84</v>
      </c>
      <c r="AV204" s="12" t="s">
        <v>84</v>
      </c>
      <c r="AW204" s="12" t="s">
        <v>31</v>
      </c>
      <c r="AX204" s="12" t="s">
        <v>74</v>
      </c>
      <c r="AY204" s="246" t="s">
        <v>135</v>
      </c>
    </row>
    <row r="205" s="12" customFormat="1">
      <c r="B205" s="235"/>
      <c r="C205" s="236"/>
      <c r="D205" s="237" t="s">
        <v>143</v>
      </c>
      <c r="E205" s="238" t="s">
        <v>1</v>
      </c>
      <c r="F205" s="239" t="s">
        <v>182</v>
      </c>
      <c r="G205" s="236"/>
      <c r="H205" s="240">
        <v>23.48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AT205" s="246" t="s">
        <v>143</v>
      </c>
      <c r="AU205" s="246" t="s">
        <v>84</v>
      </c>
      <c r="AV205" s="12" t="s">
        <v>84</v>
      </c>
      <c r="AW205" s="12" t="s">
        <v>31</v>
      </c>
      <c r="AX205" s="12" t="s">
        <v>74</v>
      </c>
      <c r="AY205" s="246" t="s">
        <v>135</v>
      </c>
    </row>
    <row r="206" s="13" customFormat="1">
      <c r="B206" s="257"/>
      <c r="C206" s="258"/>
      <c r="D206" s="237" t="s">
        <v>143</v>
      </c>
      <c r="E206" s="259" t="s">
        <v>1</v>
      </c>
      <c r="F206" s="260" t="s">
        <v>171</v>
      </c>
      <c r="G206" s="258"/>
      <c r="H206" s="261">
        <v>429.89999999999998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AT206" s="267" t="s">
        <v>143</v>
      </c>
      <c r="AU206" s="267" t="s">
        <v>84</v>
      </c>
      <c r="AV206" s="13" t="s">
        <v>141</v>
      </c>
      <c r="AW206" s="13" t="s">
        <v>31</v>
      </c>
      <c r="AX206" s="13" t="s">
        <v>82</v>
      </c>
      <c r="AY206" s="267" t="s">
        <v>135</v>
      </c>
    </row>
    <row r="207" s="12" customFormat="1">
      <c r="B207" s="235"/>
      <c r="C207" s="236"/>
      <c r="D207" s="237" t="s">
        <v>143</v>
      </c>
      <c r="E207" s="236"/>
      <c r="F207" s="239" t="s">
        <v>501</v>
      </c>
      <c r="G207" s="236"/>
      <c r="H207" s="240">
        <v>107.47499999999999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AT207" s="246" t="s">
        <v>143</v>
      </c>
      <c r="AU207" s="246" t="s">
        <v>84</v>
      </c>
      <c r="AV207" s="12" t="s">
        <v>84</v>
      </c>
      <c r="AW207" s="12" t="s">
        <v>4</v>
      </c>
      <c r="AX207" s="12" t="s">
        <v>82</v>
      </c>
      <c r="AY207" s="246" t="s">
        <v>135</v>
      </c>
    </row>
    <row r="208" s="1" customFormat="1" ht="36" customHeight="1">
      <c r="B208" s="37"/>
      <c r="C208" s="222" t="s">
        <v>145</v>
      </c>
      <c r="D208" s="222" t="s">
        <v>137</v>
      </c>
      <c r="E208" s="223" t="s">
        <v>189</v>
      </c>
      <c r="F208" s="224" t="s">
        <v>190</v>
      </c>
      <c r="G208" s="225" t="s">
        <v>140</v>
      </c>
      <c r="H208" s="226">
        <v>1752.3620000000001</v>
      </c>
      <c r="I208" s="227"/>
      <c r="J208" s="228">
        <f>ROUND(I208*H208,2)</f>
        <v>0</v>
      </c>
      <c r="K208" s="224" t="s">
        <v>1</v>
      </c>
      <c r="L208" s="42"/>
      <c r="M208" s="229" t="s">
        <v>1</v>
      </c>
      <c r="N208" s="230" t="s">
        <v>39</v>
      </c>
      <c r="O208" s="85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AR208" s="233" t="s">
        <v>141</v>
      </c>
      <c r="AT208" s="233" t="s">
        <v>137</v>
      </c>
      <c r="AU208" s="233" t="s">
        <v>84</v>
      </c>
      <c r="AY208" s="16" t="s">
        <v>135</v>
      </c>
      <c r="BE208" s="234">
        <f><![CDATA[IF(N208="základní",J208,0)]]></f>
        <v>0</v>
      </c>
      <c r="BF208" s="234">
        <f><![CDATA[IF(N208="snížená",J208,0)]]></f>
        <v>0</v>
      </c>
      <c r="BG208" s="234">
        <f><![CDATA[IF(N208="zákl. přenesená",J208,0)]]></f>
        <v>0</v>
      </c>
      <c r="BH208" s="234">
        <f><![CDATA[IF(N208="sníž. přenesená",J208,0)]]></f>
        <v>0</v>
      </c>
      <c r="BI208" s="234">
        <f><![CDATA[IF(N208="nulová",J208,0)]]></f>
        <v>0</v>
      </c>
      <c r="BJ208" s="16" t="s">
        <v>82</v>
      </c>
      <c r="BK208" s="234">
        <f>ROUND(I208*H208,2)</f>
        <v>0</v>
      </c>
      <c r="BL208" s="16" t="s">
        <v>141</v>
      </c>
      <c r="BM208" s="233" t="s">
        <v>502</v>
      </c>
    </row>
    <row r="209" s="12" customFormat="1">
      <c r="B209" s="235"/>
      <c r="C209" s="236"/>
      <c r="D209" s="237" t="s">
        <v>143</v>
      </c>
      <c r="E209" s="238" t="s">
        <v>1</v>
      </c>
      <c r="F209" s="239" t="s">
        <v>503</v>
      </c>
      <c r="G209" s="236"/>
      <c r="H209" s="240">
        <v>672.78200000000004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AT209" s="246" t="s">
        <v>143</v>
      </c>
      <c r="AU209" s="246" t="s">
        <v>84</v>
      </c>
      <c r="AV209" s="12" t="s">
        <v>84</v>
      </c>
      <c r="AW209" s="12" t="s">
        <v>31</v>
      </c>
      <c r="AX209" s="12" t="s">
        <v>74</v>
      </c>
      <c r="AY209" s="246" t="s">
        <v>135</v>
      </c>
    </row>
    <row r="210" s="12" customFormat="1">
      <c r="B210" s="235"/>
      <c r="C210" s="236"/>
      <c r="D210" s="237" t="s">
        <v>143</v>
      </c>
      <c r="E210" s="238" t="s">
        <v>1</v>
      </c>
      <c r="F210" s="239" t="s">
        <v>504</v>
      </c>
      <c r="G210" s="236"/>
      <c r="H210" s="240">
        <v>838.98000000000002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AT210" s="246" t="s">
        <v>143</v>
      </c>
      <c r="AU210" s="246" t="s">
        <v>84</v>
      </c>
      <c r="AV210" s="12" t="s">
        <v>84</v>
      </c>
      <c r="AW210" s="12" t="s">
        <v>31</v>
      </c>
      <c r="AX210" s="12" t="s">
        <v>74</v>
      </c>
      <c r="AY210" s="246" t="s">
        <v>135</v>
      </c>
    </row>
    <row r="211" s="12" customFormat="1">
      <c r="B211" s="235"/>
      <c r="C211" s="236"/>
      <c r="D211" s="237" t="s">
        <v>143</v>
      </c>
      <c r="E211" s="238" t="s">
        <v>1</v>
      </c>
      <c r="F211" s="239" t="s">
        <v>477</v>
      </c>
      <c r="G211" s="236"/>
      <c r="H211" s="240">
        <v>33.880000000000003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AT211" s="246" t="s">
        <v>143</v>
      </c>
      <c r="AU211" s="246" t="s">
        <v>84</v>
      </c>
      <c r="AV211" s="12" t="s">
        <v>84</v>
      </c>
      <c r="AW211" s="12" t="s">
        <v>31</v>
      </c>
      <c r="AX211" s="12" t="s">
        <v>74</v>
      </c>
      <c r="AY211" s="246" t="s">
        <v>135</v>
      </c>
    </row>
    <row r="212" s="12" customFormat="1">
      <c r="B212" s="235"/>
      <c r="C212" s="236"/>
      <c r="D212" s="237" t="s">
        <v>143</v>
      </c>
      <c r="E212" s="238" t="s">
        <v>1</v>
      </c>
      <c r="F212" s="239" t="s">
        <v>505</v>
      </c>
      <c r="G212" s="236"/>
      <c r="H212" s="240">
        <v>81.200000000000003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AT212" s="246" t="s">
        <v>143</v>
      </c>
      <c r="AU212" s="246" t="s">
        <v>84</v>
      </c>
      <c r="AV212" s="12" t="s">
        <v>84</v>
      </c>
      <c r="AW212" s="12" t="s">
        <v>31</v>
      </c>
      <c r="AX212" s="12" t="s">
        <v>74</v>
      </c>
      <c r="AY212" s="246" t="s">
        <v>135</v>
      </c>
    </row>
    <row r="213" s="12" customFormat="1">
      <c r="B213" s="235"/>
      <c r="C213" s="236"/>
      <c r="D213" s="237" t="s">
        <v>143</v>
      </c>
      <c r="E213" s="238" t="s">
        <v>1</v>
      </c>
      <c r="F213" s="239" t="s">
        <v>506</v>
      </c>
      <c r="G213" s="236"/>
      <c r="H213" s="240">
        <v>125.52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AT213" s="246" t="s">
        <v>143</v>
      </c>
      <c r="AU213" s="246" t="s">
        <v>84</v>
      </c>
      <c r="AV213" s="12" t="s">
        <v>84</v>
      </c>
      <c r="AW213" s="12" t="s">
        <v>31</v>
      </c>
      <c r="AX213" s="12" t="s">
        <v>74</v>
      </c>
      <c r="AY213" s="246" t="s">
        <v>135</v>
      </c>
    </row>
    <row r="214" s="13" customFormat="1">
      <c r="B214" s="257"/>
      <c r="C214" s="258"/>
      <c r="D214" s="237" t="s">
        <v>143</v>
      </c>
      <c r="E214" s="259" t="s">
        <v>1</v>
      </c>
      <c r="F214" s="260" t="s">
        <v>171</v>
      </c>
      <c r="G214" s="258"/>
      <c r="H214" s="261">
        <v>1752.3620000000001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AT214" s="267" t="s">
        <v>143</v>
      </c>
      <c r="AU214" s="267" t="s">
        <v>84</v>
      </c>
      <c r="AV214" s="13" t="s">
        <v>141</v>
      </c>
      <c r="AW214" s="13" t="s">
        <v>31</v>
      </c>
      <c r="AX214" s="13" t="s">
        <v>82</v>
      </c>
      <c r="AY214" s="267" t="s">
        <v>135</v>
      </c>
    </row>
    <row r="215" s="11" customFormat="1" ht="22.8" customHeight="1">
      <c r="B215" s="206"/>
      <c r="C215" s="207"/>
      <c r="D215" s="208" t="s">
        <v>73</v>
      </c>
      <c r="E215" s="220" t="s">
        <v>183</v>
      </c>
      <c r="F215" s="220" t="s">
        <v>192</v>
      </c>
      <c r="G215" s="207"/>
      <c r="H215" s="207"/>
      <c r="I215" s="210"/>
      <c r="J215" s="221">
        <f>BK215</f>
        <v>0</v>
      </c>
      <c r="K215" s="207"/>
      <c r="L215" s="212"/>
      <c r="M215" s="213"/>
      <c r="N215" s="214"/>
      <c r="O215" s="214"/>
      <c r="P215" s="215">
        <f>SUM(P216:P261)</f>
        <v>0</v>
      </c>
      <c r="Q215" s="214"/>
      <c r="R215" s="215">
        <f>SUM(R216:R261)</f>
        <v>0.050362200000000003</v>
      </c>
      <c r="S215" s="214"/>
      <c r="T215" s="216">
        <f>SUM(T216:T261)</f>
        <v>27.060544</v>
      </c>
      <c r="AR215" s="217" t="s">
        <v>82</v>
      </c>
      <c r="AT215" s="218" t="s">
        <v>73</v>
      </c>
      <c r="AU215" s="218" t="s">
        <v>82</v>
      </c>
      <c r="AY215" s="217" t="s">
        <v>135</v>
      </c>
      <c r="BK215" s="219">
        <f>SUM(BK216:BK261)</f>
        <v>0</v>
      </c>
    </row>
    <row r="216" s="1" customFormat="1" ht="24" customHeight="1">
      <c r="B216" s="37"/>
      <c r="C216" s="222" t="s">
        <v>163</v>
      </c>
      <c r="D216" s="222" t="s">
        <v>137</v>
      </c>
      <c r="E216" s="223" t="s">
        <v>194</v>
      </c>
      <c r="F216" s="224" t="s">
        <v>195</v>
      </c>
      <c r="G216" s="225" t="s">
        <v>140</v>
      </c>
      <c r="H216" s="226">
        <v>239.81999999999999</v>
      </c>
      <c r="I216" s="227"/>
      <c r="J216" s="228">
        <f>ROUND(I216*H216,2)</f>
        <v>0</v>
      </c>
      <c r="K216" s="224" t="s">
        <v>196</v>
      </c>
      <c r="L216" s="42"/>
      <c r="M216" s="229" t="s">
        <v>1</v>
      </c>
      <c r="N216" s="230" t="s">
        <v>39</v>
      </c>
      <c r="O216" s="85"/>
      <c r="P216" s="231">
        <f>O216*H216</f>
        <v>0</v>
      </c>
      <c r="Q216" s="231">
        <v>0.00021000000000000001</v>
      </c>
      <c r="R216" s="231">
        <f>Q216*H216</f>
        <v>0.050362200000000003</v>
      </c>
      <c r="S216" s="231">
        <v>0</v>
      </c>
      <c r="T216" s="232">
        <f>S216*H216</f>
        <v>0</v>
      </c>
      <c r="AR216" s="233" t="s">
        <v>141</v>
      </c>
      <c r="AT216" s="233" t="s">
        <v>137</v>
      </c>
      <c r="AU216" s="233" t="s">
        <v>84</v>
      </c>
      <c r="AY216" s="16" t="s">
        <v>135</v>
      </c>
      <c r="BE216" s="234">
        <f><![CDATA[IF(N216="základní",J216,0)]]></f>
        <v>0</v>
      </c>
      <c r="BF216" s="234">
        <f><![CDATA[IF(N216="snížená",J216,0)]]></f>
        <v>0</v>
      </c>
      <c r="BG216" s="234">
        <f><![CDATA[IF(N216="zákl. přenesená",J216,0)]]></f>
        <v>0</v>
      </c>
      <c r="BH216" s="234">
        <f><![CDATA[IF(N216="sníž. přenesená",J216,0)]]></f>
        <v>0</v>
      </c>
      <c r="BI216" s="234">
        <f><![CDATA[IF(N216="nulová",J216,0)]]></f>
        <v>0</v>
      </c>
      <c r="BJ216" s="16" t="s">
        <v>82</v>
      </c>
      <c r="BK216" s="234">
        <f>ROUND(I216*H216,2)</f>
        <v>0</v>
      </c>
      <c r="BL216" s="16" t="s">
        <v>141</v>
      </c>
      <c r="BM216" s="233" t="s">
        <v>507</v>
      </c>
    </row>
    <row r="217" s="12" customFormat="1">
      <c r="B217" s="235"/>
      <c r="C217" s="236"/>
      <c r="D217" s="237" t="s">
        <v>143</v>
      </c>
      <c r="E217" s="238" t="s">
        <v>1</v>
      </c>
      <c r="F217" s="239" t="s">
        <v>508</v>
      </c>
      <c r="G217" s="236"/>
      <c r="H217" s="240">
        <v>114.675</v>
      </c>
      <c r="I217" s="241"/>
      <c r="J217" s="236"/>
      <c r="K217" s="236"/>
      <c r="L217" s="242"/>
      <c r="M217" s="243"/>
      <c r="N217" s="244"/>
      <c r="O217" s="244"/>
      <c r="P217" s="244"/>
      <c r="Q217" s="244"/>
      <c r="R217" s="244"/>
      <c r="S217" s="244"/>
      <c r="T217" s="245"/>
      <c r="AT217" s="246" t="s">
        <v>143</v>
      </c>
      <c r="AU217" s="246" t="s">
        <v>84</v>
      </c>
      <c r="AV217" s="12" t="s">
        <v>84</v>
      </c>
      <c r="AW217" s="12" t="s">
        <v>31</v>
      </c>
      <c r="AX217" s="12" t="s">
        <v>74</v>
      </c>
      <c r="AY217" s="246" t="s">
        <v>135</v>
      </c>
    </row>
    <row r="218" s="12" customFormat="1">
      <c r="B218" s="235"/>
      <c r="C218" s="236"/>
      <c r="D218" s="237" t="s">
        <v>143</v>
      </c>
      <c r="E218" s="238" t="s">
        <v>1</v>
      </c>
      <c r="F218" s="239" t="s">
        <v>509</v>
      </c>
      <c r="G218" s="236"/>
      <c r="H218" s="240">
        <v>125.145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AT218" s="246" t="s">
        <v>143</v>
      </c>
      <c r="AU218" s="246" t="s">
        <v>84</v>
      </c>
      <c r="AV218" s="12" t="s">
        <v>84</v>
      </c>
      <c r="AW218" s="12" t="s">
        <v>31</v>
      </c>
      <c r="AX218" s="12" t="s">
        <v>74</v>
      </c>
      <c r="AY218" s="246" t="s">
        <v>135</v>
      </c>
    </row>
    <row r="219" s="13" customFormat="1">
      <c r="B219" s="257"/>
      <c r="C219" s="258"/>
      <c r="D219" s="237" t="s">
        <v>143</v>
      </c>
      <c r="E219" s="259" t="s">
        <v>1</v>
      </c>
      <c r="F219" s="260" t="s">
        <v>171</v>
      </c>
      <c r="G219" s="258"/>
      <c r="H219" s="261">
        <v>239.81999999999999</v>
      </c>
      <c r="I219" s="262"/>
      <c r="J219" s="258"/>
      <c r="K219" s="258"/>
      <c r="L219" s="263"/>
      <c r="M219" s="264"/>
      <c r="N219" s="265"/>
      <c r="O219" s="265"/>
      <c r="P219" s="265"/>
      <c r="Q219" s="265"/>
      <c r="R219" s="265"/>
      <c r="S219" s="265"/>
      <c r="T219" s="266"/>
      <c r="AT219" s="267" t="s">
        <v>143</v>
      </c>
      <c r="AU219" s="267" t="s">
        <v>84</v>
      </c>
      <c r="AV219" s="13" t="s">
        <v>141</v>
      </c>
      <c r="AW219" s="13" t="s">
        <v>31</v>
      </c>
      <c r="AX219" s="13" t="s">
        <v>82</v>
      </c>
      <c r="AY219" s="267" t="s">
        <v>135</v>
      </c>
    </row>
    <row r="220" s="1" customFormat="1" ht="24" customHeight="1">
      <c r="B220" s="37"/>
      <c r="C220" s="222" t="s">
        <v>172</v>
      </c>
      <c r="D220" s="222" t="s">
        <v>137</v>
      </c>
      <c r="E220" s="223" t="s">
        <v>200</v>
      </c>
      <c r="F220" s="224" t="s">
        <v>201</v>
      </c>
      <c r="G220" s="225" t="s">
        <v>178</v>
      </c>
      <c r="H220" s="226">
        <v>459.25999999999999</v>
      </c>
      <c r="I220" s="227"/>
      <c r="J220" s="228">
        <f>ROUND(I220*H220,2)</f>
        <v>0</v>
      </c>
      <c r="K220" s="224" t="s">
        <v>1</v>
      </c>
      <c r="L220" s="42"/>
      <c r="M220" s="229" t="s">
        <v>1</v>
      </c>
      <c r="N220" s="230" t="s">
        <v>39</v>
      </c>
      <c r="O220" s="85"/>
      <c r="P220" s="231">
        <f>O220*H220</f>
        <v>0</v>
      </c>
      <c r="Q220" s="231">
        <v>0</v>
      </c>
      <c r="R220" s="231">
        <f>Q220*H220</f>
        <v>0</v>
      </c>
      <c r="S220" s="231">
        <v>0.0035000000000000001</v>
      </c>
      <c r="T220" s="232">
        <f>S220*H220</f>
        <v>1.60741</v>
      </c>
      <c r="AR220" s="233" t="s">
        <v>141</v>
      </c>
      <c r="AT220" s="233" t="s">
        <v>137</v>
      </c>
      <c r="AU220" s="233" t="s">
        <v>84</v>
      </c>
      <c r="AY220" s="16" t="s">
        <v>135</v>
      </c>
      <c r="BE220" s="234">
        <f><![CDATA[IF(N220="základní",J220,0)]]></f>
        <v>0</v>
      </c>
      <c r="BF220" s="234">
        <f><![CDATA[IF(N220="snížená",J220,0)]]></f>
        <v>0</v>
      </c>
      <c r="BG220" s="234">
        <f><![CDATA[IF(N220="zákl. přenesená",J220,0)]]></f>
        <v>0</v>
      </c>
      <c r="BH220" s="234">
        <f><![CDATA[IF(N220="sníž. přenesená",J220,0)]]></f>
        <v>0</v>
      </c>
      <c r="BI220" s="234">
        <f><![CDATA[IF(N220="nulová",J220,0)]]></f>
        <v>0</v>
      </c>
      <c r="BJ220" s="16" t="s">
        <v>82</v>
      </c>
      <c r="BK220" s="234">
        <f>ROUND(I220*H220,2)</f>
        <v>0</v>
      </c>
      <c r="BL220" s="16" t="s">
        <v>141</v>
      </c>
      <c r="BM220" s="233" t="s">
        <v>510</v>
      </c>
    </row>
    <row r="221" s="12" customFormat="1">
      <c r="B221" s="235"/>
      <c r="C221" s="236"/>
      <c r="D221" s="237" t="s">
        <v>143</v>
      </c>
      <c r="E221" s="238" t="s">
        <v>1</v>
      </c>
      <c r="F221" s="239" t="s">
        <v>483</v>
      </c>
      <c r="G221" s="236"/>
      <c r="H221" s="240">
        <v>80.959999999999994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AT221" s="246" t="s">
        <v>143</v>
      </c>
      <c r="AU221" s="246" t="s">
        <v>84</v>
      </c>
      <c r="AV221" s="12" t="s">
        <v>84</v>
      </c>
      <c r="AW221" s="12" t="s">
        <v>31</v>
      </c>
      <c r="AX221" s="12" t="s">
        <v>74</v>
      </c>
      <c r="AY221" s="246" t="s">
        <v>135</v>
      </c>
    </row>
    <row r="222" s="12" customFormat="1">
      <c r="B222" s="235"/>
      <c r="C222" s="236"/>
      <c r="D222" s="237" t="s">
        <v>143</v>
      </c>
      <c r="E222" s="238" t="s">
        <v>1</v>
      </c>
      <c r="F222" s="239" t="s">
        <v>484</v>
      </c>
      <c r="G222" s="236"/>
      <c r="H222" s="240">
        <v>14</v>
      </c>
      <c r="I222" s="241"/>
      <c r="J222" s="236"/>
      <c r="K222" s="236"/>
      <c r="L222" s="242"/>
      <c r="M222" s="243"/>
      <c r="N222" s="244"/>
      <c r="O222" s="244"/>
      <c r="P222" s="244"/>
      <c r="Q222" s="244"/>
      <c r="R222" s="244"/>
      <c r="S222" s="244"/>
      <c r="T222" s="245"/>
      <c r="AT222" s="246" t="s">
        <v>143</v>
      </c>
      <c r="AU222" s="246" t="s">
        <v>84</v>
      </c>
      <c r="AV222" s="12" t="s">
        <v>84</v>
      </c>
      <c r="AW222" s="12" t="s">
        <v>31</v>
      </c>
      <c r="AX222" s="12" t="s">
        <v>74</v>
      </c>
      <c r="AY222" s="246" t="s">
        <v>135</v>
      </c>
    </row>
    <row r="223" s="12" customFormat="1">
      <c r="B223" s="235"/>
      <c r="C223" s="236"/>
      <c r="D223" s="237" t="s">
        <v>143</v>
      </c>
      <c r="E223" s="238" t="s">
        <v>1</v>
      </c>
      <c r="F223" s="239" t="s">
        <v>485</v>
      </c>
      <c r="G223" s="236"/>
      <c r="H223" s="240">
        <v>4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AT223" s="246" t="s">
        <v>143</v>
      </c>
      <c r="AU223" s="246" t="s">
        <v>84</v>
      </c>
      <c r="AV223" s="12" t="s">
        <v>84</v>
      </c>
      <c r="AW223" s="12" t="s">
        <v>31</v>
      </c>
      <c r="AX223" s="12" t="s">
        <v>74</v>
      </c>
      <c r="AY223" s="246" t="s">
        <v>135</v>
      </c>
    </row>
    <row r="224" s="12" customFormat="1">
      <c r="B224" s="235"/>
      <c r="C224" s="236"/>
      <c r="D224" s="237" t="s">
        <v>143</v>
      </c>
      <c r="E224" s="238" t="s">
        <v>1</v>
      </c>
      <c r="F224" s="239" t="s">
        <v>486</v>
      </c>
      <c r="G224" s="236"/>
      <c r="H224" s="240">
        <v>29.359999999999999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AT224" s="246" t="s">
        <v>143</v>
      </c>
      <c r="AU224" s="246" t="s">
        <v>84</v>
      </c>
      <c r="AV224" s="12" t="s">
        <v>84</v>
      </c>
      <c r="AW224" s="12" t="s">
        <v>31</v>
      </c>
      <c r="AX224" s="12" t="s">
        <v>74</v>
      </c>
      <c r="AY224" s="246" t="s">
        <v>135</v>
      </c>
    </row>
    <row r="225" s="12" customFormat="1">
      <c r="B225" s="235"/>
      <c r="C225" s="236"/>
      <c r="D225" s="237" t="s">
        <v>143</v>
      </c>
      <c r="E225" s="238" t="s">
        <v>1</v>
      </c>
      <c r="F225" s="239" t="s">
        <v>487</v>
      </c>
      <c r="G225" s="236"/>
      <c r="H225" s="240">
        <v>29.559999999999999</v>
      </c>
      <c r="I225" s="241"/>
      <c r="J225" s="236"/>
      <c r="K225" s="236"/>
      <c r="L225" s="242"/>
      <c r="M225" s="243"/>
      <c r="N225" s="244"/>
      <c r="O225" s="244"/>
      <c r="P225" s="244"/>
      <c r="Q225" s="244"/>
      <c r="R225" s="244"/>
      <c r="S225" s="244"/>
      <c r="T225" s="245"/>
      <c r="AT225" s="246" t="s">
        <v>143</v>
      </c>
      <c r="AU225" s="246" t="s">
        <v>84</v>
      </c>
      <c r="AV225" s="12" t="s">
        <v>84</v>
      </c>
      <c r="AW225" s="12" t="s">
        <v>31</v>
      </c>
      <c r="AX225" s="12" t="s">
        <v>74</v>
      </c>
      <c r="AY225" s="246" t="s">
        <v>135</v>
      </c>
    </row>
    <row r="226" s="12" customFormat="1">
      <c r="B226" s="235"/>
      <c r="C226" s="236"/>
      <c r="D226" s="237" t="s">
        <v>143</v>
      </c>
      <c r="E226" s="238" t="s">
        <v>1</v>
      </c>
      <c r="F226" s="239" t="s">
        <v>488</v>
      </c>
      <c r="G226" s="236"/>
      <c r="H226" s="240">
        <v>29.859999999999999</v>
      </c>
      <c r="I226" s="241"/>
      <c r="J226" s="236"/>
      <c r="K226" s="236"/>
      <c r="L226" s="242"/>
      <c r="M226" s="243"/>
      <c r="N226" s="244"/>
      <c r="O226" s="244"/>
      <c r="P226" s="244"/>
      <c r="Q226" s="244"/>
      <c r="R226" s="244"/>
      <c r="S226" s="244"/>
      <c r="T226" s="245"/>
      <c r="AT226" s="246" t="s">
        <v>143</v>
      </c>
      <c r="AU226" s="246" t="s">
        <v>84</v>
      </c>
      <c r="AV226" s="12" t="s">
        <v>84</v>
      </c>
      <c r="AW226" s="12" t="s">
        <v>31</v>
      </c>
      <c r="AX226" s="12" t="s">
        <v>74</v>
      </c>
      <c r="AY226" s="246" t="s">
        <v>135</v>
      </c>
    </row>
    <row r="227" s="12" customFormat="1">
      <c r="B227" s="235"/>
      <c r="C227" s="236"/>
      <c r="D227" s="237" t="s">
        <v>143</v>
      </c>
      <c r="E227" s="238" t="s">
        <v>1</v>
      </c>
      <c r="F227" s="239" t="s">
        <v>489</v>
      </c>
      <c r="G227" s="236"/>
      <c r="H227" s="240">
        <v>24.82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AT227" s="246" t="s">
        <v>143</v>
      </c>
      <c r="AU227" s="246" t="s">
        <v>84</v>
      </c>
      <c r="AV227" s="12" t="s">
        <v>84</v>
      </c>
      <c r="AW227" s="12" t="s">
        <v>31</v>
      </c>
      <c r="AX227" s="12" t="s">
        <v>74</v>
      </c>
      <c r="AY227" s="246" t="s">
        <v>135</v>
      </c>
    </row>
    <row r="228" s="12" customFormat="1">
      <c r="B228" s="235"/>
      <c r="C228" s="236"/>
      <c r="D228" s="237" t="s">
        <v>143</v>
      </c>
      <c r="E228" s="238" t="s">
        <v>1</v>
      </c>
      <c r="F228" s="239" t="s">
        <v>490</v>
      </c>
      <c r="G228" s="236"/>
      <c r="H228" s="240">
        <v>18.800000000000001</v>
      </c>
      <c r="I228" s="241"/>
      <c r="J228" s="236"/>
      <c r="K228" s="236"/>
      <c r="L228" s="242"/>
      <c r="M228" s="243"/>
      <c r="N228" s="244"/>
      <c r="O228" s="244"/>
      <c r="P228" s="244"/>
      <c r="Q228" s="244"/>
      <c r="R228" s="244"/>
      <c r="S228" s="244"/>
      <c r="T228" s="245"/>
      <c r="AT228" s="246" t="s">
        <v>143</v>
      </c>
      <c r="AU228" s="246" t="s">
        <v>84</v>
      </c>
      <c r="AV228" s="12" t="s">
        <v>84</v>
      </c>
      <c r="AW228" s="12" t="s">
        <v>31</v>
      </c>
      <c r="AX228" s="12" t="s">
        <v>74</v>
      </c>
      <c r="AY228" s="246" t="s">
        <v>135</v>
      </c>
    </row>
    <row r="229" s="12" customFormat="1">
      <c r="B229" s="235"/>
      <c r="C229" s="236"/>
      <c r="D229" s="237" t="s">
        <v>143</v>
      </c>
      <c r="E229" s="238" t="s">
        <v>1</v>
      </c>
      <c r="F229" s="239" t="s">
        <v>491</v>
      </c>
      <c r="G229" s="236"/>
      <c r="H229" s="240">
        <v>24.859999999999999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AT229" s="246" t="s">
        <v>143</v>
      </c>
      <c r="AU229" s="246" t="s">
        <v>84</v>
      </c>
      <c r="AV229" s="12" t="s">
        <v>84</v>
      </c>
      <c r="AW229" s="12" t="s">
        <v>31</v>
      </c>
      <c r="AX229" s="12" t="s">
        <v>74</v>
      </c>
      <c r="AY229" s="246" t="s">
        <v>135</v>
      </c>
    </row>
    <row r="230" s="12" customFormat="1">
      <c r="B230" s="235"/>
      <c r="C230" s="236"/>
      <c r="D230" s="237" t="s">
        <v>143</v>
      </c>
      <c r="E230" s="238" t="s">
        <v>1</v>
      </c>
      <c r="F230" s="239" t="s">
        <v>492</v>
      </c>
      <c r="G230" s="236"/>
      <c r="H230" s="240">
        <v>29.280000000000001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AT230" s="246" t="s">
        <v>143</v>
      </c>
      <c r="AU230" s="246" t="s">
        <v>84</v>
      </c>
      <c r="AV230" s="12" t="s">
        <v>84</v>
      </c>
      <c r="AW230" s="12" t="s">
        <v>31</v>
      </c>
      <c r="AX230" s="12" t="s">
        <v>74</v>
      </c>
      <c r="AY230" s="246" t="s">
        <v>135</v>
      </c>
    </row>
    <row r="231" s="12" customFormat="1">
      <c r="B231" s="235"/>
      <c r="C231" s="236"/>
      <c r="D231" s="237" t="s">
        <v>143</v>
      </c>
      <c r="E231" s="238" t="s">
        <v>1</v>
      </c>
      <c r="F231" s="239" t="s">
        <v>493</v>
      </c>
      <c r="G231" s="236"/>
      <c r="H231" s="240">
        <v>30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AT231" s="246" t="s">
        <v>143</v>
      </c>
      <c r="AU231" s="246" t="s">
        <v>84</v>
      </c>
      <c r="AV231" s="12" t="s">
        <v>84</v>
      </c>
      <c r="AW231" s="12" t="s">
        <v>31</v>
      </c>
      <c r="AX231" s="12" t="s">
        <v>74</v>
      </c>
      <c r="AY231" s="246" t="s">
        <v>135</v>
      </c>
    </row>
    <row r="232" s="12" customFormat="1">
      <c r="B232" s="235"/>
      <c r="C232" s="236"/>
      <c r="D232" s="237" t="s">
        <v>143</v>
      </c>
      <c r="E232" s="238" t="s">
        <v>1</v>
      </c>
      <c r="F232" s="239" t="s">
        <v>494</v>
      </c>
      <c r="G232" s="236"/>
      <c r="H232" s="240">
        <v>29.98</v>
      </c>
      <c r="I232" s="241"/>
      <c r="J232" s="236"/>
      <c r="K232" s="236"/>
      <c r="L232" s="242"/>
      <c r="M232" s="243"/>
      <c r="N232" s="244"/>
      <c r="O232" s="244"/>
      <c r="P232" s="244"/>
      <c r="Q232" s="244"/>
      <c r="R232" s="244"/>
      <c r="S232" s="244"/>
      <c r="T232" s="245"/>
      <c r="AT232" s="246" t="s">
        <v>143</v>
      </c>
      <c r="AU232" s="246" t="s">
        <v>84</v>
      </c>
      <c r="AV232" s="12" t="s">
        <v>84</v>
      </c>
      <c r="AW232" s="12" t="s">
        <v>31</v>
      </c>
      <c r="AX232" s="12" t="s">
        <v>74</v>
      </c>
      <c r="AY232" s="246" t="s">
        <v>135</v>
      </c>
    </row>
    <row r="233" s="12" customFormat="1">
      <c r="B233" s="235"/>
      <c r="C233" s="236"/>
      <c r="D233" s="237" t="s">
        <v>143</v>
      </c>
      <c r="E233" s="238" t="s">
        <v>1</v>
      </c>
      <c r="F233" s="239" t="s">
        <v>495</v>
      </c>
      <c r="G233" s="236"/>
      <c r="H233" s="240">
        <v>17.100000000000001</v>
      </c>
      <c r="I233" s="241"/>
      <c r="J233" s="236"/>
      <c r="K233" s="236"/>
      <c r="L233" s="242"/>
      <c r="M233" s="243"/>
      <c r="N233" s="244"/>
      <c r="O233" s="244"/>
      <c r="P233" s="244"/>
      <c r="Q233" s="244"/>
      <c r="R233" s="244"/>
      <c r="S233" s="244"/>
      <c r="T233" s="245"/>
      <c r="AT233" s="246" t="s">
        <v>143</v>
      </c>
      <c r="AU233" s="246" t="s">
        <v>84</v>
      </c>
      <c r="AV233" s="12" t="s">
        <v>84</v>
      </c>
      <c r="AW233" s="12" t="s">
        <v>31</v>
      </c>
      <c r="AX233" s="12" t="s">
        <v>74</v>
      </c>
      <c r="AY233" s="246" t="s">
        <v>135</v>
      </c>
    </row>
    <row r="234" s="12" customFormat="1">
      <c r="B234" s="235"/>
      <c r="C234" s="236"/>
      <c r="D234" s="237" t="s">
        <v>143</v>
      </c>
      <c r="E234" s="238" t="s">
        <v>1</v>
      </c>
      <c r="F234" s="239" t="s">
        <v>497</v>
      </c>
      <c r="G234" s="236"/>
      <c r="H234" s="240">
        <v>40.600000000000001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AT234" s="246" t="s">
        <v>143</v>
      </c>
      <c r="AU234" s="246" t="s">
        <v>84</v>
      </c>
      <c r="AV234" s="12" t="s">
        <v>84</v>
      </c>
      <c r="AW234" s="12" t="s">
        <v>31</v>
      </c>
      <c r="AX234" s="12" t="s">
        <v>74</v>
      </c>
      <c r="AY234" s="246" t="s">
        <v>135</v>
      </c>
    </row>
    <row r="235" s="12" customFormat="1">
      <c r="B235" s="235"/>
      <c r="C235" s="236"/>
      <c r="D235" s="237" t="s">
        <v>143</v>
      </c>
      <c r="E235" s="238" t="s">
        <v>1</v>
      </c>
      <c r="F235" s="239" t="s">
        <v>498</v>
      </c>
      <c r="G235" s="236"/>
      <c r="H235" s="240">
        <v>32.600000000000001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AT235" s="246" t="s">
        <v>143</v>
      </c>
      <c r="AU235" s="246" t="s">
        <v>84</v>
      </c>
      <c r="AV235" s="12" t="s">
        <v>84</v>
      </c>
      <c r="AW235" s="12" t="s">
        <v>31</v>
      </c>
      <c r="AX235" s="12" t="s">
        <v>74</v>
      </c>
      <c r="AY235" s="246" t="s">
        <v>135</v>
      </c>
    </row>
    <row r="236" s="12" customFormat="1">
      <c r="B236" s="235"/>
      <c r="C236" s="236"/>
      <c r="D236" s="237" t="s">
        <v>143</v>
      </c>
      <c r="E236" s="238" t="s">
        <v>1</v>
      </c>
      <c r="F236" s="239" t="s">
        <v>182</v>
      </c>
      <c r="G236" s="236"/>
      <c r="H236" s="240">
        <v>23.48</v>
      </c>
      <c r="I236" s="241"/>
      <c r="J236" s="236"/>
      <c r="K236" s="236"/>
      <c r="L236" s="242"/>
      <c r="M236" s="243"/>
      <c r="N236" s="244"/>
      <c r="O236" s="244"/>
      <c r="P236" s="244"/>
      <c r="Q236" s="244"/>
      <c r="R236" s="244"/>
      <c r="S236" s="244"/>
      <c r="T236" s="245"/>
      <c r="AT236" s="246" t="s">
        <v>143</v>
      </c>
      <c r="AU236" s="246" t="s">
        <v>84</v>
      </c>
      <c r="AV236" s="12" t="s">
        <v>84</v>
      </c>
      <c r="AW236" s="12" t="s">
        <v>31</v>
      </c>
      <c r="AX236" s="12" t="s">
        <v>74</v>
      </c>
      <c r="AY236" s="246" t="s">
        <v>135</v>
      </c>
    </row>
    <row r="237" s="13" customFormat="1">
      <c r="B237" s="257"/>
      <c r="C237" s="258"/>
      <c r="D237" s="237" t="s">
        <v>143</v>
      </c>
      <c r="E237" s="259" t="s">
        <v>1</v>
      </c>
      <c r="F237" s="260" t="s">
        <v>171</v>
      </c>
      <c r="G237" s="258"/>
      <c r="H237" s="261">
        <v>459.25999999999999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AT237" s="267" t="s">
        <v>143</v>
      </c>
      <c r="AU237" s="267" t="s">
        <v>84</v>
      </c>
      <c r="AV237" s="13" t="s">
        <v>141</v>
      </c>
      <c r="AW237" s="13" t="s">
        <v>31</v>
      </c>
      <c r="AX237" s="13" t="s">
        <v>82</v>
      </c>
      <c r="AY237" s="267" t="s">
        <v>135</v>
      </c>
    </row>
    <row r="238" s="1" customFormat="1" ht="24" customHeight="1">
      <c r="B238" s="37"/>
      <c r="C238" s="222" t="s">
        <v>160</v>
      </c>
      <c r="D238" s="222" t="s">
        <v>137</v>
      </c>
      <c r="E238" s="223" t="s">
        <v>204</v>
      </c>
      <c r="F238" s="224" t="s">
        <v>205</v>
      </c>
      <c r="G238" s="225" t="s">
        <v>140</v>
      </c>
      <c r="H238" s="226">
        <v>553.32899999999995</v>
      </c>
      <c r="I238" s="227"/>
      <c r="J238" s="228">
        <f>ROUND(I238*H238,2)</f>
        <v>0</v>
      </c>
      <c r="K238" s="224" t="s">
        <v>196</v>
      </c>
      <c r="L238" s="42"/>
      <c r="M238" s="229" t="s">
        <v>1</v>
      </c>
      <c r="N238" s="230" t="s">
        <v>39</v>
      </c>
      <c r="O238" s="85"/>
      <c r="P238" s="231">
        <f>O238*H238</f>
        <v>0</v>
      </c>
      <c r="Q238" s="231">
        <v>0</v>
      </c>
      <c r="R238" s="231">
        <f>Q238*H238</f>
        <v>0</v>
      </c>
      <c r="S238" s="231">
        <v>0.045999999999999999</v>
      </c>
      <c r="T238" s="232">
        <f>S238*H238</f>
        <v>25.453133999999999</v>
      </c>
      <c r="AR238" s="233" t="s">
        <v>141</v>
      </c>
      <c r="AT238" s="233" t="s">
        <v>137</v>
      </c>
      <c r="AU238" s="233" t="s">
        <v>84</v>
      </c>
      <c r="AY238" s="16" t="s">
        <v>135</v>
      </c>
      <c r="BE238" s="234">
        <f><![CDATA[IF(N238="základní",J238,0)]]></f>
        <v>0</v>
      </c>
      <c r="BF238" s="234">
        <f><![CDATA[IF(N238="snížená",J238,0)]]></f>
        <v>0</v>
      </c>
      <c r="BG238" s="234">
        <f><![CDATA[IF(N238="zákl. přenesená",J238,0)]]></f>
        <v>0</v>
      </c>
      <c r="BH238" s="234">
        <f><![CDATA[IF(N238="sníž. přenesená",J238,0)]]></f>
        <v>0</v>
      </c>
      <c r="BI238" s="234">
        <f><![CDATA[IF(N238="nulová",J238,0)]]></f>
        <v>0</v>
      </c>
      <c r="BJ238" s="16" t="s">
        <v>82</v>
      </c>
      <c r="BK238" s="234">
        <f>ROUND(I238*H238,2)</f>
        <v>0</v>
      </c>
      <c r="BL238" s="16" t="s">
        <v>141</v>
      </c>
      <c r="BM238" s="233" t="s">
        <v>511</v>
      </c>
    </row>
    <row r="239" s="12" customFormat="1">
      <c r="B239" s="235"/>
      <c r="C239" s="236"/>
      <c r="D239" s="237" t="s">
        <v>143</v>
      </c>
      <c r="E239" s="238" t="s">
        <v>1</v>
      </c>
      <c r="F239" s="239" t="s">
        <v>464</v>
      </c>
      <c r="G239" s="236"/>
      <c r="H239" s="240">
        <v>56.671999999999997</v>
      </c>
      <c r="I239" s="241"/>
      <c r="J239" s="236"/>
      <c r="K239" s="236"/>
      <c r="L239" s="242"/>
      <c r="M239" s="243"/>
      <c r="N239" s="244"/>
      <c r="O239" s="244"/>
      <c r="P239" s="244"/>
      <c r="Q239" s="244"/>
      <c r="R239" s="244"/>
      <c r="S239" s="244"/>
      <c r="T239" s="245"/>
      <c r="AT239" s="246" t="s">
        <v>143</v>
      </c>
      <c r="AU239" s="246" t="s">
        <v>84</v>
      </c>
      <c r="AV239" s="12" t="s">
        <v>84</v>
      </c>
      <c r="AW239" s="12" t="s">
        <v>31</v>
      </c>
      <c r="AX239" s="12" t="s">
        <v>74</v>
      </c>
      <c r="AY239" s="246" t="s">
        <v>135</v>
      </c>
    </row>
    <row r="240" s="12" customFormat="1">
      <c r="B240" s="235"/>
      <c r="C240" s="236"/>
      <c r="D240" s="237" t="s">
        <v>143</v>
      </c>
      <c r="E240" s="238" t="s">
        <v>1</v>
      </c>
      <c r="F240" s="239" t="s">
        <v>465</v>
      </c>
      <c r="G240" s="236"/>
      <c r="H240" s="240">
        <v>14</v>
      </c>
      <c r="I240" s="241"/>
      <c r="J240" s="236"/>
      <c r="K240" s="236"/>
      <c r="L240" s="242"/>
      <c r="M240" s="243"/>
      <c r="N240" s="244"/>
      <c r="O240" s="244"/>
      <c r="P240" s="244"/>
      <c r="Q240" s="244"/>
      <c r="R240" s="244"/>
      <c r="S240" s="244"/>
      <c r="T240" s="245"/>
      <c r="AT240" s="246" t="s">
        <v>143</v>
      </c>
      <c r="AU240" s="246" t="s">
        <v>84</v>
      </c>
      <c r="AV240" s="12" t="s">
        <v>84</v>
      </c>
      <c r="AW240" s="12" t="s">
        <v>31</v>
      </c>
      <c r="AX240" s="12" t="s">
        <v>74</v>
      </c>
      <c r="AY240" s="246" t="s">
        <v>135</v>
      </c>
    </row>
    <row r="241" s="12" customFormat="1">
      <c r="B241" s="235"/>
      <c r="C241" s="236"/>
      <c r="D241" s="237" t="s">
        <v>143</v>
      </c>
      <c r="E241" s="238" t="s">
        <v>1</v>
      </c>
      <c r="F241" s="239" t="s">
        <v>466</v>
      </c>
      <c r="G241" s="236"/>
      <c r="H241" s="240">
        <v>4.7999999999999998</v>
      </c>
      <c r="I241" s="241"/>
      <c r="J241" s="236"/>
      <c r="K241" s="236"/>
      <c r="L241" s="242"/>
      <c r="M241" s="243"/>
      <c r="N241" s="244"/>
      <c r="O241" s="244"/>
      <c r="P241" s="244"/>
      <c r="Q241" s="244"/>
      <c r="R241" s="244"/>
      <c r="S241" s="244"/>
      <c r="T241" s="245"/>
      <c r="AT241" s="246" t="s">
        <v>143</v>
      </c>
      <c r="AU241" s="246" t="s">
        <v>84</v>
      </c>
      <c r="AV241" s="12" t="s">
        <v>84</v>
      </c>
      <c r="AW241" s="12" t="s">
        <v>31</v>
      </c>
      <c r="AX241" s="12" t="s">
        <v>74</v>
      </c>
      <c r="AY241" s="246" t="s">
        <v>135</v>
      </c>
    </row>
    <row r="242" s="12" customFormat="1">
      <c r="B242" s="235"/>
      <c r="C242" s="236"/>
      <c r="D242" s="237" t="s">
        <v>143</v>
      </c>
      <c r="E242" s="238" t="s">
        <v>1</v>
      </c>
      <c r="F242" s="239" t="s">
        <v>467</v>
      </c>
      <c r="G242" s="236"/>
      <c r="H242" s="240">
        <v>36.700000000000003</v>
      </c>
      <c r="I242" s="241"/>
      <c r="J242" s="236"/>
      <c r="K242" s="236"/>
      <c r="L242" s="242"/>
      <c r="M242" s="243"/>
      <c r="N242" s="244"/>
      <c r="O242" s="244"/>
      <c r="P242" s="244"/>
      <c r="Q242" s="244"/>
      <c r="R242" s="244"/>
      <c r="S242" s="244"/>
      <c r="T242" s="245"/>
      <c r="AT242" s="246" t="s">
        <v>143</v>
      </c>
      <c r="AU242" s="246" t="s">
        <v>84</v>
      </c>
      <c r="AV242" s="12" t="s">
        <v>84</v>
      </c>
      <c r="AW242" s="12" t="s">
        <v>31</v>
      </c>
      <c r="AX242" s="12" t="s">
        <v>74</v>
      </c>
      <c r="AY242" s="246" t="s">
        <v>135</v>
      </c>
    </row>
    <row r="243" s="12" customFormat="1">
      <c r="B243" s="235"/>
      <c r="C243" s="236"/>
      <c r="D243" s="237" t="s">
        <v>143</v>
      </c>
      <c r="E243" s="238" t="s">
        <v>1</v>
      </c>
      <c r="F243" s="239" t="s">
        <v>468</v>
      </c>
      <c r="G243" s="236"/>
      <c r="H243" s="240">
        <v>36.950000000000003</v>
      </c>
      <c r="I243" s="241"/>
      <c r="J243" s="236"/>
      <c r="K243" s="236"/>
      <c r="L243" s="242"/>
      <c r="M243" s="243"/>
      <c r="N243" s="244"/>
      <c r="O243" s="244"/>
      <c r="P243" s="244"/>
      <c r="Q243" s="244"/>
      <c r="R243" s="244"/>
      <c r="S243" s="244"/>
      <c r="T243" s="245"/>
      <c r="AT243" s="246" t="s">
        <v>143</v>
      </c>
      <c r="AU243" s="246" t="s">
        <v>84</v>
      </c>
      <c r="AV243" s="12" t="s">
        <v>84</v>
      </c>
      <c r="AW243" s="12" t="s">
        <v>31</v>
      </c>
      <c r="AX243" s="12" t="s">
        <v>74</v>
      </c>
      <c r="AY243" s="246" t="s">
        <v>135</v>
      </c>
    </row>
    <row r="244" s="12" customFormat="1">
      <c r="B244" s="235"/>
      <c r="C244" s="236"/>
      <c r="D244" s="237" t="s">
        <v>143</v>
      </c>
      <c r="E244" s="238" t="s">
        <v>1</v>
      </c>
      <c r="F244" s="239" t="s">
        <v>469</v>
      </c>
      <c r="G244" s="236"/>
      <c r="H244" s="240">
        <v>40.311</v>
      </c>
      <c r="I244" s="241"/>
      <c r="J244" s="236"/>
      <c r="K244" s="236"/>
      <c r="L244" s="242"/>
      <c r="M244" s="243"/>
      <c r="N244" s="244"/>
      <c r="O244" s="244"/>
      <c r="P244" s="244"/>
      <c r="Q244" s="244"/>
      <c r="R244" s="244"/>
      <c r="S244" s="244"/>
      <c r="T244" s="245"/>
      <c r="AT244" s="246" t="s">
        <v>143</v>
      </c>
      <c r="AU244" s="246" t="s">
        <v>84</v>
      </c>
      <c r="AV244" s="12" t="s">
        <v>84</v>
      </c>
      <c r="AW244" s="12" t="s">
        <v>31</v>
      </c>
      <c r="AX244" s="12" t="s">
        <v>74</v>
      </c>
      <c r="AY244" s="246" t="s">
        <v>135</v>
      </c>
    </row>
    <row r="245" s="12" customFormat="1">
      <c r="B245" s="235"/>
      <c r="C245" s="236"/>
      <c r="D245" s="237" t="s">
        <v>143</v>
      </c>
      <c r="E245" s="238" t="s">
        <v>1</v>
      </c>
      <c r="F245" s="239" t="s">
        <v>470</v>
      </c>
      <c r="G245" s="236"/>
      <c r="H245" s="240">
        <v>33.506999999999998</v>
      </c>
      <c r="I245" s="241"/>
      <c r="J245" s="236"/>
      <c r="K245" s="236"/>
      <c r="L245" s="242"/>
      <c r="M245" s="243"/>
      <c r="N245" s="244"/>
      <c r="O245" s="244"/>
      <c r="P245" s="244"/>
      <c r="Q245" s="244"/>
      <c r="R245" s="244"/>
      <c r="S245" s="244"/>
      <c r="T245" s="245"/>
      <c r="AT245" s="246" t="s">
        <v>143</v>
      </c>
      <c r="AU245" s="246" t="s">
        <v>84</v>
      </c>
      <c r="AV245" s="12" t="s">
        <v>84</v>
      </c>
      <c r="AW245" s="12" t="s">
        <v>31</v>
      </c>
      <c r="AX245" s="12" t="s">
        <v>74</v>
      </c>
      <c r="AY245" s="246" t="s">
        <v>135</v>
      </c>
    </row>
    <row r="246" s="12" customFormat="1">
      <c r="B246" s="235"/>
      <c r="C246" s="236"/>
      <c r="D246" s="237" t="s">
        <v>143</v>
      </c>
      <c r="E246" s="238" t="s">
        <v>1</v>
      </c>
      <c r="F246" s="239" t="s">
        <v>471</v>
      </c>
      <c r="G246" s="236"/>
      <c r="H246" s="240">
        <v>37.600000000000001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AT246" s="246" t="s">
        <v>143</v>
      </c>
      <c r="AU246" s="246" t="s">
        <v>84</v>
      </c>
      <c r="AV246" s="12" t="s">
        <v>84</v>
      </c>
      <c r="AW246" s="12" t="s">
        <v>31</v>
      </c>
      <c r="AX246" s="12" t="s">
        <v>74</v>
      </c>
      <c r="AY246" s="246" t="s">
        <v>135</v>
      </c>
    </row>
    <row r="247" s="12" customFormat="1">
      <c r="B247" s="235"/>
      <c r="C247" s="236"/>
      <c r="D247" s="237" t="s">
        <v>143</v>
      </c>
      <c r="E247" s="238" t="s">
        <v>1</v>
      </c>
      <c r="F247" s="239" t="s">
        <v>472</v>
      </c>
      <c r="G247" s="236"/>
      <c r="H247" s="240">
        <v>33.561</v>
      </c>
      <c r="I247" s="241"/>
      <c r="J247" s="236"/>
      <c r="K247" s="236"/>
      <c r="L247" s="242"/>
      <c r="M247" s="243"/>
      <c r="N247" s="244"/>
      <c r="O247" s="244"/>
      <c r="P247" s="244"/>
      <c r="Q247" s="244"/>
      <c r="R247" s="244"/>
      <c r="S247" s="244"/>
      <c r="T247" s="245"/>
      <c r="AT247" s="246" t="s">
        <v>143</v>
      </c>
      <c r="AU247" s="246" t="s">
        <v>84</v>
      </c>
      <c r="AV247" s="12" t="s">
        <v>84</v>
      </c>
      <c r="AW247" s="12" t="s">
        <v>31</v>
      </c>
      <c r="AX247" s="12" t="s">
        <v>74</v>
      </c>
      <c r="AY247" s="246" t="s">
        <v>135</v>
      </c>
    </row>
    <row r="248" s="12" customFormat="1">
      <c r="B248" s="235"/>
      <c r="C248" s="236"/>
      <c r="D248" s="237" t="s">
        <v>143</v>
      </c>
      <c r="E248" s="238" t="s">
        <v>1</v>
      </c>
      <c r="F248" s="239" t="s">
        <v>473</v>
      </c>
      <c r="G248" s="236"/>
      <c r="H248" s="240">
        <v>39.527999999999999</v>
      </c>
      <c r="I248" s="241"/>
      <c r="J248" s="236"/>
      <c r="K248" s="236"/>
      <c r="L248" s="242"/>
      <c r="M248" s="243"/>
      <c r="N248" s="244"/>
      <c r="O248" s="244"/>
      <c r="P248" s="244"/>
      <c r="Q248" s="244"/>
      <c r="R248" s="244"/>
      <c r="S248" s="244"/>
      <c r="T248" s="245"/>
      <c r="AT248" s="246" t="s">
        <v>143</v>
      </c>
      <c r="AU248" s="246" t="s">
        <v>84</v>
      </c>
      <c r="AV248" s="12" t="s">
        <v>84</v>
      </c>
      <c r="AW248" s="12" t="s">
        <v>31</v>
      </c>
      <c r="AX248" s="12" t="s">
        <v>74</v>
      </c>
      <c r="AY248" s="246" t="s">
        <v>135</v>
      </c>
    </row>
    <row r="249" s="12" customFormat="1">
      <c r="B249" s="235"/>
      <c r="C249" s="236"/>
      <c r="D249" s="237" t="s">
        <v>143</v>
      </c>
      <c r="E249" s="238" t="s">
        <v>1</v>
      </c>
      <c r="F249" s="239" t="s">
        <v>474</v>
      </c>
      <c r="G249" s="236"/>
      <c r="H249" s="240">
        <v>33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AT249" s="246" t="s">
        <v>143</v>
      </c>
      <c r="AU249" s="246" t="s">
        <v>84</v>
      </c>
      <c r="AV249" s="12" t="s">
        <v>84</v>
      </c>
      <c r="AW249" s="12" t="s">
        <v>31</v>
      </c>
      <c r="AX249" s="12" t="s">
        <v>74</v>
      </c>
      <c r="AY249" s="246" t="s">
        <v>135</v>
      </c>
    </row>
    <row r="250" s="12" customFormat="1">
      <c r="B250" s="235"/>
      <c r="C250" s="236"/>
      <c r="D250" s="237" t="s">
        <v>143</v>
      </c>
      <c r="E250" s="238" t="s">
        <v>1</v>
      </c>
      <c r="F250" s="239" t="s">
        <v>475</v>
      </c>
      <c r="G250" s="236"/>
      <c r="H250" s="240">
        <v>25.146000000000001</v>
      </c>
      <c r="I250" s="241"/>
      <c r="J250" s="236"/>
      <c r="K250" s="236"/>
      <c r="L250" s="242"/>
      <c r="M250" s="243"/>
      <c r="N250" s="244"/>
      <c r="O250" s="244"/>
      <c r="P250" s="244"/>
      <c r="Q250" s="244"/>
      <c r="R250" s="244"/>
      <c r="S250" s="244"/>
      <c r="T250" s="245"/>
      <c r="AT250" s="246" t="s">
        <v>143</v>
      </c>
      <c r="AU250" s="246" t="s">
        <v>84</v>
      </c>
      <c r="AV250" s="12" t="s">
        <v>84</v>
      </c>
      <c r="AW250" s="12" t="s">
        <v>31</v>
      </c>
      <c r="AX250" s="12" t="s">
        <v>74</v>
      </c>
      <c r="AY250" s="246" t="s">
        <v>135</v>
      </c>
    </row>
    <row r="251" s="12" customFormat="1">
      <c r="B251" s="235"/>
      <c r="C251" s="236"/>
      <c r="D251" s="237" t="s">
        <v>143</v>
      </c>
      <c r="E251" s="238" t="s">
        <v>1</v>
      </c>
      <c r="F251" s="239" t="s">
        <v>476</v>
      </c>
      <c r="G251" s="236"/>
      <c r="H251" s="240">
        <v>23.850000000000001</v>
      </c>
      <c r="I251" s="241"/>
      <c r="J251" s="236"/>
      <c r="K251" s="236"/>
      <c r="L251" s="242"/>
      <c r="M251" s="243"/>
      <c r="N251" s="244"/>
      <c r="O251" s="244"/>
      <c r="P251" s="244"/>
      <c r="Q251" s="244"/>
      <c r="R251" s="244"/>
      <c r="S251" s="244"/>
      <c r="T251" s="245"/>
      <c r="AT251" s="246" t="s">
        <v>143</v>
      </c>
      <c r="AU251" s="246" t="s">
        <v>84</v>
      </c>
      <c r="AV251" s="12" t="s">
        <v>84</v>
      </c>
      <c r="AW251" s="12" t="s">
        <v>31</v>
      </c>
      <c r="AX251" s="12" t="s">
        <v>74</v>
      </c>
      <c r="AY251" s="246" t="s">
        <v>135</v>
      </c>
    </row>
    <row r="252" s="12" customFormat="1">
      <c r="B252" s="235"/>
      <c r="C252" s="236"/>
      <c r="D252" s="237" t="s">
        <v>143</v>
      </c>
      <c r="E252" s="238" t="s">
        <v>1</v>
      </c>
      <c r="F252" s="239" t="s">
        <v>512</v>
      </c>
      <c r="G252" s="236"/>
      <c r="H252" s="240">
        <v>38.5</v>
      </c>
      <c r="I252" s="241"/>
      <c r="J252" s="236"/>
      <c r="K252" s="236"/>
      <c r="L252" s="242"/>
      <c r="M252" s="243"/>
      <c r="N252" s="244"/>
      <c r="O252" s="244"/>
      <c r="P252" s="244"/>
      <c r="Q252" s="244"/>
      <c r="R252" s="244"/>
      <c r="S252" s="244"/>
      <c r="T252" s="245"/>
      <c r="AT252" s="246" t="s">
        <v>143</v>
      </c>
      <c r="AU252" s="246" t="s">
        <v>84</v>
      </c>
      <c r="AV252" s="12" t="s">
        <v>84</v>
      </c>
      <c r="AW252" s="12" t="s">
        <v>31</v>
      </c>
      <c r="AX252" s="12" t="s">
        <v>74</v>
      </c>
      <c r="AY252" s="246" t="s">
        <v>135</v>
      </c>
    </row>
    <row r="253" s="12" customFormat="1">
      <c r="B253" s="235"/>
      <c r="C253" s="236"/>
      <c r="D253" s="237" t="s">
        <v>143</v>
      </c>
      <c r="E253" s="238" t="s">
        <v>1</v>
      </c>
      <c r="F253" s="239" t="s">
        <v>478</v>
      </c>
      <c r="G253" s="236"/>
      <c r="H253" s="240">
        <v>28.420000000000002</v>
      </c>
      <c r="I253" s="241"/>
      <c r="J253" s="236"/>
      <c r="K253" s="236"/>
      <c r="L253" s="242"/>
      <c r="M253" s="243"/>
      <c r="N253" s="244"/>
      <c r="O253" s="244"/>
      <c r="P253" s="244"/>
      <c r="Q253" s="244"/>
      <c r="R253" s="244"/>
      <c r="S253" s="244"/>
      <c r="T253" s="245"/>
      <c r="AT253" s="246" t="s">
        <v>143</v>
      </c>
      <c r="AU253" s="246" t="s">
        <v>84</v>
      </c>
      <c r="AV253" s="12" t="s">
        <v>84</v>
      </c>
      <c r="AW253" s="12" t="s">
        <v>31</v>
      </c>
      <c r="AX253" s="12" t="s">
        <v>74</v>
      </c>
      <c r="AY253" s="246" t="s">
        <v>135</v>
      </c>
    </row>
    <row r="254" s="12" customFormat="1">
      <c r="B254" s="235"/>
      <c r="C254" s="236"/>
      <c r="D254" s="237" t="s">
        <v>143</v>
      </c>
      <c r="E254" s="238" t="s">
        <v>1</v>
      </c>
      <c r="F254" s="239" t="s">
        <v>479</v>
      </c>
      <c r="G254" s="236"/>
      <c r="H254" s="240">
        <v>44.009999999999998</v>
      </c>
      <c r="I254" s="241"/>
      <c r="J254" s="236"/>
      <c r="K254" s="236"/>
      <c r="L254" s="242"/>
      <c r="M254" s="243"/>
      <c r="N254" s="244"/>
      <c r="O254" s="244"/>
      <c r="P254" s="244"/>
      <c r="Q254" s="244"/>
      <c r="R254" s="244"/>
      <c r="S254" s="244"/>
      <c r="T254" s="245"/>
      <c r="AT254" s="246" t="s">
        <v>143</v>
      </c>
      <c r="AU254" s="246" t="s">
        <v>84</v>
      </c>
      <c r="AV254" s="12" t="s">
        <v>84</v>
      </c>
      <c r="AW254" s="12" t="s">
        <v>31</v>
      </c>
      <c r="AX254" s="12" t="s">
        <v>74</v>
      </c>
      <c r="AY254" s="246" t="s">
        <v>135</v>
      </c>
    </row>
    <row r="255" s="12" customFormat="1">
      <c r="B255" s="235"/>
      <c r="C255" s="236"/>
      <c r="D255" s="237" t="s">
        <v>143</v>
      </c>
      <c r="E255" s="238" t="s">
        <v>1</v>
      </c>
      <c r="F255" s="239" t="s">
        <v>480</v>
      </c>
      <c r="G255" s="236"/>
      <c r="H255" s="240">
        <v>26.774000000000001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AT255" s="246" t="s">
        <v>143</v>
      </c>
      <c r="AU255" s="246" t="s">
        <v>84</v>
      </c>
      <c r="AV255" s="12" t="s">
        <v>84</v>
      </c>
      <c r="AW255" s="12" t="s">
        <v>31</v>
      </c>
      <c r="AX255" s="12" t="s">
        <v>74</v>
      </c>
      <c r="AY255" s="246" t="s">
        <v>135</v>
      </c>
    </row>
    <row r="256" s="13" customFormat="1">
      <c r="B256" s="257"/>
      <c r="C256" s="258"/>
      <c r="D256" s="237" t="s">
        <v>143</v>
      </c>
      <c r="E256" s="259" t="s">
        <v>1</v>
      </c>
      <c r="F256" s="260" t="s">
        <v>171</v>
      </c>
      <c r="G256" s="258"/>
      <c r="H256" s="261">
        <v>553.32899999999995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AT256" s="267" t="s">
        <v>143</v>
      </c>
      <c r="AU256" s="267" t="s">
        <v>84</v>
      </c>
      <c r="AV256" s="13" t="s">
        <v>141</v>
      </c>
      <c r="AW256" s="13" t="s">
        <v>31</v>
      </c>
      <c r="AX256" s="13" t="s">
        <v>82</v>
      </c>
      <c r="AY256" s="267" t="s">
        <v>135</v>
      </c>
    </row>
    <row r="257" s="1" customFormat="1" ht="24" customHeight="1">
      <c r="B257" s="37"/>
      <c r="C257" s="222" t="s">
        <v>183</v>
      </c>
      <c r="D257" s="222" t="s">
        <v>137</v>
      </c>
      <c r="E257" s="223" t="s">
        <v>241</v>
      </c>
      <c r="F257" s="224" t="s">
        <v>242</v>
      </c>
      <c r="G257" s="225" t="s">
        <v>210</v>
      </c>
      <c r="H257" s="226">
        <v>27.061</v>
      </c>
      <c r="I257" s="227"/>
      <c r="J257" s="228">
        <f>ROUND(I257*H257,2)</f>
        <v>0</v>
      </c>
      <c r="K257" s="224" t="s">
        <v>196</v>
      </c>
      <c r="L257" s="42"/>
      <c r="M257" s="229" t="s">
        <v>1</v>
      </c>
      <c r="N257" s="230" t="s">
        <v>39</v>
      </c>
      <c r="O257" s="85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AR257" s="233" t="s">
        <v>141</v>
      </c>
      <c r="AT257" s="233" t="s">
        <v>137</v>
      </c>
      <c r="AU257" s="233" t="s">
        <v>84</v>
      </c>
      <c r="AY257" s="16" t="s">
        <v>135</v>
      </c>
      <c r="BE257" s="234">
        <f><![CDATA[IF(N257="základní",J257,0)]]></f>
        <v>0</v>
      </c>
      <c r="BF257" s="234">
        <f><![CDATA[IF(N257="snížená",J257,0)]]></f>
        <v>0</v>
      </c>
      <c r="BG257" s="234">
        <f><![CDATA[IF(N257="zákl. přenesená",J257,0)]]></f>
        <v>0</v>
      </c>
      <c r="BH257" s="234">
        <f><![CDATA[IF(N257="sníž. přenesená",J257,0)]]></f>
        <v>0</v>
      </c>
      <c r="BI257" s="234">
        <f><![CDATA[IF(N257="nulová",J257,0)]]></f>
        <v>0</v>
      </c>
      <c r="BJ257" s="16" t="s">
        <v>82</v>
      </c>
      <c r="BK257" s="234">
        <f>ROUND(I257*H257,2)</f>
        <v>0</v>
      </c>
      <c r="BL257" s="16" t="s">
        <v>141</v>
      </c>
      <c r="BM257" s="233" t="s">
        <v>513</v>
      </c>
    </row>
    <row r="258" s="1" customFormat="1" ht="24" customHeight="1">
      <c r="B258" s="37"/>
      <c r="C258" s="222" t="s">
        <v>188</v>
      </c>
      <c r="D258" s="222" t="s">
        <v>137</v>
      </c>
      <c r="E258" s="223" t="s">
        <v>208</v>
      </c>
      <c r="F258" s="224" t="s">
        <v>209</v>
      </c>
      <c r="G258" s="225" t="s">
        <v>210</v>
      </c>
      <c r="H258" s="226">
        <v>27.061</v>
      </c>
      <c r="I258" s="227"/>
      <c r="J258" s="228">
        <f>ROUND(I258*H258,2)</f>
        <v>0</v>
      </c>
      <c r="K258" s="224" t="s">
        <v>196</v>
      </c>
      <c r="L258" s="42"/>
      <c r="M258" s="229" t="s">
        <v>1</v>
      </c>
      <c r="N258" s="230" t="s">
        <v>39</v>
      </c>
      <c r="O258" s="85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AR258" s="233" t="s">
        <v>141</v>
      </c>
      <c r="AT258" s="233" t="s">
        <v>137</v>
      </c>
      <c r="AU258" s="233" t="s">
        <v>84</v>
      </c>
      <c r="AY258" s="16" t="s">
        <v>135</v>
      </c>
      <c r="BE258" s="234">
        <f><![CDATA[IF(N258="základní",J258,0)]]></f>
        <v>0</v>
      </c>
      <c r="BF258" s="234">
        <f><![CDATA[IF(N258="snížená",J258,0)]]></f>
        <v>0</v>
      </c>
      <c r="BG258" s="234">
        <f><![CDATA[IF(N258="zákl. přenesená",J258,0)]]></f>
        <v>0</v>
      </c>
      <c r="BH258" s="234">
        <f><![CDATA[IF(N258="sníž. přenesená",J258,0)]]></f>
        <v>0</v>
      </c>
      <c r="BI258" s="234">
        <f><![CDATA[IF(N258="nulová",J258,0)]]></f>
        <v>0</v>
      </c>
      <c r="BJ258" s="16" t="s">
        <v>82</v>
      </c>
      <c r="BK258" s="234">
        <f>ROUND(I258*H258,2)</f>
        <v>0</v>
      </c>
      <c r="BL258" s="16" t="s">
        <v>141</v>
      </c>
      <c r="BM258" s="233" t="s">
        <v>514</v>
      </c>
    </row>
    <row r="259" s="1" customFormat="1" ht="24" customHeight="1">
      <c r="B259" s="37"/>
      <c r="C259" s="222" t="s">
        <v>193</v>
      </c>
      <c r="D259" s="222" t="s">
        <v>137</v>
      </c>
      <c r="E259" s="223" t="s">
        <v>213</v>
      </c>
      <c r="F259" s="224" t="s">
        <v>214</v>
      </c>
      <c r="G259" s="225" t="s">
        <v>210</v>
      </c>
      <c r="H259" s="226">
        <v>27.061</v>
      </c>
      <c r="I259" s="227"/>
      <c r="J259" s="228">
        <f>ROUND(I259*H259,2)</f>
        <v>0</v>
      </c>
      <c r="K259" s="224" t="s">
        <v>1</v>
      </c>
      <c r="L259" s="42"/>
      <c r="M259" s="229" t="s">
        <v>1</v>
      </c>
      <c r="N259" s="230" t="s">
        <v>39</v>
      </c>
      <c r="O259" s="85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AR259" s="233" t="s">
        <v>141</v>
      </c>
      <c r="AT259" s="233" t="s">
        <v>137</v>
      </c>
      <c r="AU259" s="233" t="s">
        <v>84</v>
      </c>
      <c r="AY259" s="16" t="s">
        <v>135</v>
      </c>
      <c r="BE259" s="234">
        <f><![CDATA[IF(N259="základní",J259,0)]]></f>
        <v>0</v>
      </c>
      <c r="BF259" s="234">
        <f><![CDATA[IF(N259="snížená",J259,0)]]></f>
        <v>0</v>
      </c>
      <c r="BG259" s="234">
        <f><![CDATA[IF(N259="zákl. přenesená",J259,0)]]></f>
        <v>0</v>
      </c>
      <c r="BH259" s="234">
        <f><![CDATA[IF(N259="sníž. přenesená",J259,0)]]></f>
        <v>0</v>
      </c>
      <c r="BI259" s="234">
        <f><![CDATA[IF(N259="nulová",J259,0)]]></f>
        <v>0</v>
      </c>
      <c r="BJ259" s="16" t="s">
        <v>82</v>
      </c>
      <c r="BK259" s="234">
        <f>ROUND(I259*H259,2)</f>
        <v>0</v>
      </c>
      <c r="BL259" s="16" t="s">
        <v>141</v>
      </c>
      <c r="BM259" s="233" t="s">
        <v>515</v>
      </c>
    </row>
    <row r="260" s="12" customFormat="1">
      <c r="B260" s="235"/>
      <c r="C260" s="236"/>
      <c r="D260" s="237" t="s">
        <v>143</v>
      </c>
      <c r="E260" s="236"/>
      <c r="F260" s="239" t="s">
        <v>516</v>
      </c>
      <c r="G260" s="236"/>
      <c r="H260" s="240">
        <v>27.061</v>
      </c>
      <c r="I260" s="241"/>
      <c r="J260" s="236"/>
      <c r="K260" s="236"/>
      <c r="L260" s="242"/>
      <c r="M260" s="243"/>
      <c r="N260" s="244"/>
      <c r="O260" s="244"/>
      <c r="P260" s="244"/>
      <c r="Q260" s="244"/>
      <c r="R260" s="244"/>
      <c r="S260" s="244"/>
      <c r="T260" s="245"/>
      <c r="AT260" s="246" t="s">
        <v>143</v>
      </c>
      <c r="AU260" s="246" t="s">
        <v>84</v>
      </c>
      <c r="AV260" s="12" t="s">
        <v>84</v>
      </c>
      <c r="AW260" s="12" t="s">
        <v>4</v>
      </c>
      <c r="AX260" s="12" t="s">
        <v>82</v>
      </c>
      <c r="AY260" s="246" t="s">
        <v>135</v>
      </c>
    </row>
    <row r="261" s="1" customFormat="1" ht="16.5" customHeight="1">
      <c r="B261" s="37"/>
      <c r="C261" s="222" t="s">
        <v>199</v>
      </c>
      <c r="D261" s="222" t="s">
        <v>137</v>
      </c>
      <c r="E261" s="223" t="s">
        <v>218</v>
      </c>
      <c r="F261" s="224" t="s">
        <v>219</v>
      </c>
      <c r="G261" s="225" t="s">
        <v>210</v>
      </c>
      <c r="H261" s="226">
        <v>28.213999999999999</v>
      </c>
      <c r="I261" s="227"/>
      <c r="J261" s="228">
        <f>ROUND(I261*H261,2)</f>
        <v>0</v>
      </c>
      <c r="K261" s="224" t="s">
        <v>196</v>
      </c>
      <c r="L261" s="42"/>
      <c r="M261" s="229" t="s">
        <v>1</v>
      </c>
      <c r="N261" s="230" t="s">
        <v>39</v>
      </c>
      <c r="O261" s="85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AR261" s="233" t="s">
        <v>141</v>
      </c>
      <c r="AT261" s="233" t="s">
        <v>137</v>
      </c>
      <c r="AU261" s="233" t="s">
        <v>84</v>
      </c>
      <c r="AY261" s="16" t="s">
        <v>135</v>
      </c>
      <c r="BE261" s="234">
        <f><![CDATA[IF(N261="základní",J261,0)]]></f>
        <v>0</v>
      </c>
      <c r="BF261" s="234">
        <f><![CDATA[IF(N261="snížená",J261,0)]]></f>
        <v>0</v>
      </c>
      <c r="BG261" s="234">
        <f><![CDATA[IF(N261="zákl. přenesená",J261,0)]]></f>
        <v>0</v>
      </c>
      <c r="BH261" s="234">
        <f><![CDATA[IF(N261="sníž. přenesená",J261,0)]]></f>
        <v>0</v>
      </c>
      <c r="BI261" s="234">
        <f><![CDATA[IF(N261="nulová",J261,0)]]></f>
        <v>0</v>
      </c>
      <c r="BJ261" s="16" t="s">
        <v>82</v>
      </c>
      <c r="BK261" s="234">
        <f>ROUND(I261*H261,2)</f>
        <v>0</v>
      </c>
      <c r="BL261" s="16" t="s">
        <v>141</v>
      </c>
      <c r="BM261" s="233" t="s">
        <v>517</v>
      </c>
    </row>
    <row r="262" s="11" customFormat="1" ht="25.92" customHeight="1">
      <c r="B262" s="206"/>
      <c r="C262" s="207"/>
      <c r="D262" s="208" t="s">
        <v>73</v>
      </c>
      <c r="E262" s="209" t="s">
        <v>244</v>
      </c>
      <c r="F262" s="209" t="s">
        <v>245</v>
      </c>
      <c r="G262" s="207"/>
      <c r="H262" s="207"/>
      <c r="I262" s="210"/>
      <c r="J262" s="211">
        <f>BK262</f>
        <v>0</v>
      </c>
      <c r="K262" s="207"/>
      <c r="L262" s="212"/>
      <c r="M262" s="213"/>
      <c r="N262" s="214"/>
      <c r="O262" s="214"/>
      <c r="P262" s="215">
        <f>P263+P271+P273+P277+P279+P320+P333</f>
        <v>0</v>
      </c>
      <c r="Q262" s="214"/>
      <c r="R262" s="215">
        <f>R263+R271+R273+R277+R279+R320+R333</f>
        <v>4.0792505200000004</v>
      </c>
      <c r="S262" s="214"/>
      <c r="T262" s="216">
        <f>T263+T271+T273+T277+T279+T320+T333</f>
        <v>0.68244241999999999</v>
      </c>
      <c r="AR262" s="217" t="s">
        <v>84</v>
      </c>
      <c r="AT262" s="218" t="s">
        <v>73</v>
      </c>
      <c r="AU262" s="218" t="s">
        <v>74</v>
      </c>
      <c r="AY262" s="217" t="s">
        <v>135</v>
      </c>
      <c r="BK262" s="219">
        <f>BK263+BK271+BK273+BK277+BK279+BK320+BK333</f>
        <v>0</v>
      </c>
    </row>
    <row r="263" s="11" customFormat="1" ht="22.8" customHeight="1">
      <c r="B263" s="206"/>
      <c r="C263" s="207"/>
      <c r="D263" s="208" t="s">
        <v>73</v>
      </c>
      <c r="E263" s="220" t="s">
        <v>259</v>
      </c>
      <c r="F263" s="220" t="s">
        <v>260</v>
      </c>
      <c r="G263" s="207"/>
      <c r="H263" s="207"/>
      <c r="I263" s="210"/>
      <c r="J263" s="221">
        <f>BK263</f>
        <v>0</v>
      </c>
      <c r="K263" s="207"/>
      <c r="L263" s="212"/>
      <c r="M263" s="213"/>
      <c r="N263" s="214"/>
      <c r="O263" s="214"/>
      <c r="P263" s="215">
        <f>SUM(P264:P270)</f>
        <v>0</v>
      </c>
      <c r="Q263" s="214"/>
      <c r="R263" s="215">
        <f>SUM(R264:R270)</f>
        <v>0</v>
      </c>
      <c r="S263" s="214"/>
      <c r="T263" s="216">
        <f>SUM(T264:T270)</f>
        <v>0</v>
      </c>
      <c r="AR263" s="217" t="s">
        <v>84</v>
      </c>
      <c r="AT263" s="218" t="s">
        <v>73</v>
      </c>
      <c r="AU263" s="218" t="s">
        <v>82</v>
      </c>
      <c r="AY263" s="217" t="s">
        <v>135</v>
      </c>
      <c r="BK263" s="219">
        <f>SUM(BK264:BK270)</f>
        <v>0</v>
      </c>
    </row>
    <row r="264" s="1" customFormat="1" ht="24" customHeight="1">
      <c r="B264" s="37"/>
      <c r="C264" s="222" t="s">
        <v>203</v>
      </c>
      <c r="D264" s="222" t="s">
        <v>137</v>
      </c>
      <c r="E264" s="223" t="s">
        <v>262</v>
      </c>
      <c r="F264" s="224" t="s">
        <v>263</v>
      </c>
      <c r="G264" s="225" t="s">
        <v>140</v>
      </c>
      <c r="H264" s="226">
        <v>1756.982</v>
      </c>
      <c r="I264" s="227"/>
      <c r="J264" s="228">
        <f>ROUND(I264*H264,2)</f>
        <v>0</v>
      </c>
      <c r="K264" s="224" t="s">
        <v>1</v>
      </c>
      <c r="L264" s="42"/>
      <c r="M264" s="229" t="s">
        <v>1</v>
      </c>
      <c r="N264" s="230" t="s">
        <v>39</v>
      </c>
      <c r="O264" s="85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AR264" s="233" t="s">
        <v>217</v>
      </c>
      <c r="AT264" s="233" t="s">
        <v>137</v>
      </c>
      <c r="AU264" s="233" t="s">
        <v>84</v>
      </c>
      <c r="AY264" s="16" t="s">
        <v>135</v>
      </c>
      <c r="BE264" s="234">
        <f><![CDATA[IF(N264="základní",J264,0)]]></f>
        <v>0</v>
      </c>
      <c r="BF264" s="234">
        <f><![CDATA[IF(N264="snížená",J264,0)]]></f>
        <v>0</v>
      </c>
      <c r="BG264" s="234">
        <f><![CDATA[IF(N264="zákl. přenesená",J264,0)]]></f>
        <v>0</v>
      </c>
      <c r="BH264" s="234">
        <f><![CDATA[IF(N264="sníž. přenesená",J264,0)]]></f>
        <v>0</v>
      </c>
      <c r="BI264" s="234">
        <f><![CDATA[IF(N264="nulová",J264,0)]]></f>
        <v>0</v>
      </c>
      <c r="BJ264" s="16" t="s">
        <v>82</v>
      </c>
      <c r="BK264" s="234">
        <f>ROUND(I264*H264,2)</f>
        <v>0</v>
      </c>
      <c r="BL264" s="16" t="s">
        <v>217</v>
      </c>
      <c r="BM264" s="233" t="s">
        <v>518</v>
      </c>
    </row>
    <row r="265" s="12" customFormat="1">
      <c r="B265" s="235"/>
      <c r="C265" s="236"/>
      <c r="D265" s="237" t="s">
        <v>143</v>
      </c>
      <c r="E265" s="238" t="s">
        <v>1</v>
      </c>
      <c r="F265" s="239" t="s">
        <v>503</v>
      </c>
      <c r="G265" s="236"/>
      <c r="H265" s="240">
        <v>672.78200000000004</v>
      </c>
      <c r="I265" s="241"/>
      <c r="J265" s="236"/>
      <c r="K265" s="236"/>
      <c r="L265" s="242"/>
      <c r="M265" s="243"/>
      <c r="N265" s="244"/>
      <c r="O265" s="244"/>
      <c r="P265" s="244"/>
      <c r="Q265" s="244"/>
      <c r="R265" s="244"/>
      <c r="S265" s="244"/>
      <c r="T265" s="245"/>
      <c r="AT265" s="246" t="s">
        <v>143</v>
      </c>
      <c r="AU265" s="246" t="s">
        <v>84</v>
      </c>
      <c r="AV265" s="12" t="s">
        <v>84</v>
      </c>
      <c r="AW265" s="12" t="s">
        <v>31</v>
      </c>
      <c r="AX265" s="12" t="s">
        <v>74</v>
      </c>
      <c r="AY265" s="246" t="s">
        <v>135</v>
      </c>
    </row>
    <row r="266" s="12" customFormat="1">
      <c r="B266" s="235"/>
      <c r="C266" s="236"/>
      <c r="D266" s="237" t="s">
        <v>143</v>
      </c>
      <c r="E266" s="238" t="s">
        <v>1</v>
      </c>
      <c r="F266" s="239" t="s">
        <v>504</v>
      </c>
      <c r="G266" s="236"/>
      <c r="H266" s="240">
        <v>838.98000000000002</v>
      </c>
      <c r="I266" s="241"/>
      <c r="J266" s="236"/>
      <c r="K266" s="236"/>
      <c r="L266" s="242"/>
      <c r="M266" s="243"/>
      <c r="N266" s="244"/>
      <c r="O266" s="244"/>
      <c r="P266" s="244"/>
      <c r="Q266" s="244"/>
      <c r="R266" s="244"/>
      <c r="S266" s="244"/>
      <c r="T266" s="245"/>
      <c r="AT266" s="246" t="s">
        <v>143</v>
      </c>
      <c r="AU266" s="246" t="s">
        <v>84</v>
      </c>
      <c r="AV266" s="12" t="s">
        <v>84</v>
      </c>
      <c r="AW266" s="12" t="s">
        <v>31</v>
      </c>
      <c r="AX266" s="12" t="s">
        <v>74</v>
      </c>
      <c r="AY266" s="246" t="s">
        <v>135</v>
      </c>
    </row>
    <row r="267" s="12" customFormat="1">
      <c r="B267" s="235"/>
      <c r="C267" s="236"/>
      <c r="D267" s="237" t="s">
        <v>143</v>
      </c>
      <c r="E267" s="238" t="s">
        <v>1</v>
      </c>
      <c r="F267" s="239" t="s">
        <v>512</v>
      </c>
      <c r="G267" s="236"/>
      <c r="H267" s="240">
        <v>38.5</v>
      </c>
      <c r="I267" s="241"/>
      <c r="J267" s="236"/>
      <c r="K267" s="236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143</v>
      </c>
      <c r="AU267" s="246" t="s">
        <v>84</v>
      </c>
      <c r="AV267" s="12" t="s">
        <v>84</v>
      </c>
      <c r="AW267" s="12" t="s">
        <v>31</v>
      </c>
      <c r="AX267" s="12" t="s">
        <v>74</v>
      </c>
      <c r="AY267" s="246" t="s">
        <v>135</v>
      </c>
    </row>
    <row r="268" s="12" customFormat="1">
      <c r="B268" s="235"/>
      <c r="C268" s="236"/>
      <c r="D268" s="237" t="s">
        <v>143</v>
      </c>
      <c r="E268" s="238" t="s">
        <v>1</v>
      </c>
      <c r="F268" s="239" t="s">
        <v>505</v>
      </c>
      <c r="G268" s="236"/>
      <c r="H268" s="240">
        <v>81.200000000000003</v>
      </c>
      <c r="I268" s="241"/>
      <c r="J268" s="236"/>
      <c r="K268" s="236"/>
      <c r="L268" s="242"/>
      <c r="M268" s="243"/>
      <c r="N268" s="244"/>
      <c r="O268" s="244"/>
      <c r="P268" s="244"/>
      <c r="Q268" s="244"/>
      <c r="R268" s="244"/>
      <c r="S268" s="244"/>
      <c r="T268" s="245"/>
      <c r="AT268" s="246" t="s">
        <v>143</v>
      </c>
      <c r="AU268" s="246" t="s">
        <v>84</v>
      </c>
      <c r="AV268" s="12" t="s">
        <v>84</v>
      </c>
      <c r="AW268" s="12" t="s">
        <v>31</v>
      </c>
      <c r="AX268" s="12" t="s">
        <v>74</v>
      </c>
      <c r="AY268" s="246" t="s">
        <v>135</v>
      </c>
    </row>
    <row r="269" s="12" customFormat="1">
      <c r="B269" s="235"/>
      <c r="C269" s="236"/>
      <c r="D269" s="237" t="s">
        <v>143</v>
      </c>
      <c r="E269" s="238" t="s">
        <v>1</v>
      </c>
      <c r="F269" s="239" t="s">
        <v>506</v>
      </c>
      <c r="G269" s="236"/>
      <c r="H269" s="240">
        <v>125.52</v>
      </c>
      <c r="I269" s="241"/>
      <c r="J269" s="236"/>
      <c r="K269" s="236"/>
      <c r="L269" s="242"/>
      <c r="M269" s="243"/>
      <c r="N269" s="244"/>
      <c r="O269" s="244"/>
      <c r="P269" s="244"/>
      <c r="Q269" s="244"/>
      <c r="R269" s="244"/>
      <c r="S269" s="244"/>
      <c r="T269" s="245"/>
      <c r="AT269" s="246" t="s">
        <v>143</v>
      </c>
      <c r="AU269" s="246" t="s">
        <v>84</v>
      </c>
      <c r="AV269" s="12" t="s">
        <v>84</v>
      </c>
      <c r="AW269" s="12" t="s">
        <v>31</v>
      </c>
      <c r="AX269" s="12" t="s">
        <v>74</v>
      </c>
      <c r="AY269" s="246" t="s">
        <v>135</v>
      </c>
    </row>
    <row r="270" s="13" customFormat="1">
      <c r="B270" s="257"/>
      <c r="C270" s="258"/>
      <c r="D270" s="237" t="s">
        <v>143</v>
      </c>
      <c r="E270" s="259" t="s">
        <v>1</v>
      </c>
      <c r="F270" s="260" t="s">
        <v>171</v>
      </c>
      <c r="G270" s="258"/>
      <c r="H270" s="261">
        <v>1756.982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6"/>
      <c r="AT270" s="267" t="s">
        <v>143</v>
      </c>
      <c r="AU270" s="267" t="s">
        <v>84</v>
      </c>
      <c r="AV270" s="13" t="s">
        <v>141</v>
      </c>
      <c r="AW270" s="13" t="s">
        <v>31</v>
      </c>
      <c r="AX270" s="13" t="s">
        <v>82</v>
      </c>
      <c r="AY270" s="267" t="s">
        <v>135</v>
      </c>
    </row>
    <row r="271" s="11" customFormat="1" ht="22.8" customHeight="1">
      <c r="B271" s="206"/>
      <c r="C271" s="207"/>
      <c r="D271" s="208" t="s">
        <v>73</v>
      </c>
      <c r="E271" s="220" t="s">
        <v>266</v>
      </c>
      <c r="F271" s="220" t="s">
        <v>267</v>
      </c>
      <c r="G271" s="207"/>
      <c r="H271" s="207"/>
      <c r="I271" s="210"/>
      <c r="J271" s="221">
        <f>BK271</f>
        <v>0</v>
      </c>
      <c r="K271" s="207"/>
      <c r="L271" s="212"/>
      <c r="M271" s="213"/>
      <c r="N271" s="214"/>
      <c r="O271" s="214"/>
      <c r="P271" s="215">
        <f>P272</f>
        <v>0</v>
      </c>
      <c r="Q271" s="214"/>
      <c r="R271" s="215">
        <f>R272</f>
        <v>0</v>
      </c>
      <c r="S271" s="214"/>
      <c r="T271" s="216">
        <f>T272</f>
        <v>0</v>
      </c>
      <c r="AR271" s="217" t="s">
        <v>84</v>
      </c>
      <c r="AT271" s="218" t="s">
        <v>73</v>
      </c>
      <c r="AU271" s="218" t="s">
        <v>82</v>
      </c>
      <c r="AY271" s="217" t="s">
        <v>135</v>
      </c>
      <c r="BK271" s="219">
        <f>BK272</f>
        <v>0</v>
      </c>
    </row>
    <row r="272" s="1" customFormat="1" ht="36" customHeight="1">
      <c r="B272" s="37"/>
      <c r="C272" s="222" t="s">
        <v>207</v>
      </c>
      <c r="D272" s="222" t="s">
        <v>137</v>
      </c>
      <c r="E272" s="223" t="s">
        <v>269</v>
      </c>
      <c r="F272" s="224" t="s">
        <v>270</v>
      </c>
      <c r="G272" s="225" t="s">
        <v>271</v>
      </c>
      <c r="H272" s="226">
        <v>1</v>
      </c>
      <c r="I272" s="227"/>
      <c r="J272" s="228">
        <f>ROUND(I272*H272,2)</f>
        <v>0</v>
      </c>
      <c r="K272" s="224" t="s">
        <v>1</v>
      </c>
      <c r="L272" s="42"/>
      <c r="M272" s="229" t="s">
        <v>1</v>
      </c>
      <c r="N272" s="230" t="s">
        <v>39</v>
      </c>
      <c r="O272" s="85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AR272" s="233" t="s">
        <v>217</v>
      </c>
      <c r="AT272" s="233" t="s">
        <v>137</v>
      </c>
      <c r="AU272" s="233" t="s">
        <v>84</v>
      </c>
      <c r="AY272" s="16" t="s">
        <v>135</v>
      </c>
      <c r="BE272" s="234">
        <f><![CDATA[IF(N272="základní",J272,0)]]></f>
        <v>0</v>
      </c>
      <c r="BF272" s="234">
        <f><![CDATA[IF(N272="snížená",J272,0)]]></f>
        <v>0</v>
      </c>
      <c r="BG272" s="234">
        <f><![CDATA[IF(N272="zákl. přenesená",J272,0)]]></f>
        <v>0</v>
      </c>
      <c r="BH272" s="234">
        <f><![CDATA[IF(N272="sníž. přenesená",J272,0)]]></f>
        <v>0</v>
      </c>
      <c r="BI272" s="234">
        <f><![CDATA[IF(N272="nulová",J272,0)]]></f>
        <v>0</v>
      </c>
      <c r="BJ272" s="16" t="s">
        <v>82</v>
      </c>
      <c r="BK272" s="234">
        <f>ROUND(I272*H272,2)</f>
        <v>0</v>
      </c>
      <c r="BL272" s="16" t="s">
        <v>217</v>
      </c>
      <c r="BM272" s="233" t="s">
        <v>519</v>
      </c>
    </row>
    <row r="273" s="11" customFormat="1" ht="22.8" customHeight="1">
      <c r="B273" s="206"/>
      <c r="C273" s="207"/>
      <c r="D273" s="208" t="s">
        <v>73</v>
      </c>
      <c r="E273" s="220" t="s">
        <v>273</v>
      </c>
      <c r="F273" s="220" t="s">
        <v>274</v>
      </c>
      <c r="G273" s="207"/>
      <c r="H273" s="207"/>
      <c r="I273" s="210"/>
      <c r="J273" s="221">
        <f>BK273</f>
        <v>0</v>
      </c>
      <c r="K273" s="207"/>
      <c r="L273" s="212"/>
      <c r="M273" s="213"/>
      <c r="N273" s="214"/>
      <c r="O273" s="214"/>
      <c r="P273" s="215">
        <f>SUM(P274:P276)</f>
        <v>0</v>
      </c>
      <c r="Q273" s="214"/>
      <c r="R273" s="215">
        <f>SUM(R274:R276)</f>
        <v>0</v>
      </c>
      <c r="S273" s="214"/>
      <c r="T273" s="216">
        <f>SUM(T274:T276)</f>
        <v>0</v>
      </c>
      <c r="AR273" s="217" t="s">
        <v>84</v>
      </c>
      <c r="AT273" s="218" t="s">
        <v>73</v>
      </c>
      <c r="AU273" s="218" t="s">
        <v>82</v>
      </c>
      <c r="AY273" s="217" t="s">
        <v>135</v>
      </c>
      <c r="BK273" s="219">
        <f>SUM(BK274:BK276)</f>
        <v>0</v>
      </c>
    </row>
    <row r="274" s="1" customFormat="1" ht="36" customHeight="1">
      <c r="B274" s="37"/>
      <c r="C274" s="222" t="s">
        <v>8</v>
      </c>
      <c r="D274" s="222" t="s">
        <v>137</v>
      </c>
      <c r="E274" s="223" t="s">
        <v>276</v>
      </c>
      <c r="F274" s="224" t="s">
        <v>277</v>
      </c>
      <c r="G274" s="225" t="s">
        <v>278</v>
      </c>
      <c r="H274" s="226">
        <v>3</v>
      </c>
      <c r="I274" s="227"/>
      <c r="J274" s="228">
        <f>ROUND(I274*H274,2)</f>
        <v>0</v>
      </c>
      <c r="K274" s="224" t="s">
        <v>1</v>
      </c>
      <c r="L274" s="42"/>
      <c r="M274" s="229" t="s">
        <v>1</v>
      </c>
      <c r="N274" s="230" t="s">
        <v>39</v>
      </c>
      <c r="O274" s="85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AR274" s="233" t="s">
        <v>217</v>
      </c>
      <c r="AT274" s="233" t="s">
        <v>137</v>
      </c>
      <c r="AU274" s="233" t="s">
        <v>84</v>
      </c>
      <c r="AY274" s="16" t="s">
        <v>135</v>
      </c>
      <c r="BE274" s="234">
        <f><![CDATA[IF(N274="základní",J274,0)]]></f>
        <v>0</v>
      </c>
      <c r="BF274" s="234">
        <f><![CDATA[IF(N274="snížená",J274,0)]]></f>
        <v>0</v>
      </c>
      <c r="BG274" s="234">
        <f><![CDATA[IF(N274="zákl. přenesená",J274,0)]]></f>
        <v>0</v>
      </c>
      <c r="BH274" s="234">
        <f><![CDATA[IF(N274="sníž. přenesená",J274,0)]]></f>
        <v>0</v>
      </c>
      <c r="BI274" s="234">
        <f><![CDATA[IF(N274="nulová",J274,0)]]></f>
        <v>0</v>
      </c>
      <c r="BJ274" s="16" t="s">
        <v>82</v>
      </c>
      <c r="BK274" s="234">
        <f>ROUND(I274*H274,2)</f>
        <v>0</v>
      </c>
      <c r="BL274" s="16" t="s">
        <v>217</v>
      </c>
      <c r="BM274" s="233" t="s">
        <v>520</v>
      </c>
    </row>
    <row r="275" s="1" customFormat="1" ht="24" customHeight="1">
      <c r="B275" s="37"/>
      <c r="C275" s="222" t="s">
        <v>217</v>
      </c>
      <c r="D275" s="222" t="s">
        <v>137</v>
      </c>
      <c r="E275" s="223" t="s">
        <v>281</v>
      </c>
      <c r="F275" s="224" t="s">
        <v>282</v>
      </c>
      <c r="G275" s="225" t="s">
        <v>278</v>
      </c>
      <c r="H275" s="226">
        <v>34.488</v>
      </c>
      <c r="I275" s="227"/>
      <c r="J275" s="228">
        <f>ROUND(I275*H275,2)</f>
        <v>0</v>
      </c>
      <c r="K275" s="224" t="s">
        <v>1</v>
      </c>
      <c r="L275" s="42"/>
      <c r="M275" s="229" t="s">
        <v>1</v>
      </c>
      <c r="N275" s="230" t="s">
        <v>39</v>
      </c>
      <c r="O275" s="85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AR275" s="233" t="s">
        <v>217</v>
      </c>
      <c r="AT275" s="233" t="s">
        <v>137</v>
      </c>
      <c r="AU275" s="233" t="s">
        <v>84</v>
      </c>
      <c r="AY275" s="16" t="s">
        <v>135</v>
      </c>
      <c r="BE275" s="234">
        <f><![CDATA[IF(N275="základní",J275,0)]]></f>
        <v>0</v>
      </c>
      <c r="BF275" s="234">
        <f><![CDATA[IF(N275="snížená",J275,0)]]></f>
        <v>0</v>
      </c>
      <c r="BG275" s="234">
        <f><![CDATA[IF(N275="zákl. přenesená",J275,0)]]></f>
        <v>0</v>
      </c>
      <c r="BH275" s="234">
        <f><![CDATA[IF(N275="sníž. přenesená",J275,0)]]></f>
        <v>0</v>
      </c>
      <c r="BI275" s="234">
        <f><![CDATA[IF(N275="nulová",J275,0)]]></f>
        <v>0</v>
      </c>
      <c r="BJ275" s="16" t="s">
        <v>82</v>
      </c>
      <c r="BK275" s="234">
        <f>ROUND(I275*H275,2)</f>
        <v>0</v>
      </c>
      <c r="BL275" s="16" t="s">
        <v>217</v>
      </c>
      <c r="BM275" s="233" t="s">
        <v>521</v>
      </c>
    </row>
    <row r="276" s="12" customFormat="1">
      <c r="B276" s="235"/>
      <c r="C276" s="236"/>
      <c r="D276" s="237" t="s">
        <v>143</v>
      </c>
      <c r="E276" s="238" t="s">
        <v>1</v>
      </c>
      <c r="F276" s="239" t="s">
        <v>522</v>
      </c>
      <c r="G276" s="236"/>
      <c r="H276" s="240">
        <v>34.488</v>
      </c>
      <c r="I276" s="241"/>
      <c r="J276" s="236"/>
      <c r="K276" s="236"/>
      <c r="L276" s="242"/>
      <c r="M276" s="243"/>
      <c r="N276" s="244"/>
      <c r="O276" s="244"/>
      <c r="P276" s="244"/>
      <c r="Q276" s="244"/>
      <c r="R276" s="244"/>
      <c r="S276" s="244"/>
      <c r="T276" s="245"/>
      <c r="AT276" s="246" t="s">
        <v>143</v>
      </c>
      <c r="AU276" s="246" t="s">
        <v>84</v>
      </c>
      <c r="AV276" s="12" t="s">
        <v>84</v>
      </c>
      <c r="AW276" s="12" t="s">
        <v>31</v>
      </c>
      <c r="AX276" s="12" t="s">
        <v>82</v>
      </c>
      <c r="AY276" s="246" t="s">
        <v>135</v>
      </c>
    </row>
    <row r="277" s="11" customFormat="1" ht="22.8" customHeight="1">
      <c r="B277" s="206"/>
      <c r="C277" s="207"/>
      <c r="D277" s="208" t="s">
        <v>73</v>
      </c>
      <c r="E277" s="220" t="s">
        <v>523</v>
      </c>
      <c r="F277" s="220" t="s">
        <v>524</v>
      </c>
      <c r="G277" s="207"/>
      <c r="H277" s="207"/>
      <c r="I277" s="210"/>
      <c r="J277" s="221">
        <f>BK277</f>
        <v>0</v>
      </c>
      <c r="K277" s="207"/>
      <c r="L277" s="212"/>
      <c r="M277" s="213"/>
      <c r="N277" s="214"/>
      <c r="O277" s="214"/>
      <c r="P277" s="215">
        <f>P278</f>
        <v>0</v>
      </c>
      <c r="Q277" s="214"/>
      <c r="R277" s="215">
        <f>R278</f>
        <v>0</v>
      </c>
      <c r="S277" s="214"/>
      <c r="T277" s="216">
        <f>T278</f>
        <v>0</v>
      </c>
      <c r="AR277" s="217" t="s">
        <v>84</v>
      </c>
      <c r="AT277" s="218" t="s">
        <v>73</v>
      </c>
      <c r="AU277" s="218" t="s">
        <v>82</v>
      </c>
      <c r="AY277" s="217" t="s">
        <v>135</v>
      </c>
      <c r="BK277" s="219">
        <f>BK278</f>
        <v>0</v>
      </c>
    </row>
    <row r="278" s="1" customFormat="1" ht="36" customHeight="1">
      <c r="B278" s="37"/>
      <c r="C278" s="222" t="s">
        <v>223</v>
      </c>
      <c r="D278" s="222" t="s">
        <v>137</v>
      </c>
      <c r="E278" s="223" t="s">
        <v>525</v>
      </c>
      <c r="F278" s="224" t="s">
        <v>526</v>
      </c>
      <c r="G278" s="225" t="s">
        <v>271</v>
      </c>
      <c r="H278" s="226">
        <v>1</v>
      </c>
      <c r="I278" s="227"/>
      <c r="J278" s="228">
        <f>ROUND(I278*H278,2)</f>
        <v>0</v>
      </c>
      <c r="K278" s="224" t="s">
        <v>1</v>
      </c>
      <c r="L278" s="42"/>
      <c r="M278" s="229" t="s">
        <v>1</v>
      </c>
      <c r="N278" s="230" t="s">
        <v>39</v>
      </c>
      <c r="O278" s="85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AR278" s="233" t="s">
        <v>217</v>
      </c>
      <c r="AT278" s="233" t="s">
        <v>137</v>
      </c>
      <c r="AU278" s="233" t="s">
        <v>84</v>
      </c>
      <c r="AY278" s="16" t="s">
        <v>135</v>
      </c>
      <c r="BE278" s="234">
        <f><![CDATA[IF(N278="základní",J278,0)]]></f>
        <v>0</v>
      </c>
      <c r="BF278" s="234">
        <f><![CDATA[IF(N278="snížená",J278,0)]]></f>
        <v>0</v>
      </c>
      <c r="BG278" s="234">
        <f><![CDATA[IF(N278="zákl. přenesená",J278,0)]]></f>
        <v>0</v>
      </c>
      <c r="BH278" s="234">
        <f><![CDATA[IF(N278="sníž. přenesená",J278,0)]]></f>
        <v>0</v>
      </c>
      <c r="BI278" s="234">
        <f><![CDATA[IF(N278="nulová",J278,0)]]></f>
        <v>0</v>
      </c>
      <c r="BJ278" s="16" t="s">
        <v>82</v>
      </c>
      <c r="BK278" s="234">
        <f>ROUND(I278*H278,2)</f>
        <v>0</v>
      </c>
      <c r="BL278" s="16" t="s">
        <v>217</v>
      </c>
      <c r="BM278" s="233" t="s">
        <v>527</v>
      </c>
    </row>
    <row r="279" s="11" customFormat="1" ht="22.8" customHeight="1">
      <c r="B279" s="206"/>
      <c r="C279" s="207"/>
      <c r="D279" s="208" t="s">
        <v>73</v>
      </c>
      <c r="E279" s="220" t="s">
        <v>310</v>
      </c>
      <c r="F279" s="220" t="s">
        <v>311</v>
      </c>
      <c r="G279" s="207"/>
      <c r="H279" s="207"/>
      <c r="I279" s="210"/>
      <c r="J279" s="221">
        <f>BK279</f>
        <v>0</v>
      </c>
      <c r="K279" s="207"/>
      <c r="L279" s="212"/>
      <c r="M279" s="213"/>
      <c r="N279" s="214"/>
      <c r="O279" s="214"/>
      <c r="P279" s="215">
        <f>SUM(P280:P319)</f>
        <v>0</v>
      </c>
      <c r="Q279" s="214"/>
      <c r="R279" s="215">
        <f>SUM(R280:R319)</f>
        <v>0.18600030000000001</v>
      </c>
      <c r="S279" s="214"/>
      <c r="T279" s="216">
        <f>SUM(T280:T319)</f>
        <v>0.13777799999999998</v>
      </c>
      <c r="AR279" s="217" t="s">
        <v>84</v>
      </c>
      <c r="AT279" s="218" t="s">
        <v>73</v>
      </c>
      <c r="AU279" s="218" t="s">
        <v>82</v>
      </c>
      <c r="AY279" s="217" t="s">
        <v>135</v>
      </c>
      <c r="BK279" s="219">
        <f>SUM(BK280:BK319)</f>
        <v>0</v>
      </c>
    </row>
    <row r="280" s="1" customFormat="1" ht="24" customHeight="1">
      <c r="B280" s="37"/>
      <c r="C280" s="222" t="s">
        <v>228</v>
      </c>
      <c r="D280" s="222" t="s">
        <v>137</v>
      </c>
      <c r="E280" s="223" t="s">
        <v>322</v>
      </c>
      <c r="F280" s="224" t="s">
        <v>323</v>
      </c>
      <c r="G280" s="225" t="s">
        <v>178</v>
      </c>
      <c r="H280" s="226">
        <v>459.25999999999999</v>
      </c>
      <c r="I280" s="227"/>
      <c r="J280" s="228">
        <f>ROUND(I280*H280,2)</f>
        <v>0</v>
      </c>
      <c r="K280" s="224" t="s">
        <v>196</v>
      </c>
      <c r="L280" s="42"/>
      <c r="M280" s="229" t="s">
        <v>1</v>
      </c>
      <c r="N280" s="230" t="s">
        <v>39</v>
      </c>
      <c r="O280" s="85"/>
      <c r="P280" s="231">
        <f>O280*H280</f>
        <v>0</v>
      </c>
      <c r="Q280" s="231">
        <v>0</v>
      </c>
      <c r="R280" s="231">
        <f>Q280*H280</f>
        <v>0</v>
      </c>
      <c r="S280" s="231">
        <v>0.00029999999999999997</v>
      </c>
      <c r="T280" s="232">
        <f>S280*H280</f>
        <v>0.13777799999999998</v>
      </c>
      <c r="AR280" s="233" t="s">
        <v>217</v>
      </c>
      <c r="AT280" s="233" t="s">
        <v>137</v>
      </c>
      <c r="AU280" s="233" t="s">
        <v>84</v>
      </c>
      <c r="AY280" s="16" t="s">
        <v>135</v>
      </c>
      <c r="BE280" s="234">
        <f><![CDATA[IF(N280="základní",J280,0)]]></f>
        <v>0</v>
      </c>
      <c r="BF280" s="234">
        <f><![CDATA[IF(N280="snížená",J280,0)]]></f>
        <v>0</v>
      </c>
      <c r="BG280" s="234">
        <f><![CDATA[IF(N280="zákl. přenesená",J280,0)]]></f>
        <v>0</v>
      </c>
      <c r="BH280" s="234">
        <f><![CDATA[IF(N280="sníž. přenesená",J280,0)]]></f>
        <v>0</v>
      </c>
      <c r="BI280" s="234">
        <f><![CDATA[IF(N280="nulová",J280,0)]]></f>
        <v>0</v>
      </c>
      <c r="BJ280" s="16" t="s">
        <v>82</v>
      </c>
      <c r="BK280" s="234">
        <f>ROUND(I280*H280,2)</f>
        <v>0</v>
      </c>
      <c r="BL280" s="16" t="s">
        <v>217</v>
      </c>
      <c r="BM280" s="233" t="s">
        <v>528</v>
      </c>
    </row>
    <row r="281" s="12" customFormat="1">
      <c r="B281" s="235"/>
      <c r="C281" s="236"/>
      <c r="D281" s="237" t="s">
        <v>143</v>
      </c>
      <c r="E281" s="238" t="s">
        <v>1</v>
      </c>
      <c r="F281" s="239" t="s">
        <v>483</v>
      </c>
      <c r="G281" s="236"/>
      <c r="H281" s="240">
        <v>80.959999999999994</v>
      </c>
      <c r="I281" s="241"/>
      <c r="J281" s="236"/>
      <c r="K281" s="236"/>
      <c r="L281" s="242"/>
      <c r="M281" s="243"/>
      <c r="N281" s="244"/>
      <c r="O281" s="244"/>
      <c r="P281" s="244"/>
      <c r="Q281" s="244"/>
      <c r="R281" s="244"/>
      <c r="S281" s="244"/>
      <c r="T281" s="245"/>
      <c r="AT281" s="246" t="s">
        <v>143</v>
      </c>
      <c r="AU281" s="246" t="s">
        <v>84</v>
      </c>
      <c r="AV281" s="12" t="s">
        <v>84</v>
      </c>
      <c r="AW281" s="12" t="s">
        <v>31</v>
      </c>
      <c r="AX281" s="12" t="s">
        <v>74</v>
      </c>
      <c r="AY281" s="246" t="s">
        <v>135</v>
      </c>
    </row>
    <row r="282" s="12" customFormat="1">
      <c r="B282" s="235"/>
      <c r="C282" s="236"/>
      <c r="D282" s="237" t="s">
        <v>143</v>
      </c>
      <c r="E282" s="238" t="s">
        <v>1</v>
      </c>
      <c r="F282" s="239" t="s">
        <v>484</v>
      </c>
      <c r="G282" s="236"/>
      <c r="H282" s="240">
        <v>14</v>
      </c>
      <c r="I282" s="241"/>
      <c r="J282" s="236"/>
      <c r="K282" s="236"/>
      <c r="L282" s="242"/>
      <c r="M282" s="243"/>
      <c r="N282" s="244"/>
      <c r="O282" s="244"/>
      <c r="P282" s="244"/>
      <c r="Q282" s="244"/>
      <c r="R282" s="244"/>
      <c r="S282" s="244"/>
      <c r="T282" s="245"/>
      <c r="AT282" s="246" t="s">
        <v>143</v>
      </c>
      <c r="AU282" s="246" t="s">
        <v>84</v>
      </c>
      <c r="AV282" s="12" t="s">
        <v>84</v>
      </c>
      <c r="AW282" s="12" t="s">
        <v>31</v>
      </c>
      <c r="AX282" s="12" t="s">
        <v>74</v>
      </c>
      <c r="AY282" s="246" t="s">
        <v>135</v>
      </c>
    </row>
    <row r="283" s="12" customFormat="1">
      <c r="B283" s="235"/>
      <c r="C283" s="236"/>
      <c r="D283" s="237" t="s">
        <v>143</v>
      </c>
      <c r="E283" s="238" t="s">
        <v>1</v>
      </c>
      <c r="F283" s="239" t="s">
        <v>485</v>
      </c>
      <c r="G283" s="236"/>
      <c r="H283" s="240">
        <v>4</v>
      </c>
      <c r="I283" s="241"/>
      <c r="J283" s="236"/>
      <c r="K283" s="236"/>
      <c r="L283" s="242"/>
      <c r="M283" s="243"/>
      <c r="N283" s="244"/>
      <c r="O283" s="244"/>
      <c r="P283" s="244"/>
      <c r="Q283" s="244"/>
      <c r="R283" s="244"/>
      <c r="S283" s="244"/>
      <c r="T283" s="245"/>
      <c r="AT283" s="246" t="s">
        <v>143</v>
      </c>
      <c r="AU283" s="246" t="s">
        <v>84</v>
      </c>
      <c r="AV283" s="12" t="s">
        <v>84</v>
      </c>
      <c r="AW283" s="12" t="s">
        <v>31</v>
      </c>
      <c r="AX283" s="12" t="s">
        <v>74</v>
      </c>
      <c r="AY283" s="246" t="s">
        <v>135</v>
      </c>
    </row>
    <row r="284" s="12" customFormat="1">
      <c r="B284" s="235"/>
      <c r="C284" s="236"/>
      <c r="D284" s="237" t="s">
        <v>143</v>
      </c>
      <c r="E284" s="238" t="s">
        <v>1</v>
      </c>
      <c r="F284" s="239" t="s">
        <v>486</v>
      </c>
      <c r="G284" s="236"/>
      <c r="H284" s="240">
        <v>29.359999999999999</v>
      </c>
      <c r="I284" s="241"/>
      <c r="J284" s="236"/>
      <c r="K284" s="236"/>
      <c r="L284" s="242"/>
      <c r="M284" s="243"/>
      <c r="N284" s="244"/>
      <c r="O284" s="244"/>
      <c r="P284" s="244"/>
      <c r="Q284" s="244"/>
      <c r="R284" s="244"/>
      <c r="S284" s="244"/>
      <c r="T284" s="245"/>
      <c r="AT284" s="246" t="s">
        <v>143</v>
      </c>
      <c r="AU284" s="246" t="s">
        <v>84</v>
      </c>
      <c r="AV284" s="12" t="s">
        <v>84</v>
      </c>
      <c r="AW284" s="12" t="s">
        <v>31</v>
      </c>
      <c r="AX284" s="12" t="s">
        <v>74</v>
      </c>
      <c r="AY284" s="246" t="s">
        <v>135</v>
      </c>
    </row>
    <row r="285" s="12" customFormat="1">
      <c r="B285" s="235"/>
      <c r="C285" s="236"/>
      <c r="D285" s="237" t="s">
        <v>143</v>
      </c>
      <c r="E285" s="238" t="s">
        <v>1</v>
      </c>
      <c r="F285" s="239" t="s">
        <v>487</v>
      </c>
      <c r="G285" s="236"/>
      <c r="H285" s="240">
        <v>29.559999999999999</v>
      </c>
      <c r="I285" s="241"/>
      <c r="J285" s="236"/>
      <c r="K285" s="236"/>
      <c r="L285" s="242"/>
      <c r="M285" s="243"/>
      <c r="N285" s="244"/>
      <c r="O285" s="244"/>
      <c r="P285" s="244"/>
      <c r="Q285" s="244"/>
      <c r="R285" s="244"/>
      <c r="S285" s="244"/>
      <c r="T285" s="245"/>
      <c r="AT285" s="246" t="s">
        <v>143</v>
      </c>
      <c r="AU285" s="246" t="s">
        <v>84</v>
      </c>
      <c r="AV285" s="12" t="s">
        <v>84</v>
      </c>
      <c r="AW285" s="12" t="s">
        <v>31</v>
      </c>
      <c r="AX285" s="12" t="s">
        <v>74</v>
      </c>
      <c r="AY285" s="246" t="s">
        <v>135</v>
      </c>
    </row>
    <row r="286" s="12" customFormat="1">
      <c r="B286" s="235"/>
      <c r="C286" s="236"/>
      <c r="D286" s="237" t="s">
        <v>143</v>
      </c>
      <c r="E286" s="238" t="s">
        <v>1</v>
      </c>
      <c r="F286" s="239" t="s">
        <v>488</v>
      </c>
      <c r="G286" s="236"/>
      <c r="H286" s="240">
        <v>29.859999999999999</v>
      </c>
      <c r="I286" s="241"/>
      <c r="J286" s="236"/>
      <c r="K286" s="236"/>
      <c r="L286" s="242"/>
      <c r="M286" s="243"/>
      <c r="N286" s="244"/>
      <c r="O286" s="244"/>
      <c r="P286" s="244"/>
      <c r="Q286" s="244"/>
      <c r="R286" s="244"/>
      <c r="S286" s="244"/>
      <c r="T286" s="245"/>
      <c r="AT286" s="246" t="s">
        <v>143</v>
      </c>
      <c r="AU286" s="246" t="s">
        <v>84</v>
      </c>
      <c r="AV286" s="12" t="s">
        <v>84</v>
      </c>
      <c r="AW286" s="12" t="s">
        <v>31</v>
      </c>
      <c r="AX286" s="12" t="s">
        <v>74</v>
      </c>
      <c r="AY286" s="246" t="s">
        <v>135</v>
      </c>
    </row>
    <row r="287" s="12" customFormat="1">
      <c r="B287" s="235"/>
      <c r="C287" s="236"/>
      <c r="D287" s="237" t="s">
        <v>143</v>
      </c>
      <c r="E287" s="238" t="s">
        <v>1</v>
      </c>
      <c r="F287" s="239" t="s">
        <v>489</v>
      </c>
      <c r="G287" s="236"/>
      <c r="H287" s="240">
        <v>24.82</v>
      </c>
      <c r="I287" s="241"/>
      <c r="J287" s="236"/>
      <c r="K287" s="236"/>
      <c r="L287" s="242"/>
      <c r="M287" s="243"/>
      <c r="N287" s="244"/>
      <c r="O287" s="244"/>
      <c r="P287" s="244"/>
      <c r="Q287" s="244"/>
      <c r="R287" s="244"/>
      <c r="S287" s="244"/>
      <c r="T287" s="245"/>
      <c r="AT287" s="246" t="s">
        <v>143</v>
      </c>
      <c r="AU287" s="246" t="s">
        <v>84</v>
      </c>
      <c r="AV287" s="12" t="s">
        <v>84</v>
      </c>
      <c r="AW287" s="12" t="s">
        <v>31</v>
      </c>
      <c r="AX287" s="12" t="s">
        <v>74</v>
      </c>
      <c r="AY287" s="246" t="s">
        <v>135</v>
      </c>
    </row>
    <row r="288" s="12" customFormat="1">
      <c r="B288" s="235"/>
      <c r="C288" s="236"/>
      <c r="D288" s="237" t="s">
        <v>143</v>
      </c>
      <c r="E288" s="238" t="s">
        <v>1</v>
      </c>
      <c r="F288" s="239" t="s">
        <v>490</v>
      </c>
      <c r="G288" s="236"/>
      <c r="H288" s="240">
        <v>18.800000000000001</v>
      </c>
      <c r="I288" s="241"/>
      <c r="J288" s="236"/>
      <c r="K288" s="236"/>
      <c r="L288" s="242"/>
      <c r="M288" s="243"/>
      <c r="N288" s="244"/>
      <c r="O288" s="244"/>
      <c r="P288" s="244"/>
      <c r="Q288" s="244"/>
      <c r="R288" s="244"/>
      <c r="S288" s="244"/>
      <c r="T288" s="245"/>
      <c r="AT288" s="246" t="s">
        <v>143</v>
      </c>
      <c r="AU288" s="246" t="s">
        <v>84</v>
      </c>
      <c r="AV288" s="12" t="s">
        <v>84</v>
      </c>
      <c r="AW288" s="12" t="s">
        <v>31</v>
      </c>
      <c r="AX288" s="12" t="s">
        <v>74</v>
      </c>
      <c r="AY288" s="246" t="s">
        <v>135</v>
      </c>
    </row>
    <row r="289" s="12" customFormat="1">
      <c r="B289" s="235"/>
      <c r="C289" s="236"/>
      <c r="D289" s="237" t="s">
        <v>143</v>
      </c>
      <c r="E289" s="238" t="s">
        <v>1</v>
      </c>
      <c r="F289" s="239" t="s">
        <v>491</v>
      </c>
      <c r="G289" s="236"/>
      <c r="H289" s="240">
        <v>24.859999999999999</v>
      </c>
      <c r="I289" s="241"/>
      <c r="J289" s="236"/>
      <c r="K289" s="236"/>
      <c r="L289" s="242"/>
      <c r="M289" s="243"/>
      <c r="N289" s="244"/>
      <c r="O289" s="244"/>
      <c r="P289" s="244"/>
      <c r="Q289" s="244"/>
      <c r="R289" s="244"/>
      <c r="S289" s="244"/>
      <c r="T289" s="245"/>
      <c r="AT289" s="246" t="s">
        <v>143</v>
      </c>
      <c r="AU289" s="246" t="s">
        <v>84</v>
      </c>
      <c r="AV289" s="12" t="s">
        <v>84</v>
      </c>
      <c r="AW289" s="12" t="s">
        <v>31</v>
      </c>
      <c r="AX289" s="12" t="s">
        <v>74</v>
      </c>
      <c r="AY289" s="246" t="s">
        <v>135</v>
      </c>
    </row>
    <row r="290" s="12" customFormat="1">
      <c r="B290" s="235"/>
      <c r="C290" s="236"/>
      <c r="D290" s="237" t="s">
        <v>143</v>
      </c>
      <c r="E290" s="238" t="s">
        <v>1</v>
      </c>
      <c r="F290" s="239" t="s">
        <v>492</v>
      </c>
      <c r="G290" s="236"/>
      <c r="H290" s="240">
        <v>29.280000000000001</v>
      </c>
      <c r="I290" s="241"/>
      <c r="J290" s="236"/>
      <c r="K290" s="236"/>
      <c r="L290" s="242"/>
      <c r="M290" s="243"/>
      <c r="N290" s="244"/>
      <c r="O290" s="244"/>
      <c r="P290" s="244"/>
      <c r="Q290" s="244"/>
      <c r="R290" s="244"/>
      <c r="S290" s="244"/>
      <c r="T290" s="245"/>
      <c r="AT290" s="246" t="s">
        <v>143</v>
      </c>
      <c r="AU290" s="246" t="s">
        <v>84</v>
      </c>
      <c r="AV290" s="12" t="s">
        <v>84</v>
      </c>
      <c r="AW290" s="12" t="s">
        <v>31</v>
      </c>
      <c r="AX290" s="12" t="s">
        <v>74</v>
      </c>
      <c r="AY290" s="246" t="s">
        <v>135</v>
      </c>
    </row>
    <row r="291" s="12" customFormat="1">
      <c r="B291" s="235"/>
      <c r="C291" s="236"/>
      <c r="D291" s="237" t="s">
        <v>143</v>
      </c>
      <c r="E291" s="238" t="s">
        <v>1</v>
      </c>
      <c r="F291" s="239" t="s">
        <v>493</v>
      </c>
      <c r="G291" s="236"/>
      <c r="H291" s="240">
        <v>30</v>
      </c>
      <c r="I291" s="241"/>
      <c r="J291" s="236"/>
      <c r="K291" s="236"/>
      <c r="L291" s="242"/>
      <c r="M291" s="243"/>
      <c r="N291" s="244"/>
      <c r="O291" s="244"/>
      <c r="P291" s="244"/>
      <c r="Q291" s="244"/>
      <c r="R291" s="244"/>
      <c r="S291" s="244"/>
      <c r="T291" s="245"/>
      <c r="AT291" s="246" t="s">
        <v>143</v>
      </c>
      <c r="AU291" s="246" t="s">
        <v>84</v>
      </c>
      <c r="AV291" s="12" t="s">
        <v>84</v>
      </c>
      <c r="AW291" s="12" t="s">
        <v>31</v>
      </c>
      <c r="AX291" s="12" t="s">
        <v>74</v>
      </c>
      <c r="AY291" s="246" t="s">
        <v>135</v>
      </c>
    </row>
    <row r="292" s="12" customFormat="1">
      <c r="B292" s="235"/>
      <c r="C292" s="236"/>
      <c r="D292" s="237" t="s">
        <v>143</v>
      </c>
      <c r="E292" s="238" t="s">
        <v>1</v>
      </c>
      <c r="F292" s="239" t="s">
        <v>494</v>
      </c>
      <c r="G292" s="236"/>
      <c r="H292" s="240">
        <v>29.98</v>
      </c>
      <c r="I292" s="241"/>
      <c r="J292" s="236"/>
      <c r="K292" s="236"/>
      <c r="L292" s="242"/>
      <c r="M292" s="243"/>
      <c r="N292" s="244"/>
      <c r="O292" s="244"/>
      <c r="P292" s="244"/>
      <c r="Q292" s="244"/>
      <c r="R292" s="244"/>
      <c r="S292" s="244"/>
      <c r="T292" s="245"/>
      <c r="AT292" s="246" t="s">
        <v>143</v>
      </c>
      <c r="AU292" s="246" t="s">
        <v>84</v>
      </c>
      <c r="AV292" s="12" t="s">
        <v>84</v>
      </c>
      <c r="AW292" s="12" t="s">
        <v>31</v>
      </c>
      <c r="AX292" s="12" t="s">
        <v>74</v>
      </c>
      <c r="AY292" s="246" t="s">
        <v>135</v>
      </c>
    </row>
    <row r="293" s="12" customFormat="1">
      <c r="B293" s="235"/>
      <c r="C293" s="236"/>
      <c r="D293" s="237" t="s">
        <v>143</v>
      </c>
      <c r="E293" s="238" t="s">
        <v>1</v>
      </c>
      <c r="F293" s="239" t="s">
        <v>495</v>
      </c>
      <c r="G293" s="236"/>
      <c r="H293" s="240">
        <v>17.100000000000001</v>
      </c>
      <c r="I293" s="241"/>
      <c r="J293" s="236"/>
      <c r="K293" s="236"/>
      <c r="L293" s="242"/>
      <c r="M293" s="243"/>
      <c r="N293" s="244"/>
      <c r="O293" s="244"/>
      <c r="P293" s="244"/>
      <c r="Q293" s="244"/>
      <c r="R293" s="244"/>
      <c r="S293" s="244"/>
      <c r="T293" s="245"/>
      <c r="AT293" s="246" t="s">
        <v>143</v>
      </c>
      <c r="AU293" s="246" t="s">
        <v>84</v>
      </c>
      <c r="AV293" s="12" t="s">
        <v>84</v>
      </c>
      <c r="AW293" s="12" t="s">
        <v>31</v>
      </c>
      <c r="AX293" s="12" t="s">
        <v>74</v>
      </c>
      <c r="AY293" s="246" t="s">
        <v>135</v>
      </c>
    </row>
    <row r="294" s="12" customFormat="1">
      <c r="B294" s="235"/>
      <c r="C294" s="236"/>
      <c r="D294" s="237" t="s">
        <v>143</v>
      </c>
      <c r="E294" s="238" t="s">
        <v>1</v>
      </c>
      <c r="F294" s="239" t="s">
        <v>497</v>
      </c>
      <c r="G294" s="236"/>
      <c r="H294" s="240">
        <v>40.600000000000001</v>
      </c>
      <c r="I294" s="241"/>
      <c r="J294" s="236"/>
      <c r="K294" s="236"/>
      <c r="L294" s="242"/>
      <c r="M294" s="243"/>
      <c r="N294" s="244"/>
      <c r="O294" s="244"/>
      <c r="P294" s="244"/>
      <c r="Q294" s="244"/>
      <c r="R294" s="244"/>
      <c r="S294" s="244"/>
      <c r="T294" s="245"/>
      <c r="AT294" s="246" t="s">
        <v>143</v>
      </c>
      <c r="AU294" s="246" t="s">
        <v>84</v>
      </c>
      <c r="AV294" s="12" t="s">
        <v>84</v>
      </c>
      <c r="AW294" s="12" t="s">
        <v>31</v>
      </c>
      <c r="AX294" s="12" t="s">
        <v>74</v>
      </c>
      <c r="AY294" s="246" t="s">
        <v>135</v>
      </c>
    </row>
    <row r="295" s="12" customFormat="1">
      <c r="B295" s="235"/>
      <c r="C295" s="236"/>
      <c r="D295" s="237" t="s">
        <v>143</v>
      </c>
      <c r="E295" s="238" t="s">
        <v>1</v>
      </c>
      <c r="F295" s="239" t="s">
        <v>498</v>
      </c>
      <c r="G295" s="236"/>
      <c r="H295" s="240">
        <v>32.600000000000001</v>
      </c>
      <c r="I295" s="241"/>
      <c r="J295" s="236"/>
      <c r="K295" s="236"/>
      <c r="L295" s="242"/>
      <c r="M295" s="243"/>
      <c r="N295" s="244"/>
      <c r="O295" s="244"/>
      <c r="P295" s="244"/>
      <c r="Q295" s="244"/>
      <c r="R295" s="244"/>
      <c r="S295" s="244"/>
      <c r="T295" s="245"/>
      <c r="AT295" s="246" t="s">
        <v>143</v>
      </c>
      <c r="AU295" s="246" t="s">
        <v>84</v>
      </c>
      <c r="AV295" s="12" t="s">
        <v>84</v>
      </c>
      <c r="AW295" s="12" t="s">
        <v>31</v>
      </c>
      <c r="AX295" s="12" t="s">
        <v>74</v>
      </c>
      <c r="AY295" s="246" t="s">
        <v>135</v>
      </c>
    </row>
    <row r="296" s="12" customFormat="1">
      <c r="B296" s="235"/>
      <c r="C296" s="236"/>
      <c r="D296" s="237" t="s">
        <v>143</v>
      </c>
      <c r="E296" s="238" t="s">
        <v>1</v>
      </c>
      <c r="F296" s="239" t="s">
        <v>182</v>
      </c>
      <c r="G296" s="236"/>
      <c r="H296" s="240">
        <v>23.48</v>
      </c>
      <c r="I296" s="241"/>
      <c r="J296" s="236"/>
      <c r="K296" s="236"/>
      <c r="L296" s="242"/>
      <c r="M296" s="243"/>
      <c r="N296" s="244"/>
      <c r="O296" s="244"/>
      <c r="P296" s="244"/>
      <c r="Q296" s="244"/>
      <c r="R296" s="244"/>
      <c r="S296" s="244"/>
      <c r="T296" s="245"/>
      <c r="AT296" s="246" t="s">
        <v>143</v>
      </c>
      <c r="AU296" s="246" t="s">
        <v>84</v>
      </c>
      <c r="AV296" s="12" t="s">
        <v>84</v>
      </c>
      <c r="AW296" s="12" t="s">
        <v>31</v>
      </c>
      <c r="AX296" s="12" t="s">
        <v>74</v>
      </c>
      <c r="AY296" s="246" t="s">
        <v>135</v>
      </c>
    </row>
    <row r="297" s="13" customFormat="1">
      <c r="B297" s="257"/>
      <c r="C297" s="258"/>
      <c r="D297" s="237" t="s">
        <v>143</v>
      </c>
      <c r="E297" s="259" t="s">
        <v>1</v>
      </c>
      <c r="F297" s="260" t="s">
        <v>171</v>
      </c>
      <c r="G297" s="258"/>
      <c r="H297" s="261">
        <v>459.2600000000001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AT297" s="267" t="s">
        <v>143</v>
      </c>
      <c r="AU297" s="267" t="s">
        <v>84</v>
      </c>
      <c r="AV297" s="13" t="s">
        <v>141</v>
      </c>
      <c r="AW297" s="13" t="s">
        <v>31</v>
      </c>
      <c r="AX297" s="13" t="s">
        <v>82</v>
      </c>
      <c r="AY297" s="267" t="s">
        <v>135</v>
      </c>
    </row>
    <row r="298" s="1" customFormat="1" ht="16.5" customHeight="1">
      <c r="B298" s="37"/>
      <c r="C298" s="222" t="s">
        <v>232</v>
      </c>
      <c r="D298" s="222" t="s">
        <v>137</v>
      </c>
      <c r="E298" s="223" t="s">
        <v>326</v>
      </c>
      <c r="F298" s="224" t="s">
        <v>327</v>
      </c>
      <c r="G298" s="225" t="s">
        <v>178</v>
      </c>
      <c r="H298" s="226">
        <v>459.25999999999999</v>
      </c>
      <c r="I298" s="227"/>
      <c r="J298" s="228">
        <f>ROUND(I298*H298,2)</f>
        <v>0</v>
      </c>
      <c r="K298" s="224" t="s">
        <v>196</v>
      </c>
      <c r="L298" s="42"/>
      <c r="M298" s="229" t="s">
        <v>1</v>
      </c>
      <c r="N298" s="230" t="s">
        <v>39</v>
      </c>
      <c r="O298" s="85"/>
      <c r="P298" s="231">
        <f>O298*H298</f>
        <v>0</v>
      </c>
      <c r="Q298" s="231">
        <v>2.0000000000000002E-05</v>
      </c>
      <c r="R298" s="231">
        <f>Q298*H298</f>
        <v>0.009185200000000001</v>
      </c>
      <c r="S298" s="231">
        <v>0</v>
      </c>
      <c r="T298" s="232">
        <f>S298*H298</f>
        <v>0</v>
      </c>
      <c r="AR298" s="233" t="s">
        <v>217</v>
      </c>
      <c r="AT298" s="233" t="s">
        <v>137</v>
      </c>
      <c r="AU298" s="233" t="s">
        <v>84</v>
      </c>
      <c r="AY298" s="16" t="s">
        <v>135</v>
      </c>
      <c r="BE298" s="234">
        <f><![CDATA[IF(N298="základní",J298,0)]]></f>
        <v>0</v>
      </c>
      <c r="BF298" s="234">
        <f><![CDATA[IF(N298="snížená",J298,0)]]></f>
        <v>0</v>
      </c>
      <c r="BG298" s="234">
        <f><![CDATA[IF(N298="zákl. přenesená",J298,0)]]></f>
        <v>0</v>
      </c>
      <c r="BH298" s="234">
        <f><![CDATA[IF(N298="sníž. přenesená",J298,0)]]></f>
        <v>0</v>
      </c>
      <c r="BI298" s="234">
        <f><![CDATA[IF(N298="nulová",J298,0)]]></f>
        <v>0</v>
      </c>
      <c r="BJ298" s="16" t="s">
        <v>82</v>
      </c>
      <c r="BK298" s="234">
        <f>ROUND(I298*H298,2)</f>
        <v>0</v>
      </c>
      <c r="BL298" s="16" t="s">
        <v>217</v>
      </c>
      <c r="BM298" s="233" t="s">
        <v>529</v>
      </c>
    </row>
    <row r="299" s="12" customFormat="1">
      <c r="B299" s="235"/>
      <c r="C299" s="236"/>
      <c r="D299" s="237" t="s">
        <v>143</v>
      </c>
      <c r="E299" s="238" t="s">
        <v>1</v>
      </c>
      <c r="F299" s="239" t="s">
        <v>483</v>
      </c>
      <c r="G299" s="236"/>
      <c r="H299" s="240">
        <v>80.959999999999994</v>
      </c>
      <c r="I299" s="241"/>
      <c r="J299" s="236"/>
      <c r="K299" s="236"/>
      <c r="L299" s="242"/>
      <c r="M299" s="243"/>
      <c r="N299" s="244"/>
      <c r="O299" s="244"/>
      <c r="P299" s="244"/>
      <c r="Q299" s="244"/>
      <c r="R299" s="244"/>
      <c r="S299" s="244"/>
      <c r="T299" s="245"/>
      <c r="AT299" s="246" t="s">
        <v>143</v>
      </c>
      <c r="AU299" s="246" t="s">
        <v>84</v>
      </c>
      <c r="AV299" s="12" t="s">
        <v>84</v>
      </c>
      <c r="AW299" s="12" t="s">
        <v>31</v>
      </c>
      <c r="AX299" s="12" t="s">
        <v>74</v>
      </c>
      <c r="AY299" s="246" t="s">
        <v>135</v>
      </c>
    </row>
    <row r="300" s="12" customFormat="1">
      <c r="B300" s="235"/>
      <c r="C300" s="236"/>
      <c r="D300" s="237" t="s">
        <v>143</v>
      </c>
      <c r="E300" s="238" t="s">
        <v>1</v>
      </c>
      <c r="F300" s="239" t="s">
        <v>484</v>
      </c>
      <c r="G300" s="236"/>
      <c r="H300" s="240">
        <v>14</v>
      </c>
      <c r="I300" s="241"/>
      <c r="J300" s="236"/>
      <c r="K300" s="236"/>
      <c r="L300" s="242"/>
      <c r="M300" s="243"/>
      <c r="N300" s="244"/>
      <c r="O300" s="244"/>
      <c r="P300" s="244"/>
      <c r="Q300" s="244"/>
      <c r="R300" s="244"/>
      <c r="S300" s="244"/>
      <c r="T300" s="245"/>
      <c r="AT300" s="246" t="s">
        <v>143</v>
      </c>
      <c r="AU300" s="246" t="s">
        <v>84</v>
      </c>
      <c r="AV300" s="12" t="s">
        <v>84</v>
      </c>
      <c r="AW300" s="12" t="s">
        <v>31</v>
      </c>
      <c r="AX300" s="12" t="s">
        <v>74</v>
      </c>
      <c r="AY300" s="246" t="s">
        <v>135</v>
      </c>
    </row>
    <row r="301" s="12" customFormat="1">
      <c r="B301" s="235"/>
      <c r="C301" s="236"/>
      <c r="D301" s="237" t="s">
        <v>143</v>
      </c>
      <c r="E301" s="238" t="s">
        <v>1</v>
      </c>
      <c r="F301" s="239" t="s">
        <v>485</v>
      </c>
      <c r="G301" s="236"/>
      <c r="H301" s="240">
        <v>4</v>
      </c>
      <c r="I301" s="241"/>
      <c r="J301" s="236"/>
      <c r="K301" s="236"/>
      <c r="L301" s="242"/>
      <c r="M301" s="243"/>
      <c r="N301" s="244"/>
      <c r="O301" s="244"/>
      <c r="P301" s="244"/>
      <c r="Q301" s="244"/>
      <c r="R301" s="244"/>
      <c r="S301" s="244"/>
      <c r="T301" s="245"/>
      <c r="AT301" s="246" t="s">
        <v>143</v>
      </c>
      <c r="AU301" s="246" t="s">
        <v>84</v>
      </c>
      <c r="AV301" s="12" t="s">
        <v>84</v>
      </c>
      <c r="AW301" s="12" t="s">
        <v>31</v>
      </c>
      <c r="AX301" s="12" t="s">
        <v>74</v>
      </c>
      <c r="AY301" s="246" t="s">
        <v>135</v>
      </c>
    </row>
    <row r="302" s="12" customFormat="1">
      <c r="B302" s="235"/>
      <c r="C302" s="236"/>
      <c r="D302" s="237" t="s">
        <v>143</v>
      </c>
      <c r="E302" s="238" t="s">
        <v>1</v>
      </c>
      <c r="F302" s="239" t="s">
        <v>486</v>
      </c>
      <c r="G302" s="236"/>
      <c r="H302" s="240">
        <v>29.359999999999999</v>
      </c>
      <c r="I302" s="241"/>
      <c r="J302" s="236"/>
      <c r="K302" s="236"/>
      <c r="L302" s="242"/>
      <c r="M302" s="243"/>
      <c r="N302" s="244"/>
      <c r="O302" s="244"/>
      <c r="P302" s="244"/>
      <c r="Q302" s="244"/>
      <c r="R302" s="244"/>
      <c r="S302" s="244"/>
      <c r="T302" s="245"/>
      <c r="AT302" s="246" t="s">
        <v>143</v>
      </c>
      <c r="AU302" s="246" t="s">
        <v>84</v>
      </c>
      <c r="AV302" s="12" t="s">
        <v>84</v>
      </c>
      <c r="AW302" s="12" t="s">
        <v>31</v>
      </c>
      <c r="AX302" s="12" t="s">
        <v>74</v>
      </c>
      <c r="AY302" s="246" t="s">
        <v>135</v>
      </c>
    </row>
    <row r="303" s="12" customFormat="1">
      <c r="B303" s="235"/>
      <c r="C303" s="236"/>
      <c r="D303" s="237" t="s">
        <v>143</v>
      </c>
      <c r="E303" s="238" t="s">
        <v>1</v>
      </c>
      <c r="F303" s="239" t="s">
        <v>487</v>
      </c>
      <c r="G303" s="236"/>
      <c r="H303" s="240">
        <v>29.559999999999999</v>
      </c>
      <c r="I303" s="241"/>
      <c r="J303" s="236"/>
      <c r="K303" s="236"/>
      <c r="L303" s="242"/>
      <c r="M303" s="243"/>
      <c r="N303" s="244"/>
      <c r="O303" s="244"/>
      <c r="P303" s="244"/>
      <c r="Q303" s="244"/>
      <c r="R303" s="244"/>
      <c r="S303" s="244"/>
      <c r="T303" s="245"/>
      <c r="AT303" s="246" t="s">
        <v>143</v>
      </c>
      <c r="AU303" s="246" t="s">
        <v>84</v>
      </c>
      <c r="AV303" s="12" t="s">
        <v>84</v>
      </c>
      <c r="AW303" s="12" t="s">
        <v>31</v>
      </c>
      <c r="AX303" s="12" t="s">
        <v>74</v>
      </c>
      <c r="AY303" s="246" t="s">
        <v>135</v>
      </c>
    </row>
    <row r="304" s="12" customFormat="1">
      <c r="B304" s="235"/>
      <c r="C304" s="236"/>
      <c r="D304" s="237" t="s">
        <v>143</v>
      </c>
      <c r="E304" s="238" t="s">
        <v>1</v>
      </c>
      <c r="F304" s="239" t="s">
        <v>488</v>
      </c>
      <c r="G304" s="236"/>
      <c r="H304" s="240">
        <v>29.859999999999999</v>
      </c>
      <c r="I304" s="241"/>
      <c r="J304" s="236"/>
      <c r="K304" s="236"/>
      <c r="L304" s="242"/>
      <c r="M304" s="243"/>
      <c r="N304" s="244"/>
      <c r="O304" s="244"/>
      <c r="P304" s="244"/>
      <c r="Q304" s="244"/>
      <c r="R304" s="244"/>
      <c r="S304" s="244"/>
      <c r="T304" s="245"/>
      <c r="AT304" s="246" t="s">
        <v>143</v>
      </c>
      <c r="AU304" s="246" t="s">
        <v>84</v>
      </c>
      <c r="AV304" s="12" t="s">
        <v>84</v>
      </c>
      <c r="AW304" s="12" t="s">
        <v>31</v>
      </c>
      <c r="AX304" s="12" t="s">
        <v>74</v>
      </c>
      <c r="AY304" s="246" t="s">
        <v>135</v>
      </c>
    </row>
    <row r="305" s="12" customFormat="1">
      <c r="B305" s="235"/>
      <c r="C305" s="236"/>
      <c r="D305" s="237" t="s">
        <v>143</v>
      </c>
      <c r="E305" s="238" t="s">
        <v>1</v>
      </c>
      <c r="F305" s="239" t="s">
        <v>489</v>
      </c>
      <c r="G305" s="236"/>
      <c r="H305" s="240">
        <v>24.82</v>
      </c>
      <c r="I305" s="241"/>
      <c r="J305" s="236"/>
      <c r="K305" s="236"/>
      <c r="L305" s="242"/>
      <c r="M305" s="243"/>
      <c r="N305" s="244"/>
      <c r="O305" s="244"/>
      <c r="P305" s="244"/>
      <c r="Q305" s="244"/>
      <c r="R305" s="244"/>
      <c r="S305" s="244"/>
      <c r="T305" s="245"/>
      <c r="AT305" s="246" t="s">
        <v>143</v>
      </c>
      <c r="AU305" s="246" t="s">
        <v>84</v>
      </c>
      <c r="AV305" s="12" t="s">
        <v>84</v>
      </c>
      <c r="AW305" s="12" t="s">
        <v>31</v>
      </c>
      <c r="AX305" s="12" t="s">
        <v>74</v>
      </c>
      <c r="AY305" s="246" t="s">
        <v>135</v>
      </c>
    </row>
    <row r="306" s="12" customFormat="1">
      <c r="B306" s="235"/>
      <c r="C306" s="236"/>
      <c r="D306" s="237" t="s">
        <v>143</v>
      </c>
      <c r="E306" s="238" t="s">
        <v>1</v>
      </c>
      <c r="F306" s="239" t="s">
        <v>490</v>
      </c>
      <c r="G306" s="236"/>
      <c r="H306" s="240">
        <v>18.800000000000001</v>
      </c>
      <c r="I306" s="241"/>
      <c r="J306" s="236"/>
      <c r="K306" s="236"/>
      <c r="L306" s="242"/>
      <c r="M306" s="243"/>
      <c r="N306" s="244"/>
      <c r="O306" s="244"/>
      <c r="P306" s="244"/>
      <c r="Q306" s="244"/>
      <c r="R306" s="244"/>
      <c r="S306" s="244"/>
      <c r="T306" s="245"/>
      <c r="AT306" s="246" t="s">
        <v>143</v>
      </c>
      <c r="AU306" s="246" t="s">
        <v>84</v>
      </c>
      <c r="AV306" s="12" t="s">
        <v>84</v>
      </c>
      <c r="AW306" s="12" t="s">
        <v>31</v>
      </c>
      <c r="AX306" s="12" t="s">
        <v>74</v>
      </c>
      <c r="AY306" s="246" t="s">
        <v>135</v>
      </c>
    </row>
    <row r="307" s="12" customFormat="1">
      <c r="B307" s="235"/>
      <c r="C307" s="236"/>
      <c r="D307" s="237" t="s">
        <v>143</v>
      </c>
      <c r="E307" s="238" t="s">
        <v>1</v>
      </c>
      <c r="F307" s="239" t="s">
        <v>491</v>
      </c>
      <c r="G307" s="236"/>
      <c r="H307" s="240">
        <v>24.859999999999999</v>
      </c>
      <c r="I307" s="241"/>
      <c r="J307" s="236"/>
      <c r="K307" s="236"/>
      <c r="L307" s="242"/>
      <c r="M307" s="243"/>
      <c r="N307" s="244"/>
      <c r="O307" s="244"/>
      <c r="P307" s="244"/>
      <c r="Q307" s="244"/>
      <c r="R307" s="244"/>
      <c r="S307" s="244"/>
      <c r="T307" s="245"/>
      <c r="AT307" s="246" t="s">
        <v>143</v>
      </c>
      <c r="AU307" s="246" t="s">
        <v>84</v>
      </c>
      <c r="AV307" s="12" t="s">
        <v>84</v>
      </c>
      <c r="AW307" s="12" t="s">
        <v>31</v>
      </c>
      <c r="AX307" s="12" t="s">
        <v>74</v>
      </c>
      <c r="AY307" s="246" t="s">
        <v>135</v>
      </c>
    </row>
    <row r="308" s="12" customFormat="1">
      <c r="B308" s="235"/>
      <c r="C308" s="236"/>
      <c r="D308" s="237" t="s">
        <v>143</v>
      </c>
      <c r="E308" s="238" t="s">
        <v>1</v>
      </c>
      <c r="F308" s="239" t="s">
        <v>492</v>
      </c>
      <c r="G308" s="236"/>
      <c r="H308" s="240">
        <v>29.280000000000001</v>
      </c>
      <c r="I308" s="241"/>
      <c r="J308" s="236"/>
      <c r="K308" s="236"/>
      <c r="L308" s="242"/>
      <c r="M308" s="243"/>
      <c r="N308" s="244"/>
      <c r="O308" s="244"/>
      <c r="P308" s="244"/>
      <c r="Q308" s="244"/>
      <c r="R308" s="244"/>
      <c r="S308" s="244"/>
      <c r="T308" s="245"/>
      <c r="AT308" s="246" t="s">
        <v>143</v>
      </c>
      <c r="AU308" s="246" t="s">
        <v>84</v>
      </c>
      <c r="AV308" s="12" t="s">
        <v>84</v>
      </c>
      <c r="AW308" s="12" t="s">
        <v>31</v>
      </c>
      <c r="AX308" s="12" t="s">
        <v>74</v>
      </c>
      <c r="AY308" s="246" t="s">
        <v>135</v>
      </c>
    </row>
    <row r="309" s="12" customFormat="1">
      <c r="B309" s="235"/>
      <c r="C309" s="236"/>
      <c r="D309" s="237" t="s">
        <v>143</v>
      </c>
      <c r="E309" s="238" t="s">
        <v>1</v>
      </c>
      <c r="F309" s="239" t="s">
        <v>493</v>
      </c>
      <c r="G309" s="236"/>
      <c r="H309" s="240">
        <v>30</v>
      </c>
      <c r="I309" s="241"/>
      <c r="J309" s="236"/>
      <c r="K309" s="236"/>
      <c r="L309" s="242"/>
      <c r="M309" s="243"/>
      <c r="N309" s="244"/>
      <c r="O309" s="244"/>
      <c r="P309" s="244"/>
      <c r="Q309" s="244"/>
      <c r="R309" s="244"/>
      <c r="S309" s="244"/>
      <c r="T309" s="245"/>
      <c r="AT309" s="246" t="s">
        <v>143</v>
      </c>
      <c r="AU309" s="246" t="s">
        <v>84</v>
      </c>
      <c r="AV309" s="12" t="s">
        <v>84</v>
      </c>
      <c r="AW309" s="12" t="s">
        <v>4</v>
      </c>
      <c r="AX309" s="12" t="s">
        <v>74</v>
      </c>
      <c r="AY309" s="246" t="s">
        <v>135</v>
      </c>
    </row>
    <row r="310" s="12" customFormat="1">
      <c r="B310" s="235"/>
      <c r="C310" s="236"/>
      <c r="D310" s="237" t="s">
        <v>143</v>
      </c>
      <c r="E310" s="238" t="s">
        <v>1</v>
      </c>
      <c r="F310" s="239" t="s">
        <v>494</v>
      </c>
      <c r="G310" s="236"/>
      <c r="H310" s="240">
        <v>29.98</v>
      </c>
      <c r="I310" s="241"/>
      <c r="J310" s="236"/>
      <c r="K310" s="236"/>
      <c r="L310" s="242"/>
      <c r="M310" s="243"/>
      <c r="N310" s="244"/>
      <c r="O310" s="244"/>
      <c r="P310" s="244"/>
      <c r="Q310" s="244"/>
      <c r="R310" s="244"/>
      <c r="S310" s="244"/>
      <c r="T310" s="245"/>
      <c r="AT310" s="246" t="s">
        <v>143</v>
      </c>
      <c r="AU310" s="246" t="s">
        <v>84</v>
      </c>
      <c r="AV310" s="12" t="s">
        <v>84</v>
      </c>
      <c r="AW310" s="12" t="s">
        <v>31</v>
      </c>
      <c r="AX310" s="12" t="s">
        <v>74</v>
      </c>
      <c r="AY310" s="246" t="s">
        <v>135</v>
      </c>
    </row>
    <row r="311" s="12" customFormat="1">
      <c r="B311" s="235"/>
      <c r="C311" s="236"/>
      <c r="D311" s="237" t="s">
        <v>143</v>
      </c>
      <c r="E311" s="238" t="s">
        <v>1</v>
      </c>
      <c r="F311" s="239" t="s">
        <v>495</v>
      </c>
      <c r="G311" s="236"/>
      <c r="H311" s="240">
        <v>17.100000000000001</v>
      </c>
      <c r="I311" s="241"/>
      <c r="J311" s="236"/>
      <c r="K311" s="236"/>
      <c r="L311" s="242"/>
      <c r="M311" s="243"/>
      <c r="N311" s="244"/>
      <c r="O311" s="244"/>
      <c r="P311" s="244"/>
      <c r="Q311" s="244"/>
      <c r="R311" s="244"/>
      <c r="S311" s="244"/>
      <c r="T311" s="245"/>
      <c r="AT311" s="246" t="s">
        <v>143</v>
      </c>
      <c r="AU311" s="246" t="s">
        <v>84</v>
      </c>
      <c r="AV311" s="12" t="s">
        <v>84</v>
      </c>
      <c r="AW311" s="12" t="s">
        <v>31</v>
      </c>
      <c r="AX311" s="12" t="s">
        <v>74</v>
      </c>
      <c r="AY311" s="246" t="s">
        <v>135</v>
      </c>
    </row>
    <row r="312" s="12" customFormat="1">
      <c r="B312" s="235"/>
      <c r="C312" s="236"/>
      <c r="D312" s="237" t="s">
        <v>143</v>
      </c>
      <c r="E312" s="238" t="s">
        <v>1</v>
      </c>
      <c r="F312" s="239" t="s">
        <v>497</v>
      </c>
      <c r="G312" s="236"/>
      <c r="H312" s="240">
        <v>40.600000000000001</v>
      </c>
      <c r="I312" s="241"/>
      <c r="J312" s="236"/>
      <c r="K312" s="236"/>
      <c r="L312" s="242"/>
      <c r="M312" s="243"/>
      <c r="N312" s="244"/>
      <c r="O312" s="244"/>
      <c r="P312" s="244"/>
      <c r="Q312" s="244"/>
      <c r="R312" s="244"/>
      <c r="S312" s="244"/>
      <c r="T312" s="245"/>
      <c r="AT312" s="246" t="s">
        <v>143</v>
      </c>
      <c r="AU312" s="246" t="s">
        <v>84</v>
      </c>
      <c r="AV312" s="12" t="s">
        <v>84</v>
      </c>
      <c r="AW312" s="12" t="s">
        <v>31</v>
      </c>
      <c r="AX312" s="12" t="s">
        <v>74</v>
      </c>
      <c r="AY312" s="246" t="s">
        <v>135</v>
      </c>
    </row>
    <row r="313" s="12" customFormat="1">
      <c r="B313" s="235"/>
      <c r="C313" s="236"/>
      <c r="D313" s="237" t="s">
        <v>143</v>
      </c>
      <c r="E313" s="238" t="s">
        <v>1</v>
      </c>
      <c r="F313" s="239" t="s">
        <v>498</v>
      </c>
      <c r="G313" s="236"/>
      <c r="H313" s="240">
        <v>32.600000000000001</v>
      </c>
      <c r="I313" s="241"/>
      <c r="J313" s="236"/>
      <c r="K313" s="236"/>
      <c r="L313" s="242"/>
      <c r="M313" s="243"/>
      <c r="N313" s="244"/>
      <c r="O313" s="244"/>
      <c r="P313" s="244"/>
      <c r="Q313" s="244"/>
      <c r="R313" s="244"/>
      <c r="S313" s="244"/>
      <c r="T313" s="245"/>
      <c r="AT313" s="246" t="s">
        <v>143</v>
      </c>
      <c r="AU313" s="246" t="s">
        <v>84</v>
      </c>
      <c r="AV313" s="12" t="s">
        <v>84</v>
      </c>
      <c r="AW313" s="12" t="s">
        <v>31</v>
      </c>
      <c r="AX313" s="12" t="s">
        <v>74</v>
      </c>
      <c r="AY313" s="246" t="s">
        <v>135</v>
      </c>
    </row>
    <row r="314" s="12" customFormat="1">
      <c r="B314" s="235"/>
      <c r="C314" s="236"/>
      <c r="D314" s="237" t="s">
        <v>143</v>
      </c>
      <c r="E314" s="238" t="s">
        <v>1</v>
      </c>
      <c r="F314" s="239" t="s">
        <v>182</v>
      </c>
      <c r="G314" s="236"/>
      <c r="H314" s="240">
        <v>23.48</v>
      </c>
      <c r="I314" s="241"/>
      <c r="J314" s="236"/>
      <c r="K314" s="236"/>
      <c r="L314" s="242"/>
      <c r="M314" s="243"/>
      <c r="N314" s="244"/>
      <c r="O314" s="244"/>
      <c r="P314" s="244"/>
      <c r="Q314" s="244"/>
      <c r="R314" s="244"/>
      <c r="S314" s="244"/>
      <c r="T314" s="245"/>
      <c r="AT314" s="246" t="s">
        <v>143</v>
      </c>
      <c r="AU314" s="246" t="s">
        <v>84</v>
      </c>
      <c r="AV314" s="12" t="s">
        <v>84</v>
      </c>
      <c r="AW314" s="12" t="s">
        <v>31</v>
      </c>
      <c r="AX314" s="12" t="s">
        <v>74</v>
      </c>
      <c r="AY314" s="246" t="s">
        <v>135</v>
      </c>
    </row>
    <row r="315" s="13" customFormat="1">
      <c r="B315" s="257"/>
      <c r="C315" s="258"/>
      <c r="D315" s="237" t="s">
        <v>143</v>
      </c>
      <c r="E315" s="259" t="s">
        <v>1</v>
      </c>
      <c r="F315" s="260" t="s">
        <v>171</v>
      </c>
      <c r="G315" s="258"/>
      <c r="H315" s="261">
        <v>459.2600000000001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AT315" s="267" t="s">
        <v>143</v>
      </c>
      <c r="AU315" s="267" t="s">
        <v>84</v>
      </c>
      <c r="AV315" s="13" t="s">
        <v>141</v>
      </c>
      <c r="AW315" s="13" t="s">
        <v>31</v>
      </c>
      <c r="AX315" s="13" t="s">
        <v>82</v>
      </c>
      <c r="AY315" s="267" t="s">
        <v>135</v>
      </c>
    </row>
    <row r="316" s="1" customFormat="1" ht="16.5" customHeight="1">
      <c r="B316" s="37"/>
      <c r="C316" s="247" t="s">
        <v>237</v>
      </c>
      <c r="D316" s="247" t="s">
        <v>157</v>
      </c>
      <c r="E316" s="248" t="s">
        <v>330</v>
      </c>
      <c r="F316" s="249" t="s">
        <v>331</v>
      </c>
      <c r="G316" s="250" t="s">
        <v>178</v>
      </c>
      <c r="H316" s="251">
        <v>505.18599999999998</v>
      </c>
      <c r="I316" s="252"/>
      <c r="J316" s="253">
        <f>ROUND(I316*H316,2)</f>
        <v>0</v>
      </c>
      <c r="K316" s="249" t="s">
        <v>332</v>
      </c>
      <c r="L316" s="254"/>
      <c r="M316" s="255" t="s">
        <v>1</v>
      </c>
      <c r="N316" s="256" t="s">
        <v>39</v>
      </c>
      <c r="O316" s="85"/>
      <c r="P316" s="231">
        <f>O316*H316</f>
        <v>0</v>
      </c>
      <c r="Q316" s="231">
        <v>0.00035</v>
      </c>
      <c r="R316" s="231">
        <f>Q316*H316</f>
        <v>0.1768151</v>
      </c>
      <c r="S316" s="231">
        <v>0</v>
      </c>
      <c r="T316" s="232">
        <f>S316*H316</f>
        <v>0</v>
      </c>
      <c r="AR316" s="233" t="s">
        <v>257</v>
      </c>
      <c r="AT316" s="233" t="s">
        <v>157</v>
      </c>
      <c r="AU316" s="233" t="s">
        <v>84</v>
      </c>
      <c r="AY316" s="16" t="s">
        <v>135</v>
      </c>
      <c r="BE316" s="234">
        <f><![CDATA[IF(N316="základní",J316,0)]]></f>
        <v>0</v>
      </c>
      <c r="BF316" s="234">
        <f><![CDATA[IF(N316="snížená",J316,0)]]></f>
        <v>0</v>
      </c>
      <c r="BG316" s="234">
        <f><![CDATA[IF(N316="zákl. přenesená",J316,0)]]></f>
        <v>0</v>
      </c>
      <c r="BH316" s="234">
        <f><![CDATA[IF(N316="sníž. přenesená",J316,0)]]></f>
        <v>0</v>
      </c>
      <c r="BI316" s="234">
        <f><![CDATA[IF(N316="nulová",J316,0)]]></f>
        <v>0</v>
      </c>
      <c r="BJ316" s="16" t="s">
        <v>82</v>
      </c>
      <c r="BK316" s="234">
        <f>ROUND(I316*H316,2)</f>
        <v>0</v>
      </c>
      <c r="BL316" s="16" t="s">
        <v>217</v>
      </c>
      <c r="BM316" s="233" t="s">
        <v>530</v>
      </c>
    </row>
    <row r="317" s="12" customFormat="1">
      <c r="B317" s="235"/>
      <c r="C317" s="236"/>
      <c r="D317" s="237" t="s">
        <v>143</v>
      </c>
      <c r="E317" s="236"/>
      <c r="F317" s="239" t="s">
        <v>531</v>
      </c>
      <c r="G317" s="236"/>
      <c r="H317" s="240">
        <v>505.18599999999998</v>
      </c>
      <c r="I317" s="241"/>
      <c r="J317" s="236"/>
      <c r="K317" s="236"/>
      <c r="L317" s="242"/>
      <c r="M317" s="243"/>
      <c r="N317" s="244"/>
      <c r="O317" s="244"/>
      <c r="P317" s="244"/>
      <c r="Q317" s="244"/>
      <c r="R317" s="244"/>
      <c r="S317" s="244"/>
      <c r="T317" s="245"/>
      <c r="AT317" s="246" t="s">
        <v>143</v>
      </c>
      <c r="AU317" s="246" t="s">
        <v>84</v>
      </c>
      <c r="AV317" s="12" t="s">
        <v>84</v>
      </c>
      <c r="AW317" s="12" t="s">
        <v>4</v>
      </c>
      <c r="AX317" s="12" t="s">
        <v>82</v>
      </c>
      <c r="AY317" s="246" t="s">
        <v>135</v>
      </c>
    </row>
    <row r="318" s="1" customFormat="1" ht="24" customHeight="1">
      <c r="B318" s="37"/>
      <c r="C318" s="222" t="s">
        <v>7</v>
      </c>
      <c r="D318" s="222" t="s">
        <v>137</v>
      </c>
      <c r="E318" s="223" t="s">
        <v>340</v>
      </c>
      <c r="F318" s="224" t="s">
        <v>341</v>
      </c>
      <c r="G318" s="225" t="s">
        <v>210</v>
      </c>
      <c r="H318" s="226">
        <v>0.186</v>
      </c>
      <c r="I318" s="227"/>
      <c r="J318" s="228">
        <f>ROUND(I318*H318,2)</f>
        <v>0</v>
      </c>
      <c r="K318" s="224" t="s">
        <v>196</v>
      </c>
      <c r="L318" s="42"/>
      <c r="M318" s="229" t="s">
        <v>1</v>
      </c>
      <c r="N318" s="230" t="s">
        <v>39</v>
      </c>
      <c r="O318" s="85"/>
      <c r="P318" s="231">
        <f>O318*H318</f>
        <v>0</v>
      </c>
      <c r="Q318" s="231">
        <v>0</v>
      </c>
      <c r="R318" s="231">
        <f>Q318*H318</f>
        <v>0</v>
      </c>
      <c r="S318" s="231">
        <v>0</v>
      </c>
      <c r="T318" s="232">
        <f>S318*H318</f>
        <v>0</v>
      </c>
      <c r="AR318" s="233" t="s">
        <v>217</v>
      </c>
      <c r="AT318" s="233" t="s">
        <v>137</v>
      </c>
      <c r="AU318" s="233" t="s">
        <v>84</v>
      </c>
      <c r="AY318" s="16" t="s">
        <v>135</v>
      </c>
      <c r="BE318" s="234">
        <f><![CDATA[IF(N318="základní",J318,0)]]></f>
        <v>0</v>
      </c>
      <c r="BF318" s="234">
        <f><![CDATA[IF(N318="snížená",J318,0)]]></f>
        <v>0</v>
      </c>
      <c r="BG318" s="234">
        <f><![CDATA[IF(N318="zákl. přenesená",J318,0)]]></f>
        <v>0</v>
      </c>
      <c r="BH318" s="234">
        <f><![CDATA[IF(N318="sníž. přenesená",J318,0)]]></f>
        <v>0</v>
      </c>
      <c r="BI318" s="234">
        <f><![CDATA[IF(N318="nulová",J318,0)]]></f>
        <v>0</v>
      </c>
      <c r="BJ318" s="16" t="s">
        <v>82</v>
      </c>
      <c r="BK318" s="234">
        <f>ROUND(I318*H318,2)</f>
        <v>0</v>
      </c>
      <c r="BL318" s="16" t="s">
        <v>217</v>
      </c>
      <c r="BM318" s="233" t="s">
        <v>532</v>
      </c>
    </row>
    <row r="319" s="12" customFormat="1">
      <c r="B319" s="235"/>
      <c r="C319" s="236"/>
      <c r="D319" s="237" t="s">
        <v>143</v>
      </c>
      <c r="E319" s="238" t="s">
        <v>1</v>
      </c>
      <c r="F319" s="239" t="s">
        <v>533</v>
      </c>
      <c r="G319" s="236"/>
      <c r="H319" s="240">
        <v>0.186</v>
      </c>
      <c r="I319" s="241"/>
      <c r="J319" s="236"/>
      <c r="K319" s="236"/>
      <c r="L319" s="242"/>
      <c r="M319" s="243"/>
      <c r="N319" s="244"/>
      <c r="O319" s="244"/>
      <c r="P319" s="244"/>
      <c r="Q319" s="244"/>
      <c r="R319" s="244"/>
      <c r="S319" s="244"/>
      <c r="T319" s="245"/>
      <c r="AT319" s="246" t="s">
        <v>143</v>
      </c>
      <c r="AU319" s="246" t="s">
        <v>84</v>
      </c>
      <c r="AV319" s="12" t="s">
        <v>84</v>
      </c>
      <c r="AW319" s="12" t="s">
        <v>31</v>
      </c>
      <c r="AX319" s="12" t="s">
        <v>82</v>
      </c>
      <c r="AY319" s="246" t="s">
        <v>135</v>
      </c>
    </row>
    <row r="320" s="11" customFormat="1" ht="22.8" customHeight="1">
      <c r="B320" s="206"/>
      <c r="C320" s="207"/>
      <c r="D320" s="208" t="s">
        <v>73</v>
      </c>
      <c r="E320" s="220" t="s">
        <v>357</v>
      </c>
      <c r="F320" s="220" t="s">
        <v>358</v>
      </c>
      <c r="G320" s="207"/>
      <c r="H320" s="207"/>
      <c r="I320" s="210"/>
      <c r="J320" s="221">
        <f>BK320</f>
        <v>0</v>
      </c>
      <c r="K320" s="207"/>
      <c r="L320" s="212"/>
      <c r="M320" s="213"/>
      <c r="N320" s="214"/>
      <c r="O320" s="214"/>
      <c r="P320" s="215">
        <f>SUM(P321:P332)</f>
        <v>0</v>
      </c>
      <c r="Q320" s="214"/>
      <c r="R320" s="215">
        <f>SUM(R321:R332)</f>
        <v>0.010319999999999999</v>
      </c>
      <c r="S320" s="214"/>
      <c r="T320" s="216">
        <f>SUM(T321:T332)</f>
        <v>0</v>
      </c>
      <c r="AR320" s="217" t="s">
        <v>84</v>
      </c>
      <c r="AT320" s="218" t="s">
        <v>73</v>
      </c>
      <c r="AU320" s="218" t="s">
        <v>82</v>
      </c>
      <c r="AY320" s="217" t="s">
        <v>135</v>
      </c>
      <c r="BK320" s="219">
        <f>SUM(BK321:BK332)</f>
        <v>0</v>
      </c>
    </row>
    <row r="321" s="1" customFormat="1" ht="24" customHeight="1">
      <c r="B321" s="37"/>
      <c r="C321" s="222" t="s">
        <v>248</v>
      </c>
      <c r="D321" s="222" t="s">
        <v>137</v>
      </c>
      <c r="E321" s="223" t="s">
        <v>360</v>
      </c>
      <c r="F321" s="224" t="s">
        <v>361</v>
      </c>
      <c r="G321" s="225" t="s">
        <v>140</v>
      </c>
      <c r="H321" s="226">
        <v>838.98000000000002</v>
      </c>
      <c r="I321" s="227"/>
      <c r="J321" s="228">
        <f>ROUND(I321*H321,2)</f>
        <v>0</v>
      </c>
      <c r="K321" s="224" t="s">
        <v>196</v>
      </c>
      <c r="L321" s="42"/>
      <c r="M321" s="229" t="s">
        <v>1</v>
      </c>
      <c r="N321" s="230" t="s">
        <v>39</v>
      </c>
      <c r="O321" s="85"/>
      <c r="P321" s="231">
        <f>O321*H321</f>
        <v>0</v>
      </c>
      <c r="Q321" s="231">
        <v>0</v>
      </c>
      <c r="R321" s="231">
        <f>Q321*H321</f>
        <v>0</v>
      </c>
      <c r="S321" s="231">
        <v>0</v>
      </c>
      <c r="T321" s="232">
        <f>S321*H321</f>
        <v>0</v>
      </c>
      <c r="AR321" s="233" t="s">
        <v>217</v>
      </c>
      <c r="AT321" s="233" t="s">
        <v>137</v>
      </c>
      <c r="AU321" s="233" t="s">
        <v>84</v>
      </c>
      <c r="AY321" s="16" t="s">
        <v>135</v>
      </c>
      <c r="BE321" s="234">
        <f><![CDATA[IF(N321="základní",J321,0)]]></f>
        <v>0</v>
      </c>
      <c r="BF321" s="234">
        <f><![CDATA[IF(N321="snížená",J321,0)]]></f>
        <v>0</v>
      </c>
      <c r="BG321" s="234">
        <f><![CDATA[IF(N321="zákl. přenesená",J321,0)]]></f>
        <v>0</v>
      </c>
      <c r="BH321" s="234">
        <f><![CDATA[IF(N321="sníž. přenesená",J321,0)]]></f>
        <v>0</v>
      </c>
      <c r="BI321" s="234">
        <f><![CDATA[IF(N321="nulová",J321,0)]]></f>
        <v>0</v>
      </c>
      <c r="BJ321" s="16" t="s">
        <v>82</v>
      </c>
      <c r="BK321" s="234">
        <f>ROUND(I321*H321,2)</f>
        <v>0</v>
      </c>
      <c r="BL321" s="16" t="s">
        <v>217</v>
      </c>
      <c r="BM321" s="233" t="s">
        <v>534</v>
      </c>
    </row>
    <row r="322" s="12" customFormat="1">
      <c r="B322" s="235"/>
      <c r="C322" s="236"/>
      <c r="D322" s="237" t="s">
        <v>143</v>
      </c>
      <c r="E322" s="238" t="s">
        <v>1</v>
      </c>
      <c r="F322" s="239" t="s">
        <v>504</v>
      </c>
      <c r="G322" s="236"/>
      <c r="H322" s="240">
        <v>838.98000000000002</v>
      </c>
      <c r="I322" s="241"/>
      <c r="J322" s="236"/>
      <c r="K322" s="236"/>
      <c r="L322" s="242"/>
      <c r="M322" s="243"/>
      <c r="N322" s="244"/>
      <c r="O322" s="244"/>
      <c r="P322" s="244"/>
      <c r="Q322" s="244"/>
      <c r="R322" s="244"/>
      <c r="S322" s="244"/>
      <c r="T322" s="245"/>
      <c r="AT322" s="246" t="s">
        <v>143</v>
      </c>
      <c r="AU322" s="246" t="s">
        <v>84</v>
      </c>
      <c r="AV322" s="12" t="s">
        <v>84</v>
      </c>
      <c r="AW322" s="12" t="s">
        <v>31</v>
      </c>
      <c r="AX322" s="12" t="s">
        <v>82</v>
      </c>
      <c r="AY322" s="246" t="s">
        <v>135</v>
      </c>
    </row>
    <row r="323" s="1" customFormat="1" ht="24" customHeight="1">
      <c r="B323" s="37"/>
      <c r="C323" s="222" t="s">
        <v>253</v>
      </c>
      <c r="D323" s="222" t="s">
        <v>137</v>
      </c>
      <c r="E323" s="223" t="s">
        <v>364</v>
      </c>
      <c r="F323" s="224" t="s">
        <v>365</v>
      </c>
      <c r="G323" s="225" t="s">
        <v>366</v>
      </c>
      <c r="H323" s="226">
        <v>7</v>
      </c>
      <c r="I323" s="227"/>
      <c r="J323" s="228">
        <f>ROUND(I323*H323,2)</f>
        <v>0</v>
      </c>
      <c r="K323" s="224" t="s">
        <v>196</v>
      </c>
      <c r="L323" s="42"/>
      <c r="M323" s="229" t="s">
        <v>1</v>
      </c>
      <c r="N323" s="230" t="s">
        <v>39</v>
      </c>
      <c r="O323" s="85"/>
      <c r="P323" s="231">
        <f>O323*H323</f>
        <v>0</v>
      </c>
      <c r="Q323" s="231">
        <v>0</v>
      </c>
      <c r="R323" s="231">
        <f>Q323*H323</f>
        <v>0</v>
      </c>
      <c r="S323" s="231">
        <v>0</v>
      </c>
      <c r="T323" s="232">
        <f>S323*H323</f>
        <v>0</v>
      </c>
      <c r="AR323" s="233" t="s">
        <v>217</v>
      </c>
      <c r="AT323" s="233" t="s">
        <v>137</v>
      </c>
      <c r="AU323" s="233" t="s">
        <v>84</v>
      </c>
      <c r="AY323" s="16" t="s">
        <v>135</v>
      </c>
      <c r="BE323" s="234">
        <f><![CDATA[IF(N323="základní",J323,0)]]></f>
        <v>0</v>
      </c>
      <c r="BF323" s="234">
        <f><![CDATA[IF(N323="snížená",J323,0)]]></f>
        <v>0</v>
      </c>
      <c r="BG323" s="234">
        <f><![CDATA[IF(N323="zákl. přenesená",J323,0)]]></f>
        <v>0</v>
      </c>
      <c r="BH323" s="234">
        <f><![CDATA[IF(N323="sníž. přenesená",J323,0)]]></f>
        <v>0</v>
      </c>
      <c r="BI323" s="234">
        <f><![CDATA[IF(N323="nulová",J323,0)]]></f>
        <v>0</v>
      </c>
      <c r="BJ323" s="16" t="s">
        <v>82</v>
      </c>
      <c r="BK323" s="234">
        <f>ROUND(I323*H323,2)</f>
        <v>0</v>
      </c>
      <c r="BL323" s="16" t="s">
        <v>217</v>
      </c>
      <c r="BM323" s="233" t="s">
        <v>535</v>
      </c>
    </row>
    <row r="324" s="1" customFormat="1" ht="24" customHeight="1">
      <c r="B324" s="37"/>
      <c r="C324" s="222" t="s">
        <v>261</v>
      </c>
      <c r="D324" s="222" t="s">
        <v>137</v>
      </c>
      <c r="E324" s="223" t="s">
        <v>369</v>
      </c>
      <c r="F324" s="224" t="s">
        <v>370</v>
      </c>
      <c r="G324" s="225" t="s">
        <v>140</v>
      </c>
      <c r="H324" s="226">
        <v>12</v>
      </c>
      <c r="I324" s="227"/>
      <c r="J324" s="228">
        <f>ROUND(I324*H324,2)</f>
        <v>0</v>
      </c>
      <c r="K324" s="224" t="s">
        <v>196</v>
      </c>
      <c r="L324" s="42"/>
      <c r="M324" s="229" t="s">
        <v>1</v>
      </c>
      <c r="N324" s="230" t="s">
        <v>39</v>
      </c>
      <c r="O324" s="85"/>
      <c r="P324" s="231">
        <f>O324*H324</f>
        <v>0</v>
      </c>
      <c r="Q324" s="231">
        <v>0.00011</v>
      </c>
      <c r="R324" s="231">
        <f>Q324*H324</f>
        <v>0.00132</v>
      </c>
      <c r="S324" s="231">
        <v>0</v>
      </c>
      <c r="T324" s="232">
        <f>S324*H324</f>
        <v>0</v>
      </c>
      <c r="AR324" s="233" t="s">
        <v>217</v>
      </c>
      <c r="AT324" s="233" t="s">
        <v>137</v>
      </c>
      <c r="AU324" s="233" t="s">
        <v>84</v>
      </c>
      <c r="AY324" s="16" t="s">
        <v>135</v>
      </c>
      <c r="BE324" s="234">
        <f><![CDATA[IF(N324="základní",J324,0)]]></f>
        <v>0</v>
      </c>
      <c r="BF324" s="234">
        <f><![CDATA[IF(N324="snížená",J324,0)]]></f>
        <v>0</v>
      </c>
      <c r="BG324" s="234">
        <f><![CDATA[IF(N324="zákl. přenesená",J324,0)]]></f>
        <v>0</v>
      </c>
      <c r="BH324" s="234">
        <f><![CDATA[IF(N324="sníž. přenesená",J324,0)]]></f>
        <v>0</v>
      </c>
      <c r="BI324" s="234">
        <f><![CDATA[IF(N324="nulová",J324,0)]]></f>
        <v>0</v>
      </c>
      <c r="BJ324" s="16" t="s">
        <v>82</v>
      </c>
      <c r="BK324" s="234">
        <f>ROUND(I324*H324,2)</f>
        <v>0</v>
      </c>
      <c r="BL324" s="16" t="s">
        <v>217</v>
      </c>
      <c r="BM324" s="233" t="s">
        <v>536</v>
      </c>
    </row>
    <row r="325" s="12" customFormat="1">
      <c r="B325" s="235"/>
      <c r="C325" s="236"/>
      <c r="D325" s="237" t="s">
        <v>143</v>
      </c>
      <c r="E325" s="238" t="s">
        <v>1</v>
      </c>
      <c r="F325" s="239" t="s">
        <v>537</v>
      </c>
      <c r="G325" s="236"/>
      <c r="H325" s="240">
        <v>12</v>
      </c>
      <c r="I325" s="241"/>
      <c r="J325" s="236"/>
      <c r="K325" s="236"/>
      <c r="L325" s="242"/>
      <c r="M325" s="243"/>
      <c r="N325" s="244"/>
      <c r="O325" s="244"/>
      <c r="P325" s="244"/>
      <c r="Q325" s="244"/>
      <c r="R325" s="244"/>
      <c r="S325" s="244"/>
      <c r="T325" s="245"/>
      <c r="AT325" s="246" t="s">
        <v>143</v>
      </c>
      <c r="AU325" s="246" t="s">
        <v>84</v>
      </c>
      <c r="AV325" s="12" t="s">
        <v>84</v>
      </c>
      <c r="AW325" s="12" t="s">
        <v>31</v>
      </c>
      <c r="AX325" s="12" t="s">
        <v>82</v>
      </c>
      <c r="AY325" s="246" t="s">
        <v>135</v>
      </c>
    </row>
    <row r="326" s="1" customFormat="1" ht="24" customHeight="1">
      <c r="B326" s="37"/>
      <c r="C326" s="222" t="s">
        <v>268</v>
      </c>
      <c r="D326" s="222" t="s">
        <v>137</v>
      </c>
      <c r="E326" s="223" t="s">
        <v>374</v>
      </c>
      <c r="F326" s="224" t="s">
        <v>375</v>
      </c>
      <c r="G326" s="225" t="s">
        <v>140</v>
      </c>
      <c r="H326" s="226">
        <v>12</v>
      </c>
      <c r="I326" s="227"/>
      <c r="J326" s="228">
        <f>ROUND(I326*H326,2)</f>
        <v>0</v>
      </c>
      <c r="K326" s="224" t="s">
        <v>196</v>
      </c>
      <c r="L326" s="42"/>
      <c r="M326" s="229" t="s">
        <v>1</v>
      </c>
      <c r="N326" s="230" t="s">
        <v>39</v>
      </c>
      <c r="O326" s="85"/>
      <c r="P326" s="231">
        <f>O326*H326</f>
        <v>0</v>
      </c>
      <c r="Q326" s="231">
        <v>0.00035</v>
      </c>
      <c r="R326" s="231">
        <f>Q326*H326</f>
        <v>0.0041999999999999997</v>
      </c>
      <c r="S326" s="231">
        <v>0</v>
      </c>
      <c r="T326" s="232">
        <f>S326*H326</f>
        <v>0</v>
      </c>
      <c r="AR326" s="233" t="s">
        <v>217</v>
      </c>
      <c r="AT326" s="233" t="s">
        <v>137</v>
      </c>
      <c r="AU326" s="233" t="s">
        <v>84</v>
      </c>
      <c r="AY326" s="16" t="s">
        <v>135</v>
      </c>
      <c r="BE326" s="234">
        <f><![CDATA[IF(N326="základní",J326,0)]]></f>
        <v>0</v>
      </c>
      <c r="BF326" s="234">
        <f><![CDATA[IF(N326="snížená",J326,0)]]></f>
        <v>0</v>
      </c>
      <c r="BG326" s="234">
        <f><![CDATA[IF(N326="zákl. přenesená",J326,0)]]></f>
        <v>0</v>
      </c>
      <c r="BH326" s="234">
        <f><![CDATA[IF(N326="sníž. přenesená",J326,0)]]></f>
        <v>0</v>
      </c>
      <c r="BI326" s="234">
        <f><![CDATA[IF(N326="nulová",J326,0)]]></f>
        <v>0</v>
      </c>
      <c r="BJ326" s="16" t="s">
        <v>82</v>
      </c>
      <c r="BK326" s="234">
        <f>ROUND(I326*H326,2)</f>
        <v>0</v>
      </c>
      <c r="BL326" s="16" t="s">
        <v>217</v>
      </c>
      <c r="BM326" s="233" t="s">
        <v>538</v>
      </c>
    </row>
    <row r="327" s="12" customFormat="1">
      <c r="B327" s="235"/>
      <c r="C327" s="236"/>
      <c r="D327" s="237" t="s">
        <v>143</v>
      </c>
      <c r="E327" s="238" t="s">
        <v>1</v>
      </c>
      <c r="F327" s="239" t="s">
        <v>537</v>
      </c>
      <c r="G327" s="236"/>
      <c r="H327" s="240">
        <v>12</v>
      </c>
      <c r="I327" s="241"/>
      <c r="J327" s="236"/>
      <c r="K327" s="236"/>
      <c r="L327" s="242"/>
      <c r="M327" s="243"/>
      <c r="N327" s="244"/>
      <c r="O327" s="244"/>
      <c r="P327" s="244"/>
      <c r="Q327" s="244"/>
      <c r="R327" s="244"/>
      <c r="S327" s="244"/>
      <c r="T327" s="245"/>
      <c r="AT327" s="246" t="s">
        <v>143</v>
      </c>
      <c r="AU327" s="246" t="s">
        <v>84</v>
      </c>
      <c r="AV327" s="12" t="s">
        <v>84</v>
      </c>
      <c r="AW327" s="12" t="s">
        <v>31</v>
      </c>
      <c r="AX327" s="12" t="s">
        <v>82</v>
      </c>
      <c r="AY327" s="246" t="s">
        <v>135</v>
      </c>
    </row>
    <row r="328" s="1" customFormat="1" ht="24" customHeight="1">
      <c r="B328" s="37"/>
      <c r="C328" s="222" t="s">
        <v>275</v>
      </c>
      <c r="D328" s="222" t="s">
        <v>137</v>
      </c>
      <c r="E328" s="223" t="s">
        <v>378</v>
      </c>
      <c r="F328" s="224" t="s">
        <v>379</v>
      </c>
      <c r="G328" s="225" t="s">
        <v>140</v>
      </c>
      <c r="H328" s="226">
        <v>12</v>
      </c>
      <c r="I328" s="227"/>
      <c r="J328" s="228">
        <f>ROUND(I328*H328,2)</f>
        <v>0</v>
      </c>
      <c r="K328" s="224" t="s">
        <v>196</v>
      </c>
      <c r="L328" s="42"/>
      <c r="M328" s="229" t="s">
        <v>1</v>
      </c>
      <c r="N328" s="230" t="s">
        <v>39</v>
      </c>
      <c r="O328" s="85"/>
      <c r="P328" s="231">
        <f>O328*H328</f>
        <v>0</v>
      </c>
      <c r="Q328" s="231">
        <v>0.00012</v>
      </c>
      <c r="R328" s="231">
        <f>Q328*H328</f>
        <v>0.0014400000000000001</v>
      </c>
      <c r="S328" s="231">
        <v>0</v>
      </c>
      <c r="T328" s="232">
        <f>S328*H328</f>
        <v>0</v>
      </c>
      <c r="AR328" s="233" t="s">
        <v>217</v>
      </c>
      <c r="AT328" s="233" t="s">
        <v>137</v>
      </c>
      <c r="AU328" s="233" t="s">
        <v>84</v>
      </c>
      <c r="AY328" s="16" t="s">
        <v>135</v>
      </c>
      <c r="BE328" s="234">
        <f><![CDATA[IF(N328="základní",J328,0)]]></f>
        <v>0</v>
      </c>
      <c r="BF328" s="234">
        <f><![CDATA[IF(N328="snížená",J328,0)]]></f>
        <v>0</v>
      </c>
      <c r="BG328" s="234">
        <f><![CDATA[IF(N328="zákl. přenesená",J328,0)]]></f>
        <v>0</v>
      </c>
      <c r="BH328" s="234">
        <f><![CDATA[IF(N328="sníž. přenesená",J328,0)]]></f>
        <v>0</v>
      </c>
      <c r="BI328" s="234">
        <f><![CDATA[IF(N328="nulová",J328,0)]]></f>
        <v>0</v>
      </c>
      <c r="BJ328" s="16" t="s">
        <v>82</v>
      </c>
      <c r="BK328" s="234">
        <f>ROUND(I328*H328,2)</f>
        <v>0</v>
      </c>
      <c r="BL328" s="16" t="s">
        <v>217</v>
      </c>
      <c r="BM328" s="233" t="s">
        <v>539</v>
      </c>
    </row>
    <row r="329" s="1" customFormat="1" ht="24" customHeight="1">
      <c r="B329" s="37"/>
      <c r="C329" s="222" t="s">
        <v>280</v>
      </c>
      <c r="D329" s="222" t="s">
        <v>137</v>
      </c>
      <c r="E329" s="223" t="s">
        <v>382</v>
      </c>
      <c r="F329" s="224" t="s">
        <v>383</v>
      </c>
      <c r="G329" s="225" t="s">
        <v>140</v>
      </c>
      <c r="H329" s="226">
        <v>12</v>
      </c>
      <c r="I329" s="227"/>
      <c r="J329" s="228">
        <f>ROUND(I329*H329,2)</f>
        <v>0</v>
      </c>
      <c r="K329" s="224" t="s">
        <v>196</v>
      </c>
      <c r="L329" s="42"/>
      <c r="M329" s="229" t="s">
        <v>1</v>
      </c>
      <c r="N329" s="230" t="s">
        <v>39</v>
      </c>
      <c r="O329" s="85"/>
      <c r="P329" s="231">
        <f>O329*H329</f>
        <v>0</v>
      </c>
      <c r="Q329" s="231">
        <v>3.0000000000000001E-05</v>
      </c>
      <c r="R329" s="231">
        <f>Q329*H329</f>
        <v>0.00036000000000000002</v>
      </c>
      <c r="S329" s="231">
        <v>0</v>
      </c>
      <c r="T329" s="232">
        <f>S329*H329</f>
        <v>0</v>
      </c>
      <c r="AR329" s="233" t="s">
        <v>217</v>
      </c>
      <c r="AT329" s="233" t="s">
        <v>137</v>
      </c>
      <c r="AU329" s="233" t="s">
        <v>84</v>
      </c>
      <c r="AY329" s="16" t="s">
        <v>135</v>
      </c>
      <c r="BE329" s="234">
        <f><![CDATA[IF(N329="základní",J329,0)]]></f>
        <v>0</v>
      </c>
      <c r="BF329" s="234">
        <f><![CDATA[IF(N329="snížená",J329,0)]]></f>
        <v>0</v>
      </c>
      <c r="BG329" s="234">
        <f><![CDATA[IF(N329="zákl. přenesená",J329,0)]]></f>
        <v>0</v>
      </c>
      <c r="BH329" s="234">
        <f><![CDATA[IF(N329="sníž. přenesená",J329,0)]]></f>
        <v>0</v>
      </c>
      <c r="BI329" s="234">
        <f><![CDATA[IF(N329="nulová",J329,0)]]></f>
        <v>0</v>
      </c>
      <c r="BJ329" s="16" t="s">
        <v>82</v>
      </c>
      <c r="BK329" s="234">
        <f>ROUND(I329*H329,2)</f>
        <v>0</v>
      </c>
      <c r="BL329" s="16" t="s">
        <v>217</v>
      </c>
      <c r="BM329" s="233" t="s">
        <v>540</v>
      </c>
    </row>
    <row r="330" s="12" customFormat="1">
      <c r="B330" s="235"/>
      <c r="C330" s="236"/>
      <c r="D330" s="237" t="s">
        <v>143</v>
      </c>
      <c r="E330" s="238" t="s">
        <v>1</v>
      </c>
      <c r="F330" s="239" t="s">
        <v>537</v>
      </c>
      <c r="G330" s="236"/>
      <c r="H330" s="240">
        <v>12</v>
      </c>
      <c r="I330" s="241"/>
      <c r="J330" s="236"/>
      <c r="K330" s="236"/>
      <c r="L330" s="242"/>
      <c r="M330" s="243"/>
      <c r="N330" s="244"/>
      <c r="O330" s="244"/>
      <c r="P330" s="244"/>
      <c r="Q330" s="244"/>
      <c r="R330" s="244"/>
      <c r="S330" s="244"/>
      <c r="T330" s="245"/>
      <c r="AT330" s="246" t="s">
        <v>143</v>
      </c>
      <c r="AU330" s="246" t="s">
        <v>84</v>
      </c>
      <c r="AV330" s="12" t="s">
        <v>84</v>
      </c>
      <c r="AW330" s="12" t="s">
        <v>31</v>
      </c>
      <c r="AX330" s="12" t="s">
        <v>82</v>
      </c>
      <c r="AY330" s="246" t="s">
        <v>135</v>
      </c>
    </row>
    <row r="331" s="1" customFormat="1" ht="24" customHeight="1">
      <c r="B331" s="37"/>
      <c r="C331" s="222" t="s">
        <v>287</v>
      </c>
      <c r="D331" s="222" t="s">
        <v>137</v>
      </c>
      <c r="E331" s="223" t="s">
        <v>386</v>
      </c>
      <c r="F331" s="224" t="s">
        <v>387</v>
      </c>
      <c r="G331" s="225" t="s">
        <v>140</v>
      </c>
      <c r="H331" s="226">
        <v>12</v>
      </c>
      <c r="I331" s="227"/>
      <c r="J331" s="228">
        <f>ROUND(I331*H331,2)</f>
        <v>0</v>
      </c>
      <c r="K331" s="224" t="s">
        <v>196</v>
      </c>
      <c r="L331" s="42"/>
      <c r="M331" s="229" t="s">
        <v>1</v>
      </c>
      <c r="N331" s="230" t="s">
        <v>39</v>
      </c>
      <c r="O331" s="85"/>
      <c r="P331" s="231">
        <f>O331*H331</f>
        <v>0</v>
      </c>
      <c r="Q331" s="231">
        <v>0.00025000000000000001</v>
      </c>
      <c r="R331" s="231">
        <f>Q331*H331</f>
        <v>0.0030000000000000001</v>
      </c>
      <c r="S331" s="231">
        <v>0</v>
      </c>
      <c r="T331" s="232">
        <f>S331*H331</f>
        <v>0</v>
      </c>
      <c r="AR331" s="233" t="s">
        <v>217</v>
      </c>
      <c r="AT331" s="233" t="s">
        <v>137</v>
      </c>
      <c r="AU331" s="233" t="s">
        <v>84</v>
      </c>
      <c r="AY331" s="16" t="s">
        <v>135</v>
      </c>
      <c r="BE331" s="234">
        <f><![CDATA[IF(N331="základní",J331,0)]]></f>
        <v>0</v>
      </c>
      <c r="BF331" s="234">
        <f><![CDATA[IF(N331="snížená",J331,0)]]></f>
        <v>0</v>
      </c>
      <c r="BG331" s="234">
        <f><![CDATA[IF(N331="zákl. přenesená",J331,0)]]></f>
        <v>0</v>
      </c>
      <c r="BH331" s="234">
        <f><![CDATA[IF(N331="sníž. přenesená",J331,0)]]></f>
        <v>0</v>
      </c>
      <c r="BI331" s="234">
        <f><![CDATA[IF(N331="nulová",J331,0)]]></f>
        <v>0</v>
      </c>
      <c r="BJ331" s="16" t="s">
        <v>82</v>
      </c>
      <c r="BK331" s="234">
        <f>ROUND(I331*H331,2)</f>
        <v>0</v>
      </c>
      <c r="BL331" s="16" t="s">
        <v>217</v>
      </c>
      <c r="BM331" s="233" t="s">
        <v>541</v>
      </c>
    </row>
    <row r="332" s="12" customFormat="1">
      <c r="B332" s="235"/>
      <c r="C332" s="236"/>
      <c r="D332" s="237" t="s">
        <v>143</v>
      </c>
      <c r="E332" s="238" t="s">
        <v>1</v>
      </c>
      <c r="F332" s="239" t="s">
        <v>537</v>
      </c>
      <c r="G332" s="236"/>
      <c r="H332" s="240">
        <v>12</v>
      </c>
      <c r="I332" s="241"/>
      <c r="J332" s="236"/>
      <c r="K332" s="236"/>
      <c r="L332" s="242"/>
      <c r="M332" s="243"/>
      <c r="N332" s="244"/>
      <c r="O332" s="244"/>
      <c r="P332" s="244"/>
      <c r="Q332" s="244"/>
      <c r="R332" s="244"/>
      <c r="S332" s="244"/>
      <c r="T332" s="245"/>
      <c r="AT332" s="246" t="s">
        <v>143</v>
      </c>
      <c r="AU332" s="246" t="s">
        <v>84</v>
      </c>
      <c r="AV332" s="12" t="s">
        <v>84</v>
      </c>
      <c r="AW332" s="12" t="s">
        <v>31</v>
      </c>
      <c r="AX332" s="12" t="s">
        <v>82</v>
      </c>
      <c r="AY332" s="246" t="s">
        <v>135</v>
      </c>
    </row>
    <row r="333" s="11" customFormat="1" ht="22.8" customHeight="1">
      <c r="B333" s="206"/>
      <c r="C333" s="207"/>
      <c r="D333" s="208" t="s">
        <v>73</v>
      </c>
      <c r="E333" s="220" t="s">
        <v>389</v>
      </c>
      <c r="F333" s="220" t="s">
        <v>390</v>
      </c>
      <c r="G333" s="207"/>
      <c r="H333" s="207"/>
      <c r="I333" s="210"/>
      <c r="J333" s="221">
        <f>BK333</f>
        <v>0</v>
      </c>
      <c r="K333" s="207"/>
      <c r="L333" s="212"/>
      <c r="M333" s="213"/>
      <c r="N333" s="214"/>
      <c r="O333" s="214"/>
      <c r="P333" s="215">
        <f>SUM(P334:P346)</f>
        <v>0</v>
      </c>
      <c r="Q333" s="214"/>
      <c r="R333" s="215">
        <f>SUM(R334:R346)</f>
        <v>3.8829302200000004</v>
      </c>
      <c r="S333" s="214"/>
      <c r="T333" s="216">
        <f>SUM(T334:T346)</f>
        <v>0.54466442000000004</v>
      </c>
      <c r="AR333" s="217" t="s">
        <v>84</v>
      </c>
      <c r="AT333" s="218" t="s">
        <v>73</v>
      </c>
      <c r="AU333" s="218" t="s">
        <v>82</v>
      </c>
      <c r="AY333" s="217" t="s">
        <v>135</v>
      </c>
      <c r="BK333" s="219">
        <f>SUM(BK334:BK346)</f>
        <v>0</v>
      </c>
    </row>
    <row r="334" s="1" customFormat="1" ht="24" customHeight="1">
      <c r="B334" s="37"/>
      <c r="C334" s="222" t="s">
        <v>292</v>
      </c>
      <c r="D334" s="222" t="s">
        <v>137</v>
      </c>
      <c r="E334" s="223" t="s">
        <v>392</v>
      </c>
      <c r="F334" s="224" t="s">
        <v>393</v>
      </c>
      <c r="G334" s="225" t="s">
        <v>140</v>
      </c>
      <c r="H334" s="226">
        <v>1756.982</v>
      </c>
      <c r="I334" s="227"/>
      <c r="J334" s="228">
        <f>ROUND(I334*H334,2)</f>
        <v>0</v>
      </c>
      <c r="K334" s="224" t="s">
        <v>196</v>
      </c>
      <c r="L334" s="42"/>
      <c r="M334" s="229" t="s">
        <v>1</v>
      </c>
      <c r="N334" s="230" t="s">
        <v>39</v>
      </c>
      <c r="O334" s="85"/>
      <c r="P334" s="231">
        <f>O334*H334</f>
        <v>0</v>
      </c>
      <c r="Q334" s="231">
        <v>0</v>
      </c>
      <c r="R334" s="231">
        <f>Q334*H334</f>
        <v>0</v>
      </c>
      <c r="S334" s="231">
        <v>0</v>
      </c>
      <c r="T334" s="232">
        <f>S334*H334</f>
        <v>0</v>
      </c>
      <c r="AR334" s="233" t="s">
        <v>217</v>
      </c>
      <c r="AT334" s="233" t="s">
        <v>137</v>
      </c>
      <c r="AU334" s="233" t="s">
        <v>84</v>
      </c>
      <c r="AY334" s="16" t="s">
        <v>135</v>
      </c>
      <c r="BE334" s="234">
        <f><![CDATA[IF(N334="základní",J334,0)]]></f>
        <v>0</v>
      </c>
      <c r="BF334" s="234">
        <f><![CDATA[IF(N334="snížená",J334,0)]]></f>
        <v>0</v>
      </c>
      <c r="BG334" s="234">
        <f><![CDATA[IF(N334="zákl. přenesená",J334,0)]]></f>
        <v>0</v>
      </c>
      <c r="BH334" s="234">
        <f><![CDATA[IF(N334="sníž. přenesená",J334,0)]]></f>
        <v>0</v>
      </c>
      <c r="BI334" s="234">
        <f><![CDATA[IF(N334="nulová",J334,0)]]></f>
        <v>0</v>
      </c>
      <c r="BJ334" s="16" t="s">
        <v>82</v>
      </c>
      <c r="BK334" s="234">
        <f>ROUND(I334*H334,2)</f>
        <v>0</v>
      </c>
      <c r="BL334" s="16" t="s">
        <v>217</v>
      </c>
      <c r="BM334" s="233" t="s">
        <v>542</v>
      </c>
    </row>
    <row r="335" s="12" customFormat="1">
      <c r="B335" s="235"/>
      <c r="C335" s="236"/>
      <c r="D335" s="237" t="s">
        <v>143</v>
      </c>
      <c r="E335" s="238" t="s">
        <v>1</v>
      </c>
      <c r="F335" s="239" t="s">
        <v>503</v>
      </c>
      <c r="G335" s="236"/>
      <c r="H335" s="240">
        <v>672.78200000000004</v>
      </c>
      <c r="I335" s="241"/>
      <c r="J335" s="236"/>
      <c r="K335" s="236"/>
      <c r="L335" s="242"/>
      <c r="M335" s="243"/>
      <c r="N335" s="244"/>
      <c r="O335" s="244"/>
      <c r="P335" s="244"/>
      <c r="Q335" s="244"/>
      <c r="R335" s="244"/>
      <c r="S335" s="244"/>
      <c r="T335" s="245"/>
      <c r="AT335" s="246" t="s">
        <v>143</v>
      </c>
      <c r="AU335" s="246" t="s">
        <v>84</v>
      </c>
      <c r="AV335" s="12" t="s">
        <v>84</v>
      </c>
      <c r="AW335" s="12" t="s">
        <v>31</v>
      </c>
      <c r="AX335" s="12" t="s">
        <v>74</v>
      </c>
      <c r="AY335" s="246" t="s">
        <v>135</v>
      </c>
    </row>
    <row r="336" s="12" customFormat="1">
      <c r="B336" s="235"/>
      <c r="C336" s="236"/>
      <c r="D336" s="237" t="s">
        <v>143</v>
      </c>
      <c r="E336" s="238" t="s">
        <v>1</v>
      </c>
      <c r="F336" s="239" t="s">
        <v>504</v>
      </c>
      <c r="G336" s="236"/>
      <c r="H336" s="240">
        <v>838.98000000000002</v>
      </c>
      <c r="I336" s="241"/>
      <c r="J336" s="236"/>
      <c r="K336" s="236"/>
      <c r="L336" s="242"/>
      <c r="M336" s="243"/>
      <c r="N336" s="244"/>
      <c r="O336" s="244"/>
      <c r="P336" s="244"/>
      <c r="Q336" s="244"/>
      <c r="R336" s="244"/>
      <c r="S336" s="244"/>
      <c r="T336" s="245"/>
      <c r="AT336" s="246" t="s">
        <v>143</v>
      </c>
      <c r="AU336" s="246" t="s">
        <v>84</v>
      </c>
      <c r="AV336" s="12" t="s">
        <v>84</v>
      </c>
      <c r="AW336" s="12" t="s">
        <v>31</v>
      </c>
      <c r="AX336" s="12" t="s">
        <v>74</v>
      </c>
      <c r="AY336" s="246" t="s">
        <v>135</v>
      </c>
    </row>
    <row r="337" s="12" customFormat="1">
      <c r="B337" s="235"/>
      <c r="C337" s="236"/>
      <c r="D337" s="237" t="s">
        <v>143</v>
      </c>
      <c r="E337" s="238" t="s">
        <v>1</v>
      </c>
      <c r="F337" s="239" t="s">
        <v>512</v>
      </c>
      <c r="G337" s="236"/>
      <c r="H337" s="240">
        <v>38.5</v>
      </c>
      <c r="I337" s="241"/>
      <c r="J337" s="236"/>
      <c r="K337" s="236"/>
      <c r="L337" s="242"/>
      <c r="M337" s="243"/>
      <c r="N337" s="244"/>
      <c r="O337" s="244"/>
      <c r="P337" s="244"/>
      <c r="Q337" s="244"/>
      <c r="R337" s="244"/>
      <c r="S337" s="244"/>
      <c r="T337" s="245"/>
      <c r="AT337" s="246" t="s">
        <v>143</v>
      </c>
      <c r="AU337" s="246" t="s">
        <v>84</v>
      </c>
      <c r="AV337" s="12" t="s">
        <v>84</v>
      </c>
      <c r="AW337" s="12" t="s">
        <v>31</v>
      </c>
      <c r="AX337" s="12" t="s">
        <v>74</v>
      </c>
      <c r="AY337" s="246" t="s">
        <v>135</v>
      </c>
    </row>
    <row r="338" s="12" customFormat="1">
      <c r="B338" s="235"/>
      <c r="C338" s="236"/>
      <c r="D338" s="237" t="s">
        <v>143</v>
      </c>
      <c r="E338" s="238" t="s">
        <v>1</v>
      </c>
      <c r="F338" s="239" t="s">
        <v>505</v>
      </c>
      <c r="G338" s="236"/>
      <c r="H338" s="240">
        <v>81.200000000000003</v>
      </c>
      <c r="I338" s="241"/>
      <c r="J338" s="236"/>
      <c r="K338" s="236"/>
      <c r="L338" s="242"/>
      <c r="M338" s="243"/>
      <c r="N338" s="244"/>
      <c r="O338" s="244"/>
      <c r="P338" s="244"/>
      <c r="Q338" s="244"/>
      <c r="R338" s="244"/>
      <c r="S338" s="244"/>
      <c r="T338" s="245"/>
      <c r="AT338" s="246" t="s">
        <v>143</v>
      </c>
      <c r="AU338" s="246" t="s">
        <v>84</v>
      </c>
      <c r="AV338" s="12" t="s">
        <v>84</v>
      </c>
      <c r="AW338" s="12" t="s">
        <v>31</v>
      </c>
      <c r="AX338" s="12" t="s">
        <v>74</v>
      </c>
      <c r="AY338" s="246" t="s">
        <v>135</v>
      </c>
    </row>
    <row r="339" s="12" customFormat="1">
      <c r="B339" s="235"/>
      <c r="C339" s="236"/>
      <c r="D339" s="237" t="s">
        <v>143</v>
      </c>
      <c r="E339" s="238" t="s">
        <v>1</v>
      </c>
      <c r="F339" s="239" t="s">
        <v>506</v>
      </c>
      <c r="G339" s="236"/>
      <c r="H339" s="240">
        <v>125.52</v>
      </c>
      <c r="I339" s="241"/>
      <c r="J339" s="236"/>
      <c r="K339" s="236"/>
      <c r="L339" s="242"/>
      <c r="M339" s="243"/>
      <c r="N339" s="244"/>
      <c r="O339" s="244"/>
      <c r="P339" s="244"/>
      <c r="Q339" s="244"/>
      <c r="R339" s="244"/>
      <c r="S339" s="244"/>
      <c r="T339" s="245"/>
      <c r="AT339" s="246" t="s">
        <v>143</v>
      </c>
      <c r="AU339" s="246" t="s">
        <v>84</v>
      </c>
      <c r="AV339" s="12" t="s">
        <v>84</v>
      </c>
      <c r="AW339" s="12" t="s">
        <v>31</v>
      </c>
      <c r="AX339" s="12" t="s">
        <v>74</v>
      </c>
      <c r="AY339" s="246" t="s">
        <v>135</v>
      </c>
    </row>
    <row r="340" s="13" customFormat="1">
      <c r="B340" s="257"/>
      <c r="C340" s="258"/>
      <c r="D340" s="237" t="s">
        <v>143</v>
      </c>
      <c r="E340" s="259" t="s">
        <v>1</v>
      </c>
      <c r="F340" s="260" t="s">
        <v>171</v>
      </c>
      <c r="G340" s="258"/>
      <c r="H340" s="261">
        <v>1756.982</v>
      </c>
      <c r="I340" s="262"/>
      <c r="J340" s="258"/>
      <c r="K340" s="258"/>
      <c r="L340" s="263"/>
      <c r="M340" s="264"/>
      <c r="N340" s="265"/>
      <c r="O340" s="265"/>
      <c r="P340" s="265"/>
      <c r="Q340" s="265"/>
      <c r="R340" s="265"/>
      <c r="S340" s="265"/>
      <c r="T340" s="266"/>
      <c r="AT340" s="267" t="s">
        <v>143</v>
      </c>
      <c r="AU340" s="267" t="s">
        <v>84</v>
      </c>
      <c r="AV340" s="13" t="s">
        <v>141</v>
      </c>
      <c r="AW340" s="13" t="s">
        <v>31</v>
      </c>
      <c r="AX340" s="13" t="s">
        <v>82</v>
      </c>
      <c r="AY340" s="267" t="s">
        <v>135</v>
      </c>
    </row>
    <row r="341" s="1" customFormat="1" ht="16.5" customHeight="1">
      <c r="B341" s="37"/>
      <c r="C341" s="222" t="s">
        <v>297</v>
      </c>
      <c r="D341" s="222" t="s">
        <v>137</v>
      </c>
      <c r="E341" s="223" t="s">
        <v>396</v>
      </c>
      <c r="F341" s="224" t="s">
        <v>397</v>
      </c>
      <c r="G341" s="225" t="s">
        <v>140</v>
      </c>
      <c r="H341" s="226">
        <v>1756.982</v>
      </c>
      <c r="I341" s="227"/>
      <c r="J341" s="228">
        <f>ROUND(I341*H341,2)</f>
        <v>0</v>
      </c>
      <c r="K341" s="224" t="s">
        <v>196</v>
      </c>
      <c r="L341" s="42"/>
      <c r="M341" s="229" t="s">
        <v>1</v>
      </c>
      <c r="N341" s="230" t="s">
        <v>39</v>
      </c>
      <c r="O341" s="85"/>
      <c r="P341" s="231">
        <f>O341*H341</f>
        <v>0</v>
      </c>
      <c r="Q341" s="231">
        <v>0</v>
      </c>
      <c r="R341" s="231">
        <f>Q341*H341</f>
        <v>0</v>
      </c>
      <c r="S341" s="231">
        <v>0</v>
      </c>
      <c r="T341" s="232">
        <f>S341*H341</f>
        <v>0</v>
      </c>
      <c r="AR341" s="233" t="s">
        <v>217</v>
      </c>
      <c r="AT341" s="233" t="s">
        <v>137</v>
      </c>
      <c r="AU341" s="233" t="s">
        <v>84</v>
      </c>
      <c r="AY341" s="16" t="s">
        <v>135</v>
      </c>
      <c r="BE341" s="234">
        <f><![CDATA[IF(N341="základní",J341,0)]]></f>
        <v>0</v>
      </c>
      <c r="BF341" s="234">
        <f><![CDATA[IF(N341="snížená",J341,0)]]></f>
        <v>0</v>
      </c>
      <c r="BG341" s="234">
        <f><![CDATA[IF(N341="zákl. přenesená",J341,0)]]></f>
        <v>0</v>
      </c>
      <c r="BH341" s="234">
        <f><![CDATA[IF(N341="sníž. přenesená",J341,0)]]></f>
        <v>0</v>
      </c>
      <c r="BI341" s="234">
        <f><![CDATA[IF(N341="nulová",J341,0)]]></f>
        <v>0</v>
      </c>
      <c r="BJ341" s="16" t="s">
        <v>82</v>
      </c>
      <c r="BK341" s="234">
        <f>ROUND(I341*H341,2)</f>
        <v>0</v>
      </c>
      <c r="BL341" s="16" t="s">
        <v>217</v>
      </c>
      <c r="BM341" s="233" t="s">
        <v>543</v>
      </c>
    </row>
    <row r="342" s="12" customFormat="1">
      <c r="B342" s="235"/>
      <c r="C342" s="236"/>
      <c r="D342" s="237" t="s">
        <v>143</v>
      </c>
      <c r="E342" s="238" t="s">
        <v>1</v>
      </c>
      <c r="F342" s="239" t="s">
        <v>544</v>
      </c>
      <c r="G342" s="236"/>
      <c r="H342" s="240">
        <v>1756.982</v>
      </c>
      <c r="I342" s="241"/>
      <c r="J342" s="236"/>
      <c r="K342" s="236"/>
      <c r="L342" s="242"/>
      <c r="M342" s="243"/>
      <c r="N342" s="244"/>
      <c r="O342" s="244"/>
      <c r="P342" s="244"/>
      <c r="Q342" s="244"/>
      <c r="R342" s="244"/>
      <c r="S342" s="244"/>
      <c r="T342" s="245"/>
      <c r="AT342" s="246" t="s">
        <v>143</v>
      </c>
      <c r="AU342" s="246" t="s">
        <v>84</v>
      </c>
      <c r="AV342" s="12" t="s">
        <v>84</v>
      </c>
      <c r="AW342" s="12" t="s">
        <v>31</v>
      </c>
      <c r="AX342" s="12" t="s">
        <v>82</v>
      </c>
      <c r="AY342" s="246" t="s">
        <v>135</v>
      </c>
    </row>
    <row r="343" s="1" customFormat="1" ht="16.5" customHeight="1">
      <c r="B343" s="37"/>
      <c r="C343" s="222" t="s">
        <v>301</v>
      </c>
      <c r="D343" s="222" t="s">
        <v>137</v>
      </c>
      <c r="E343" s="223" t="s">
        <v>400</v>
      </c>
      <c r="F343" s="224" t="s">
        <v>401</v>
      </c>
      <c r="G343" s="225" t="s">
        <v>140</v>
      </c>
      <c r="H343" s="226">
        <v>1756.982</v>
      </c>
      <c r="I343" s="227"/>
      <c r="J343" s="228">
        <f>ROUND(I343*H343,2)</f>
        <v>0</v>
      </c>
      <c r="K343" s="224" t="s">
        <v>196</v>
      </c>
      <c r="L343" s="42"/>
      <c r="M343" s="229" t="s">
        <v>1</v>
      </c>
      <c r="N343" s="230" t="s">
        <v>39</v>
      </c>
      <c r="O343" s="85"/>
      <c r="P343" s="231">
        <f>O343*H343</f>
        <v>0</v>
      </c>
      <c r="Q343" s="231">
        <v>0.001</v>
      </c>
      <c r="R343" s="231">
        <f>Q343*H343</f>
        <v>1.756982</v>
      </c>
      <c r="S343" s="231">
        <v>0.00031</v>
      </c>
      <c r="T343" s="232">
        <f>S343*H343</f>
        <v>0.54466442000000004</v>
      </c>
      <c r="AR343" s="233" t="s">
        <v>217</v>
      </c>
      <c r="AT343" s="233" t="s">
        <v>137</v>
      </c>
      <c r="AU343" s="233" t="s">
        <v>84</v>
      </c>
      <c r="AY343" s="16" t="s">
        <v>135</v>
      </c>
      <c r="BE343" s="234">
        <f><![CDATA[IF(N343="základní",J343,0)]]></f>
        <v>0</v>
      </c>
      <c r="BF343" s="234">
        <f><![CDATA[IF(N343="snížená",J343,0)]]></f>
        <v>0</v>
      </c>
      <c r="BG343" s="234">
        <f><![CDATA[IF(N343="zákl. přenesená",J343,0)]]></f>
        <v>0</v>
      </c>
      <c r="BH343" s="234">
        <f><![CDATA[IF(N343="sníž. přenesená",J343,0)]]></f>
        <v>0</v>
      </c>
      <c r="BI343" s="234">
        <f><![CDATA[IF(N343="nulová",J343,0)]]></f>
        <v>0</v>
      </c>
      <c r="BJ343" s="16" t="s">
        <v>82</v>
      </c>
      <c r="BK343" s="234">
        <f>ROUND(I343*H343,2)</f>
        <v>0</v>
      </c>
      <c r="BL343" s="16" t="s">
        <v>217</v>
      </c>
      <c r="BM343" s="233" t="s">
        <v>545</v>
      </c>
    </row>
    <row r="344" s="1" customFormat="1" ht="24" customHeight="1">
      <c r="B344" s="37"/>
      <c r="C344" s="222" t="s">
        <v>257</v>
      </c>
      <c r="D344" s="222" t="s">
        <v>137</v>
      </c>
      <c r="E344" s="223" t="s">
        <v>404</v>
      </c>
      <c r="F344" s="224" t="s">
        <v>405</v>
      </c>
      <c r="G344" s="225" t="s">
        <v>140</v>
      </c>
      <c r="H344" s="226">
        <v>1756.982</v>
      </c>
      <c r="I344" s="227"/>
      <c r="J344" s="228">
        <f>ROUND(I344*H344,2)</f>
        <v>0</v>
      </c>
      <c r="K344" s="224" t="s">
        <v>196</v>
      </c>
      <c r="L344" s="42"/>
      <c r="M344" s="229" t="s">
        <v>1</v>
      </c>
      <c r="N344" s="230" t="s">
        <v>39</v>
      </c>
      <c r="O344" s="85"/>
      <c r="P344" s="231">
        <f>O344*H344</f>
        <v>0</v>
      </c>
      <c r="Q344" s="231">
        <v>0.00021000000000000001</v>
      </c>
      <c r="R344" s="231">
        <f>Q344*H344</f>
        <v>0.36896622000000001</v>
      </c>
      <c r="S344" s="231">
        <v>0</v>
      </c>
      <c r="T344" s="232">
        <f>S344*H344</f>
        <v>0</v>
      </c>
      <c r="AR344" s="233" t="s">
        <v>141</v>
      </c>
      <c r="AT344" s="233" t="s">
        <v>137</v>
      </c>
      <c r="AU344" s="233" t="s">
        <v>84</v>
      </c>
      <c r="AY344" s="16" t="s">
        <v>135</v>
      </c>
      <c r="BE344" s="234">
        <f><![CDATA[IF(N344="základní",J344,0)]]></f>
        <v>0</v>
      </c>
      <c r="BF344" s="234">
        <f><![CDATA[IF(N344="snížená",J344,0)]]></f>
        <v>0</v>
      </c>
      <c r="BG344" s="234">
        <f><![CDATA[IF(N344="zákl. přenesená",J344,0)]]></f>
        <v>0</v>
      </c>
      <c r="BH344" s="234">
        <f><![CDATA[IF(N344="sníž. přenesená",J344,0)]]></f>
        <v>0</v>
      </c>
      <c r="BI344" s="234">
        <f><![CDATA[IF(N344="nulová",J344,0)]]></f>
        <v>0</v>
      </c>
      <c r="BJ344" s="16" t="s">
        <v>82</v>
      </c>
      <c r="BK344" s="234">
        <f>ROUND(I344*H344,2)</f>
        <v>0</v>
      </c>
      <c r="BL344" s="16" t="s">
        <v>141</v>
      </c>
      <c r="BM344" s="233" t="s">
        <v>546</v>
      </c>
    </row>
    <row r="345" s="1" customFormat="1" ht="24" customHeight="1">
      <c r="B345" s="37"/>
      <c r="C345" s="222" t="s">
        <v>312</v>
      </c>
      <c r="D345" s="222" t="s">
        <v>137</v>
      </c>
      <c r="E345" s="223" t="s">
        <v>408</v>
      </c>
      <c r="F345" s="224" t="s">
        <v>409</v>
      </c>
      <c r="G345" s="225" t="s">
        <v>140</v>
      </c>
      <c r="H345" s="226">
        <v>1756.982</v>
      </c>
      <c r="I345" s="227"/>
      <c r="J345" s="228">
        <f>ROUND(I345*H345,2)</f>
        <v>0</v>
      </c>
      <c r="K345" s="224" t="s">
        <v>1</v>
      </c>
      <c r="L345" s="42"/>
      <c r="M345" s="229" t="s">
        <v>1</v>
      </c>
      <c r="N345" s="230" t="s">
        <v>39</v>
      </c>
      <c r="O345" s="85"/>
      <c r="P345" s="231">
        <f>O345*H345</f>
        <v>0</v>
      </c>
      <c r="Q345" s="231">
        <v>0.001</v>
      </c>
      <c r="R345" s="231">
        <f>Q345*H345</f>
        <v>1.756982</v>
      </c>
      <c r="S345" s="231">
        <v>0</v>
      </c>
      <c r="T345" s="232">
        <f>S345*H345</f>
        <v>0</v>
      </c>
      <c r="AR345" s="233" t="s">
        <v>141</v>
      </c>
      <c r="AT345" s="233" t="s">
        <v>137</v>
      </c>
      <c r="AU345" s="233" t="s">
        <v>84</v>
      </c>
      <c r="AY345" s="16" t="s">
        <v>135</v>
      </c>
      <c r="BE345" s="234">
        <f><![CDATA[IF(N345="základní",J345,0)]]></f>
        <v>0</v>
      </c>
      <c r="BF345" s="234">
        <f><![CDATA[IF(N345="snížená",J345,0)]]></f>
        <v>0</v>
      </c>
      <c r="BG345" s="234">
        <f><![CDATA[IF(N345="zákl. přenesená",J345,0)]]></f>
        <v>0</v>
      </c>
      <c r="BH345" s="234">
        <f><![CDATA[IF(N345="sníž. přenesená",J345,0)]]></f>
        <v>0</v>
      </c>
      <c r="BI345" s="234">
        <f><![CDATA[IF(N345="nulová",J345,0)]]></f>
        <v>0</v>
      </c>
      <c r="BJ345" s="16" t="s">
        <v>82</v>
      </c>
      <c r="BK345" s="234">
        <f>ROUND(I345*H345,2)</f>
        <v>0</v>
      </c>
      <c r="BL345" s="16" t="s">
        <v>141</v>
      </c>
      <c r="BM345" s="233" t="s">
        <v>547</v>
      </c>
    </row>
    <row r="346" s="12" customFormat="1">
      <c r="B346" s="235"/>
      <c r="C346" s="236"/>
      <c r="D346" s="237" t="s">
        <v>143</v>
      </c>
      <c r="E346" s="238" t="s">
        <v>1</v>
      </c>
      <c r="F346" s="239" t="s">
        <v>544</v>
      </c>
      <c r="G346" s="236"/>
      <c r="H346" s="240">
        <v>1756.982</v>
      </c>
      <c r="I346" s="241"/>
      <c r="J346" s="236"/>
      <c r="K346" s="236"/>
      <c r="L346" s="242"/>
      <c r="M346" s="243"/>
      <c r="N346" s="244"/>
      <c r="O346" s="244"/>
      <c r="P346" s="244"/>
      <c r="Q346" s="244"/>
      <c r="R346" s="244"/>
      <c r="S346" s="244"/>
      <c r="T346" s="245"/>
      <c r="AT346" s="246" t="s">
        <v>143</v>
      </c>
      <c r="AU346" s="246" t="s">
        <v>84</v>
      </c>
      <c r="AV346" s="12" t="s">
        <v>84</v>
      </c>
      <c r="AW346" s="12" t="s">
        <v>31</v>
      </c>
      <c r="AX346" s="12" t="s">
        <v>82</v>
      </c>
      <c r="AY346" s="246" t="s">
        <v>135</v>
      </c>
    </row>
    <row r="347" s="11" customFormat="1" ht="25.92" customHeight="1">
      <c r="B347" s="206"/>
      <c r="C347" s="207"/>
      <c r="D347" s="208" t="s">
        <v>73</v>
      </c>
      <c r="E347" s="209" t="s">
        <v>157</v>
      </c>
      <c r="F347" s="209" t="s">
        <v>411</v>
      </c>
      <c r="G347" s="207"/>
      <c r="H347" s="207"/>
      <c r="I347" s="210"/>
      <c r="J347" s="211">
        <f>BK347</f>
        <v>0</v>
      </c>
      <c r="K347" s="207"/>
      <c r="L347" s="212"/>
      <c r="M347" s="213"/>
      <c r="N347" s="214"/>
      <c r="O347" s="214"/>
      <c r="P347" s="215">
        <f>P348</f>
        <v>0</v>
      </c>
      <c r="Q347" s="214"/>
      <c r="R347" s="215">
        <f>R348</f>
        <v>0</v>
      </c>
      <c r="S347" s="214"/>
      <c r="T347" s="216">
        <f>T348</f>
        <v>0</v>
      </c>
      <c r="AR347" s="217" t="s">
        <v>150</v>
      </c>
      <c r="AT347" s="218" t="s">
        <v>73</v>
      </c>
      <c r="AU347" s="218" t="s">
        <v>74</v>
      </c>
      <c r="AY347" s="217" t="s">
        <v>135</v>
      </c>
      <c r="BK347" s="219">
        <f>BK348</f>
        <v>0</v>
      </c>
    </row>
    <row r="348" s="11" customFormat="1" ht="22.8" customHeight="1">
      <c r="B348" s="206"/>
      <c r="C348" s="207"/>
      <c r="D348" s="208" t="s">
        <v>73</v>
      </c>
      <c r="E348" s="220" t="s">
        <v>412</v>
      </c>
      <c r="F348" s="220" t="s">
        <v>413</v>
      </c>
      <c r="G348" s="207"/>
      <c r="H348" s="207"/>
      <c r="I348" s="210"/>
      <c r="J348" s="221">
        <f>BK348</f>
        <v>0</v>
      </c>
      <c r="K348" s="207"/>
      <c r="L348" s="212"/>
      <c r="M348" s="213"/>
      <c r="N348" s="214"/>
      <c r="O348" s="214"/>
      <c r="P348" s="215">
        <f>SUM(P349:P350)</f>
        <v>0</v>
      </c>
      <c r="Q348" s="214"/>
      <c r="R348" s="215">
        <f>SUM(R349:R350)</f>
        <v>0</v>
      </c>
      <c r="S348" s="214"/>
      <c r="T348" s="216">
        <f>SUM(T349:T350)</f>
        <v>0</v>
      </c>
      <c r="AR348" s="217" t="s">
        <v>150</v>
      </c>
      <c r="AT348" s="218" t="s">
        <v>73</v>
      </c>
      <c r="AU348" s="218" t="s">
        <v>82</v>
      </c>
      <c r="AY348" s="217" t="s">
        <v>135</v>
      </c>
      <c r="BK348" s="219">
        <f>SUM(BK349:BK350)</f>
        <v>0</v>
      </c>
    </row>
    <row r="349" s="1" customFormat="1" ht="48" customHeight="1">
      <c r="B349" s="37"/>
      <c r="C349" s="222" t="s">
        <v>317</v>
      </c>
      <c r="D349" s="222" t="s">
        <v>137</v>
      </c>
      <c r="E349" s="223" t="s">
        <v>415</v>
      </c>
      <c r="F349" s="224" t="s">
        <v>416</v>
      </c>
      <c r="G349" s="225" t="s">
        <v>271</v>
      </c>
      <c r="H349" s="226">
        <v>1</v>
      </c>
      <c r="I349" s="227"/>
      <c r="J349" s="228">
        <f>ROUND(I349*H349,2)</f>
        <v>0</v>
      </c>
      <c r="K349" s="224" t="s">
        <v>1</v>
      </c>
      <c r="L349" s="42"/>
      <c r="M349" s="229" t="s">
        <v>1</v>
      </c>
      <c r="N349" s="230" t="s">
        <v>39</v>
      </c>
      <c r="O349" s="85"/>
      <c r="P349" s="231">
        <f>O349*H349</f>
        <v>0</v>
      </c>
      <c r="Q349" s="231">
        <v>0</v>
      </c>
      <c r="R349" s="231">
        <f>Q349*H349</f>
        <v>0</v>
      </c>
      <c r="S349" s="231">
        <v>0</v>
      </c>
      <c r="T349" s="232">
        <f>S349*H349</f>
        <v>0</v>
      </c>
      <c r="AR349" s="233" t="s">
        <v>417</v>
      </c>
      <c r="AT349" s="233" t="s">
        <v>137</v>
      </c>
      <c r="AU349" s="233" t="s">
        <v>84</v>
      </c>
      <c r="AY349" s="16" t="s">
        <v>135</v>
      </c>
      <c r="BE349" s="234">
        <f><![CDATA[IF(N349="základní",J349,0)]]></f>
        <v>0</v>
      </c>
      <c r="BF349" s="234">
        <f><![CDATA[IF(N349="snížená",J349,0)]]></f>
        <v>0</v>
      </c>
      <c r="BG349" s="234">
        <f><![CDATA[IF(N349="zákl. přenesená",J349,0)]]></f>
        <v>0</v>
      </c>
      <c r="BH349" s="234">
        <f><![CDATA[IF(N349="sníž. přenesená",J349,0)]]></f>
        <v>0</v>
      </c>
      <c r="BI349" s="234">
        <f><![CDATA[IF(N349="nulová",J349,0)]]></f>
        <v>0</v>
      </c>
      <c r="BJ349" s="16" t="s">
        <v>82</v>
      </c>
      <c r="BK349" s="234">
        <f>ROUND(I349*H349,2)</f>
        <v>0</v>
      </c>
      <c r="BL349" s="16" t="s">
        <v>417</v>
      </c>
      <c r="BM349" s="233" t="s">
        <v>548</v>
      </c>
    </row>
    <row r="350" s="12" customFormat="1">
      <c r="B350" s="235"/>
      <c r="C350" s="236"/>
      <c r="D350" s="237" t="s">
        <v>143</v>
      </c>
      <c r="E350" s="238" t="s">
        <v>1</v>
      </c>
      <c r="F350" s="239" t="s">
        <v>82</v>
      </c>
      <c r="G350" s="236"/>
      <c r="H350" s="240">
        <v>1</v>
      </c>
      <c r="I350" s="241"/>
      <c r="J350" s="236"/>
      <c r="K350" s="236"/>
      <c r="L350" s="242"/>
      <c r="M350" s="283"/>
      <c r="N350" s="284"/>
      <c r="O350" s="284"/>
      <c r="P350" s="284"/>
      <c r="Q350" s="284"/>
      <c r="R350" s="284"/>
      <c r="S350" s="284"/>
      <c r="T350" s="285"/>
      <c r="AT350" s="246" t="s">
        <v>143</v>
      </c>
      <c r="AU350" s="246" t="s">
        <v>84</v>
      </c>
      <c r="AV350" s="12" t="s">
        <v>84</v>
      </c>
      <c r="AW350" s="12" t="s">
        <v>31</v>
      </c>
      <c r="AX350" s="12" t="s">
        <v>82</v>
      </c>
      <c r="AY350" s="246" t="s">
        <v>135</v>
      </c>
    </row>
    <row r="351" s="1" customFormat="1" ht="6.96" customHeight="1">
      <c r="B351" s="60"/>
      <c r="C351" s="61"/>
      <c r="D351" s="61"/>
      <c r="E351" s="61"/>
      <c r="F351" s="61"/>
      <c r="G351" s="61"/>
      <c r="H351" s="61"/>
      <c r="I351" s="172"/>
      <c r="J351" s="61"/>
      <c r="K351" s="61"/>
      <c r="L351" s="42"/>
    </row>
  </sheetData>
  <autoFilter ref="C128:K35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idden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84</v>
      </c>
    </row>
    <row r="4" hidden="1" ht="24.96" customHeight="1">
      <c r="B4" s="19"/>
      <c r="D4" s="134" t="s">
        <v>91</v>
      </c>
      <c r="L4" s="19"/>
      <c r="M4" s="135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36" t="s">
        <v>16</v>
      </c>
      <c r="L6" s="19"/>
    </row>
    <row r="7" hidden="1" ht="16.5" customHeight="1">
      <c r="B7" s="19"/>
      <c r="E7" s="137" t="str">
        <f>'Rekapitulace stavby'!K6</f>
        <v><![CDATA[ZŠ Dr Hrubého]]></v>
      </c>
      <c r="F7" s="136"/>
      <c r="G7" s="136"/>
      <c r="H7" s="136"/>
      <c r="L7" s="19"/>
    </row>
    <row r="8" hidden="1" s="1" customFormat="1" ht="12" customHeight="1">
      <c r="B8" s="42"/>
      <c r="D8" s="136" t="s">
        <v>92</v>
      </c>
      <c r="I8" s="138"/>
      <c r="L8" s="42"/>
    </row>
    <row r="9" hidden="1" s="1" customFormat="1" ht="36.96" customHeight="1">
      <c r="B9" s="42"/>
      <c r="E9" s="139" t="s">
        <v>549</v>
      </c>
      <c r="F9" s="1"/>
      <c r="G9" s="1"/>
      <c r="H9" s="1"/>
      <c r="I9" s="138"/>
      <c r="L9" s="42"/>
    </row>
    <row r="10" hidden="1" s="1" customFormat="1">
      <c r="B10" s="42"/>
      <c r="I10" s="138"/>
      <c r="L10" s="42"/>
    </row>
    <row r="11" hidden="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hidden="1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20. 8. 2019</v>
      </c>
      <c r="L12" s="42"/>
    </row>
    <row r="13" hidden="1" s="1" customFormat="1" ht="10.8" customHeight="1">
      <c r="B13" s="42"/>
      <c r="I13" s="138"/>
      <c r="L13" s="42"/>
    </row>
    <row r="14" hidden="1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hidden="1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hidden="1" s="1" customFormat="1" ht="6.96" customHeight="1">
      <c r="B16" s="42"/>
      <c r="I16" s="138"/>
      <c r="L16" s="42"/>
    </row>
    <row r="17" hidden="1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<![CDATA[Vyplň údaj]]></v>
      </c>
      <c r="L17" s="42"/>
    </row>
    <row r="18" hidden="1" s="1" customFormat="1" ht="18" customHeight="1">
      <c r="B18" s="42"/>
      <c r="E18" s="32" t="str">
        <f>'Rekapitulace stavby'!E14</f>
        <v><![CDATA[Vyplň údaj]]></v>
      </c>
      <c r="F18" s="140"/>
      <c r="G18" s="140"/>
      <c r="H18" s="140"/>
      <c r="I18" s="141" t="s">
        <v>27</v>
      </c>
      <c r="J18" s="32" t="str">
        <f>'Rekapitulace stavby'!AN14</f>
        <v><![CDATA[Vyplň údaj]]></v>
      </c>
      <c r="L18" s="42"/>
    </row>
    <row r="19" hidden="1" s="1" customFormat="1" ht="6.96" customHeight="1">
      <c r="B19" s="42"/>
      <c r="I19" s="138"/>
      <c r="L19" s="42"/>
    </row>
    <row r="20" hidden="1" s="1" customFormat="1" ht="12" customHeight="1">
      <c r="B20" s="42"/>
      <c r="D20" s="136" t="s">
        <v>30</v>
      </c>
      <c r="I20" s="141" t="s">
        <v>25</v>
      </c>
      <c r="J20" s="140" t="s">
        <v>1</v>
      </c>
      <c r="L20" s="42"/>
    </row>
    <row r="21" hidden="1" s="1" customFormat="1" ht="18" customHeight="1">
      <c r="B21" s="42"/>
      <c r="E21" s="140" t="s">
        <v>26</v>
      </c>
      <c r="I21" s="141" t="s">
        <v>27</v>
      </c>
      <c r="J21" s="140" t="s">
        <v>1</v>
      </c>
      <c r="L21" s="42"/>
    </row>
    <row r="22" hidden="1" s="1" customFormat="1" ht="6.96" customHeight="1">
      <c r="B22" s="42"/>
      <c r="I22" s="138"/>
      <c r="L22" s="42"/>
    </row>
    <row r="23" hidden="1" s="1" customFormat="1" ht="12" customHeight="1">
      <c r="B23" s="42"/>
      <c r="D23" s="136" t="s">
        <v>32</v>
      </c>
      <c r="I23" s="141" t="s">
        <v>25</v>
      </c>
      <c r="J23" s="140" t="s">
        <v>1</v>
      </c>
      <c r="L23" s="42"/>
    </row>
    <row r="24" hidden="1" s="1" customFormat="1" ht="18" customHeight="1">
      <c r="B24" s="42"/>
      <c r="E24" s="140" t="s">
        <v>26</v>
      </c>
      <c r="I24" s="141" t="s">
        <v>27</v>
      </c>
      <c r="J24" s="140" t="s">
        <v>1</v>
      </c>
      <c r="L24" s="42"/>
    </row>
    <row r="25" hidden="1" s="1" customFormat="1" ht="6.96" customHeight="1">
      <c r="B25" s="42"/>
      <c r="I25" s="138"/>
      <c r="L25" s="42"/>
    </row>
    <row r="26" hidden="1" s="1" customFormat="1" ht="12" customHeight="1">
      <c r="B26" s="42"/>
      <c r="D26" s="136" t="s">
        <v>33</v>
      </c>
      <c r="I26" s="138"/>
      <c r="L26" s="42"/>
    </row>
    <row r="27" hidden="1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hidden="1" s="1" customFormat="1" ht="6.96" customHeight="1">
      <c r="B28" s="42"/>
      <c r="I28" s="138"/>
      <c r="L28" s="42"/>
    </row>
    <row r="29" hidden="1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hidden="1" s="1" customFormat="1" ht="25.44" customHeight="1">
      <c r="B30" s="42"/>
      <c r="D30" s="147" t="s">
        <v>34</v>
      </c>
      <c r="I30" s="138"/>
      <c r="J30" s="148">
        <f>ROUND(J125, 2)</f>
        <v>0</v>
      </c>
      <c r="L30" s="42"/>
    </row>
    <row r="31" hidden="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hidden="1" s="1" customFormat="1" ht="14.4" customHeight="1">
      <c r="B32" s="42"/>
      <c r="F32" s="149" t="s">
        <v>36</v>
      </c>
      <c r="I32" s="150" t="s">
        <v>35</v>
      </c>
      <c r="J32" s="149" t="s">
        <v>37</v>
      </c>
      <c r="L32" s="42"/>
    </row>
    <row r="33" hidden="1" s="1" customFormat="1" ht="14.4" customHeight="1">
      <c r="B33" s="42"/>
      <c r="D33" s="151" t="s">
        <v>38</v>
      </c>
      <c r="E33" s="136" t="s">
        <v>39</v>
      </c>
      <c r="F33" s="152">
        <f>ROUND((SUM(BE125:BE229)),  2)</f>
        <v>0</v>
      </c>
      <c r="I33" s="153">
        <v>0.20999999999999999</v>
      </c>
      <c r="J33" s="152">
        <f>ROUND(((SUM(BE125:BE229))*I33),  2)</f>
        <v>0</v>
      </c>
      <c r="L33" s="42"/>
    </row>
    <row r="34" hidden="1" s="1" customFormat="1" ht="14.4" customHeight="1">
      <c r="B34" s="42"/>
      <c r="E34" s="136" t="s">
        <v>40</v>
      </c>
      <c r="F34" s="152">
        <f>ROUND((SUM(BF125:BF229)),  2)</f>
        <v>0</v>
      </c>
      <c r="I34" s="153">
        <v>0.14999999999999999</v>
      </c>
      <c r="J34" s="152">
        <f>ROUND(((SUM(BF125:BF229))*I34),  2)</f>
        <v>0</v>
      </c>
      <c r="L34" s="42"/>
    </row>
    <row r="35" hidden="1" s="1" customFormat="1" ht="14.4" customHeight="1">
      <c r="B35" s="42"/>
      <c r="E35" s="136" t="s">
        <v>41</v>
      </c>
      <c r="F35" s="152">
        <f>ROUND((SUM(BG125:BG229)),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42</v>
      </c>
      <c r="F36" s="152">
        <f>ROUND((SUM(BH125:BH229)),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43</v>
      </c>
      <c r="F37" s="152">
        <f>ROUND((SUM(BI125:BI229)),  2)</f>
        <v>0</v>
      </c>
      <c r="I37" s="153">
        <v>0</v>
      </c>
      <c r="J37" s="152">
        <f>0</f>
        <v>0</v>
      </c>
      <c r="L37" s="42"/>
    </row>
    <row r="38" hidden="1" s="1" customFormat="1" ht="6.96" customHeight="1">
      <c r="B38" s="42"/>
      <c r="I38" s="138"/>
      <c r="L38" s="42"/>
    </row>
    <row r="39" hidden="1" s="1" customFormat="1" ht="25.44" customHeight="1">
      <c r="B39" s="42"/>
      <c r="C39" s="154"/>
      <c r="D39" s="155" t="s">
        <v>44</v>
      </c>
      <c r="E39" s="156"/>
      <c r="F39" s="156"/>
      <c r="G39" s="157" t="s">
        <v>45</v>
      </c>
      <c r="H39" s="158" t="s">
        <v>46</v>
      </c>
      <c r="I39" s="159"/>
      <c r="J39" s="160">
        <f>SUM(J30:J37)</f>
        <v>0</v>
      </c>
      <c r="K39" s="161"/>
      <c r="L39" s="42"/>
    </row>
    <row r="40" hidden="1" s="1" customFormat="1" ht="14.4" customHeight="1">
      <c r="B40" s="42"/>
      <c r="I40" s="138"/>
      <c r="L40" s="42"/>
    </row>
    <row r="41" hidden="1" ht="14.4" customHeight="1">
      <c r="B41" s="19"/>
      <c r="L41" s="19"/>
    </row>
    <row r="42" hidden="1" ht="14.4" customHeight="1">
      <c r="B42" s="19"/>
      <c r="L42" s="19"/>
    </row>
    <row r="43" hidden="1" ht="14.4" customHeight="1">
      <c r="B43" s="19"/>
      <c r="L43" s="19"/>
    </row>
    <row r="44" hidden="1" ht="14.4" customHeight="1">
      <c r="B44" s="19"/>
      <c r="L44" s="19"/>
    </row>
    <row r="45" hidden="1" ht="14.4" customHeight="1">
      <c r="B45" s="19"/>
      <c r="L45" s="19"/>
    </row>
    <row r="46" hidden="1" ht="14.4" customHeight="1">
      <c r="B46" s="19"/>
      <c r="L46" s="19"/>
    </row>
    <row r="47" hidden="1" ht="14.4" customHeight="1">
      <c r="B47" s="19"/>
      <c r="L47" s="19"/>
    </row>
    <row r="48" hidden="1" ht="14.4" customHeight="1">
      <c r="B48" s="19"/>
      <c r="L48" s="19"/>
    </row>
    <row r="49" hidden="1" ht="14.4" customHeight="1">
      <c r="B49" s="19"/>
      <c r="L49" s="19"/>
    </row>
    <row r="50" hidden="1" s="1" customFormat="1" ht="14.4" customHeight="1">
      <c r="B50" s="42"/>
      <c r="D50" s="162" t="s">
        <v>47</v>
      </c>
      <c r="E50" s="163"/>
      <c r="F50" s="163"/>
      <c r="G50" s="162" t="s">
        <v>48</v>
      </c>
      <c r="H50" s="163"/>
      <c r="I50" s="164"/>
      <c r="J50" s="163"/>
      <c r="K50" s="163"/>
      <c r="L50" s="4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1" customFormat="1">
      <c r="B61" s="42"/>
      <c r="D61" s="165" t="s">
        <v>49</v>
      </c>
      <c r="E61" s="166"/>
      <c r="F61" s="167" t="s">
        <v>50</v>
      </c>
      <c r="G61" s="165" t="s">
        <v>49</v>
      </c>
      <c r="H61" s="166"/>
      <c r="I61" s="168"/>
      <c r="J61" s="169" t="s">
        <v>50</v>
      </c>
      <c r="K61" s="166"/>
      <c r="L61" s="42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1" customFormat="1">
      <c r="B65" s="42"/>
      <c r="D65" s="162" t="s">
        <v>51</v>
      </c>
      <c r="E65" s="163"/>
      <c r="F65" s="163"/>
      <c r="G65" s="162" t="s">
        <v>52</v>
      </c>
      <c r="H65" s="163"/>
      <c r="I65" s="164"/>
      <c r="J65" s="163"/>
      <c r="K65" s="163"/>
      <c r="L65" s="42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1" customFormat="1">
      <c r="B76" s="42"/>
      <c r="D76" s="165" t="s">
        <v>49</v>
      </c>
      <c r="E76" s="166"/>
      <c r="F76" s="167" t="s">
        <v>50</v>
      </c>
      <c r="G76" s="165" t="s">
        <v>49</v>
      </c>
      <c r="H76" s="166"/>
      <c r="I76" s="168"/>
      <c r="J76" s="169" t="s">
        <v>50</v>
      </c>
      <c r="K76" s="166"/>
      <c r="L76" s="42"/>
    </row>
    <row r="77" hidden="1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78" hidden="1"/>
    <row r="79" hidden="1"/>
    <row r="80" hidden="1"/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94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<![CDATA[ZŠ Dr Hrubého]]>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92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<![CDATA[III etapa 042019b3 - III. etapa - podschodišťový prostor a uhelna]]>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<![CDATA[Šternberk]]></v>
      </c>
      <c r="G89" s="38"/>
      <c r="H89" s="38"/>
      <c r="I89" s="141" t="s">
        <v>22</v>
      </c>
      <c r="J89" s="73" t="str">
        <f>IF(J12="","",J12)</f>
        <v>20. 8. 2019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/>
      </c>
      <c r="G91" s="38"/>
      <c r="H91" s="38"/>
      <c r="I91" s="141" t="s">
        <v>30</v>
      </c>
      <c r="J91" s="35" t="str">
        <f>E21</f>
        <v xml:space="preserve"/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<![CDATA[Vyplň údaj]]></v>
      </c>
      <c r="G92" s="38"/>
      <c r="H92" s="38"/>
      <c r="I92" s="141" t="s">
        <v>32</v>
      </c>
      <c r="J92" s="35" t="str">
        <f>E24</f>
        <v xml:space="preserve"/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95</v>
      </c>
      <c r="D94" s="178"/>
      <c r="E94" s="178"/>
      <c r="F94" s="178"/>
      <c r="G94" s="178"/>
      <c r="H94" s="178"/>
      <c r="I94" s="179"/>
      <c r="J94" s="180" t="s">
        <v>96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97</v>
      </c>
      <c r="D96" s="38"/>
      <c r="E96" s="38"/>
      <c r="F96" s="38"/>
      <c r="G96" s="38"/>
      <c r="H96" s="38"/>
      <c r="I96" s="138"/>
      <c r="J96" s="104">
        <f>J125</f>
        <v>0</v>
      </c>
      <c r="K96" s="38"/>
      <c r="L96" s="42"/>
      <c r="AU96" s="16" t="s">
        <v>98</v>
      </c>
    </row>
    <row r="97" s="8" customFormat="1" ht="24.96" customHeight="1">
      <c r="B97" s="182"/>
      <c r="C97" s="183"/>
      <c r="D97" s="184" t="s">
        <v>99</v>
      </c>
      <c r="E97" s="185"/>
      <c r="F97" s="185"/>
      <c r="G97" s="185"/>
      <c r="H97" s="185"/>
      <c r="I97" s="186"/>
      <c r="J97" s="187">
        <f>J126</f>
        <v>0</v>
      </c>
      <c r="K97" s="183"/>
      <c r="L97" s="188"/>
    </row>
    <row r="98" s="9" customFormat="1" ht="19.92" customHeight="1">
      <c r="B98" s="189"/>
      <c r="C98" s="190"/>
      <c r="D98" s="191" t="s">
        <v>102</v>
      </c>
      <c r="E98" s="192"/>
      <c r="F98" s="192"/>
      <c r="G98" s="192"/>
      <c r="H98" s="192"/>
      <c r="I98" s="193"/>
      <c r="J98" s="194">
        <f>J127</f>
        <v>0</v>
      </c>
      <c r="K98" s="190"/>
      <c r="L98" s="195"/>
    </row>
    <row r="99" s="9" customFormat="1" ht="19.92" customHeight="1">
      <c r="B99" s="189"/>
      <c r="C99" s="190"/>
      <c r="D99" s="191" t="s">
        <v>103</v>
      </c>
      <c r="E99" s="192"/>
      <c r="F99" s="192"/>
      <c r="G99" s="192"/>
      <c r="H99" s="192"/>
      <c r="I99" s="193"/>
      <c r="J99" s="194">
        <f>J162</f>
        <v>0</v>
      </c>
      <c r="K99" s="190"/>
      <c r="L99" s="195"/>
    </row>
    <row r="100" s="8" customFormat="1" ht="24.96" customHeight="1">
      <c r="B100" s="182"/>
      <c r="C100" s="183"/>
      <c r="D100" s="184" t="s">
        <v>105</v>
      </c>
      <c r="E100" s="185"/>
      <c r="F100" s="185"/>
      <c r="G100" s="185"/>
      <c r="H100" s="185"/>
      <c r="I100" s="186"/>
      <c r="J100" s="187">
        <f>J187</f>
        <v>0</v>
      </c>
      <c r="K100" s="183"/>
      <c r="L100" s="188"/>
    </row>
    <row r="101" s="9" customFormat="1" ht="19.92" customHeight="1">
      <c r="B101" s="189"/>
      <c r="C101" s="190"/>
      <c r="D101" s="191" t="s">
        <v>107</v>
      </c>
      <c r="E101" s="192"/>
      <c r="F101" s="192"/>
      <c r="G101" s="192"/>
      <c r="H101" s="192"/>
      <c r="I101" s="193"/>
      <c r="J101" s="194">
        <f>J188</f>
        <v>0</v>
      </c>
      <c r="K101" s="190"/>
      <c r="L101" s="195"/>
    </row>
    <row r="102" s="9" customFormat="1" ht="19.92" customHeight="1">
      <c r="B102" s="189"/>
      <c r="C102" s="190"/>
      <c r="D102" s="191" t="s">
        <v>112</v>
      </c>
      <c r="E102" s="192"/>
      <c r="F102" s="192"/>
      <c r="G102" s="192"/>
      <c r="H102" s="192"/>
      <c r="I102" s="193"/>
      <c r="J102" s="194">
        <f>J196</f>
        <v>0</v>
      </c>
      <c r="K102" s="190"/>
      <c r="L102" s="195"/>
    </row>
    <row r="103" s="9" customFormat="1" ht="19.92" customHeight="1">
      <c r="B103" s="189"/>
      <c r="C103" s="190"/>
      <c r="D103" s="191" t="s">
        <v>115</v>
      </c>
      <c r="E103" s="192"/>
      <c r="F103" s="192"/>
      <c r="G103" s="192"/>
      <c r="H103" s="192"/>
      <c r="I103" s="193"/>
      <c r="J103" s="194">
        <f>J211</f>
        <v>0</v>
      </c>
      <c r="K103" s="190"/>
      <c r="L103" s="195"/>
    </row>
    <row r="104" s="8" customFormat="1" ht="24.96" customHeight="1">
      <c r="B104" s="182"/>
      <c r="C104" s="183"/>
      <c r="D104" s="184" t="s">
        <v>116</v>
      </c>
      <c r="E104" s="185"/>
      <c r="F104" s="185"/>
      <c r="G104" s="185"/>
      <c r="H104" s="185"/>
      <c r="I104" s="186"/>
      <c r="J104" s="187">
        <f>J226</f>
        <v>0</v>
      </c>
      <c r="K104" s="183"/>
      <c r="L104" s="188"/>
    </row>
    <row r="105" s="9" customFormat="1" ht="19.92" customHeight="1">
      <c r="B105" s="189"/>
      <c r="C105" s="190"/>
      <c r="D105" s="191" t="s">
        <v>117</v>
      </c>
      <c r="E105" s="192"/>
      <c r="F105" s="192"/>
      <c r="G105" s="192"/>
      <c r="H105" s="192"/>
      <c r="I105" s="193"/>
      <c r="J105" s="194">
        <f>J227</f>
        <v>0</v>
      </c>
      <c r="K105" s="190"/>
      <c r="L105" s="195"/>
    </row>
    <row r="106" s="1" customFormat="1" ht="21.84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6.96" customHeight="1">
      <c r="B107" s="60"/>
      <c r="C107" s="61"/>
      <c r="D107" s="61"/>
      <c r="E107" s="61"/>
      <c r="F107" s="61"/>
      <c r="G107" s="61"/>
      <c r="H107" s="61"/>
      <c r="I107" s="172"/>
      <c r="J107" s="61"/>
      <c r="K107" s="61"/>
      <c r="L107" s="42"/>
    </row>
    <row r="111" s="1" customFormat="1" ht="6.96" customHeight="1">
      <c r="B111" s="62"/>
      <c r="C111" s="63"/>
      <c r="D111" s="63"/>
      <c r="E111" s="63"/>
      <c r="F111" s="63"/>
      <c r="G111" s="63"/>
      <c r="H111" s="63"/>
      <c r="I111" s="175"/>
      <c r="J111" s="63"/>
      <c r="K111" s="63"/>
      <c r="L111" s="42"/>
    </row>
    <row r="112" s="1" customFormat="1" ht="24.96" customHeight="1">
      <c r="B112" s="37"/>
      <c r="C112" s="22" t="s">
        <v>120</v>
      </c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2" customHeight="1">
      <c r="B114" s="37"/>
      <c r="C114" s="31" t="s">
        <v>16</v>
      </c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6.5" customHeight="1">
      <c r="B115" s="37"/>
      <c r="C115" s="38"/>
      <c r="D115" s="38"/>
      <c r="E115" s="176" t="str">
        <f>E7</f>
        <v><![CDATA[ZŠ Dr Hrubého]]></v>
      </c>
      <c r="F115" s="31"/>
      <c r="G115" s="31"/>
      <c r="H115" s="31"/>
      <c r="I115" s="138"/>
      <c r="J115" s="38"/>
      <c r="K115" s="38"/>
      <c r="L115" s="42"/>
    </row>
    <row r="116" s="1" customFormat="1" ht="12" customHeight="1">
      <c r="B116" s="37"/>
      <c r="C116" s="31" t="s">
        <v>92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6.5" customHeight="1">
      <c r="B117" s="37"/>
      <c r="C117" s="38"/>
      <c r="D117" s="38"/>
      <c r="E117" s="70" t="str">
        <f>E9</f>
        <v><![CDATA[III etapa 042019b3 - III. etapa - podschodišťový prostor a uhelna]]></v>
      </c>
      <c r="F117" s="38"/>
      <c r="G117" s="38"/>
      <c r="H117" s="38"/>
      <c r="I117" s="138"/>
      <c r="J117" s="38"/>
      <c r="K117" s="38"/>
      <c r="L117" s="42"/>
    </row>
    <row r="118" s="1" customFormat="1" ht="6.96" customHeight="1"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2" customHeight="1">
      <c r="B119" s="37"/>
      <c r="C119" s="31" t="s">
        <v>20</v>
      </c>
      <c r="D119" s="38"/>
      <c r="E119" s="38"/>
      <c r="F119" s="26" t="str">
        <f>F12</f>
        <v><![CDATA[Šternberk]]></v>
      </c>
      <c r="G119" s="38"/>
      <c r="H119" s="38"/>
      <c r="I119" s="141" t="s">
        <v>22</v>
      </c>
      <c r="J119" s="73" t="str">
        <f>IF(J12="","",J12)</f>
        <v>20. 8. 2019</v>
      </c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15.15" customHeight="1">
      <c r="B121" s="37"/>
      <c r="C121" s="31" t="s">
        <v>24</v>
      </c>
      <c r="D121" s="38"/>
      <c r="E121" s="38"/>
      <c r="F121" s="26" t="str">
        <f>E15</f>
        <v xml:space="preserve"/>
      </c>
      <c r="G121" s="38"/>
      <c r="H121" s="38"/>
      <c r="I121" s="141" t="s">
        <v>30</v>
      </c>
      <c r="J121" s="35" t="str">
        <f>E21</f>
        <v xml:space="preserve"/>
      </c>
      <c r="K121" s="38"/>
      <c r="L121" s="42"/>
    </row>
    <row r="122" s="1" customFormat="1" ht="15.15" customHeight="1">
      <c r="B122" s="37"/>
      <c r="C122" s="31" t="s">
        <v>28</v>
      </c>
      <c r="D122" s="38"/>
      <c r="E122" s="38"/>
      <c r="F122" s="26" t="str">
        <f>IF(E18="","",E18)</f>
        <v><![CDATA[Vyplň údaj]]></v>
      </c>
      <c r="G122" s="38"/>
      <c r="H122" s="38"/>
      <c r="I122" s="141" t="s">
        <v>32</v>
      </c>
      <c r="J122" s="35" t="str">
        <f>E24</f>
        <v xml:space="preserve"/>
      </c>
      <c r="K122" s="38"/>
      <c r="L122" s="42"/>
    </row>
    <row r="123" s="1" customFormat="1" ht="10.32" customHeight="1"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42"/>
    </row>
    <row r="124" s="10" customFormat="1" ht="29.28" customHeight="1">
      <c r="B124" s="196"/>
      <c r="C124" s="197" t="s">
        <v>121</v>
      </c>
      <c r="D124" s="198" t="s">
        <v>59</v>
      </c>
      <c r="E124" s="198" t="s">
        <v>55</v>
      </c>
      <c r="F124" s="198" t="s">
        <v>56</v>
      </c>
      <c r="G124" s="198" t="s">
        <v>122</v>
      </c>
      <c r="H124" s="198" t="s">
        <v>123</v>
      </c>
      <c r="I124" s="199" t="s">
        <v>124</v>
      </c>
      <c r="J124" s="198" t="s">
        <v>96</v>
      </c>
      <c r="K124" s="200" t="s">
        <v>125</v>
      </c>
      <c r="L124" s="201"/>
      <c r="M124" s="94" t="s">
        <v>1</v>
      </c>
      <c r="N124" s="95" t="s">
        <v>38</v>
      </c>
      <c r="O124" s="95" t="s">
        <v>126</v>
      </c>
      <c r="P124" s="95" t="s">
        <v>127</v>
      </c>
      <c r="Q124" s="95" t="s">
        <v>128</v>
      </c>
      <c r="R124" s="95" t="s">
        <v>129</v>
      </c>
      <c r="S124" s="95" t="s">
        <v>130</v>
      </c>
      <c r="T124" s="96" t="s">
        <v>131</v>
      </c>
    </row>
    <row r="125" s="1" customFormat="1" ht="22.8" customHeight="1">
      <c r="B125" s="37"/>
      <c r="C125" s="101" t="s">
        <v>132</v>
      </c>
      <c r="D125" s="38"/>
      <c r="E125" s="38"/>
      <c r="F125" s="38"/>
      <c r="G125" s="38"/>
      <c r="H125" s="38"/>
      <c r="I125" s="138"/>
      <c r="J125" s="202">
        <f>BK125</f>
        <v>0</v>
      </c>
      <c r="K125" s="38"/>
      <c r="L125" s="42"/>
      <c r="M125" s="97"/>
      <c r="N125" s="98"/>
      <c r="O125" s="98"/>
      <c r="P125" s="203">
        <f>P126+P187+P226</f>
        <v>0</v>
      </c>
      <c r="Q125" s="98"/>
      <c r="R125" s="203">
        <f>R126+R187+R226</f>
        <v>8.9201878800000003</v>
      </c>
      <c r="S125" s="98"/>
      <c r="T125" s="204">
        <f>T126+T187+T226</f>
        <v>8.6039022800000016</v>
      </c>
      <c r="AT125" s="16" t="s">
        <v>73</v>
      </c>
      <c r="AU125" s="16" t="s">
        <v>98</v>
      </c>
      <c r="BK125" s="205">
        <f>BK126+BK187+BK226</f>
        <v>0</v>
      </c>
    </row>
    <row r="126" s="11" customFormat="1" ht="25.92" customHeight="1">
      <c r="B126" s="206"/>
      <c r="C126" s="207"/>
      <c r="D126" s="208" t="s">
        <v>73</v>
      </c>
      <c r="E126" s="209" t="s">
        <v>133</v>
      </c>
      <c r="F126" s="209" t="s">
        <v>134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P127+P162</f>
        <v>0</v>
      </c>
      <c r="Q126" s="214"/>
      <c r="R126" s="215">
        <f>R127+R162</f>
        <v>7.8503409</v>
      </c>
      <c r="S126" s="214"/>
      <c r="T126" s="216">
        <f>T127+T162</f>
        <v>8.5010480000000008</v>
      </c>
      <c r="AR126" s="217" t="s">
        <v>82</v>
      </c>
      <c r="AT126" s="218" t="s">
        <v>73</v>
      </c>
      <c r="AU126" s="218" t="s">
        <v>74</v>
      </c>
      <c r="AY126" s="217" t="s">
        <v>135</v>
      </c>
      <c r="BK126" s="219">
        <f>BK127+BK162</f>
        <v>0</v>
      </c>
    </row>
    <row r="127" s="11" customFormat="1" ht="22.8" customHeight="1">
      <c r="B127" s="206"/>
      <c r="C127" s="207"/>
      <c r="D127" s="208" t="s">
        <v>73</v>
      </c>
      <c r="E127" s="220" t="s">
        <v>163</v>
      </c>
      <c r="F127" s="220" t="s">
        <v>164</v>
      </c>
      <c r="G127" s="207"/>
      <c r="H127" s="207"/>
      <c r="I127" s="210"/>
      <c r="J127" s="221">
        <f>BK127</f>
        <v>0</v>
      </c>
      <c r="K127" s="207"/>
      <c r="L127" s="212"/>
      <c r="M127" s="213"/>
      <c r="N127" s="214"/>
      <c r="O127" s="214"/>
      <c r="P127" s="215">
        <f>SUM(P128:P161)</f>
        <v>0</v>
      </c>
      <c r="Q127" s="214"/>
      <c r="R127" s="215">
        <f>SUM(R128:R161)</f>
        <v>7.8393600000000001</v>
      </c>
      <c r="S127" s="214"/>
      <c r="T127" s="216">
        <f>SUM(T128:T161)</f>
        <v>0</v>
      </c>
      <c r="AR127" s="217" t="s">
        <v>82</v>
      </c>
      <c r="AT127" s="218" t="s">
        <v>73</v>
      </c>
      <c r="AU127" s="218" t="s">
        <v>82</v>
      </c>
      <c r="AY127" s="217" t="s">
        <v>135</v>
      </c>
      <c r="BK127" s="219">
        <f>SUM(BK128:BK161)</f>
        <v>0</v>
      </c>
    </row>
    <row r="128" s="1" customFormat="1" ht="24" customHeight="1">
      <c r="B128" s="37"/>
      <c r="C128" s="222" t="s">
        <v>82</v>
      </c>
      <c r="D128" s="222" t="s">
        <v>137</v>
      </c>
      <c r="E128" s="223" t="s">
        <v>550</v>
      </c>
      <c r="F128" s="224" t="s">
        <v>551</v>
      </c>
      <c r="G128" s="225" t="s">
        <v>140</v>
      </c>
      <c r="H128" s="226">
        <v>48.034999999999997</v>
      </c>
      <c r="I128" s="227"/>
      <c r="J128" s="228">
        <f>ROUND(I128*H128,2)</f>
        <v>0</v>
      </c>
      <c r="K128" s="224" t="s">
        <v>1</v>
      </c>
      <c r="L128" s="42"/>
      <c r="M128" s="229" t="s">
        <v>1</v>
      </c>
      <c r="N128" s="230" t="s">
        <v>39</v>
      </c>
      <c r="O128" s="85"/>
      <c r="P128" s="231">
        <f>O128*H128</f>
        <v>0</v>
      </c>
      <c r="Q128" s="231">
        <v>0.040000000000000001</v>
      </c>
      <c r="R128" s="231">
        <f>Q128*H128</f>
        <v>1.9214</v>
      </c>
      <c r="S128" s="231">
        <v>0</v>
      </c>
      <c r="T128" s="232">
        <f>S128*H128</f>
        <v>0</v>
      </c>
      <c r="AR128" s="233" t="s">
        <v>141</v>
      </c>
      <c r="AT128" s="233" t="s">
        <v>137</v>
      </c>
      <c r="AU128" s="233" t="s">
        <v>84</v>
      </c>
      <c r="AY128" s="16" t="s">
        <v>135</v>
      </c>
      <c r="BE128" s="234">
        <f><![CDATA[IF(N128="základní",J128,0)]]></f>
        <v>0</v>
      </c>
      <c r="BF128" s="234">
        <f><![CDATA[IF(N128="snížená",J128,0)]]></f>
        <v>0</v>
      </c>
      <c r="BG128" s="234">
        <f><![CDATA[IF(N128="zákl. přenesená",J128,0)]]></f>
        <v>0</v>
      </c>
      <c r="BH128" s="234">
        <f><![CDATA[IF(N128="sníž. přenesená",J128,0)]]></f>
        <v>0</v>
      </c>
      <c r="BI128" s="234">
        <f><![CDATA[IF(N128="nulová",J128,0)]]></f>
        <v>0</v>
      </c>
      <c r="BJ128" s="16" t="s">
        <v>82</v>
      </c>
      <c r="BK128" s="234">
        <f>ROUND(I128*H128,2)</f>
        <v>0</v>
      </c>
      <c r="BL128" s="16" t="s">
        <v>141</v>
      </c>
      <c r="BM128" s="233" t="s">
        <v>552</v>
      </c>
    </row>
    <row r="129" s="12" customFormat="1">
      <c r="B129" s="235"/>
      <c r="C129" s="236"/>
      <c r="D129" s="237" t="s">
        <v>143</v>
      </c>
      <c r="E129" s="238" t="s">
        <v>1</v>
      </c>
      <c r="F129" s="239" t="s">
        <v>553</v>
      </c>
      <c r="G129" s="236"/>
      <c r="H129" s="240">
        <v>10.725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AT129" s="246" t="s">
        <v>143</v>
      </c>
      <c r="AU129" s="246" t="s">
        <v>84</v>
      </c>
      <c r="AV129" s="12" t="s">
        <v>84</v>
      </c>
      <c r="AW129" s="12" t="s">
        <v>31</v>
      </c>
      <c r="AX129" s="12" t="s">
        <v>74</v>
      </c>
      <c r="AY129" s="246" t="s">
        <v>135</v>
      </c>
    </row>
    <row r="130" s="12" customFormat="1">
      <c r="B130" s="235"/>
      <c r="C130" s="236"/>
      <c r="D130" s="237" t="s">
        <v>143</v>
      </c>
      <c r="E130" s="238" t="s">
        <v>1</v>
      </c>
      <c r="F130" s="239" t="s">
        <v>554</v>
      </c>
      <c r="G130" s="236"/>
      <c r="H130" s="240">
        <v>37.310000000000002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AT130" s="246" t="s">
        <v>143</v>
      </c>
      <c r="AU130" s="246" t="s">
        <v>84</v>
      </c>
      <c r="AV130" s="12" t="s">
        <v>84</v>
      </c>
      <c r="AW130" s="12" t="s">
        <v>31</v>
      </c>
      <c r="AX130" s="12" t="s">
        <v>74</v>
      </c>
      <c r="AY130" s="246" t="s">
        <v>135</v>
      </c>
    </row>
    <row r="131" s="13" customFormat="1">
      <c r="B131" s="257"/>
      <c r="C131" s="258"/>
      <c r="D131" s="237" t="s">
        <v>143</v>
      </c>
      <c r="E131" s="259" t="s">
        <v>1</v>
      </c>
      <c r="F131" s="260" t="s">
        <v>171</v>
      </c>
      <c r="G131" s="258"/>
      <c r="H131" s="261">
        <v>48.034999999999997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AT131" s="267" t="s">
        <v>143</v>
      </c>
      <c r="AU131" s="267" t="s">
        <v>84</v>
      </c>
      <c r="AV131" s="13" t="s">
        <v>141</v>
      </c>
      <c r="AW131" s="13" t="s">
        <v>31</v>
      </c>
      <c r="AX131" s="13" t="s">
        <v>82</v>
      </c>
      <c r="AY131" s="267" t="s">
        <v>135</v>
      </c>
    </row>
    <row r="132" s="1" customFormat="1" ht="24" customHeight="1">
      <c r="B132" s="37"/>
      <c r="C132" s="222" t="s">
        <v>84</v>
      </c>
      <c r="D132" s="222" t="s">
        <v>137</v>
      </c>
      <c r="E132" s="223" t="s">
        <v>165</v>
      </c>
      <c r="F132" s="224" t="s">
        <v>166</v>
      </c>
      <c r="G132" s="225" t="s">
        <v>140</v>
      </c>
      <c r="H132" s="226">
        <v>128.328</v>
      </c>
      <c r="I132" s="227"/>
      <c r="J132" s="228">
        <f>ROUND(I132*H132,2)</f>
        <v>0</v>
      </c>
      <c r="K132" s="224" t="s">
        <v>1</v>
      </c>
      <c r="L132" s="42"/>
      <c r="M132" s="229" t="s">
        <v>1</v>
      </c>
      <c r="N132" s="230" t="s">
        <v>39</v>
      </c>
      <c r="O132" s="85"/>
      <c r="P132" s="231">
        <f>O132*H132</f>
        <v>0</v>
      </c>
      <c r="Q132" s="231">
        <v>0.040000000000000001</v>
      </c>
      <c r="R132" s="231">
        <f>Q132*H132</f>
        <v>5.1331199999999999</v>
      </c>
      <c r="S132" s="231">
        <v>0</v>
      </c>
      <c r="T132" s="232">
        <f>S132*H132</f>
        <v>0</v>
      </c>
      <c r="AR132" s="233" t="s">
        <v>141</v>
      </c>
      <c r="AT132" s="233" t="s">
        <v>137</v>
      </c>
      <c r="AU132" s="233" t="s">
        <v>84</v>
      </c>
      <c r="AY132" s="16" t="s">
        <v>135</v>
      </c>
      <c r="BE132" s="234">
        <f><![CDATA[IF(N132="základní",J132,0)]]></f>
        <v>0</v>
      </c>
      <c r="BF132" s="234">
        <f><![CDATA[IF(N132="snížená",J132,0)]]></f>
        <v>0</v>
      </c>
      <c r="BG132" s="234">
        <f><![CDATA[IF(N132="zákl. přenesená",J132,0)]]></f>
        <v>0</v>
      </c>
      <c r="BH132" s="234">
        <f><![CDATA[IF(N132="sníž. přenesená",J132,0)]]></f>
        <v>0</v>
      </c>
      <c r="BI132" s="234">
        <f><![CDATA[IF(N132="nulová",J132,0)]]></f>
        <v>0</v>
      </c>
      <c r="BJ132" s="16" t="s">
        <v>82</v>
      </c>
      <c r="BK132" s="234">
        <f>ROUND(I132*H132,2)</f>
        <v>0</v>
      </c>
      <c r="BL132" s="16" t="s">
        <v>141</v>
      </c>
      <c r="BM132" s="233" t="s">
        <v>555</v>
      </c>
    </row>
    <row r="133" s="12" customFormat="1">
      <c r="B133" s="235"/>
      <c r="C133" s="236"/>
      <c r="D133" s="237" t="s">
        <v>143</v>
      </c>
      <c r="E133" s="238" t="s">
        <v>1</v>
      </c>
      <c r="F133" s="239" t="s">
        <v>556</v>
      </c>
      <c r="G133" s="236"/>
      <c r="H133" s="240">
        <v>102.488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AT133" s="246" t="s">
        <v>143</v>
      </c>
      <c r="AU133" s="246" t="s">
        <v>84</v>
      </c>
      <c r="AV133" s="12" t="s">
        <v>84</v>
      </c>
      <c r="AW133" s="12" t="s">
        <v>31</v>
      </c>
      <c r="AX133" s="12" t="s">
        <v>74</v>
      </c>
      <c r="AY133" s="246" t="s">
        <v>135</v>
      </c>
    </row>
    <row r="134" s="12" customFormat="1">
      <c r="B134" s="235"/>
      <c r="C134" s="236"/>
      <c r="D134" s="237" t="s">
        <v>143</v>
      </c>
      <c r="E134" s="238" t="s">
        <v>1</v>
      </c>
      <c r="F134" s="239" t="s">
        <v>557</v>
      </c>
      <c r="G134" s="236"/>
      <c r="H134" s="240">
        <v>21.780000000000001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AT134" s="246" t="s">
        <v>143</v>
      </c>
      <c r="AU134" s="246" t="s">
        <v>84</v>
      </c>
      <c r="AV134" s="12" t="s">
        <v>84</v>
      </c>
      <c r="AW134" s="12" t="s">
        <v>31</v>
      </c>
      <c r="AX134" s="12" t="s">
        <v>74</v>
      </c>
      <c r="AY134" s="246" t="s">
        <v>135</v>
      </c>
    </row>
    <row r="135" s="12" customFormat="1">
      <c r="B135" s="235"/>
      <c r="C135" s="236"/>
      <c r="D135" s="237" t="s">
        <v>143</v>
      </c>
      <c r="E135" s="238" t="s">
        <v>1</v>
      </c>
      <c r="F135" s="239" t="s">
        <v>558</v>
      </c>
      <c r="G135" s="236"/>
      <c r="H135" s="240">
        <v>3.0800000000000001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AT135" s="246" t="s">
        <v>143</v>
      </c>
      <c r="AU135" s="246" t="s">
        <v>84</v>
      </c>
      <c r="AV135" s="12" t="s">
        <v>84</v>
      </c>
      <c r="AW135" s="12" t="s">
        <v>31</v>
      </c>
      <c r="AX135" s="12" t="s">
        <v>74</v>
      </c>
      <c r="AY135" s="246" t="s">
        <v>135</v>
      </c>
    </row>
    <row r="136" s="12" customFormat="1">
      <c r="B136" s="235"/>
      <c r="C136" s="236"/>
      <c r="D136" s="237" t="s">
        <v>143</v>
      </c>
      <c r="E136" s="238" t="s">
        <v>1</v>
      </c>
      <c r="F136" s="239" t="s">
        <v>559</v>
      </c>
      <c r="G136" s="236"/>
      <c r="H136" s="240">
        <v>0.97999999999999998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AT136" s="246" t="s">
        <v>143</v>
      </c>
      <c r="AU136" s="246" t="s">
        <v>84</v>
      </c>
      <c r="AV136" s="12" t="s">
        <v>84</v>
      </c>
      <c r="AW136" s="12" t="s">
        <v>31</v>
      </c>
      <c r="AX136" s="12" t="s">
        <v>74</v>
      </c>
      <c r="AY136" s="246" t="s">
        <v>135</v>
      </c>
    </row>
    <row r="137" s="13" customFormat="1">
      <c r="B137" s="257"/>
      <c r="C137" s="258"/>
      <c r="D137" s="237" t="s">
        <v>143</v>
      </c>
      <c r="E137" s="259" t="s">
        <v>1</v>
      </c>
      <c r="F137" s="260" t="s">
        <v>171</v>
      </c>
      <c r="G137" s="258"/>
      <c r="H137" s="261">
        <v>128.328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AT137" s="267" t="s">
        <v>143</v>
      </c>
      <c r="AU137" s="267" t="s">
        <v>84</v>
      </c>
      <c r="AV137" s="13" t="s">
        <v>141</v>
      </c>
      <c r="AW137" s="13" t="s">
        <v>31</v>
      </c>
      <c r="AX137" s="13" t="s">
        <v>82</v>
      </c>
      <c r="AY137" s="267" t="s">
        <v>135</v>
      </c>
    </row>
    <row r="138" s="1" customFormat="1" ht="16.5" customHeight="1">
      <c r="B138" s="37"/>
      <c r="C138" s="222" t="s">
        <v>150</v>
      </c>
      <c r="D138" s="222" t="s">
        <v>137</v>
      </c>
      <c r="E138" s="223" t="s">
        <v>173</v>
      </c>
      <c r="F138" s="224" t="s">
        <v>174</v>
      </c>
      <c r="G138" s="225" t="s">
        <v>140</v>
      </c>
      <c r="H138" s="226">
        <v>128.328</v>
      </c>
      <c r="I138" s="227"/>
      <c r="J138" s="228">
        <f>ROUND(I138*H138,2)</f>
        <v>0</v>
      </c>
      <c r="K138" s="224" t="s">
        <v>1</v>
      </c>
      <c r="L138" s="42"/>
      <c r="M138" s="229" t="s">
        <v>1</v>
      </c>
      <c r="N138" s="230" t="s">
        <v>39</v>
      </c>
      <c r="O138" s="85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33" t="s">
        <v>141</v>
      </c>
      <c r="AT138" s="233" t="s">
        <v>137</v>
      </c>
      <c r="AU138" s="233" t="s">
        <v>84</v>
      </c>
      <c r="AY138" s="16" t="s">
        <v>135</v>
      </c>
      <c r="BE138" s="234">
        <f><![CDATA[IF(N138="základní",J138,0)]]></f>
        <v>0</v>
      </c>
      <c r="BF138" s="234">
        <f><![CDATA[IF(N138="snížená",J138,0)]]></f>
        <v>0</v>
      </c>
      <c r="BG138" s="234">
        <f><![CDATA[IF(N138="zákl. přenesená",J138,0)]]></f>
        <v>0</v>
      </c>
      <c r="BH138" s="234">
        <f><![CDATA[IF(N138="sníž. přenesená",J138,0)]]></f>
        <v>0</v>
      </c>
      <c r="BI138" s="234">
        <f><![CDATA[IF(N138="nulová",J138,0)]]></f>
        <v>0</v>
      </c>
      <c r="BJ138" s="16" t="s">
        <v>82</v>
      </c>
      <c r="BK138" s="234">
        <f>ROUND(I138*H138,2)</f>
        <v>0</v>
      </c>
      <c r="BL138" s="16" t="s">
        <v>141</v>
      </c>
      <c r="BM138" s="233" t="s">
        <v>560</v>
      </c>
    </row>
    <row r="139" s="12" customFormat="1">
      <c r="B139" s="235"/>
      <c r="C139" s="236"/>
      <c r="D139" s="237" t="s">
        <v>143</v>
      </c>
      <c r="E139" s="238" t="s">
        <v>1</v>
      </c>
      <c r="F139" s="239" t="s">
        <v>556</v>
      </c>
      <c r="G139" s="236"/>
      <c r="H139" s="240">
        <v>102.488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AT139" s="246" t="s">
        <v>143</v>
      </c>
      <c r="AU139" s="246" t="s">
        <v>84</v>
      </c>
      <c r="AV139" s="12" t="s">
        <v>84</v>
      </c>
      <c r="AW139" s="12" t="s">
        <v>31</v>
      </c>
      <c r="AX139" s="12" t="s">
        <v>74</v>
      </c>
      <c r="AY139" s="246" t="s">
        <v>135</v>
      </c>
    </row>
    <row r="140" s="12" customFormat="1">
      <c r="B140" s="235"/>
      <c r="C140" s="236"/>
      <c r="D140" s="237" t="s">
        <v>143</v>
      </c>
      <c r="E140" s="238" t="s">
        <v>1</v>
      </c>
      <c r="F140" s="239" t="s">
        <v>557</v>
      </c>
      <c r="G140" s="236"/>
      <c r="H140" s="240">
        <v>21.780000000000001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AT140" s="246" t="s">
        <v>143</v>
      </c>
      <c r="AU140" s="246" t="s">
        <v>84</v>
      </c>
      <c r="AV140" s="12" t="s">
        <v>84</v>
      </c>
      <c r="AW140" s="12" t="s">
        <v>31</v>
      </c>
      <c r="AX140" s="12" t="s">
        <v>74</v>
      </c>
      <c r="AY140" s="246" t="s">
        <v>135</v>
      </c>
    </row>
    <row r="141" s="12" customFormat="1">
      <c r="B141" s="235"/>
      <c r="C141" s="236"/>
      <c r="D141" s="237" t="s">
        <v>143</v>
      </c>
      <c r="E141" s="238" t="s">
        <v>1</v>
      </c>
      <c r="F141" s="239" t="s">
        <v>558</v>
      </c>
      <c r="G141" s="236"/>
      <c r="H141" s="240">
        <v>3.0800000000000001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AT141" s="246" t="s">
        <v>143</v>
      </c>
      <c r="AU141" s="246" t="s">
        <v>84</v>
      </c>
      <c r="AV141" s="12" t="s">
        <v>84</v>
      </c>
      <c r="AW141" s="12" t="s">
        <v>31</v>
      </c>
      <c r="AX141" s="12" t="s">
        <v>74</v>
      </c>
      <c r="AY141" s="246" t="s">
        <v>135</v>
      </c>
    </row>
    <row r="142" s="12" customFormat="1">
      <c r="B142" s="235"/>
      <c r="C142" s="236"/>
      <c r="D142" s="237" t="s">
        <v>143</v>
      </c>
      <c r="E142" s="238" t="s">
        <v>1</v>
      </c>
      <c r="F142" s="239" t="s">
        <v>559</v>
      </c>
      <c r="G142" s="236"/>
      <c r="H142" s="240">
        <v>0.97999999999999998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AT142" s="246" t="s">
        <v>143</v>
      </c>
      <c r="AU142" s="246" t="s">
        <v>84</v>
      </c>
      <c r="AV142" s="12" t="s">
        <v>84</v>
      </c>
      <c r="AW142" s="12" t="s">
        <v>31</v>
      </c>
      <c r="AX142" s="12" t="s">
        <v>74</v>
      </c>
      <c r="AY142" s="246" t="s">
        <v>135</v>
      </c>
    </row>
    <row r="143" s="13" customFormat="1">
      <c r="B143" s="257"/>
      <c r="C143" s="258"/>
      <c r="D143" s="237" t="s">
        <v>143</v>
      </c>
      <c r="E143" s="259" t="s">
        <v>1</v>
      </c>
      <c r="F143" s="260" t="s">
        <v>171</v>
      </c>
      <c r="G143" s="258"/>
      <c r="H143" s="261">
        <v>128.328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AT143" s="267" t="s">
        <v>143</v>
      </c>
      <c r="AU143" s="267" t="s">
        <v>84</v>
      </c>
      <c r="AV143" s="13" t="s">
        <v>141</v>
      </c>
      <c r="AW143" s="13" t="s">
        <v>31</v>
      </c>
      <c r="AX143" s="13" t="s">
        <v>82</v>
      </c>
      <c r="AY143" s="267" t="s">
        <v>135</v>
      </c>
    </row>
    <row r="144" s="1" customFormat="1" ht="24" customHeight="1">
      <c r="B144" s="37"/>
      <c r="C144" s="222" t="s">
        <v>141</v>
      </c>
      <c r="D144" s="222" t="s">
        <v>137</v>
      </c>
      <c r="E144" s="223" t="s">
        <v>176</v>
      </c>
      <c r="F144" s="224" t="s">
        <v>177</v>
      </c>
      <c r="G144" s="225" t="s">
        <v>178</v>
      </c>
      <c r="H144" s="226">
        <v>56.060000000000002</v>
      </c>
      <c r="I144" s="227"/>
      <c r="J144" s="228">
        <f>ROUND(I144*H144,2)</f>
        <v>0</v>
      </c>
      <c r="K144" s="224" t="s">
        <v>1</v>
      </c>
      <c r="L144" s="42"/>
      <c r="M144" s="229" t="s">
        <v>1</v>
      </c>
      <c r="N144" s="230" t="s">
        <v>39</v>
      </c>
      <c r="O144" s="85"/>
      <c r="P144" s="231">
        <f>O144*H144</f>
        <v>0</v>
      </c>
      <c r="Q144" s="231">
        <v>0.0040000000000000001</v>
      </c>
      <c r="R144" s="231">
        <f>Q144*H144</f>
        <v>0.22424000000000002</v>
      </c>
      <c r="S144" s="231">
        <v>0</v>
      </c>
      <c r="T144" s="232">
        <f>S144*H144</f>
        <v>0</v>
      </c>
      <c r="AR144" s="233" t="s">
        <v>141</v>
      </c>
      <c r="AT144" s="233" t="s">
        <v>137</v>
      </c>
      <c r="AU144" s="233" t="s">
        <v>84</v>
      </c>
      <c r="AY144" s="16" t="s">
        <v>135</v>
      </c>
      <c r="BE144" s="234">
        <f><![CDATA[IF(N144="základní",J144,0)]]></f>
        <v>0</v>
      </c>
      <c r="BF144" s="234">
        <f><![CDATA[IF(N144="snížená",J144,0)]]></f>
        <v>0</v>
      </c>
      <c r="BG144" s="234">
        <f><![CDATA[IF(N144="zákl. přenesená",J144,0)]]></f>
        <v>0</v>
      </c>
      <c r="BH144" s="234">
        <f><![CDATA[IF(N144="sníž. přenesená",J144,0)]]></f>
        <v>0</v>
      </c>
      <c r="BI144" s="234">
        <f><![CDATA[IF(N144="nulová",J144,0)]]></f>
        <v>0</v>
      </c>
      <c r="BJ144" s="16" t="s">
        <v>82</v>
      </c>
      <c r="BK144" s="234">
        <f>ROUND(I144*H144,2)</f>
        <v>0</v>
      </c>
      <c r="BL144" s="16" t="s">
        <v>141</v>
      </c>
      <c r="BM144" s="233" t="s">
        <v>561</v>
      </c>
    </row>
    <row r="145" s="12" customFormat="1">
      <c r="B145" s="235"/>
      <c r="C145" s="236"/>
      <c r="D145" s="237" t="s">
        <v>143</v>
      </c>
      <c r="E145" s="238" t="s">
        <v>1</v>
      </c>
      <c r="F145" s="239" t="s">
        <v>562</v>
      </c>
      <c r="G145" s="236"/>
      <c r="H145" s="240">
        <v>34.859999999999999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143</v>
      </c>
      <c r="AU145" s="246" t="s">
        <v>84</v>
      </c>
      <c r="AV145" s="12" t="s">
        <v>84</v>
      </c>
      <c r="AW145" s="12" t="s">
        <v>31</v>
      </c>
      <c r="AX145" s="12" t="s">
        <v>74</v>
      </c>
      <c r="AY145" s="246" t="s">
        <v>135</v>
      </c>
    </row>
    <row r="146" s="12" customFormat="1">
      <c r="B146" s="235"/>
      <c r="C146" s="236"/>
      <c r="D146" s="237" t="s">
        <v>143</v>
      </c>
      <c r="E146" s="238" t="s">
        <v>1</v>
      </c>
      <c r="F146" s="239" t="s">
        <v>496</v>
      </c>
      <c r="G146" s="236"/>
      <c r="H146" s="240">
        <v>19.800000000000001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143</v>
      </c>
      <c r="AU146" s="246" t="s">
        <v>84</v>
      </c>
      <c r="AV146" s="12" t="s">
        <v>84</v>
      </c>
      <c r="AW146" s="12" t="s">
        <v>31</v>
      </c>
      <c r="AX146" s="12" t="s">
        <v>74</v>
      </c>
      <c r="AY146" s="246" t="s">
        <v>135</v>
      </c>
    </row>
    <row r="147" s="12" customFormat="1">
      <c r="B147" s="235"/>
      <c r="C147" s="236"/>
      <c r="D147" s="237" t="s">
        <v>143</v>
      </c>
      <c r="E147" s="238" t="s">
        <v>1</v>
      </c>
      <c r="F147" s="239" t="s">
        <v>563</v>
      </c>
      <c r="G147" s="236"/>
      <c r="H147" s="240">
        <v>1.3999999999999999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AT147" s="246" t="s">
        <v>143</v>
      </c>
      <c r="AU147" s="246" t="s">
        <v>84</v>
      </c>
      <c r="AV147" s="12" t="s">
        <v>84</v>
      </c>
      <c r="AW147" s="12" t="s">
        <v>31</v>
      </c>
      <c r="AX147" s="12" t="s">
        <v>74</v>
      </c>
      <c r="AY147" s="246" t="s">
        <v>135</v>
      </c>
    </row>
    <row r="148" s="13" customFormat="1">
      <c r="B148" s="257"/>
      <c r="C148" s="258"/>
      <c r="D148" s="237" t="s">
        <v>143</v>
      </c>
      <c r="E148" s="259" t="s">
        <v>1</v>
      </c>
      <c r="F148" s="260" t="s">
        <v>171</v>
      </c>
      <c r="G148" s="258"/>
      <c r="H148" s="261">
        <v>56.059999999999995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AT148" s="267" t="s">
        <v>143</v>
      </c>
      <c r="AU148" s="267" t="s">
        <v>84</v>
      </c>
      <c r="AV148" s="13" t="s">
        <v>141</v>
      </c>
      <c r="AW148" s="13" t="s">
        <v>31</v>
      </c>
      <c r="AX148" s="13" t="s">
        <v>82</v>
      </c>
      <c r="AY148" s="267" t="s">
        <v>135</v>
      </c>
    </row>
    <row r="149" s="1" customFormat="1" ht="24" customHeight="1">
      <c r="B149" s="37"/>
      <c r="C149" s="222" t="s">
        <v>145</v>
      </c>
      <c r="D149" s="222" t="s">
        <v>137</v>
      </c>
      <c r="E149" s="223" t="s">
        <v>184</v>
      </c>
      <c r="F149" s="224" t="s">
        <v>185</v>
      </c>
      <c r="G149" s="225" t="s">
        <v>140</v>
      </c>
      <c r="H149" s="226">
        <v>14.015000000000001</v>
      </c>
      <c r="I149" s="227"/>
      <c r="J149" s="228">
        <f>ROUND(I149*H149,2)</f>
        <v>0</v>
      </c>
      <c r="K149" s="224" t="s">
        <v>1</v>
      </c>
      <c r="L149" s="42"/>
      <c r="M149" s="229" t="s">
        <v>1</v>
      </c>
      <c r="N149" s="230" t="s">
        <v>39</v>
      </c>
      <c r="O149" s="85"/>
      <c r="P149" s="231">
        <f>O149*H149</f>
        <v>0</v>
      </c>
      <c r="Q149" s="231">
        <v>0.040000000000000001</v>
      </c>
      <c r="R149" s="231">
        <f>Q149*H149</f>
        <v>0.56059999999999999</v>
      </c>
      <c r="S149" s="231">
        <v>0</v>
      </c>
      <c r="T149" s="232">
        <f>S149*H149</f>
        <v>0</v>
      </c>
      <c r="AR149" s="233" t="s">
        <v>141</v>
      </c>
      <c r="AT149" s="233" t="s">
        <v>137</v>
      </c>
      <c r="AU149" s="233" t="s">
        <v>84</v>
      </c>
      <c r="AY149" s="16" t="s">
        <v>135</v>
      </c>
      <c r="BE149" s="234">
        <f><![CDATA[IF(N149="základní",J149,0)]]></f>
        <v>0</v>
      </c>
      <c r="BF149" s="234">
        <f><![CDATA[IF(N149="snížená",J149,0)]]></f>
        <v>0</v>
      </c>
      <c r="BG149" s="234">
        <f><![CDATA[IF(N149="zákl. přenesená",J149,0)]]></f>
        <v>0</v>
      </c>
      <c r="BH149" s="234">
        <f><![CDATA[IF(N149="sníž. přenesená",J149,0)]]></f>
        <v>0</v>
      </c>
      <c r="BI149" s="234">
        <f><![CDATA[IF(N149="nulová",J149,0)]]></f>
        <v>0</v>
      </c>
      <c r="BJ149" s="16" t="s">
        <v>82</v>
      </c>
      <c r="BK149" s="234">
        <f>ROUND(I149*H149,2)</f>
        <v>0</v>
      </c>
      <c r="BL149" s="16" t="s">
        <v>141</v>
      </c>
      <c r="BM149" s="233" t="s">
        <v>564</v>
      </c>
    </row>
    <row r="150" s="12" customFormat="1">
      <c r="B150" s="235"/>
      <c r="C150" s="236"/>
      <c r="D150" s="237" t="s">
        <v>143</v>
      </c>
      <c r="E150" s="238" t="s">
        <v>1</v>
      </c>
      <c r="F150" s="239" t="s">
        <v>562</v>
      </c>
      <c r="G150" s="236"/>
      <c r="H150" s="240">
        <v>34.859999999999999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143</v>
      </c>
      <c r="AU150" s="246" t="s">
        <v>84</v>
      </c>
      <c r="AV150" s="12" t="s">
        <v>84</v>
      </c>
      <c r="AW150" s="12" t="s">
        <v>31</v>
      </c>
      <c r="AX150" s="12" t="s">
        <v>74</v>
      </c>
      <c r="AY150" s="246" t="s">
        <v>135</v>
      </c>
    </row>
    <row r="151" s="12" customFormat="1">
      <c r="B151" s="235"/>
      <c r="C151" s="236"/>
      <c r="D151" s="237" t="s">
        <v>143</v>
      </c>
      <c r="E151" s="238" t="s">
        <v>1</v>
      </c>
      <c r="F151" s="239" t="s">
        <v>496</v>
      </c>
      <c r="G151" s="236"/>
      <c r="H151" s="240">
        <v>19.800000000000001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143</v>
      </c>
      <c r="AU151" s="246" t="s">
        <v>84</v>
      </c>
      <c r="AV151" s="12" t="s">
        <v>84</v>
      </c>
      <c r="AW151" s="12" t="s">
        <v>31</v>
      </c>
      <c r="AX151" s="12" t="s">
        <v>74</v>
      </c>
      <c r="AY151" s="246" t="s">
        <v>135</v>
      </c>
    </row>
    <row r="152" s="12" customFormat="1">
      <c r="B152" s="235"/>
      <c r="C152" s="236"/>
      <c r="D152" s="237" t="s">
        <v>143</v>
      </c>
      <c r="E152" s="238" t="s">
        <v>1</v>
      </c>
      <c r="F152" s="239" t="s">
        <v>563</v>
      </c>
      <c r="G152" s="236"/>
      <c r="H152" s="240">
        <v>1.3999999999999999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143</v>
      </c>
      <c r="AU152" s="246" t="s">
        <v>84</v>
      </c>
      <c r="AV152" s="12" t="s">
        <v>84</v>
      </c>
      <c r="AW152" s="12" t="s">
        <v>31</v>
      </c>
      <c r="AX152" s="12" t="s">
        <v>74</v>
      </c>
      <c r="AY152" s="246" t="s">
        <v>135</v>
      </c>
    </row>
    <row r="153" s="13" customFormat="1">
      <c r="B153" s="257"/>
      <c r="C153" s="258"/>
      <c r="D153" s="237" t="s">
        <v>143</v>
      </c>
      <c r="E153" s="259" t="s">
        <v>1</v>
      </c>
      <c r="F153" s="260" t="s">
        <v>171</v>
      </c>
      <c r="G153" s="258"/>
      <c r="H153" s="261">
        <v>56.059999999999995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AT153" s="267" t="s">
        <v>143</v>
      </c>
      <c r="AU153" s="267" t="s">
        <v>84</v>
      </c>
      <c r="AV153" s="13" t="s">
        <v>141</v>
      </c>
      <c r="AW153" s="13" t="s">
        <v>31</v>
      </c>
      <c r="AX153" s="13" t="s">
        <v>82</v>
      </c>
      <c r="AY153" s="267" t="s">
        <v>135</v>
      </c>
    </row>
    <row r="154" s="12" customFormat="1">
      <c r="B154" s="235"/>
      <c r="C154" s="236"/>
      <c r="D154" s="237" t="s">
        <v>143</v>
      </c>
      <c r="E154" s="236"/>
      <c r="F154" s="239" t="s">
        <v>565</v>
      </c>
      <c r="G154" s="236"/>
      <c r="H154" s="240">
        <v>14.015000000000001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143</v>
      </c>
      <c r="AU154" s="246" t="s">
        <v>84</v>
      </c>
      <c r="AV154" s="12" t="s">
        <v>84</v>
      </c>
      <c r="AW154" s="12" t="s">
        <v>4</v>
      </c>
      <c r="AX154" s="12" t="s">
        <v>82</v>
      </c>
      <c r="AY154" s="246" t="s">
        <v>135</v>
      </c>
    </row>
    <row r="155" s="1" customFormat="1" ht="36" customHeight="1">
      <c r="B155" s="37"/>
      <c r="C155" s="222" t="s">
        <v>163</v>
      </c>
      <c r="D155" s="222" t="s">
        <v>137</v>
      </c>
      <c r="E155" s="223" t="s">
        <v>189</v>
      </c>
      <c r="F155" s="224" t="s">
        <v>190</v>
      </c>
      <c r="G155" s="225" t="s">
        <v>140</v>
      </c>
      <c r="H155" s="226">
        <v>227.02799999999999</v>
      </c>
      <c r="I155" s="227"/>
      <c r="J155" s="228">
        <f>ROUND(I155*H155,2)</f>
        <v>0</v>
      </c>
      <c r="K155" s="224" t="s">
        <v>1</v>
      </c>
      <c r="L155" s="42"/>
      <c r="M155" s="229" t="s">
        <v>1</v>
      </c>
      <c r="N155" s="230" t="s">
        <v>39</v>
      </c>
      <c r="O155" s="85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33" t="s">
        <v>141</v>
      </c>
      <c r="AT155" s="233" t="s">
        <v>137</v>
      </c>
      <c r="AU155" s="233" t="s">
        <v>84</v>
      </c>
      <c r="AY155" s="16" t="s">
        <v>135</v>
      </c>
      <c r="BE155" s="234">
        <f><![CDATA[IF(N155="základní",J155,0)]]></f>
        <v>0</v>
      </c>
      <c r="BF155" s="234">
        <f><![CDATA[IF(N155="snížená",J155,0)]]></f>
        <v>0</v>
      </c>
      <c r="BG155" s="234">
        <f><![CDATA[IF(N155="zákl. přenesená",J155,0)]]></f>
        <v>0</v>
      </c>
      <c r="BH155" s="234">
        <f><![CDATA[IF(N155="sníž. přenesená",J155,0)]]></f>
        <v>0</v>
      </c>
      <c r="BI155" s="234">
        <f><![CDATA[IF(N155="nulová",J155,0)]]></f>
        <v>0</v>
      </c>
      <c r="BJ155" s="16" t="s">
        <v>82</v>
      </c>
      <c r="BK155" s="234">
        <f>ROUND(I155*H155,2)</f>
        <v>0</v>
      </c>
      <c r="BL155" s="16" t="s">
        <v>141</v>
      </c>
      <c r="BM155" s="233" t="s">
        <v>566</v>
      </c>
    </row>
    <row r="156" s="12" customFormat="1">
      <c r="B156" s="235"/>
      <c r="C156" s="236"/>
      <c r="D156" s="237" t="s">
        <v>143</v>
      </c>
      <c r="E156" s="238" t="s">
        <v>1</v>
      </c>
      <c r="F156" s="239" t="s">
        <v>556</v>
      </c>
      <c r="G156" s="236"/>
      <c r="H156" s="240">
        <v>102.488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AT156" s="246" t="s">
        <v>143</v>
      </c>
      <c r="AU156" s="246" t="s">
        <v>84</v>
      </c>
      <c r="AV156" s="12" t="s">
        <v>84</v>
      </c>
      <c r="AW156" s="12" t="s">
        <v>31</v>
      </c>
      <c r="AX156" s="12" t="s">
        <v>74</v>
      </c>
      <c r="AY156" s="246" t="s">
        <v>135</v>
      </c>
    </row>
    <row r="157" s="12" customFormat="1">
      <c r="B157" s="235"/>
      <c r="C157" s="236"/>
      <c r="D157" s="237" t="s">
        <v>143</v>
      </c>
      <c r="E157" s="238" t="s">
        <v>1</v>
      </c>
      <c r="F157" s="239" t="s">
        <v>557</v>
      </c>
      <c r="G157" s="236"/>
      <c r="H157" s="240">
        <v>21.780000000000001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AT157" s="246" t="s">
        <v>143</v>
      </c>
      <c r="AU157" s="246" t="s">
        <v>84</v>
      </c>
      <c r="AV157" s="12" t="s">
        <v>84</v>
      </c>
      <c r="AW157" s="12" t="s">
        <v>31</v>
      </c>
      <c r="AX157" s="12" t="s">
        <v>74</v>
      </c>
      <c r="AY157" s="246" t="s">
        <v>135</v>
      </c>
    </row>
    <row r="158" s="12" customFormat="1">
      <c r="B158" s="235"/>
      <c r="C158" s="236"/>
      <c r="D158" s="237" t="s">
        <v>143</v>
      </c>
      <c r="E158" s="238" t="s">
        <v>1</v>
      </c>
      <c r="F158" s="239" t="s">
        <v>567</v>
      </c>
      <c r="G158" s="236"/>
      <c r="H158" s="240">
        <v>96.879999999999995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AT158" s="246" t="s">
        <v>143</v>
      </c>
      <c r="AU158" s="246" t="s">
        <v>84</v>
      </c>
      <c r="AV158" s="12" t="s">
        <v>84</v>
      </c>
      <c r="AW158" s="12" t="s">
        <v>31</v>
      </c>
      <c r="AX158" s="12" t="s">
        <v>74</v>
      </c>
      <c r="AY158" s="246" t="s">
        <v>135</v>
      </c>
    </row>
    <row r="159" s="12" customFormat="1">
      <c r="B159" s="235"/>
      <c r="C159" s="236"/>
      <c r="D159" s="237" t="s">
        <v>143</v>
      </c>
      <c r="E159" s="238" t="s">
        <v>1</v>
      </c>
      <c r="F159" s="239" t="s">
        <v>558</v>
      </c>
      <c r="G159" s="236"/>
      <c r="H159" s="240">
        <v>3.0800000000000001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AT159" s="246" t="s">
        <v>143</v>
      </c>
      <c r="AU159" s="246" t="s">
        <v>84</v>
      </c>
      <c r="AV159" s="12" t="s">
        <v>84</v>
      </c>
      <c r="AW159" s="12" t="s">
        <v>31</v>
      </c>
      <c r="AX159" s="12" t="s">
        <v>74</v>
      </c>
      <c r="AY159" s="246" t="s">
        <v>135</v>
      </c>
    </row>
    <row r="160" s="12" customFormat="1">
      <c r="B160" s="235"/>
      <c r="C160" s="236"/>
      <c r="D160" s="237" t="s">
        <v>143</v>
      </c>
      <c r="E160" s="238" t="s">
        <v>1</v>
      </c>
      <c r="F160" s="239" t="s">
        <v>568</v>
      </c>
      <c r="G160" s="236"/>
      <c r="H160" s="240">
        <v>2.7999999999999998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143</v>
      </c>
      <c r="AU160" s="246" t="s">
        <v>84</v>
      </c>
      <c r="AV160" s="12" t="s">
        <v>84</v>
      </c>
      <c r="AW160" s="12" t="s">
        <v>31</v>
      </c>
      <c r="AX160" s="12" t="s">
        <v>74</v>
      </c>
      <c r="AY160" s="246" t="s">
        <v>135</v>
      </c>
    </row>
    <row r="161" s="13" customFormat="1">
      <c r="B161" s="257"/>
      <c r="C161" s="258"/>
      <c r="D161" s="237" t="s">
        <v>143</v>
      </c>
      <c r="E161" s="259" t="s">
        <v>1</v>
      </c>
      <c r="F161" s="260" t="s">
        <v>171</v>
      </c>
      <c r="G161" s="258"/>
      <c r="H161" s="261">
        <v>227.02800000000002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AT161" s="267" t="s">
        <v>143</v>
      </c>
      <c r="AU161" s="267" t="s">
        <v>84</v>
      </c>
      <c r="AV161" s="13" t="s">
        <v>141</v>
      </c>
      <c r="AW161" s="13" t="s">
        <v>31</v>
      </c>
      <c r="AX161" s="13" t="s">
        <v>82</v>
      </c>
      <c r="AY161" s="267" t="s">
        <v>135</v>
      </c>
    </row>
    <row r="162" s="11" customFormat="1" ht="22.8" customHeight="1">
      <c r="B162" s="206"/>
      <c r="C162" s="207"/>
      <c r="D162" s="208" t="s">
        <v>73</v>
      </c>
      <c r="E162" s="220" t="s">
        <v>183</v>
      </c>
      <c r="F162" s="220" t="s">
        <v>192</v>
      </c>
      <c r="G162" s="207"/>
      <c r="H162" s="207"/>
      <c r="I162" s="210"/>
      <c r="J162" s="221">
        <f>BK162</f>
        <v>0</v>
      </c>
      <c r="K162" s="207"/>
      <c r="L162" s="212"/>
      <c r="M162" s="213"/>
      <c r="N162" s="214"/>
      <c r="O162" s="214"/>
      <c r="P162" s="215">
        <f>SUM(P163:P186)</f>
        <v>0</v>
      </c>
      <c r="Q162" s="214"/>
      <c r="R162" s="215">
        <f>SUM(R163:R186)</f>
        <v>0.0109809</v>
      </c>
      <c r="S162" s="214"/>
      <c r="T162" s="216">
        <f>SUM(T163:T186)</f>
        <v>8.5010480000000008</v>
      </c>
      <c r="AR162" s="217" t="s">
        <v>82</v>
      </c>
      <c r="AT162" s="218" t="s">
        <v>73</v>
      </c>
      <c r="AU162" s="218" t="s">
        <v>82</v>
      </c>
      <c r="AY162" s="217" t="s">
        <v>135</v>
      </c>
      <c r="BK162" s="219">
        <f>SUM(BK163:BK186)</f>
        <v>0</v>
      </c>
    </row>
    <row r="163" s="1" customFormat="1" ht="24" customHeight="1">
      <c r="B163" s="37"/>
      <c r="C163" s="222" t="s">
        <v>172</v>
      </c>
      <c r="D163" s="222" t="s">
        <v>137</v>
      </c>
      <c r="E163" s="223" t="s">
        <v>194</v>
      </c>
      <c r="F163" s="224" t="s">
        <v>195</v>
      </c>
      <c r="G163" s="225" t="s">
        <v>140</v>
      </c>
      <c r="H163" s="226">
        <v>52.289999999999999</v>
      </c>
      <c r="I163" s="227"/>
      <c r="J163" s="228">
        <f>ROUND(I163*H163,2)</f>
        <v>0</v>
      </c>
      <c r="K163" s="224" t="s">
        <v>196</v>
      </c>
      <c r="L163" s="42"/>
      <c r="M163" s="229" t="s">
        <v>1</v>
      </c>
      <c r="N163" s="230" t="s">
        <v>39</v>
      </c>
      <c r="O163" s="85"/>
      <c r="P163" s="231">
        <f>O163*H163</f>
        <v>0</v>
      </c>
      <c r="Q163" s="231">
        <v>0.00021000000000000001</v>
      </c>
      <c r="R163" s="231">
        <f>Q163*H163</f>
        <v>0.0109809</v>
      </c>
      <c r="S163" s="231">
        <v>0</v>
      </c>
      <c r="T163" s="232">
        <f>S163*H163</f>
        <v>0</v>
      </c>
      <c r="AR163" s="233" t="s">
        <v>141</v>
      </c>
      <c r="AT163" s="233" t="s">
        <v>137</v>
      </c>
      <c r="AU163" s="233" t="s">
        <v>84</v>
      </c>
      <c r="AY163" s="16" t="s">
        <v>135</v>
      </c>
      <c r="BE163" s="234">
        <f><![CDATA[IF(N163="základní",J163,0)]]></f>
        <v>0</v>
      </c>
      <c r="BF163" s="234">
        <f><![CDATA[IF(N163="snížená",J163,0)]]></f>
        <v>0</v>
      </c>
      <c r="BG163" s="234">
        <f><![CDATA[IF(N163="zákl. přenesená",J163,0)]]></f>
        <v>0</v>
      </c>
      <c r="BH163" s="234">
        <f><![CDATA[IF(N163="sníž. přenesená",J163,0)]]></f>
        <v>0</v>
      </c>
      <c r="BI163" s="234">
        <f><![CDATA[IF(N163="nulová",J163,0)]]></f>
        <v>0</v>
      </c>
      <c r="BJ163" s="16" t="s">
        <v>82</v>
      </c>
      <c r="BK163" s="234">
        <f>ROUND(I163*H163,2)</f>
        <v>0</v>
      </c>
      <c r="BL163" s="16" t="s">
        <v>141</v>
      </c>
      <c r="BM163" s="233" t="s">
        <v>569</v>
      </c>
    </row>
    <row r="164" s="12" customFormat="1">
      <c r="B164" s="235"/>
      <c r="C164" s="236"/>
      <c r="D164" s="237" t="s">
        <v>143</v>
      </c>
      <c r="E164" s="238" t="s">
        <v>1</v>
      </c>
      <c r="F164" s="239" t="s">
        <v>570</v>
      </c>
      <c r="G164" s="236"/>
      <c r="H164" s="240">
        <v>26.145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143</v>
      </c>
      <c r="AU164" s="246" t="s">
        <v>84</v>
      </c>
      <c r="AV164" s="12" t="s">
        <v>84</v>
      </c>
      <c r="AW164" s="12" t="s">
        <v>31</v>
      </c>
      <c r="AX164" s="12" t="s">
        <v>74</v>
      </c>
      <c r="AY164" s="246" t="s">
        <v>135</v>
      </c>
    </row>
    <row r="165" s="12" customFormat="1">
      <c r="B165" s="235"/>
      <c r="C165" s="236"/>
      <c r="D165" s="237" t="s">
        <v>143</v>
      </c>
      <c r="E165" s="238" t="s">
        <v>1</v>
      </c>
      <c r="F165" s="239" t="s">
        <v>571</v>
      </c>
      <c r="G165" s="236"/>
      <c r="H165" s="240">
        <v>26.145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143</v>
      </c>
      <c r="AU165" s="246" t="s">
        <v>84</v>
      </c>
      <c r="AV165" s="12" t="s">
        <v>84</v>
      </c>
      <c r="AW165" s="12" t="s">
        <v>31</v>
      </c>
      <c r="AX165" s="12" t="s">
        <v>74</v>
      </c>
      <c r="AY165" s="246" t="s">
        <v>135</v>
      </c>
    </row>
    <row r="166" s="13" customFormat="1">
      <c r="B166" s="257"/>
      <c r="C166" s="258"/>
      <c r="D166" s="237" t="s">
        <v>143</v>
      </c>
      <c r="E166" s="259" t="s">
        <v>1</v>
      </c>
      <c r="F166" s="260" t="s">
        <v>171</v>
      </c>
      <c r="G166" s="258"/>
      <c r="H166" s="261">
        <v>52.289999999999999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AT166" s="267" t="s">
        <v>143</v>
      </c>
      <c r="AU166" s="267" t="s">
        <v>84</v>
      </c>
      <c r="AV166" s="13" t="s">
        <v>141</v>
      </c>
      <c r="AW166" s="13" t="s">
        <v>31</v>
      </c>
      <c r="AX166" s="13" t="s">
        <v>82</v>
      </c>
      <c r="AY166" s="267" t="s">
        <v>135</v>
      </c>
    </row>
    <row r="167" s="1" customFormat="1" ht="24" customHeight="1">
      <c r="B167" s="37"/>
      <c r="C167" s="222" t="s">
        <v>160</v>
      </c>
      <c r="D167" s="222" t="s">
        <v>137</v>
      </c>
      <c r="E167" s="223" t="s">
        <v>200</v>
      </c>
      <c r="F167" s="224" t="s">
        <v>201</v>
      </c>
      <c r="G167" s="225" t="s">
        <v>178</v>
      </c>
      <c r="H167" s="226">
        <v>56.060000000000002</v>
      </c>
      <c r="I167" s="227"/>
      <c r="J167" s="228">
        <f>ROUND(I167*H167,2)</f>
        <v>0</v>
      </c>
      <c r="K167" s="224" t="s">
        <v>1</v>
      </c>
      <c r="L167" s="42"/>
      <c r="M167" s="229" t="s">
        <v>1</v>
      </c>
      <c r="N167" s="230" t="s">
        <v>39</v>
      </c>
      <c r="O167" s="85"/>
      <c r="P167" s="231">
        <f>O167*H167</f>
        <v>0</v>
      </c>
      <c r="Q167" s="231">
        <v>0</v>
      </c>
      <c r="R167" s="231">
        <f>Q167*H167</f>
        <v>0</v>
      </c>
      <c r="S167" s="231">
        <v>0.0035000000000000001</v>
      </c>
      <c r="T167" s="232">
        <f>S167*H167</f>
        <v>0.19621000000000002</v>
      </c>
      <c r="AR167" s="233" t="s">
        <v>141</v>
      </c>
      <c r="AT167" s="233" t="s">
        <v>137</v>
      </c>
      <c r="AU167" s="233" t="s">
        <v>84</v>
      </c>
      <c r="AY167" s="16" t="s">
        <v>135</v>
      </c>
      <c r="BE167" s="234">
        <f><![CDATA[IF(N167="základní",J167,0)]]></f>
        <v>0</v>
      </c>
      <c r="BF167" s="234">
        <f><![CDATA[IF(N167="snížená",J167,0)]]></f>
        <v>0</v>
      </c>
      <c r="BG167" s="234">
        <f><![CDATA[IF(N167="zákl. přenesená",J167,0)]]></f>
        <v>0</v>
      </c>
      <c r="BH167" s="234">
        <f><![CDATA[IF(N167="sníž. přenesená",J167,0)]]></f>
        <v>0</v>
      </c>
      <c r="BI167" s="234">
        <f><![CDATA[IF(N167="nulová",J167,0)]]></f>
        <v>0</v>
      </c>
      <c r="BJ167" s="16" t="s">
        <v>82</v>
      </c>
      <c r="BK167" s="234">
        <f>ROUND(I167*H167,2)</f>
        <v>0</v>
      </c>
      <c r="BL167" s="16" t="s">
        <v>141</v>
      </c>
      <c r="BM167" s="233" t="s">
        <v>572</v>
      </c>
    </row>
    <row r="168" s="12" customFormat="1">
      <c r="B168" s="235"/>
      <c r="C168" s="236"/>
      <c r="D168" s="237" t="s">
        <v>143</v>
      </c>
      <c r="E168" s="238" t="s">
        <v>1</v>
      </c>
      <c r="F168" s="239" t="s">
        <v>562</v>
      </c>
      <c r="G168" s="236"/>
      <c r="H168" s="240">
        <v>34.859999999999999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AT168" s="246" t="s">
        <v>143</v>
      </c>
      <c r="AU168" s="246" t="s">
        <v>84</v>
      </c>
      <c r="AV168" s="12" t="s">
        <v>84</v>
      </c>
      <c r="AW168" s="12" t="s">
        <v>31</v>
      </c>
      <c r="AX168" s="12" t="s">
        <v>74</v>
      </c>
      <c r="AY168" s="246" t="s">
        <v>135</v>
      </c>
    </row>
    <row r="169" s="12" customFormat="1">
      <c r="B169" s="235"/>
      <c r="C169" s="236"/>
      <c r="D169" s="237" t="s">
        <v>143</v>
      </c>
      <c r="E169" s="238" t="s">
        <v>1</v>
      </c>
      <c r="F169" s="239" t="s">
        <v>496</v>
      </c>
      <c r="G169" s="236"/>
      <c r="H169" s="240">
        <v>19.800000000000001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AT169" s="246" t="s">
        <v>143</v>
      </c>
      <c r="AU169" s="246" t="s">
        <v>84</v>
      </c>
      <c r="AV169" s="12" t="s">
        <v>84</v>
      </c>
      <c r="AW169" s="12" t="s">
        <v>31</v>
      </c>
      <c r="AX169" s="12" t="s">
        <v>74</v>
      </c>
      <c r="AY169" s="246" t="s">
        <v>135</v>
      </c>
    </row>
    <row r="170" s="12" customFormat="1">
      <c r="B170" s="235"/>
      <c r="C170" s="236"/>
      <c r="D170" s="237" t="s">
        <v>143</v>
      </c>
      <c r="E170" s="238" t="s">
        <v>1</v>
      </c>
      <c r="F170" s="239" t="s">
        <v>563</v>
      </c>
      <c r="G170" s="236"/>
      <c r="H170" s="240">
        <v>1.3999999999999999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AT170" s="246" t="s">
        <v>143</v>
      </c>
      <c r="AU170" s="246" t="s">
        <v>84</v>
      </c>
      <c r="AV170" s="12" t="s">
        <v>84</v>
      </c>
      <c r="AW170" s="12" t="s">
        <v>31</v>
      </c>
      <c r="AX170" s="12" t="s">
        <v>74</v>
      </c>
      <c r="AY170" s="246" t="s">
        <v>135</v>
      </c>
    </row>
    <row r="171" s="13" customFormat="1">
      <c r="B171" s="257"/>
      <c r="C171" s="258"/>
      <c r="D171" s="237" t="s">
        <v>143</v>
      </c>
      <c r="E171" s="259" t="s">
        <v>1</v>
      </c>
      <c r="F171" s="260" t="s">
        <v>171</v>
      </c>
      <c r="G171" s="258"/>
      <c r="H171" s="261">
        <v>56.059999999999995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AT171" s="267" t="s">
        <v>143</v>
      </c>
      <c r="AU171" s="267" t="s">
        <v>84</v>
      </c>
      <c r="AV171" s="13" t="s">
        <v>141</v>
      </c>
      <c r="AW171" s="13" t="s">
        <v>31</v>
      </c>
      <c r="AX171" s="13" t="s">
        <v>82</v>
      </c>
      <c r="AY171" s="267" t="s">
        <v>135</v>
      </c>
    </row>
    <row r="172" s="1" customFormat="1" ht="24" customHeight="1">
      <c r="B172" s="37"/>
      <c r="C172" s="222" t="s">
        <v>183</v>
      </c>
      <c r="D172" s="222" t="s">
        <v>137</v>
      </c>
      <c r="E172" s="223" t="s">
        <v>573</v>
      </c>
      <c r="F172" s="224" t="s">
        <v>574</v>
      </c>
      <c r="G172" s="225" t="s">
        <v>140</v>
      </c>
      <c r="H172" s="226">
        <v>48.034999999999997</v>
      </c>
      <c r="I172" s="227"/>
      <c r="J172" s="228">
        <f>ROUND(I172*H172,2)</f>
        <v>0</v>
      </c>
      <c r="K172" s="224" t="s">
        <v>196</v>
      </c>
      <c r="L172" s="42"/>
      <c r="M172" s="229" t="s">
        <v>1</v>
      </c>
      <c r="N172" s="230" t="s">
        <v>39</v>
      </c>
      <c r="O172" s="85"/>
      <c r="P172" s="231">
        <f>O172*H172</f>
        <v>0</v>
      </c>
      <c r="Q172" s="231">
        <v>0</v>
      </c>
      <c r="R172" s="231">
        <f>Q172*H172</f>
        <v>0</v>
      </c>
      <c r="S172" s="231">
        <v>0.050000000000000003</v>
      </c>
      <c r="T172" s="232">
        <f>S172*H172</f>
        <v>2.4017499999999998</v>
      </c>
      <c r="AR172" s="233" t="s">
        <v>141</v>
      </c>
      <c r="AT172" s="233" t="s">
        <v>137</v>
      </c>
      <c r="AU172" s="233" t="s">
        <v>84</v>
      </c>
      <c r="AY172" s="16" t="s">
        <v>135</v>
      </c>
      <c r="BE172" s="234">
        <f><![CDATA[IF(N172="základní",J172,0)]]></f>
        <v>0</v>
      </c>
      <c r="BF172" s="234">
        <f><![CDATA[IF(N172="snížená",J172,0)]]></f>
        <v>0</v>
      </c>
      <c r="BG172" s="234">
        <f><![CDATA[IF(N172="zákl. přenesená",J172,0)]]></f>
        <v>0</v>
      </c>
      <c r="BH172" s="234">
        <f><![CDATA[IF(N172="sníž. přenesená",J172,0)]]></f>
        <v>0</v>
      </c>
      <c r="BI172" s="234">
        <f><![CDATA[IF(N172="nulová",J172,0)]]></f>
        <v>0</v>
      </c>
      <c r="BJ172" s="16" t="s">
        <v>82</v>
      </c>
      <c r="BK172" s="234">
        <f>ROUND(I172*H172,2)</f>
        <v>0</v>
      </c>
      <c r="BL172" s="16" t="s">
        <v>141</v>
      </c>
      <c r="BM172" s="233" t="s">
        <v>575</v>
      </c>
    </row>
    <row r="173" s="12" customFormat="1">
      <c r="B173" s="235"/>
      <c r="C173" s="236"/>
      <c r="D173" s="237" t="s">
        <v>143</v>
      </c>
      <c r="E173" s="238" t="s">
        <v>1</v>
      </c>
      <c r="F173" s="239" t="s">
        <v>553</v>
      </c>
      <c r="G173" s="236"/>
      <c r="H173" s="240">
        <v>10.725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AT173" s="246" t="s">
        <v>143</v>
      </c>
      <c r="AU173" s="246" t="s">
        <v>84</v>
      </c>
      <c r="AV173" s="12" t="s">
        <v>84</v>
      </c>
      <c r="AW173" s="12" t="s">
        <v>31</v>
      </c>
      <c r="AX173" s="12" t="s">
        <v>74</v>
      </c>
      <c r="AY173" s="246" t="s">
        <v>135</v>
      </c>
    </row>
    <row r="174" s="12" customFormat="1">
      <c r="B174" s="235"/>
      <c r="C174" s="236"/>
      <c r="D174" s="237" t="s">
        <v>143</v>
      </c>
      <c r="E174" s="238" t="s">
        <v>1</v>
      </c>
      <c r="F174" s="239" t="s">
        <v>554</v>
      </c>
      <c r="G174" s="236"/>
      <c r="H174" s="240">
        <v>37.310000000000002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143</v>
      </c>
      <c r="AU174" s="246" t="s">
        <v>84</v>
      </c>
      <c r="AV174" s="12" t="s">
        <v>84</v>
      </c>
      <c r="AW174" s="12" t="s">
        <v>31</v>
      </c>
      <c r="AX174" s="12" t="s">
        <v>74</v>
      </c>
      <c r="AY174" s="246" t="s">
        <v>135</v>
      </c>
    </row>
    <row r="175" s="13" customFormat="1">
      <c r="B175" s="257"/>
      <c r="C175" s="258"/>
      <c r="D175" s="237" t="s">
        <v>143</v>
      </c>
      <c r="E175" s="259" t="s">
        <v>1</v>
      </c>
      <c r="F175" s="260" t="s">
        <v>171</v>
      </c>
      <c r="G175" s="258"/>
      <c r="H175" s="261">
        <v>48.034999999999997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AT175" s="267" t="s">
        <v>143</v>
      </c>
      <c r="AU175" s="267" t="s">
        <v>84</v>
      </c>
      <c r="AV175" s="13" t="s">
        <v>141</v>
      </c>
      <c r="AW175" s="13" t="s">
        <v>31</v>
      </c>
      <c r="AX175" s="13" t="s">
        <v>82</v>
      </c>
      <c r="AY175" s="267" t="s">
        <v>135</v>
      </c>
    </row>
    <row r="176" s="1" customFormat="1" ht="24" customHeight="1">
      <c r="B176" s="37"/>
      <c r="C176" s="222" t="s">
        <v>188</v>
      </c>
      <c r="D176" s="222" t="s">
        <v>137</v>
      </c>
      <c r="E176" s="223" t="s">
        <v>204</v>
      </c>
      <c r="F176" s="224" t="s">
        <v>205</v>
      </c>
      <c r="G176" s="225" t="s">
        <v>140</v>
      </c>
      <c r="H176" s="226">
        <v>128.328</v>
      </c>
      <c r="I176" s="227"/>
      <c r="J176" s="228">
        <f>ROUND(I176*H176,2)</f>
        <v>0</v>
      </c>
      <c r="K176" s="224" t="s">
        <v>196</v>
      </c>
      <c r="L176" s="42"/>
      <c r="M176" s="229" t="s">
        <v>1</v>
      </c>
      <c r="N176" s="230" t="s">
        <v>39</v>
      </c>
      <c r="O176" s="85"/>
      <c r="P176" s="231">
        <f>O176*H176</f>
        <v>0</v>
      </c>
      <c r="Q176" s="231">
        <v>0</v>
      </c>
      <c r="R176" s="231">
        <f>Q176*H176</f>
        <v>0</v>
      </c>
      <c r="S176" s="231">
        <v>0.045999999999999999</v>
      </c>
      <c r="T176" s="232">
        <f>S176*H176</f>
        <v>5.9030880000000003</v>
      </c>
      <c r="AR176" s="233" t="s">
        <v>141</v>
      </c>
      <c r="AT176" s="233" t="s">
        <v>137</v>
      </c>
      <c r="AU176" s="233" t="s">
        <v>84</v>
      </c>
      <c r="AY176" s="16" t="s">
        <v>135</v>
      </c>
      <c r="BE176" s="234">
        <f><![CDATA[IF(N176="základní",J176,0)]]></f>
        <v>0</v>
      </c>
      <c r="BF176" s="234">
        <f><![CDATA[IF(N176="snížená",J176,0)]]></f>
        <v>0</v>
      </c>
      <c r="BG176" s="234">
        <f><![CDATA[IF(N176="zákl. přenesená",J176,0)]]></f>
        <v>0</v>
      </c>
      <c r="BH176" s="234">
        <f><![CDATA[IF(N176="sníž. přenesená",J176,0)]]></f>
        <v>0</v>
      </c>
      <c r="BI176" s="234">
        <f><![CDATA[IF(N176="nulová",J176,0)]]></f>
        <v>0</v>
      </c>
      <c r="BJ176" s="16" t="s">
        <v>82</v>
      </c>
      <c r="BK176" s="234">
        <f>ROUND(I176*H176,2)</f>
        <v>0</v>
      </c>
      <c r="BL176" s="16" t="s">
        <v>141</v>
      </c>
      <c r="BM176" s="233" t="s">
        <v>576</v>
      </c>
    </row>
    <row r="177" s="12" customFormat="1">
      <c r="B177" s="235"/>
      <c r="C177" s="236"/>
      <c r="D177" s="237" t="s">
        <v>143</v>
      </c>
      <c r="E177" s="238" t="s">
        <v>1</v>
      </c>
      <c r="F177" s="239" t="s">
        <v>556</v>
      </c>
      <c r="G177" s="236"/>
      <c r="H177" s="240">
        <v>102.488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AT177" s="246" t="s">
        <v>143</v>
      </c>
      <c r="AU177" s="246" t="s">
        <v>84</v>
      </c>
      <c r="AV177" s="12" t="s">
        <v>84</v>
      </c>
      <c r="AW177" s="12" t="s">
        <v>31</v>
      </c>
      <c r="AX177" s="12" t="s">
        <v>74</v>
      </c>
      <c r="AY177" s="246" t="s">
        <v>135</v>
      </c>
    </row>
    <row r="178" s="12" customFormat="1">
      <c r="B178" s="235"/>
      <c r="C178" s="236"/>
      <c r="D178" s="237" t="s">
        <v>143</v>
      </c>
      <c r="E178" s="238" t="s">
        <v>1</v>
      </c>
      <c r="F178" s="239" t="s">
        <v>557</v>
      </c>
      <c r="G178" s="236"/>
      <c r="H178" s="240">
        <v>21.780000000000001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AT178" s="246" t="s">
        <v>143</v>
      </c>
      <c r="AU178" s="246" t="s">
        <v>84</v>
      </c>
      <c r="AV178" s="12" t="s">
        <v>84</v>
      </c>
      <c r="AW178" s="12" t="s">
        <v>31</v>
      </c>
      <c r="AX178" s="12" t="s">
        <v>74</v>
      </c>
      <c r="AY178" s="246" t="s">
        <v>135</v>
      </c>
    </row>
    <row r="179" s="12" customFormat="1">
      <c r="B179" s="235"/>
      <c r="C179" s="236"/>
      <c r="D179" s="237" t="s">
        <v>143</v>
      </c>
      <c r="E179" s="238" t="s">
        <v>1</v>
      </c>
      <c r="F179" s="239" t="s">
        <v>558</v>
      </c>
      <c r="G179" s="236"/>
      <c r="H179" s="240">
        <v>3.0800000000000001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AT179" s="246" t="s">
        <v>143</v>
      </c>
      <c r="AU179" s="246" t="s">
        <v>84</v>
      </c>
      <c r="AV179" s="12" t="s">
        <v>84</v>
      </c>
      <c r="AW179" s="12" t="s">
        <v>31</v>
      </c>
      <c r="AX179" s="12" t="s">
        <v>74</v>
      </c>
      <c r="AY179" s="246" t="s">
        <v>135</v>
      </c>
    </row>
    <row r="180" s="12" customFormat="1">
      <c r="B180" s="235"/>
      <c r="C180" s="236"/>
      <c r="D180" s="237" t="s">
        <v>143</v>
      </c>
      <c r="E180" s="238" t="s">
        <v>1</v>
      </c>
      <c r="F180" s="239" t="s">
        <v>559</v>
      </c>
      <c r="G180" s="236"/>
      <c r="H180" s="240">
        <v>0.97999999999999998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AT180" s="246" t="s">
        <v>143</v>
      </c>
      <c r="AU180" s="246" t="s">
        <v>84</v>
      </c>
      <c r="AV180" s="12" t="s">
        <v>84</v>
      </c>
      <c r="AW180" s="12" t="s">
        <v>31</v>
      </c>
      <c r="AX180" s="12" t="s">
        <v>74</v>
      </c>
      <c r="AY180" s="246" t="s">
        <v>135</v>
      </c>
    </row>
    <row r="181" s="13" customFormat="1">
      <c r="B181" s="257"/>
      <c r="C181" s="258"/>
      <c r="D181" s="237" t="s">
        <v>143</v>
      </c>
      <c r="E181" s="259" t="s">
        <v>1</v>
      </c>
      <c r="F181" s="260" t="s">
        <v>171</v>
      </c>
      <c r="G181" s="258"/>
      <c r="H181" s="261">
        <v>128.328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AT181" s="267" t="s">
        <v>143</v>
      </c>
      <c r="AU181" s="267" t="s">
        <v>84</v>
      </c>
      <c r="AV181" s="13" t="s">
        <v>141</v>
      </c>
      <c r="AW181" s="13" t="s">
        <v>31</v>
      </c>
      <c r="AX181" s="13" t="s">
        <v>82</v>
      </c>
      <c r="AY181" s="267" t="s">
        <v>135</v>
      </c>
    </row>
    <row r="182" s="1" customFormat="1" ht="24" customHeight="1">
      <c r="B182" s="37"/>
      <c r="C182" s="222" t="s">
        <v>193</v>
      </c>
      <c r="D182" s="222" t="s">
        <v>137</v>
      </c>
      <c r="E182" s="223" t="s">
        <v>241</v>
      </c>
      <c r="F182" s="224" t="s">
        <v>242</v>
      </c>
      <c r="G182" s="225" t="s">
        <v>210</v>
      </c>
      <c r="H182" s="226">
        <v>8.5009999999999994</v>
      </c>
      <c r="I182" s="227"/>
      <c r="J182" s="228">
        <f>ROUND(I182*H182,2)</f>
        <v>0</v>
      </c>
      <c r="K182" s="224" t="s">
        <v>196</v>
      </c>
      <c r="L182" s="42"/>
      <c r="M182" s="229" t="s">
        <v>1</v>
      </c>
      <c r="N182" s="230" t="s">
        <v>39</v>
      </c>
      <c r="O182" s="85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AR182" s="233" t="s">
        <v>141</v>
      </c>
      <c r="AT182" s="233" t="s">
        <v>137</v>
      </c>
      <c r="AU182" s="233" t="s">
        <v>84</v>
      </c>
      <c r="AY182" s="16" t="s">
        <v>135</v>
      </c>
      <c r="BE182" s="234">
        <f><![CDATA[IF(N182="základní",J182,0)]]></f>
        <v>0</v>
      </c>
      <c r="BF182" s="234">
        <f><![CDATA[IF(N182="snížená",J182,0)]]></f>
        <v>0</v>
      </c>
      <c r="BG182" s="234">
        <f><![CDATA[IF(N182="zákl. přenesená",J182,0)]]></f>
        <v>0</v>
      </c>
      <c r="BH182" s="234">
        <f><![CDATA[IF(N182="sníž. přenesená",J182,0)]]></f>
        <v>0</v>
      </c>
      <c r="BI182" s="234">
        <f><![CDATA[IF(N182="nulová",J182,0)]]></f>
        <v>0</v>
      </c>
      <c r="BJ182" s="16" t="s">
        <v>82</v>
      </c>
      <c r="BK182" s="234">
        <f>ROUND(I182*H182,2)</f>
        <v>0</v>
      </c>
      <c r="BL182" s="16" t="s">
        <v>141</v>
      </c>
      <c r="BM182" s="233" t="s">
        <v>577</v>
      </c>
    </row>
    <row r="183" s="1" customFormat="1" ht="24" customHeight="1">
      <c r="B183" s="37"/>
      <c r="C183" s="222" t="s">
        <v>199</v>
      </c>
      <c r="D183" s="222" t="s">
        <v>137</v>
      </c>
      <c r="E183" s="223" t="s">
        <v>208</v>
      </c>
      <c r="F183" s="224" t="s">
        <v>209</v>
      </c>
      <c r="G183" s="225" t="s">
        <v>210</v>
      </c>
      <c r="H183" s="226">
        <v>8.5009999999999994</v>
      </c>
      <c r="I183" s="227"/>
      <c r="J183" s="228">
        <f>ROUND(I183*H183,2)</f>
        <v>0</v>
      </c>
      <c r="K183" s="224" t="s">
        <v>196</v>
      </c>
      <c r="L183" s="42"/>
      <c r="M183" s="229" t="s">
        <v>1</v>
      </c>
      <c r="N183" s="230" t="s">
        <v>39</v>
      </c>
      <c r="O183" s="85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AR183" s="233" t="s">
        <v>141</v>
      </c>
      <c r="AT183" s="233" t="s">
        <v>137</v>
      </c>
      <c r="AU183" s="233" t="s">
        <v>84</v>
      </c>
      <c r="AY183" s="16" t="s">
        <v>135</v>
      </c>
      <c r="BE183" s="234">
        <f><![CDATA[IF(N183="základní",J183,0)]]></f>
        <v>0</v>
      </c>
      <c r="BF183" s="234">
        <f><![CDATA[IF(N183="snížená",J183,0)]]></f>
        <v>0</v>
      </c>
      <c r="BG183" s="234">
        <f><![CDATA[IF(N183="zákl. přenesená",J183,0)]]></f>
        <v>0</v>
      </c>
      <c r="BH183" s="234">
        <f><![CDATA[IF(N183="sníž. přenesená",J183,0)]]></f>
        <v>0</v>
      </c>
      <c r="BI183" s="234">
        <f><![CDATA[IF(N183="nulová",J183,0)]]></f>
        <v>0</v>
      </c>
      <c r="BJ183" s="16" t="s">
        <v>82</v>
      </c>
      <c r="BK183" s="234">
        <f>ROUND(I183*H183,2)</f>
        <v>0</v>
      </c>
      <c r="BL183" s="16" t="s">
        <v>141</v>
      </c>
      <c r="BM183" s="233" t="s">
        <v>578</v>
      </c>
    </row>
    <row r="184" s="1" customFormat="1" ht="24" customHeight="1">
      <c r="B184" s="37"/>
      <c r="C184" s="222" t="s">
        <v>203</v>
      </c>
      <c r="D184" s="222" t="s">
        <v>137</v>
      </c>
      <c r="E184" s="223" t="s">
        <v>213</v>
      </c>
      <c r="F184" s="224" t="s">
        <v>214</v>
      </c>
      <c r="G184" s="225" t="s">
        <v>210</v>
      </c>
      <c r="H184" s="226">
        <v>8.5009999999999994</v>
      </c>
      <c r="I184" s="227"/>
      <c r="J184" s="228">
        <f>ROUND(I184*H184,2)</f>
        <v>0</v>
      </c>
      <c r="K184" s="224" t="s">
        <v>1</v>
      </c>
      <c r="L184" s="42"/>
      <c r="M184" s="229" t="s">
        <v>1</v>
      </c>
      <c r="N184" s="230" t="s">
        <v>39</v>
      </c>
      <c r="O184" s="85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AR184" s="233" t="s">
        <v>141</v>
      </c>
      <c r="AT184" s="233" t="s">
        <v>137</v>
      </c>
      <c r="AU184" s="233" t="s">
        <v>84</v>
      </c>
      <c r="AY184" s="16" t="s">
        <v>135</v>
      </c>
      <c r="BE184" s="234">
        <f><![CDATA[IF(N184="základní",J184,0)]]></f>
        <v>0</v>
      </c>
      <c r="BF184" s="234">
        <f><![CDATA[IF(N184="snížená",J184,0)]]></f>
        <v>0</v>
      </c>
      <c r="BG184" s="234">
        <f><![CDATA[IF(N184="zákl. přenesená",J184,0)]]></f>
        <v>0</v>
      </c>
      <c r="BH184" s="234">
        <f><![CDATA[IF(N184="sníž. přenesená",J184,0)]]></f>
        <v>0</v>
      </c>
      <c r="BI184" s="234">
        <f><![CDATA[IF(N184="nulová",J184,0)]]></f>
        <v>0</v>
      </c>
      <c r="BJ184" s="16" t="s">
        <v>82</v>
      </c>
      <c r="BK184" s="234">
        <f>ROUND(I184*H184,2)</f>
        <v>0</v>
      </c>
      <c r="BL184" s="16" t="s">
        <v>141</v>
      </c>
      <c r="BM184" s="233" t="s">
        <v>579</v>
      </c>
    </row>
    <row r="185" s="12" customFormat="1">
      <c r="B185" s="235"/>
      <c r="C185" s="236"/>
      <c r="D185" s="237" t="s">
        <v>143</v>
      </c>
      <c r="E185" s="236"/>
      <c r="F185" s="239" t="s">
        <v>580</v>
      </c>
      <c r="G185" s="236"/>
      <c r="H185" s="240">
        <v>8.5009999999999994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143</v>
      </c>
      <c r="AU185" s="246" t="s">
        <v>84</v>
      </c>
      <c r="AV185" s="12" t="s">
        <v>84</v>
      </c>
      <c r="AW185" s="12" t="s">
        <v>4</v>
      </c>
      <c r="AX185" s="12" t="s">
        <v>82</v>
      </c>
      <c r="AY185" s="246" t="s">
        <v>135</v>
      </c>
    </row>
    <row r="186" s="1" customFormat="1" ht="16.5" customHeight="1">
      <c r="B186" s="37"/>
      <c r="C186" s="222" t="s">
        <v>207</v>
      </c>
      <c r="D186" s="222" t="s">
        <v>137</v>
      </c>
      <c r="E186" s="223" t="s">
        <v>218</v>
      </c>
      <c r="F186" s="224" t="s">
        <v>219</v>
      </c>
      <c r="G186" s="225" t="s">
        <v>210</v>
      </c>
      <c r="H186" s="226">
        <v>7.8499999999999996</v>
      </c>
      <c r="I186" s="227"/>
      <c r="J186" s="228">
        <f>ROUND(I186*H186,2)</f>
        <v>0</v>
      </c>
      <c r="K186" s="224" t="s">
        <v>196</v>
      </c>
      <c r="L186" s="42"/>
      <c r="M186" s="229" t="s">
        <v>1</v>
      </c>
      <c r="N186" s="230" t="s">
        <v>39</v>
      </c>
      <c r="O186" s="85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AR186" s="233" t="s">
        <v>141</v>
      </c>
      <c r="AT186" s="233" t="s">
        <v>137</v>
      </c>
      <c r="AU186" s="233" t="s">
        <v>84</v>
      </c>
      <c r="AY186" s="16" t="s">
        <v>135</v>
      </c>
      <c r="BE186" s="234">
        <f><![CDATA[IF(N186="základní",J186,0)]]></f>
        <v>0</v>
      </c>
      <c r="BF186" s="234">
        <f><![CDATA[IF(N186="snížená",J186,0)]]></f>
        <v>0</v>
      </c>
      <c r="BG186" s="234">
        <f><![CDATA[IF(N186="zákl. přenesená",J186,0)]]></f>
        <v>0</v>
      </c>
      <c r="BH186" s="234">
        <f><![CDATA[IF(N186="sníž. přenesená",J186,0)]]></f>
        <v>0</v>
      </c>
      <c r="BI186" s="234">
        <f><![CDATA[IF(N186="nulová",J186,0)]]></f>
        <v>0</v>
      </c>
      <c r="BJ186" s="16" t="s">
        <v>82</v>
      </c>
      <c r="BK186" s="234">
        <f>ROUND(I186*H186,2)</f>
        <v>0</v>
      </c>
      <c r="BL186" s="16" t="s">
        <v>141</v>
      </c>
      <c r="BM186" s="233" t="s">
        <v>581</v>
      </c>
    </row>
    <row r="187" s="11" customFormat="1" ht="25.92" customHeight="1">
      <c r="B187" s="206"/>
      <c r="C187" s="207"/>
      <c r="D187" s="208" t="s">
        <v>73</v>
      </c>
      <c r="E187" s="209" t="s">
        <v>244</v>
      </c>
      <c r="F187" s="209" t="s">
        <v>245</v>
      </c>
      <c r="G187" s="207"/>
      <c r="H187" s="207"/>
      <c r="I187" s="210"/>
      <c r="J187" s="211">
        <f>BK187</f>
        <v>0</v>
      </c>
      <c r="K187" s="207"/>
      <c r="L187" s="212"/>
      <c r="M187" s="213"/>
      <c r="N187" s="214"/>
      <c r="O187" s="214"/>
      <c r="P187" s="215">
        <f>P188+P196+P211</f>
        <v>0</v>
      </c>
      <c r="Q187" s="214"/>
      <c r="R187" s="215">
        <f>R188+R196+R211</f>
        <v>1.0698469800000001</v>
      </c>
      <c r="S187" s="214"/>
      <c r="T187" s="216">
        <f>T188+T196+T211</f>
        <v>0.10285428000000001</v>
      </c>
      <c r="AR187" s="217" t="s">
        <v>84</v>
      </c>
      <c r="AT187" s="218" t="s">
        <v>73</v>
      </c>
      <c r="AU187" s="218" t="s">
        <v>74</v>
      </c>
      <c r="AY187" s="217" t="s">
        <v>135</v>
      </c>
      <c r="BK187" s="219">
        <f>BK188+BK196+BK211</f>
        <v>0</v>
      </c>
    </row>
    <row r="188" s="11" customFormat="1" ht="22.8" customHeight="1">
      <c r="B188" s="206"/>
      <c r="C188" s="207"/>
      <c r="D188" s="208" t="s">
        <v>73</v>
      </c>
      <c r="E188" s="220" t="s">
        <v>259</v>
      </c>
      <c r="F188" s="220" t="s">
        <v>260</v>
      </c>
      <c r="G188" s="207"/>
      <c r="H188" s="207"/>
      <c r="I188" s="210"/>
      <c r="J188" s="221">
        <f>BK188</f>
        <v>0</v>
      </c>
      <c r="K188" s="207"/>
      <c r="L188" s="212"/>
      <c r="M188" s="213"/>
      <c r="N188" s="214"/>
      <c r="O188" s="214"/>
      <c r="P188" s="215">
        <f>SUM(P189:P195)</f>
        <v>0</v>
      </c>
      <c r="Q188" s="214"/>
      <c r="R188" s="215">
        <f>SUM(R189:R195)</f>
        <v>0</v>
      </c>
      <c r="S188" s="214"/>
      <c r="T188" s="216">
        <f>SUM(T189:T195)</f>
        <v>0</v>
      </c>
      <c r="AR188" s="217" t="s">
        <v>84</v>
      </c>
      <c r="AT188" s="218" t="s">
        <v>73</v>
      </c>
      <c r="AU188" s="218" t="s">
        <v>82</v>
      </c>
      <c r="AY188" s="217" t="s">
        <v>135</v>
      </c>
      <c r="BK188" s="219">
        <f>SUM(BK189:BK195)</f>
        <v>0</v>
      </c>
    </row>
    <row r="189" s="1" customFormat="1" ht="24" customHeight="1">
      <c r="B189" s="37"/>
      <c r="C189" s="222" t="s">
        <v>8</v>
      </c>
      <c r="D189" s="222" t="s">
        <v>137</v>
      </c>
      <c r="E189" s="223" t="s">
        <v>262</v>
      </c>
      <c r="F189" s="224" t="s">
        <v>263</v>
      </c>
      <c r="G189" s="225" t="s">
        <v>140</v>
      </c>
      <c r="H189" s="226">
        <v>227.02799999999999</v>
      </c>
      <c r="I189" s="227"/>
      <c r="J189" s="228">
        <f>ROUND(I189*H189,2)</f>
        <v>0</v>
      </c>
      <c r="K189" s="224" t="s">
        <v>1</v>
      </c>
      <c r="L189" s="42"/>
      <c r="M189" s="229" t="s">
        <v>1</v>
      </c>
      <c r="N189" s="230" t="s">
        <v>39</v>
      </c>
      <c r="O189" s="85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AR189" s="233" t="s">
        <v>217</v>
      </c>
      <c r="AT189" s="233" t="s">
        <v>137</v>
      </c>
      <c r="AU189" s="233" t="s">
        <v>84</v>
      </c>
      <c r="AY189" s="16" t="s">
        <v>135</v>
      </c>
      <c r="BE189" s="234">
        <f><![CDATA[IF(N189="základní",J189,0)]]></f>
        <v>0</v>
      </c>
      <c r="BF189" s="234">
        <f><![CDATA[IF(N189="snížená",J189,0)]]></f>
        <v>0</v>
      </c>
      <c r="BG189" s="234">
        <f><![CDATA[IF(N189="zákl. přenesená",J189,0)]]></f>
        <v>0</v>
      </c>
      <c r="BH189" s="234">
        <f><![CDATA[IF(N189="sníž. přenesená",J189,0)]]></f>
        <v>0</v>
      </c>
      <c r="BI189" s="234">
        <f><![CDATA[IF(N189="nulová",J189,0)]]></f>
        <v>0</v>
      </c>
      <c r="BJ189" s="16" t="s">
        <v>82</v>
      </c>
      <c r="BK189" s="234">
        <f>ROUND(I189*H189,2)</f>
        <v>0</v>
      </c>
      <c r="BL189" s="16" t="s">
        <v>217</v>
      </c>
      <c r="BM189" s="233" t="s">
        <v>582</v>
      </c>
    </row>
    <row r="190" s="12" customFormat="1">
      <c r="B190" s="235"/>
      <c r="C190" s="236"/>
      <c r="D190" s="237" t="s">
        <v>143</v>
      </c>
      <c r="E190" s="238" t="s">
        <v>1</v>
      </c>
      <c r="F190" s="239" t="s">
        <v>556</v>
      </c>
      <c r="G190" s="236"/>
      <c r="H190" s="240">
        <v>102.488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AT190" s="246" t="s">
        <v>143</v>
      </c>
      <c r="AU190" s="246" t="s">
        <v>84</v>
      </c>
      <c r="AV190" s="12" t="s">
        <v>84</v>
      </c>
      <c r="AW190" s="12" t="s">
        <v>31</v>
      </c>
      <c r="AX190" s="12" t="s">
        <v>74</v>
      </c>
      <c r="AY190" s="246" t="s">
        <v>135</v>
      </c>
    </row>
    <row r="191" s="12" customFormat="1">
      <c r="B191" s="235"/>
      <c r="C191" s="236"/>
      <c r="D191" s="237" t="s">
        <v>143</v>
      </c>
      <c r="E191" s="238" t="s">
        <v>1</v>
      </c>
      <c r="F191" s="239" t="s">
        <v>557</v>
      </c>
      <c r="G191" s="236"/>
      <c r="H191" s="240">
        <v>21.780000000000001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AT191" s="246" t="s">
        <v>143</v>
      </c>
      <c r="AU191" s="246" t="s">
        <v>84</v>
      </c>
      <c r="AV191" s="12" t="s">
        <v>84</v>
      </c>
      <c r="AW191" s="12" t="s">
        <v>31</v>
      </c>
      <c r="AX191" s="12" t="s">
        <v>74</v>
      </c>
      <c r="AY191" s="246" t="s">
        <v>135</v>
      </c>
    </row>
    <row r="192" s="12" customFormat="1">
      <c r="B192" s="235"/>
      <c r="C192" s="236"/>
      <c r="D192" s="237" t="s">
        <v>143</v>
      </c>
      <c r="E192" s="238" t="s">
        <v>1</v>
      </c>
      <c r="F192" s="239" t="s">
        <v>567</v>
      </c>
      <c r="G192" s="236"/>
      <c r="H192" s="240">
        <v>96.879999999999995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143</v>
      </c>
      <c r="AU192" s="246" t="s">
        <v>84</v>
      </c>
      <c r="AV192" s="12" t="s">
        <v>84</v>
      </c>
      <c r="AW192" s="12" t="s">
        <v>31</v>
      </c>
      <c r="AX192" s="12" t="s">
        <v>74</v>
      </c>
      <c r="AY192" s="246" t="s">
        <v>135</v>
      </c>
    </row>
    <row r="193" s="12" customFormat="1">
      <c r="B193" s="235"/>
      <c r="C193" s="236"/>
      <c r="D193" s="237" t="s">
        <v>143</v>
      </c>
      <c r="E193" s="238" t="s">
        <v>1</v>
      </c>
      <c r="F193" s="239" t="s">
        <v>558</v>
      </c>
      <c r="G193" s="236"/>
      <c r="H193" s="240">
        <v>3.0800000000000001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AT193" s="246" t="s">
        <v>143</v>
      </c>
      <c r="AU193" s="246" t="s">
        <v>84</v>
      </c>
      <c r="AV193" s="12" t="s">
        <v>84</v>
      </c>
      <c r="AW193" s="12" t="s">
        <v>31</v>
      </c>
      <c r="AX193" s="12" t="s">
        <v>74</v>
      </c>
      <c r="AY193" s="246" t="s">
        <v>135</v>
      </c>
    </row>
    <row r="194" s="12" customFormat="1">
      <c r="B194" s="235"/>
      <c r="C194" s="236"/>
      <c r="D194" s="237" t="s">
        <v>143</v>
      </c>
      <c r="E194" s="238" t="s">
        <v>1</v>
      </c>
      <c r="F194" s="239" t="s">
        <v>568</v>
      </c>
      <c r="G194" s="236"/>
      <c r="H194" s="240">
        <v>2.7999999999999998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AT194" s="246" t="s">
        <v>143</v>
      </c>
      <c r="AU194" s="246" t="s">
        <v>84</v>
      </c>
      <c r="AV194" s="12" t="s">
        <v>84</v>
      </c>
      <c r="AW194" s="12" t="s">
        <v>31</v>
      </c>
      <c r="AX194" s="12" t="s">
        <v>74</v>
      </c>
      <c r="AY194" s="246" t="s">
        <v>135</v>
      </c>
    </row>
    <row r="195" s="13" customFormat="1">
      <c r="B195" s="257"/>
      <c r="C195" s="258"/>
      <c r="D195" s="237" t="s">
        <v>143</v>
      </c>
      <c r="E195" s="259" t="s">
        <v>1</v>
      </c>
      <c r="F195" s="260" t="s">
        <v>171</v>
      </c>
      <c r="G195" s="258"/>
      <c r="H195" s="261">
        <v>227.02800000000002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AT195" s="267" t="s">
        <v>143</v>
      </c>
      <c r="AU195" s="267" t="s">
        <v>84</v>
      </c>
      <c r="AV195" s="13" t="s">
        <v>141</v>
      </c>
      <c r="AW195" s="13" t="s">
        <v>31</v>
      </c>
      <c r="AX195" s="13" t="s">
        <v>82</v>
      </c>
      <c r="AY195" s="267" t="s">
        <v>135</v>
      </c>
    </row>
    <row r="196" s="11" customFormat="1" ht="22.8" customHeight="1">
      <c r="B196" s="206"/>
      <c r="C196" s="207"/>
      <c r="D196" s="208" t="s">
        <v>73</v>
      </c>
      <c r="E196" s="220" t="s">
        <v>310</v>
      </c>
      <c r="F196" s="220" t="s">
        <v>311</v>
      </c>
      <c r="G196" s="207"/>
      <c r="H196" s="207"/>
      <c r="I196" s="210"/>
      <c r="J196" s="221">
        <f>BK196</f>
        <v>0</v>
      </c>
      <c r="K196" s="207"/>
      <c r="L196" s="212"/>
      <c r="M196" s="213"/>
      <c r="N196" s="214"/>
      <c r="O196" s="214"/>
      <c r="P196" s="215">
        <f>SUM(P197:P210)</f>
        <v>0</v>
      </c>
      <c r="Q196" s="214"/>
      <c r="R196" s="215">
        <f>SUM(R197:R210)</f>
        <v>0.33659549999999999</v>
      </c>
      <c r="S196" s="214"/>
      <c r="T196" s="216">
        <f>SUM(T197:T210)</f>
        <v>0</v>
      </c>
      <c r="AR196" s="217" t="s">
        <v>84</v>
      </c>
      <c r="AT196" s="218" t="s">
        <v>73</v>
      </c>
      <c r="AU196" s="218" t="s">
        <v>82</v>
      </c>
      <c r="AY196" s="217" t="s">
        <v>135</v>
      </c>
      <c r="BK196" s="219">
        <f>SUM(BK197:BK210)</f>
        <v>0</v>
      </c>
    </row>
    <row r="197" s="1" customFormat="1" ht="16.5" customHeight="1">
      <c r="B197" s="37"/>
      <c r="C197" s="222" t="s">
        <v>217</v>
      </c>
      <c r="D197" s="222" t="s">
        <v>137</v>
      </c>
      <c r="E197" s="223" t="s">
        <v>313</v>
      </c>
      <c r="F197" s="224" t="s">
        <v>314</v>
      </c>
      <c r="G197" s="225" t="s">
        <v>140</v>
      </c>
      <c r="H197" s="226">
        <v>96.879999999999995</v>
      </c>
      <c r="I197" s="227"/>
      <c r="J197" s="228">
        <f>ROUND(I197*H197,2)</f>
        <v>0</v>
      </c>
      <c r="K197" s="224" t="s">
        <v>196</v>
      </c>
      <c r="L197" s="42"/>
      <c r="M197" s="229" t="s">
        <v>1</v>
      </c>
      <c r="N197" s="230" t="s">
        <v>39</v>
      </c>
      <c r="O197" s="85"/>
      <c r="P197" s="231">
        <f>O197*H197</f>
        <v>0</v>
      </c>
      <c r="Q197" s="231">
        <v>0.00059999999999999995</v>
      </c>
      <c r="R197" s="231">
        <f>Q197*H197</f>
        <v>0.058127999999999992</v>
      </c>
      <c r="S197" s="231">
        <v>0</v>
      </c>
      <c r="T197" s="232">
        <f>S197*H197</f>
        <v>0</v>
      </c>
      <c r="AR197" s="233" t="s">
        <v>217</v>
      </c>
      <c r="AT197" s="233" t="s">
        <v>137</v>
      </c>
      <c r="AU197" s="233" t="s">
        <v>84</v>
      </c>
      <c r="AY197" s="16" t="s">
        <v>135</v>
      </c>
      <c r="BE197" s="234">
        <f><![CDATA[IF(N197="základní",J197,0)]]></f>
        <v>0</v>
      </c>
      <c r="BF197" s="234">
        <f><![CDATA[IF(N197="snížená",J197,0)]]></f>
        <v>0</v>
      </c>
      <c r="BG197" s="234">
        <f><![CDATA[IF(N197="zákl. přenesená",J197,0)]]></f>
        <v>0</v>
      </c>
      <c r="BH197" s="234">
        <f><![CDATA[IF(N197="sníž. přenesená",J197,0)]]></f>
        <v>0</v>
      </c>
      <c r="BI197" s="234">
        <f><![CDATA[IF(N197="nulová",J197,0)]]></f>
        <v>0</v>
      </c>
      <c r="BJ197" s="16" t="s">
        <v>82</v>
      </c>
      <c r="BK197" s="234">
        <f>ROUND(I197*H197,2)</f>
        <v>0</v>
      </c>
      <c r="BL197" s="16" t="s">
        <v>217</v>
      </c>
      <c r="BM197" s="233" t="s">
        <v>583</v>
      </c>
    </row>
    <row r="198" s="12" customFormat="1">
      <c r="B198" s="235"/>
      <c r="C198" s="236"/>
      <c r="D198" s="237" t="s">
        <v>143</v>
      </c>
      <c r="E198" s="238" t="s">
        <v>1</v>
      </c>
      <c r="F198" s="239" t="s">
        <v>584</v>
      </c>
      <c r="G198" s="236"/>
      <c r="H198" s="240">
        <v>96.879999999999995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AT198" s="246" t="s">
        <v>143</v>
      </c>
      <c r="AU198" s="246" t="s">
        <v>84</v>
      </c>
      <c r="AV198" s="12" t="s">
        <v>84</v>
      </c>
      <c r="AW198" s="12" t="s">
        <v>31</v>
      </c>
      <c r="AX198" s="12" t="s">
        <v>82</v>
      </c>
      <c r="AY198" s="246" t="s">
        <v>135</v>
      </c>
    </row>
    <row r="199" s="1" customFormat="1" ht="24" customHeight="1">
      <c r="B199" s="37"/>
      <c r="C199" s="247" t="s">
        <v>223</v>
      </c>
      <c r="D199" s="247" t="s">
        <v>157</v>
      </c>
      <c r="E199" s="248" t="s">
        <v>318</v>
      </c>
      <c r="F199" s="249" t="s">
        <v>319</v>
      </c>
      <c r="G199" s="250" t="s">
        <v>140</v>
      </c>
      <c r="H199" s="251">
        <v>106.568</v>
      </c>
      <c r="I199" s="252"/>
      <c r="J199" s="253">
        <f>ROUND(I199*H199,2)</f>
        <v>0</v>
      </c>
      <c r="K199" s="249" t="s">
        <v>196</v>
      </c>
      <c r="L199" s="254"/>
      <c r="M199" s="255" t="s">
        <v>1</v>
      </c>
      <c r="N199" s="256" t="s">
        <v>39</v>
      </c>
      <c r="O199" s="85"/>
      <c r="P199" s="231">
        <f>O199*H199</f>
        <v>0</v>
      </c>
      <c r="Q199" s="231">
        <v>0.0023999999999999998</v>
      </c>
      <c r="R199" s="231">
        <f>Q199*H199</f>
        <v>0.25576319999999997</v>
      </c>
      <c r="S199" s="231">
        <v>0</v>
      </c>
      <c r="T199" s="232">
        <f>S199*H199</f>
        <v>0</v>
      </c>
      <c r="AR199" s="233" t="s">
        <v>257</v>
      </c>
      <c r="AT199" s="233" t="s">
        <v>157</v>
      </c>
      <c r="AU199" s="233" t="s">
        <v>84</v>
      </c>
      <c r="AY199" s="16" t="s">
        <v>135</v>
      </c>
      <c r="BE199" s="234">
        <f><![CDATA[IF(N199="základní",J199,0)]]></f>
        <v>0</v>
      </c>
      <c r="BF199" s="234">
        <f><![CDATA[IF(N199="snížená",J199,0)]]></f>
        <v>0</v>
      </c>
      <c r="BG199" s="234">
        <f><![CDATA[IF(N199="zákl. přenesená",J199,0)]]></f>
        <v>0</v>
      </c>
      <c r="BH199" s="234">
        <f><![CDATA[IF(N199="sníž. přenesená",J199,0)]]></f>
        <v>0</v>
      </c>
      <c r="BI199" s="234">
        <f><![CDATA[IF(N199="nulová",J199,0)]]></f>
        <v>0</v>
      </c>
      <c r="BJ199" s="16" t="s">
        <v>82</v>
      </c>
      <c r="BK199" s="234">
        <f>ROUND(I199*H199,2)</f>
        <v>0</v>
      </c>
      <c r="BL199" s="16" t="s">
        <v>217</v>
      </c>
      <c r="BM199" s="233" t="s">
        <v>585</v>
      </c>
    </row>
    <row r="200" s="12" customFormat="1">
      <c r="B200" s="235"/>
      <c r="C200" s="236"/>
      <c r="D200" s="237" t="s">
        <v>143</v>
      </c>
      <c r="E200" s="236"/>
      <c r="F200" s="239" t="s">
        <v>586</v>
      </c>
      <c r="G200" s="236"/>
      <c r="H200" s="240">
        <v>106.568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AT200" s="246" t="s">
        <v>143</v>
      </c>
      <c r="AU200" s="246" t="s">
        <v>84</v>
      </c>
      <c r="AV200" s="12" t="s">
        <v>84</v>
      </c>
      <c r="AW200" s="12" t="s">
        <v>4</v>
      </c>
      <c r="AX200" s="12" t="s">
        <v>82</v>
      </c>
      <c r="AY200" s="246" t="s">
        <v>135</v>
      </c>
    </row>
    <row r="201" s="1" customFormat="1" ht="16.5" customHeight="1">
      <c r="B201" s="37"/>
      <c r="C201" s="222" t="s">
        <v>232</v>
      </c>
      <c r="D201" s="222" t="s">
        <v>137</v>
      </c>
      <c r="E201" s="223" t="s">
        <v>326</v>
      </c>
      <c r="F201" s="224" t="s">
        <v>327</v>
      </c>
      <c r="G201" s="225" t="s">
        <v>178</v>
      </c>
      <c r="H201" s="226">
        <v>56.060000000000002</v>
      </c>
      <c r="I201" s="227"/>
      <c r="J201" s="228">
        <f>ROUND(I201*H201,2)</f>
        <v>0</v>
      </c>
      <c r="K201" s="224" t="s">
        <v>196</v>
      </c>
      <c r="L201" s="42"/>
      <c r="M201" s="229" t="s">
        <v>1</v>
      </c>
      <c r="N201" s="230" t="s">
        <v>39</v>
      </c>
      <c r="O201" s="85"/>
      <c r="P201" s="231">
        <f>O201*H201</f>
        <v>0</v>
      </c>
      <c r="Q201" s="231">
        <v>2.0000000000000002E-05</v>
      </c>
      <c r="R201" s="231">
        <f>Q201*H201</f>
        <v>0.0011212000000000002</v>
      </c>
      <c r="S201" s="231">
        <v>0</v>
      </c>
      <c r="T201" s="232">
        <f>S201*H201</f>
        <v>0</v>
      </c>
      <c r="AR201" s="233" t="s">
        <v>217</v>
      </c>
      <c r="AT201" s="233" t="s">
        <v>137</v>
      </c>
      <c r="AU201" s="233" t="s">
        <v>84</v>
      </c>
      <c r="AY201" s="16" t="s">
        <v>135</v>
      </c>
      <c r="BE201" s="234">
        <f><![CDATA[IF(N201="základní",J201,0)]]></f>
        <v>0</v>
      </c>
      <c r="BF201" s="234">
        <f><![CDATA[IF(N201="snížená",J201,0)]]></f>
        <v>0</v>
      </c>
      <c r="BG201" s="234">
        <f><![CDATA[IF(N201="zákl. přenesená",J201,0)]]></f>
        <v>0</v>
      </c>
      <c r="BH201" s="234">
        <f><![CDATA[IF(N201="sníž. přenesená",J201,0)]]></f>
        <v>0</v>
      </c>
      <c r="BI201" s="234">
        <f><![CDATA[IF(N201="nulová",J201,0)]]></f>
        <v>0</v>
      </c>
      <c r="BJ201" s="16" t="s">
        <v>82</v>
      </c>
      <c r="BK201" s="234">
        <f>ROUND(I201*H201,2)</f>
        <v>0</v>
      </c>
      <c r="BL201" s="16" t="s">
        <v>217</v>
      </c>
      <c r="BM201" s="233" t="s">
        <v>587</v>
      </c>
    </row>
    <row r="202" s="12" customFormat="1">
      <c r="B202" s="235"/>
      <c r="C202" s="236"/>
      <c r="D202" s="237" t="s">
        <v>143</v>
      </c>
      <c r="E202" s="238" t="s">
        <v>1</v>
      </c>
      <c r="F202" s="239" t="s">
        <v>562</v>
      </c>
      <c r="G202" s="236"/>
      <c r="H202" s="240">
        <v>34.859999999999999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AT202" s="246" t="s">
        <v>143</v>
      </c>
      <c r="AU202" s="246" t="s">
        <v>84</v>
      </c>
      <c r="AV202" s="12" t="s">
        <v>84</v>
      </c>
      <c r="AW202" s="12" t="s">
        <v>31</v>
      </c>
      <c r="AX202" s="12" t="s">
        <v>74</v>
      </c>
      <c r="AY202" s="246" t="s">
        <v>135</v>
      </c>
    </row>
    <row r="203" s="12" customFormat="1">
      <c r="B203" s="235"/>
      <c r="C203" s="236"/>
      <c r="D203" s="237" t="s">
        <v>143</v>
      </c>
      <c r="E203" s="238" t="s">
        <v>1</v>
      </c>
      <c r="F203" s="239" t="s">
        <v>496</v>
      </c>
      <c r="G203" s="236"/>
      <c r="H203" s="240">
        <v>19.800000000000001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AT203" s="246" t="s">
        <v>143</v>
      </c>
      <c r="AU203" s="246" t="s">
        <v>84</v>
      </c>
      <c r="AV203" s="12" t="s">
        <v>84</v>
      </c>
      <c r="AW203" s="12" t="s">
        <v>31</v>
      </c>
      <c r="AX203" s="12" t="s">
        <v>74</v>
      </c>
      <c r="AY203" s="246" t="s">
        <v>135</v>
      </c>
    </row>
    <row r="204" s="12" customFormat="1">
      <c r="B204" s="235"/>
      <c r="C204" s="236"/>
      <c r="D204" s="237" t="s">
        <v>143</v>
      </c>
      <c r="E204" s="238" t="s">
        <v>1</v>
      </c>
      <c r="F204" s="239" t="s">
        <v>563</v>
      </c>
      <c r="G204" s="236"/>
      <c r="H204" s="240">
        <v>1.3999999999999999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AT204" s="246" t="s">
        <v>143</v>
      </c>
      <c r="AU204" s="246" t="s">
        <v>84</v>
      </c>
      <c r="AV204" s="12" t="s">
        <v>84</v>
      </c>
      <c r="AW204" s="12" t="s">
        <v>31</v>
      </c>
      <c r="AX204" s="12" t="s">
        <v>74</v>
      </c>
      <c r="AY204" s="246" t="s">
        <v>135</v>
      </c>
    </row>
    <row r="205" s="13" customFormat="1">
      <c r="B205" s="257"/>
      <c r="C205" s="258"/>
      <c r="D205" s="237" t="s">
        <v>143</v>
      </c>
      <c r="E205" s="259" t="s">
        <v>1</v>
      </c>
      <c r="F205" s="260" t="s">
        <v>171</v>
      </c>
      <c r="G205" s="258"/>
      <c r="H205" s="261">
        <v>56.059999999999995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AT205" s="267" t="s">
        <v>143</v>
      </c>
      <c r="AU205" s="267" t="s">
        <v>84</v>
      </c>
      <c r="AV205" s="13" t="s">
        <v>141</v>
      </c>
      <c r="AW205" s="13" t="s">
        <v>31</v>
      </c>
      <c r="AX205" s="13" t="s">
        <v>82</v>
      </c>
      <c r="AY205" s="267" t="s">
        <v>135</v>
      </c>
    </row>
    <row r="206" s="1" customFormat="1" ht="16.5" customHeight="1">
      <c r="B206" s="37"/>
      <c r="C206" s="247" t="s">
        <v>237</v>
      </c>
      <c r="D206" s="247" t="s">
        <v>157</v>
      </c>
      <c r="E206" s="248" t="s">
        <v>330</v>
      </c>
      <c r="F206" s="249" t="s">
        <v>331</v>
      </c>
      <c r="G206" s="250" t="s">
        <v>178</v>
      </c>
      <c r="H206" s="251">
        <v>61.665999999999997</v>
      </c>
      <c r="I206" s="252"/>
      <c r="J206" s="253">
        <f>ROUND(I206*H206,2)</f>
        <v>0</v>
      </c>
      <c r="K206" s="249" t="s">
        <v>332</v>
      </c>
      <c r="L206" s="254"/>
      <c r="M206" s="255" t="s">
        <v>1</v>
      </c>
      <c r="N206" s="256" t="s">
        <v>39</v>
      </c>
      <c r="O206" s="85"/>
      <c r="P206" s="231">
        <f>O206*H206</f>
        <v>0</v>
      </c>
      <c r="Q206" s="231">
        <v>0.00035</v>
      </c>
      <c r="R206" s="231">
        <f>Q206*H206</f>
        <v>0.021583099999999997</v>
      </c>
      <c r="S206" s="231">
        <v>0</v>
      </c>
      <c r="T206" s="232">
        <f>S206*H206</f>
        <v>0</v>
      </c>
      <c r="AR206" s="233" t="s">
        <v>257</v>
      </c>
      <c r="AT206" s="233" t="s">
        <v>157</v>
      </c>
      <c r="AU206" s="233" t="s">
        <v>84</v>
      </c>
      <c r="AY206" s="16" t="s">
        <v>135</v>
      </c>
      <c r="BE206" s="234">
        <f><![CDATA[IF(N206="základní",J206,0)]]></f>
        <v>0</v>
      </c>
      <c r="BF206" s="234">
        <f><![CDATA[IF(N206="snížená",J206,0)]]></f>
        <v>0</v>
      </c>
      <c r="BG206" s="234">
        <f><![CDATA[IF(N206="zákl. přenesená",J206,0)]]></f>
        <v>0</v>
      </c>
      <c r="BH206" s="234">
        <f><![CDATA[IF(N206="sníž. přenesená",J206,0)]]></f>
        <v>0</v>
      </c>
      <c r="BI206" s="234">
        <f><![CDATA[IF(N206="nulová",J206,0)]]></f>
        <v>0</v>
      </c>
      <c r="BJ206" s="16" t="s">
        <v>82</v>
      </c>
      <c r="BK206" s="234">
        <f>ROUND(I206*H206,2)</f>
        <v>0</v>
      </c>
      <c r="BL206" s="16" t="s">
        <v>217</v>
      </c>
      <c r="BM206" s="233" t="s">
        <v>588</v>
      </c>
    </row>
    <row r="207" s="12" customFormat="1">
      <c r="B207" s="235"/>
      <c r="C207" s="236"/>
      <c r="D207" s="237" t="s">
        <v>143</v>
      </c>
      <c r="E207" s="236"/>
      <c r="F207" s="239" t="s">
        <v>589</v>
      </c>
      <c r="G207" s="236"/>
      <c r="H207" s="240">
        <v>61.665999999999997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AT207" s="246" t="s">
        <v>143</v>
      </c>
      <c r="AU207" s="246" t="s">
        <v>84</v>
      </c>
      <c r="AV207" s="12" t="s">
        <v>84</v>
      </c>
      <c r="AW207" s="12" t="s">
        <v>4</v>
      </c>
      <c r="AX207" s="12" t="s">
        <v>82</v>
      </c>
      <c r="AY207" s="246" t="s">
        <v>135</v>
      </c>
    </row>
    <row r="208" s="1" customFormat="1" ht="24" customHeight="1">
      <c r="B208" s="37"/>
      <c r="C208" s="222" t="s">
        <v>7</v>
      </c>
      <c r="D208" s="222" t="s">
        <v>137</v>
      </c>
      <c r="E208" s="223" t="s">
        <v>590</v>
      </c>
      <c r="F208" s="224" t="s">
        <v>591</v>
      </c>
      <c r="G208" s="225" t="s">
        <v>271</v>
      </c>
      <c r="H208" s="226">
        <v>1</v>
      </c>
      <c r="I208" s="227"/>
      <c r="J208" s="228">
        <f>ROUND(I208*H208,2)</f>
        <v>0</v>
      </c>
      <c r="K208" s="224" t="s">
        <v>1</v>
      </c>
      <c r="L208" s="42"/>
      <c r="M208" s="229" t="s">
        <v>1</v>
      </c>
      <c r="N208" s="230" t="s">
        <v>39</v>
      </c>
      <c r="O208" s="85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AR208" s="233" t="s">
        <v>217</v>
      </c>
      <c r="AT208" s="233" t="s">
        <v>137</v>
      </c>
      <c r="AU208" s="233" t="s">
        <v>84</v>
      </c>
      <c r="AY208" s="16" t="s">
        <v>135</v>
      </c>
      <c r="BE208" s="234">
        <f><![CDATA[IF(N208="základní",J208,0)]]></f>
        <v>0</v>
      </c>
      <c r="BF208" s="234">
        <f><![CDATA[IF(N208="snížená",J208,0)]]></f>
        <v>0</v>
      </c>
      <c r="BG208" s="234">
        <f><![CDATA[IF(N208="zákl. přenesená",J208,0)]]></f>
        <v>0</v>
      </c>
      <c r="BH208" s="234">
        <f><![CDATA[IF(N208="sníž. přenesená",J208,0)]]></f>
        <v>0</v>
      </c>
      <c r="BI208" s="234">
        <f><![CDATA[IF(N208="nulová",J208,0)]]></f>
        <v>0</v>
      </c>
      <c r="BJ208" s="16" t="s">
        <v>82</v>
      </c>
      <c r="BK208" s="234">
        <f>ROUND(I208*H208,2)</f>
        <v>0</v>
      </c>
      <c r="BL208" s="16" t="s">
        <v>217</v>
      </c>
      <c r="BM208" s="233" t="s">
        <v>592</v>
      </c>
    </row>
    <row r="209" s="12" customFormat="1">
      <c r="B209" s="235"/>
      <c r="C209" s="236"/>
      <c r="D209" s="237" t="s">
        <v>143</v>
      </c>
      <c r="E209" s="238" t="s">
        <v>1</v>
      </c>
      <c r="F209" s="239" t="s">
        <v>82</v>
      </c>
      <c r="G209" s="236"/>
      <c r="H209" s="240">
        <v>1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AT209" s="246" t="s">
        <v>143</v>
      </c>
      <c r="AU209" s="246" t="s">
        <v>84</v>
      </c>
      <c r="AV209" s="12" t="s">
        <v>84</v>
      </c>
      <c r="AW209" s="12" t="s">
        <v>31</v>
      </c>
      <c r="AX209" s="12" t="s">
        <v>82</v>
      </c>
      <c r="AY209" s="246" t="s">
        <v>135</v>
      </c>
    </row>
    <row r="210" s="1" customFormat="1" ht="24" customHeight="1">
      <c r="B210" s="37"/>
      <c r="C210" s="222" t="s">
        <v>248</v>
      </c>
      <c r="D210" s="222" t="s">
        <v>137</v>
      </c>
      <c r="E210" s="223" t="s">
        <v>340</v>
      </c>
      <c r="F210" s="224" t="s">
        <v>341</v>
      </c>
      <c r="G210" s="225" t="s">
        <v>210</v>
      </c>
      <c r="H210" s="226">
        <v>0.23200000000000001</v>
      </c>
      <c r="I210" s="227"/>
      <c r="J210" s="228">
        <f>ROUND(I210*H210,2)</f>
        <v>0</v>
      </c>
      <c r="K210" s="224" t="s">
        <v>196</v>
      </c>
      <c r="L210" s="42"/>
      <c r="M210" s="229" t="s">
        <v>1</v>
      </c>
      <c r="N210" s="230" t="s">
        <v>39</v>
      </c>
      <c r="O210" s="85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AR210" s="233" t="s">
        <v>217</v>
      </c>
      <c r="AT210" s="233" t="s">
        <v>137</v>
      </c>
      <c r="AU210" s="233" t="s">
        <v>84</v>
      </c>
      <c r="AY210" s="16" t="s">
        <v>135</v>
      </c>
      <c r="BE210" s="234">
        <f><![CDATA[IF(N210="základní",J210,0)]]></f>
        <v>0</v>
      </c>
      <c r="BF210" s="234">
        <f><![CDATA[IF(N210="snížená",J210,0)]]></f>
        <v>0</v>
      </c>
      <c r="BG210" s="234">
        <f><![CDATA[IF(N210="zákl. přenesená",J210,0)]]></f>
        <v>0</v>
      </c>
      <c r="BH210" s="234">
        <f><![CDATA[IF(N210="sníž. přenesená",J210,0)]]></f>
        <v>0</v>
      </c>
      <c r="BI210" s="234">
        <f><![CDATA[IF(N210="nulová",J210,0)]]></f>
        <v>0</v>
      </c>
      <c r="BJ210" s="16" t="s">
        <v>82</v>
      </c>
      <c r="BK210" s="234">
        <f>ROUND(I210*H210,2)</f>
        <v>0</v>
      </c>
      <c r="BL210" s="16" t="s">
        <v>217</v>
      </c>
      <c r="BM210" s="233" t="s">
        <v>593</v>
      </c>
    </row>
    <row r="211" s="11" customFormat="1" ht="22.8" customHeight="1">
      <c r="B211" s="206"/>
      <c r="C211" s="207"/>
      <c r="D211" s="208" t="s">
        <v>73</v>
      </c>
      <c r="E211" s="220" t="s">
        <v>389</v>
      </c>
      <c r="F211" s="220" t="s">
        <v>390</v>
      </c>
      <c r="G211" s="207"/>
      <c r="H211" s="207"/>
      <c r="I211" s="210"/>
      <c r="J211" s="221">
        <f>BK211</f>
        <v>0</v>
      </c>
      <c r="K211" s="207"/>
      <c r="L211" s="212"/>
      <c r="M211" s="213"/>
      <c r="N211" s="214"/>
      <c r="O211" s="214"/>
      <c r="P211" s="215">
        <f>SUM(P212:P225)</f>
        <v>0</v>
      </c>
      <c r="Q211" s="214"/>
      <c r="R211" s="215">
        <f>SUM(R212:R225)</f>
        <v>0.73325148000000007</v>
      </c>
      <c r="S211" s="214"/>
      <c r="T211" s="216">
        <f>SUM(T212:T225)</f>
        <v>0.10285428000000001</v>
      </c>
      <c r="AR211" s="217" t="s">
        <v>84</v>
      </c>
      <c r="AT211" s="218" t="s">
        <v>73</v>
      </c>
      <c r="AU211" s="218" t="s">
        <v>82</v>
      </c>
      <c r="AY211" s="217" t="s">
        <v>135</v>
      </c>
      <c r="BK211" s="219">
        <f>SUM(BK212:BK225)</f>
        <v>0</v>
      </c>
    </row>
    <row r="212" s="1" customFormat="1" ht="24" customHeight="1">
      <c r="B212" s="37"/>
      <c r="C212" s="222" t="s">
        <v>253</v>
      </c>
      <c r="D212" s="222" t="s">
        <v>137</v>
      </c>
      <c r="E212" s="223" t="s">
        <v>392</v>
      </c>
      <c r="F212" s="224" t="s">
        <v>393</v>
      </c>
      <c r="G212" s="225" t="s">
        <v>140</v>
      </c>
      <c r="H212" s="226">
        <v>331.78800000000001</v>
      </c>
      <c r="I212" s="227"/>
      <c r="J212" s="228">
        <f>ROUND(I212*H212,2)</f>
        <v>0</v>
      </c>
      <c r="K212" s="224" t="s">
        <v>196</v>
      </c>
      <c r="L212" s="42"/>
      <c r="M212" s="229" t="s">
        <v>1</v>
      </c>
      <c r="N212" s="230" t="s">
        <v>39</v>
      </c>
      <c r="O212" s="85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AR212" s="233" t="s">
        <v>217</v>
      </c>
      <c r="AT212" s="233" t="s">
        <v>137</v>
      </c>
      <c r="AU212" s="233" t="s">
        <v>84</v>
      </c>
      <c r="AY212" s="16" t="s">
        <v>135</v>
      </c>
      <c r="BE212" s="234">
        <f><![CDATA[IF(N212="základní",J212,0)]]></f>
        <v>0</v>
      </c>
      <c r="BF212" s="234">
        <f><![CDATA[IF(N212="snížená",J212,0)]]></f>
        <v>0</v>
      </c>
      <c r="BG212" s="234">
        <f><![CDATA[IF(N212="zákl. přenesená",J212,0)]]></f>
        <v>0</v>
      </c>
      <c r="BH212" s="234">
        <f><![CDATA[IF(N212="sníž. přenesená",J212,0)]]></f>
        <v>0</v>
      </c>
      <c r="BI212" s="234">
        <f><![CDATA[IF(N212="nulová",J212,0)]]></f>
        <v>0</v>
      </c>
      <c r="BJ212" s="16" t="s">
        <v>82</v>
      </c>
      <c r="BK212" s="234">
        <f>ROUND(I212*H212,2)</f>
        <v>0</v>
      </c>
      <c r="BL212" s="16" t="s">
        <v>217</v>
      </c>
      <c r="BM212" s="233" t="s">
        <v>594</v>
      </c>
    </row>
    <row r="213" s="12" customFormat="1">
      <c r="B213" s="235"/>
      <c r="C213" s="236"/>
      <c r="D213" s="237" t="s">
        <v>143</v>
      </c>
      <c r="E213" s="238" t="s">
        <v>1</v>
      </c>
      <c r="F213" s="239" t="s">
        <v>595</v>
      </c>
      <c r="G213" s="236"/>
      <c r="H213" s="240">
        <v>227.02799999999999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AT213" s="246" t="s">
        <v>143</v>
      </c>
      <c r="AU213" s="246" t="s">
        <v>84</v>
      </c>
      <c r="AV213" s="12" t="s">
        <v>84</v>
      </c>
      <c r="AW213" s="12" t="s">
        <v>31</v>
      </c>
      <c r="AX213" s="12" t="s">
        <v>74</v>
      </c>
      <c r="AY213" s="246" t="s">
        <v>135</v>
      </c>
    </row>
    <row r="214" s="12" customFormat="1">
      <c r="B214" s="235"/>
      <c r="C214" s="236"/>
      <c r="D214" s="237" t="s">
        <v>143</v>
      </c>
      <c r="E214" s="238" t="s">
        <v>1</v>
      </c>
      <c r="F214" s="239" t="s">
        <v>596</v>
      </c>
      <c r="G214" s="236"/>
      <c r="H214" s="240">
        <v>98.879999999999995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AT214" s="246" t="s">
        <v>143</v>
      </c>
      <c r="AU214" s="246" t="s">
        <v>84</v>
      </c>
      <c r="AV214" s="12" t="s">
        <v>84</v>
      </c>
      <c r="AW214" s="12" t="s">
        <v>31</v>
      </c>
      <c r="AX214" s="12" t="s">
        <v>74</v>
      </c>
      <c r="AY214" s="246" t="s">
        <v>135</v>
      </c>
    </row>
    <row r="215" s="12" customFormat="1">
      <c r="B215" s="235"/>
      <c r="C215" s="236"/>
      <c r="D215" s="237" t="s">
        <v>143</v>
      </c>
      <c r="E215" s="238" t="s">
        <v>1</v>
      </c>
      <c r="F215" s="239" t="s">
        <v>558</v>
      </c>
      <c r="G215" s="236"/>
      <c r="H215" s="240">
        <v>3.0800000000000001</v>
      </c>
      <c r="I215" s="241"/>
      <c r="J215" s="236"/>
      <c r="K215" s="236"/>
      <c r="L215" s="242"/>
      <c r="M215" s="243"/>
      <c r="N215" s="244"/>
      <c r="O215" s="244"/>
      <c r="P215" s="244"/>
      <c r="Q215" s="244"/>
      <c r="R215" s="244"/>
      <c r="S215" s="244"/>
      <c r="T215" s="245"/>
      <c r="AT215" s="246" t="s">
        <v>143</v>
      </c>
      <c r="AU215" s="246" t="s">
        <v>84</v>
      </c>
      <c r="AV215" s="12" t="s">
        <v>84</v>
      </c>
      <c r="AW215" s="12" t="s">
        <v>31</v>
      </c>
      <c r="AX215" s="12" t="s">
        <v>74</v>
      </c>
      <c r="AY215" s="246" t="s">
        <v>135</v>
      </c>
    </row>
    <row r="216" s="12" customFormat="1">
      <c r="B216" s="235"/>
      <c r="C216" s="236"/>
      <c r="D216" s="237" t="s">
        <v>143</v>
      </c>
      <c r="E216" s="238" t="s">
        <v>1</v>
      </c>
      <c r="F216" s="239" t="s">
        <v>568</v>
      </c>
      <c r="G216" s="236"/>
      <c r="H216" s="240">
        <v>2.7999999999999998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AT216" s="246" t="s">
        <v>143</v>
      </c>
      <c r="AU216" s="246" t="s">
        <v>84</v>
      </c>
      <c r="AV216" s="12" t="s">
        <v>84</v>
      </c>
      <c r="AW216" s="12" t="s">
        <v>31</v>
      </c>
      <c r="AX216" s="12" t="s">
        <v>74</v>
      </c>
      <c r="AY216" s="246" t="s">
        <v>135</v>
      </c>
    </row>
    <row r="217" s="13" customFormat="1">
      <c r="B217" s="257"/>
      <c r="C217" s="258"/>
      <c r="D217" s="237" t="s">
        <v>143</v>
      </c>
      <c r="E217" s="259" t="s">
        <v>1</v>
      </c>
      <c r="F217" s="260" t="s">
        <v>171</v>
      </c>
      <c r="G217" s="258"/>
      <c r="H217" s="261">
        <v>331.78800000000001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AT217" s="267" t="s">
        <v>143</v>
      </c>
      <c r="AU217" s="267" t="s">
        <v>84</v>
      </c>
      <c r="AV217" s="13" t="s">
        <v>141</v>
      </c>
      <c r="AW217" s="13" t="s">
        <v>31</v>
      </c>
      <c r="AX217" s="13" t="s">
        <v>82</v>
      </c>
      <c r="AY217" s="267" t="s">
        <v>135</v>
      </c>
    </row>
    <row r="218" s="1" customFormat="1" ht="16.5" customHeight="1">
      <c r="B218" s="37"/>
      <c r="C218" s="222" t="s">
        <v>261</v>
      </c>
      <c r="D218" s="222" t="s">
        <v>137</v>
      </c>
      <c r="E218" s="223" t="s">
        <v>396</v>
      </c>
      <c r="F218" s="224" t="s">
        <v>397</v>
      </c>
      <c r="G218" s="225" t="s">
        <v>140</v>
      </c>
      <c r="H218" s="226">
        <v>331.78800000000001</v>
      </c>
      <c r="I218" s="227"/>
      <c r="J218" s="228">
        <f>ROUND(I218*H218,2)</f>
        <v>0</v>
      </c>
      <c r="K218" s="224" t="s">
        <v>196</v>
      </c>
      <c r="L218" s="42"/>
      <c r="M218" s="229" t="s">
        <v>1</v>
      </c>
      <c r="N218" s="230" t="s">
        <v>39</v>
      </c>
      <c r="O218" s="85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AR218" s="233" t="s">
        <v>217</v>
      </c>
      <c r="AT218" s="233" t="s">
        <v>137</v>
      </c>
      <c r="AU218" s="233" t="s">
        <v>84</v>
      </c>
      <c r="AY218" s="16" t="s">
        <v>135</v>
      </c>
      <c r="BE218" s="234">
        <f><![CDATA[IF(N218="základní",J218,0)]]></f>
        <v>0</v>
      </c>
      <c r="BF218" s="234">
        <f><![CDATA[IF(N218="snížená",J218,0)]]></f>
        <v>0</v>
      </c>
      <c r="BG218" s="234">
        <f><![CDATA[IF(N218="zákl. přenesená",J218,0)]]></f>
        <v>0</v>
      </c>
      <c r="BH218" s="234">
        <f><![CDATA[IF(N218="sníž. přenesená",J218,0)]]></f>
        <v>0</v>
      </c>
      <c r="BI218" s="234">
        <f><![CDATA[IF(N218="nulová",J218,0)]]></f>
        <v>0</v>
      </c>
      <c r="BJ218" s="16" t="s">
        <v>82</v>
      </c>
      <c r="BK218" s="234">
        <f>ROUND(I218*H218,2)</f>
        <v>0</v>
      </c>
      <c r="BL218" s="16" t="s">
        <v>217</v>
      </c>
      <c r="BM218" s="233" t="s">
        <v>597</v>
      </c>
    </row>
    <row r="219" s="12" customFormat="1">
      <c r="B219" s="235"/>
      <c r="C219" s="236"/>
      <c r="D219" s="237" t="s">
        <v>143</v>
      </c>
      <c r="E219" s="238" t="s">
        <v>1</v>
      </c>
      <c r="F219" s="239" t="s">
        <v>598</v>
      </c>
      <c r="G219" s="236"/>
      <c r="H219" s="240">
        <v>331.78800000000001</v>
      </c>
      <c r="I219" s="241"/>
      <c r="J219" s="236"/>
      <c r="K219" s="236"/>
      <c r="L219" s="242"/>
      <c r="M219" s="243"/>
      <c r="N219" s="244"/>
      <c r="O219" s="244"/>
      <c r="P219" s="244"/>
      <c r="Q219" s="244"/>
      <c r="R219" s="244"/>
      <c r="S219" s="244"/>
      <c r="T219" s="245"/>
      <c r="AT219" s="246" t="s">
        <v>143</v>
      </c>
      <c r="AU219" s="246" t="s">
        <v>84</v>
      </c>
      <c r="AV219" s="12" t="s">
        <v>84</v>
      </c>
      <c r="AW219" s="12" t="s">
        <v>31</v>
      </c>
      <c r="AX219" s="12" t="s">
        <v>82</v>
      </c>
      <c r="AY219" s="246" t="s">
        <v>135</v>
      </c>
    </row>
    <row r="220" s="1" customFormat="1" ht="16.5" customHeight="1">
      <c r="B220" s="37"/>
      <c r="C220" s="222" t="s">
        <v>268</v>
      </c>
      <c r="D220" s="222" t="s">
        <v>137</v>
      </c>
      <c r="E220" s="223" t="s">
        <v>400</v>
      </c>
      <c r="F220" s="224" t="s">
        <v>401</v>
      </c>
      <c r="G220" s="225" t="s">
        <v>140</v>
      </c>
      <c r="H220" s="226">
        <v>331.78800000000001</v>
      </c>
      <c r="I220" s="227"/>
      <c r="J220" s="228">
        <f>ROUND(I220*H220,2)</f>
        <v>0</v>
      </c>
      <c r="K220" s="224" t="s">
        <v>196</v>
      </c>
      <c r="L220" s="42"/>
      <c r="M220" s="229" t="s">
        <v>1</v>
      </c>
      <c r="N220" s="230" t="s">
        <v>39</v>
      </c>
      <c r="O220" s="85"/>
      <c r="P220" s="231">
        <f>O220*H220</f>
        <v>0</v>
      </c>
      <c r="Q220" s="231">
        <v>0.001</v>
      </c>
      <c r="R220" s="231">
        <f>Q220*H220</f>
        <v>0.33178800000000003</v>
      </c>
      <c r="S220" s="231">
        <v>0.00031</v>
      </c>
      <c r="T220" s="232">
        <f>S220*H220</f>
        <v>0.10285428000000001</v>
      </c>
      <c r="AR220" s="233" t="s">
        <v>217</v>
      </c>
      <c r="AT220" s="233" t="s">
        <v>137</v>
      </c>
      <c r="AU220" s="233" t="s">
        <v>84</v>
      </c>
      <c r="AY220" s="16" t="s">
        <v>135</v>
      </c>
      <c r="BE220" s="234">
        <f><![CDATA[IF(N220="základní",J220,0)]]></f>
        <v>0</v>
      </c>
      <c r="BF220" s="234">
        <f><![CDATA[IF(N220="snížená",J220,0)]]></f>
        <v>0</v>
      </c>
      <c r="BG220" s="234">
        <f><![CDATA[IF(N220="zákl. přenesená",J220,0)]]></f>
        <v>0</v>
      </c>
      <c r="BH220" s="234">
        <f><![CDATA[IF(N220="sníž. přenesená",J220,0)]]></f>
        <v>0</v>
      </c>
      <c r="BI220" s="234">
        <f><![CDATA[IF(N220="nulová",J220,0)]]></f>
        <v>0</v>
      </c>
      <c r="BJ220" s="16" t="s">
        <v>82</v>
      </c>
      <c r="BK220" s="234">
        <f>ROUND(I220*H220,2)</f>
        <v>0</v>
      </c>
      <c r="BL220" s="16" t="s">
        <v>217</v>
      </c>
      <c r="BM220" s="233" t="s">
        <v>599</v>
      </c>
    </row>
    <row r="221" s="12" customFormat="1">
      <c r="B221" s="235"/>
      <c r="C221" s="236"/>
      <c r="D221" s="237" t="s">
        <v>143</v>
      </c>
      <c r="E221" s="238" t="s">
        <v>1</v>
      </c>
      <c r="F221" s="239" t="s">
        <v>598</v>
      </c>
      <c r="G221" s="236"/>
      <c r="H221" s="240">
        <v>331.78800000000001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AT221" s="246" t="s">
        <v>143</v>
      </c>
      <c r="AU221" s="246" t="s">
        <v>84</v>
      </c>
      <c r="AV221" s="12" t="s">
        <v>84</v>
      </c>
      <c r="AW221" s="12" t="s">
        <v>31</v>
      </c>
      <c r="AX221" s="12" t="s">
        <v>82</v>
      </c>
      <c r="AY221" s="246" t="s">
        <v>135</v>
      </c>
    </row>
    <row r="222" s="1" customFormat="1" ht="24" customHeight="1">
      <c r="B222" s="37"/>
      <c r="C222" s="222" t="s">
        <v>275</v>
      </c>
      <c r="D222" s="222" t="s">
        <v>137</v>
      </c>
      <c r="E222" s="223" t="s">
        <v>404</v>
      </c>
      <c r="F222" s="224" t="s">
        <v>405</v>
      </c>
      <c r="G222" s="225" t="s">
        <v>140</v>
      </c>
      <c r="H222" s="226">
        <v>331.78800000000001</v>
      </c>
      <c r="I222" s="227"/>
      <c r="J222" s="228">
        <f>ROUND(I222*H222,2)</f>
        <v>0</v>
      </c>
      <c r="K222" s="224" t="s">
        <v>196</v>
      </c>
      <c r="L222" s="42"/>
      <c r="M222" s="229" t="s">
        <v>1</v>
      </c>
      <c r="N222" s="230" t="s">
        <v>39</v>
      </c>
      <c r="O222" s="85"/>
      <c r="P222" s="231">
        <f>O222*H222</f>
        <v>0</v>
      </c>
      <c r="Q222" s="231">
        <v>0.00021000000000000001</v>
      </c>
      <c r="R222" s="231">
        <f>Q222*H222</f>
        <v>0.069675480000000012</v>
      </c>
      <c r="S222" s="231">
        <v>0</v>
      </c>
      <c r="T222" s="232">
        <f>S222*H222</f>
        <v>0</v>
      </c>
      <c r="AR222" s="233" t="s">
        <v>141</v>
      </c>
      <c r="AT222" s="233" t="s">
        <v>137</v>
      </c>
      <c r="AU222" s="233" t="s">
        <v>84</v>
      </c>
      <c r="AY222" s="16" t="s">
        <v>135</v>
      </c>
      <c r="BE222" s="234">
        <f><![CDATA[IF(N222="základní",J222,0)]]></f>
        <v>0</v>
      </c>
      <c r="BF222" s="234">
        <f><![CDATA[IF(N222="snížená",J222,0)]]></f>
        <v>0</v>
      </c>
      <c r="BG222" s="234">
        <f><![CDATA[IF(N222="zákl. přenesená",J222,0)]]></f>
        <v>0</v>
      </c>
      <c r="BH222" s="234">
        <f><![CDATA[IF(N222="sníž. přenesená",J222,0)]]></f>
        <v>0</v>
      </c>
      <c r="BI222" s="234">
        <f><![CDATA[IF(N222="nulová",J222,0)]]></f>
        <v>0</v>
      </c>
      <c r="BJ222" s="16" t="s">
        <v>82</v>
      </c>
      <c r="BK222" s="234">
        <f>ROUND(I222*H222,2)</f>
        <v>0</v>
      </c>
      <c r="BL222" s="16" t="s">
        <v>141</v>
      </c>
      <c r="BM222" s="233" t="s">
        <v>600</v>
      </c>
    </row>
    <row r="223" s="12" customFormat="1">
      <c r="B223" s="235"/>
      <c r="C223" s="236"/>
      <c r="D223" s="237" t="s">
        <v>143</v>
      </c>
      <c r="E223" s="238" t="s">
        <v>1</v>
      </c>
      <c r="F223" s="239" t="s">
        <v>598</v>
      </c>
      <c r="G223" s="236"/>
      <c r="H223" s="240">
        <v>331.78800000000001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AT223" s="246" t="s">
        <v>143</v>
      </c>
      <c r="AU223" s="246" t="s">
        <v>84</v>
      </c>
      <c r="AV223" s="12" t="s">
        <v>84</v>
      </c>
      <c r="AW223" s="12" t="s">
        <v>31</v>
      </c>
      <c r="AX223" s="12" t="s">
        <v>82</v>
      </c>
      <c r="AY223" s="246" t="s">
        <v>135</v>
      </c>
    </row>
    <row r="224" s="1" customFormat="1" ht="24" customHeight="1">
      <c r="B224" s="37"/>
      <c r="C224" s="222" t="s">
        <v>280</v>
      </c>
      <c r="D224" s="222" t="s">
        <v>137</v>
      </c>
      <c r="E224" s="223" t="s">
        <v>408</v>
      </c>
      <c r="F224" s="224" t="s">
        <v>409</v>
      </c>
      <c r="G224" s="225" t="s">
        <v>140</v>
      </c>
      <c r="H224" s="226">
        <v>331.78800000000001</v>
      </c>
      <c r="I224" s="227"/>
      <c r="J224" s="228">
        <f>ROUND(I224*H224,2)</f>
        <v>0</v>
      </c>
      <c r="K224" s="224" t="s">
        <v>1</v>
      </c>
      <c r="L224" s="42"/>
      <c r="M224" s="229" t="s">
        <v>1</v>
      </c>
      <c r="N224" s="230" t="s">
        <v>39</v>
      </c>
      <c r="O224" s="85"/>
      <c r="P224" s="231">
        <f>O224*H224</f>
        <v>0</v>
      </c>
      <c r="Q224" s="231">
        <v>0.001</v>
      </c>
      <c r="R224" s="231">
        <f>Q224*H224</f>
        <v>0.33178800000000003</v>
      </c>
      <c r="S224" s="231">
        <v>0</v>
      </c>
      <c r="T224" s="232">
        <f>S224*H224</f>
        <v>0</v>
      </c>
      <c r="AR224" s="233" t="s">
        <v>141</v>
      </c>
      <c r="AT224" s="233" t="s">
        <v>137</v>
      </c>
      <c r="AU224" s="233" t="s">
        <v>84</v>
      </c>
      <c r="AY224" s="16" t="s">
        <v>135</v>
      </c>
      <c r="BE224" s="234">
        <f><![CDATA[IF(N224="základní",J224,0)]]></f>
        <v>0</v>
      </c>
      <c r="BF224" s="234">
        <f><![CDATA[IF(N224="snížená",J224,0)]]></f>
        <v>0</v>
      </c>
      <c r="BG224" s="234">
        <f><![CDATA[IF(N224="zákl. přenesená",J224,0)]]></f>
        <v>0</v>
      </c>
      <c r="BH224" s="234">
        <f><![CDATA[IF(N224="sníž. přenesená",J224,0)]]></f>
        <v>0</v>
      </c>
      <c r="BI224" s="234">
        <f><![CDATA[IF(N224="nulová",J224,0)]]></f>
        <v>0</v>
      </c>
      <c r="BJ224" s="16" t="s">
        <v>82</v>
      </c>
      <c r="BK224" s="234">
        <f>ROUND(I224*H224,2)</f>
        <v>0</v>
      </c>
      <c r="BL224" s="16" t="s">
        <v>141</v>
      </c>
      <c r="BM224" s="233" t="s">
        <v>601</v>
      </c>
    </row>
    <row r="225" s="12" customFormat="1">
      <c r="B225" s="235"/>
      <c r="C225" s="236"/>
      <c r="D225" s="237" t="s">
        <v>143</v>
      </c>
      <c r="E225" s="238" t="s">
        <v>1</v>
      </c>
      <c r="F225" s="239" t="s">
        <v>598</v>
      </c>
      <c r="G225" s="236"/>
      <c r="H225" s="240">
        <v>331.78800000000001</v>
      </c>
      <c r="I225" s="241"/>
      <c r="J225" s="236"/>
      <c r="K225" s="236"/>
      <c r="L225" s="242"/>
      <c r="M225" s="243"/>
      <c r="N225" s="244"/>
      <c r="O225" s="244"/>
      <c r="P225" s="244"/>
      <c r="Q225" s="244"/>
      <c r="R225" s="244"/>
      <c r="S225" s="244"/>
      <c r="T225" s="245"/>
      <c r="AT225" s="246" t="s">
        <v>143</v>
      </c>
      <c r="AU225" s="246" t="s">
        <v>84</v>
      </c>
      <c r="AV225" s="12" t="s">
        <v>84</v>
      </c>
      <c r="AW225" s="12" t="s">
        <v>31</v>
      </c>
      <c r="AX225" s="12" t="s">
        <v>82</v>
      </c>
      <c r="AY225" s="246" t="s">
        <v>135</v>
      </c>
    </row>
    <row r="226" s="11" customFormat="1" ht="25.92" customHeight="1">
      <c r="B226" s="206"/>
      <c r="C226" s="207"/>
      <c r="D226" s="208" t="s">
        <v>73</v>
      </c>
      <c r="E226" s="209" t="s">
        <v>157</v>
      </c>
      <c r="F226" s="209" t="s">
        <v>411</v>
      </c>
      <c r="G226" s="207"/>
      <c r="H226" s="207"/>
      <c r="I226" s="210"/>
      <c r="J226" s="211">
        <f>BK226</f>
        <v>0</v>
      </c>
      <c r="K226" s="207"/>
      <c r="L226" s="212"/>
      <c r="M226" s="213"/>
      <c r="N226" s="214"/>
      <c r="O226" s="214"/>
      <c r="P226" s="215">
        <f>P227</f>
        <v>0</v>
      </c>
      <c r="Q226" s="214"/>
      <c r="R226" s="215">
        <f>R227</f>
        <v>0</v>
      </c>
      <c r="S226" s="214"/>
      <c r="T226" s="216">
        <f>T227</f>
        <v>0</v>
      </c>
      <c r="AR226" s="217" t="s">
        <v>150</v>
      </c>
      <c r="AT226" s="218" t="s">
        <v>73</v>
      </c>
      <c r="AU226" s="218" t="s">
        <v>74</v>
      </c>
      <c r="AY226" s="217" t="s">
        <v>135</v>
      </c>
      <c r="BK226" s="219">
        <f>BK227</f>
        <v>0</v>
      </c>
    </row>
    <row r="227" s="11" customFormat="1" ht="22.8" customHeight="1">
      <c r="B227" s="206"/>
      <c r="C227" s="207"/>
      <c r="D227" s="208" t="s">
        <v>73</v>
      </c>
      <c r="E227" s="220" t="s">
        <v>412</v>
      </c>
      <c r="F227" s="220" t="s">
        <v>413</v>
      </c>
      <c r="G227" s="207"/>
      <c r="H227" s="207"/>
      <c r="I227" s="210"/>
      <c r="J227" s="221">
        <f>BK227</f>
        <v>0</v>
      </c>
      <c r="K227" s="207"/>
      <c r="L227" s="212"/>
      <c r="M227" s="213"/>
      <c r="N227" s="214"/>
      <c r="O227" s="214"/>
      <c r="P227" s="215">
        <f>SUM(P228:P229)</f>
        <v>0</v>
      </c>
      <c r="Q227" s="214"/>
      <c r="R227" s="215">
        <f>SUM(R228:R229)</f>
        <v>0</v>
      </c>
      <c r="S227" s="214"/>
      <c r="T227" s="216">
        <f>SUM(T228:T229)</f>
        <v>0</v>
      </c>
      <c r="AR227" s="217" t="s">
        <v>150</v>
      </c>
      <c r="AT227" s="218" t="s">
        <v>73</v>
      </c>
      <c r="AU227" s="218" t="s">
        <v>82</v>
      </c>
      <c r="AY227" s="217" t="s">
        <v>135</v>
      </c>
      <c r="BK227" s="219">
        <f>SUM(BK228:BK229)</f>
        <v>0</v>
      </c>
    </row>
    <row r="228" s="1" customFormat="1" ht="48" customHeight="1">
      <c r="B228" s="37"/>
      <c r="C228" s="222" t="s">
        <v>287</v>
      </c>
      <c r="D228" s="222" t="s">
        <v>137</v>
      </c>
      <c r="E228" s="223" t="s">
        <v>415</v>
      </c>
      <c r="F228" s="224" t="s">
        <v>416</v>
      </c>
      <c r="G228" s="225" t="s">
        <v>271</v>
      </c>
      <c r="H228" s="226">
        <v>1</v>
      </c>
      <c r="I228" s="227"/>
      <c r="J228" s="228">
        <f>ROUND(I228*H228,2)</f>
        <v>0</v>
      </c>
      <c r="K228" s="224" t="s">
        <v>1</v>
      </c>
      <c r="L228" s="42"/>
      <c r="M228" s="229" t="s">
        <v>1</v>
      </c>
      <c r="N228" s="230" t="s">
        <v>39</v>
      </c>
      <c r="O228" s="85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AR228" s="233" t="s">
        <v>417</v>
      </c>
      <c r="AT228" s="233" t="s">
        <v>137</v>
      </c>
      <c r="AU228" s="233" t="s">
        <v>84</v>
      </c>
      <c r="AY228" s="16" t="s">
        <v>135</v>
      </c>
      <c r="BE228" s="234">
        <f><![CDATA[IF(N228="základní",J228,0)]]></f>
        <v>0</v>
      </c>
      <c r="BF228" s="234">
        <f><![CDATA[IF(N228="snížená",J228,0)]]></f>
        <v>0</v>
      </c>
      <c r="BG228" s="234">
        <f><![CDATA[IF(N228="zákl. přenesená",J228,0)]]></f>
        <v>0</v>
      </c>
      <c r="BH228" s="234">
        <f><![CDATA[IF(N228="sníž. přenesená",J228,0)]]></f>
        <v>0</v>
      </c>
      <c r="BI228" s="234">
        <f><![CDATA[IF(N228="nulová",J228,0)]]></f>
        <v>0</v>
      </c>
      <c r="BJ228" s="16" t="s">
        <v>82</v>
      </c>
      <c r="BK228" s="234">
        <f>ROUND(I228*H228,2)</f>
        <v>0</v>
      </c>
      <c r="BL228" s="16" t="s">
        <v>417</v>
      </c>
      <c r="BM228" s="233" t="s">
        <v>602</v>
      </c>
    </row>
    <row r="229" s="12" customFormat="1">
      <c r="B229" s="235"/>
      <c r="C229" s="236"/>
      <c r="D229" s="237" t="s">
        <v>143</v>
      </c>
      <c r="E229" s="238" t="s">
        <v>1</v>
      </c>
      <c r="F229" s="239" t="s">
        <v>82</v>
      </c>
      <c r="G229" s="236"/>
      <c r="H229" s="240">
        <v>1</v>
      </c>
      <c r="I229" s="241"/>
      <c r="J229" s="236"/>
      <c r="K229" s="236"/>
      <c r="L229" s="242"/>
      <c r="M229" s="283"/>
      <c r="N229" s="284"/>
      <c r="O229" s="284"/>
      <c r="P229" s="284"/>
      <c r="Q229" s="284"/>
      <c r="R229" s="284"/>
      <c r="S229" s="284"/>
      <c r="T229" s="285"/>
      <c r="AT229" s="246" t="s">
        <v>143</v>
      </c>
      <c r="AU229" s="246" t="s">
        <v>84</v>
      </c>
      <c r="AV229" s="12" t="s">
        <v>84</v>
      </c>
      <c r="AW229" s="12" t="s">
        <v>31</v>
      </c>
      <c r="AX229" s="12" t="s">
        <v>82</v>
      </c>
      <c r="AY229" s="246" t="s">
        <v>135</v>
      </c>
    </row>
    <row r="230" s="1" customFormat="1" ht="6.96" customHeight="1">
      <c r="B230" s="60"/>
      <c r="C230" s="61"/>
      <c r="D230" s="61"/>
      <c r="E230" s="61"/>
      <c r="F230" s="61"/>
      <c r="G230" s="61"/>
      <c r="H230" s="61"/>
      <c r="I230" s="172"/>
      <c r="J230" s="61"/>
      <c r="K230" s="61"/>
      <c r="L230" s="42"/>
    </row>
  </sheetData>
  <autoFilter ref="C124:K22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DESKTOP-L0R6QBL\Táněčka</dc:creator>
  <cp:lastModifiedBy>DESKTOP-L0R6QBL\Táněčka</cp:lastModifiedBy>
  <dcterms:created xsi:type="dcterms:W3CDTF">2019-08-27T03:54:21Z</dcterms:created>
  <dcterms:modified xsi:type="dcterms:W3CDTF">2019-08-27T03:54:25Z</dcterms:modified>
</cp:coreProperties>
</file>