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I. etapa 042019a1 - I. et..." sheetId="2" r:id="rId2"/>
    <sheet name="I. etapa 042019a2 - I. et..." sheetId="3" r:id="rId3"/>
    <sheet name="II. etapa 042019a1 - II. ..." sheetId="4" r:id="rId4"/>
    <sheet name="III. etapa 042019a2 - III..."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'I. etapa 042019a1 - I. et...'!$C$124:$K$230</definedName>
    <definedName name="_xlnm.Print_Area" localSheetId="1">'I. etapa 042019a1 - I. et...'!$C$82:$J$106,'I. etapa 042019a1 - I. et...'!$C$112:$K$230</definedName>
    <definedName name="_xlnm.Print_Titles" localSheetId="1">'I. etapa 042019a1 - I. et...'!$124:$124</definedName>
    <definedName name="_xlnm._FilterDatabase" localSheetId="2" hidden="1">'I. etapa 042019a2 - I. et...'!$C$125:$K$299</definedName>
    <definedName name="_xlnm.Print_Area" localSheetId="2">'I. etapa 042019a2 - I. et...'!$C$82:$J$107,'I. etapa 042019a2 - I. et...'!$C$113:$K$299</definedName>
    <definedName name="_xlnm.Print_Titles" localSheetId="2">'I. etapa 042019a2 - I. et...'!$125:$125</definedName>
    <definedName name="_xlnm._FilterDatabase" localSheetId="3" hidden="1">'II. etapa 042019a1 - II. ...'!$C$128:$K$382</definedName>
    <definedName name="_xlnm.Print_Area" localSheetId="3">'II. etapa 042019a1 - II. ...'!$C$82:$J$110,'II. etapa 042019a1 - II. ...'!$C$116:$K$382</definedName>
    <definedName name="_xlnm.Print_Titles" localSheetId="3">'II. etapa 042019a1 - II. ...'!$128:$128</definedName>
    <definedName name="_xlnm._FilterDatabase" localSheetId="4" hidden="1">'III. etapa 042019a2 - III...'!$C$124:$K$197</definedName>
    <definedName name="_xlnm.Print_Area" localSheetId="4">'III. etapa 042019a2 - III...'!$C$82:$J$106,'III. etapa 042019a2 - III...'!$C$112:$K$197</definedName>
    <definedName name="_xlnm.Print_Titles" localSheetId="4">'III. etapa 042019a2 - III...'!$124:$124</definedName>
  </definedNames>
  <calcPr/>
</workbook>
</file>

<file path=xl/calcChain.xml><?xml version="1.0" encoding="utf-8"?>
<calcChain xmlns="http://schemas.openxmlformats.org/spreadsheetml/2006/main">
  <c i="5" r="J37"/>
  <c r="J36"/>
  <c i="1" r="AY98"/>
  <c i="5" r="J35"/>
  <c i="1" r="AX98"/>
  <c i="5" r="BI197"/>
  <c r="BH197"/>
  <c r="BG197"/>
  <c r="BF197"/>
  <c r="T197"/>
  <c r="T196"/>
  <c r="T195"/>
  <c r="R197"/>
  <c r="R196"/>
  <c r="R195"/>
  <c r="P197"/>
  <c r="P196"/>
  <c r="P195"/>
  <c r="BK197"/>
  <c r="BK196"/>
  <c r="J196"/>
  <c r="BK195"/>
  <c r="J195"/>
  <c r="J197"/>
  <c r="BE197"/>
  <c r="J105"/>
  <c r="J104"/>
  <c r="BI193"/>
  <c r="BH193"/>
  <c r="BG193"/>
  <c r="BF193"/>
  <c r="T193"/>
  <c r="R193"/>
  <c r="P193"/>
  <c r="BK193"/>
  <c r="J193"/>
  <c r="BE193"/>
  <c r="BI191"/>
  <c r="BH191"/>
  <c r="BG191"/>
  <c r="BF191"/>
  <c r="T191"/>
  <c r="R191"/>
  <c r="P191"/>
  <c r="BK191"/>
  <c r="J191"/>
  <c r="BE191"/>
  <c r="BI190"/>
  <c r="BH190"/>
  <c r="BG190"/>
  <c r="BF190"/>
  <c r="T190"/>
  <c r="R190"/>
  <c r="P190"/>
  <c r="BK190"/>
  <c r="J190"/>
  <c r="BE190"/>
  <c r="BI189"/>
  <c r="BH189"/>
  <c r="BG189"/>
  <c r="BF189"/>
  <c r="T189"/>
  <c r="R189"/>
  <c r="P189"/>
  <c r="BK189"/>
  <c r="J189"/>
  <c r="BE189"/>
  <c r="BI183"/>
  <c r="BH183"/>
  <c r="BG183"/>
  <c r="BF183"/>
  <c r="T183"/>
  <c r="T182"/>
  <c r="R183"/>
  <c r="R182"/>
  <c r="P183"/>
  <c r="P182"/>
  <c r="BK183"/>
  <c r="BK182"/>
  <c r="J182"/>
  <c r="J183"/>
  <c r="BE183"/>
  <c r="J103"/>
  <c r="BI177"/>
  <c r="BH177"/>
  <c r="BG177"/>
  <c r="BF177"/>
  <c r="T177"/>
  <c r="T176"/>
  <c r="T175"/>
  <c r="R177"/>
  <c r="R176"/>
  <c r="R175"/>
  <c r="P177"/>
  <c r="P176"/>
  <c r="P175"/>
  <c r="BK177"/>
  <c r="BK176"/>
  <c r="J176"/>
  <c r="BK175"/>
  <c r="J175"/>
  <c r="J177"/>
  <c r="BE177"/>
  <c r="J102"/>
  <c r="J101"/>
  <c r="BI174"/>
  <c r="BH174"/>
  <c r="BG174"/>
  <c r="BF174"/>
  <c r="T174"/>
  <c r="R174"/>
  <c r="P174"/>
  <c r="BK174"/>
  <c r="J174"/>
  <c r="BE174"/>
  <c r="BI172"/>
  <c r="BH172"/>
  <c r="BG172"/>
  <c r="BF172"/>
  <c r="T172"/>
  <c r="R172"/>
  <c r="P172"/>
  <c r="BK172"/>
  <c r="J172"/>
  <c r="BE172"/>
  <c r="BI171"/>
  <c r="BH171"/>
  <c r="BG171"/>
  <c r="BF171"/>
  <c r="T171"/>
  <c r="R171"/>
  <c r="P171"/>
  <c r="BK171"/>
  <c r="J171"/>
  <c r="BE171"/>
  <c r="BI169"/>
  <c r="BH169"/>
  <c r="BG169"/>
  <c r="BF169"/>
  <c r="T169"/>
  <c r="R169"/>
  <c r="P169"/>
  <c r="BK169"/>
  <c r="J169"/>
  <c r="BE169"/>
  <c r="BI167"/>
  <c r="BH167"/>
  <c r="BG167"/>
  <c r="BF167"/>
  <c r="T167"/>
  <c r="T166"/>
  <c r="R167"/>
  <c r="R166"/>
  <c r="P167"/>
  <c r="P166"/>
  <c r="BK167"/>
  <c r="BK166"/>
  <c r="J166"/>
  <c r="J167"/>
  <c r="BE167"/>
  <c r="J100"/>
  <c r="BI161"/>
  <c r="BH161"/>
  <c r="BG161"/>
  <c r="BF161"/>
  <c r="T161"/>
  <c r="R161"/>
  <c r="P161"/>
  <c r="BK161"/>
  <c r="J161"/>
  <c r="BE161"/>
  <c r="BI158"/>
  <c r="BH158"/>
  <c r="BG158"/>
  <c r="BF158"/>
  <c r="T158"/>
  <c r="R158"/>
  <c r="P158"/>
  <c r="BK158"/>
  <c r="J158"/>
  <c r="BE158"/>
  <c r="BI153"/>
  <c r="BH153"/>
  <c r="BG153"/>
  <c r="BF153"/>
  <c r="T153"/>
  <c r="T152"/>
  <c r="R153"/>
  <c r="R152"/>
  <c r="P153"/>
  <c r="P152"/>
  <c r="BK153"/>
  <c r="BK152"/>
  <c r="J152"/>
  <c r="J153"/>
  <c r="BE153"/>
  <c r="J99"/>
  <c r="BI147"/>
  <c r="BH147"/>
  <c r="BG147"/>
  <c r="BF147"/>
  <c r="T147"/>
  <c r="R147"/>
  <c r="P147"/>
  <c r="BK147"/>
  <c r="J147"/>
  <c r="BE147"/>
  <c r="BI145"/>
  <c r="BH145"/>
  <c r="BG145"/>
  <c r="BF145"/>
  <c r="T145"/>
  <c r="R145"/>
  <c r="P145"/>
  <c r="BK145"/>
  <c r="J145"/>
  <c r="BE145"/>
  <c r="BI140"/>
  <c r="BH140"/>
  <c r="BG140"/>
  <c r="BF140"/>
  <c r="T140"/>
  <c r="R140"/>
  <c r="P140"/>
  <c r="BK140"/>
  <c r="J140"/>
  <c r="BE140"/>
  <c r="BI135"/>
  <c r="BH135"/>
  <c r="BG135"/>
  <c r="BF135"/>
  <c r="T135"/>
  <c r="R135"/>
  <c r="P135"/>
  <c r="BK135"/>
  <c r="J135"/>
  <c r="BE135"/>
  <c r="BI130"/>
  <c r="BH130"/>
  <c r="BG130"/>
  <c r="BF130"/>
  <c r="T130"/>
  <c r="R130"/>
  <c r="P130"/>
  <c r="BK130"/>
  <c r="J130"/>
  <c r="BE130"/>
  <c r="BI128"/>
  <c r="F37"/>
  <c i="1" r="BD98"/>
  <c i="5" r="BH128"/>
  <c r="F36"/>
  <c i="1" r="BC98"/>
  <c i="5" r="BG128"/>
  <c r="F35"/>
  <c i="1" r="BB98"/>
  <c i="5" r="BF128"/>
  <c r="J34"/>
  <c i="1" r="AW98"/>
  <c i="5" r="F34"/>
  <c i="1" r="BA98"/>
  <c i="5" r="T128"/>
  <c r="T127"/>
  <c r="T126"/>
  <c r="T125"/>
  <c r="R128"/>
  <c r="R127"/>
  <c r="R126"/>
  <c r="R125"/>
  <c r="P128"/>
  <c r="P127"/>
  <c r="P126"/>
  <c r="P125"/>
  <c i="1" r="AU98"/>
  <c i="5" r="BK128"/>
  <c r="BK127"/>
  <c r="J127"/>
  <c r="BK126"/>
  <c r="J126"/>
  <c r="BK125"/>
  <c r="J125"/>
  <c r="J96"/>
  <c r="J30"/>
  <c i="1" r="AG98"/>
  <c i="5" r="J128"/>
  <c r="BE128"/>
  <c r="J33"/>
  <c i="1" r="AV98"/>
  <c i="5" r="F33"/>
  <c i="1" r="AZ98"/>
  <c i="5" r="J98"/>
  <c r="J97"/>
  <c r="J122"/>
  <c r="J121"/>
  <c r="F121"/>
  <c r="F119"/>
  <c r="E117"/>
  <c r="J92"/>
  <c r="J91"/>
  <c r="F91"/>
  <c r="F89"/>
  <c r="E87"/>
  <c r="J39"/>
  <c r="J18"/>
  <c r="E18"/>
  <c r="F122"/>
  <c r="F92"/>
  <c r="J17"/>
  <c r="J12"/>
  <c r="J119"/>
  <c r="J89"/>
  <c r="E7"/>
  <c r="E115"/>
  <c r="E85"/>
  <c i="4" r="J37"/>
  <c r="J36"/>
  <c i="1" r="AY97"/>
  <c i="4" r="J35"/>
  <c i="1" r="AX97"/>
  <c i="4" r="BI382"/>
  <c r="BH382"/>
  <c r="BG382"/>
  <c r="BF382"/>
  <c r="T382"/>
  <c r="R382"/>
  <c r="P382"/>
  <c r="BK382"/>
  <c r="J382"/>
  <c r="BE382"/>
  <c r="BI381"/>
  <c r="BH381"/>
  <c r="BG381"/>
  <c r="BF381"/>
  <c r="T381"/>
  <c r="R381"/>
  <c r="P381"/>
  <c r="BK381"/>
  <c r="J381"/>
  <c r="BE381"/>
  <c r="BI380"/>
  <c r="BH380"/>
  <c r="BG380"/>
  <c r="BF380"/>
  <c r="T380"/>
  <c r="R380"/>
  <c r="P380"/>
  <c r="BK380"/>
  <c r="J380"/>
  <c r="BE380"/>
  <c r="BI379"/>
  <c r="BH379"/>
  <c r="BG379"/>
  <c r="BF379"/>
  <c r="T379"/>
  <c r="R379"/>
  <c r="P379"/>
  <c r="BK379"/>
  <c r="J379"/>
  <c r="BE379"/>
  <c r="BI378"/>
  <c r="BH378"/>
  <c r="BG378"/>
  <c r="BF378"/>
  <c r="T378"/>
  <c r="R378"/>
  <c r="P378"/>
  <c r="BK378"/>
  <c r="J378"/>
  <c r="BE378"/>
  <c r="BI377"/>
  <c r="BH377"/>
  <c r="BG377"/>
  <c r="BF377"/>
  <c r="T377"/>
  <c r="T376"/>
  <c r="R377"/>
  <c r="R376"/>
  <c r="P377"/>
  <c r="P376"/>
  <c r="BK377"/>
  <c r="BK376"/>
  <c r="J376"/>
  <c r="J377"/>
  <c r="BE377"/>
  <c r="J109"/>
  <c r="BI375"/>
  <c r="BH375"/>
  <c r="BG375"/>
  <c r="BF375"/>
  <c r="T375"/>
  <c r="T374"/>
  <c r="T373"/>
  <c r="R375"/>
  <c r="R374"/>
  <c r="R373"/>
  <c r="P375"/>
  <c r="P374"/>
  <c r="P373"/>
  <c r="BK375"/>
  <c r="BK374"/>
  <c r="J374"/>
  <c r="BK373"/>
  <c r="J373"/>
  <c r="J375"/>
  <c r="BE375"/>
  <c r="J108"/>
  <c r="J107"/>
  <c r="BI372"/>
  <c r="BH372"/>
  <c r="BG372"/>
  <c r="BF372"/>
  <c r="T372"/>
  <c r="R372"/>
  <c r="P372"/>
  <c r="BK372"/>
  <c r="J372"/>
  <c r="BE372"/>
  <c r="BI371"/>
  <c r="BH371"/>
  <c r="BG371"/>
  <c r="BF371"/>
  <c r="T371"/>
  <c r="R371"/>
  <c r="P371"/>
  <c r="BK371"/>
  <c r="J371"/>
  <c r="BE371"/>
  <c r="BI365"/>
  <c r="BH365"/>
  <c r="BG365"/>
  <c r="BF365"/>
  <c r="T365"/>
  <c r="R365"/>
  <c r="P365"/>
  <c r="BK365"/>
  <c r="J365"/>
  <c r="BE365"/>
  <c r="BI359"/>
  <c r="BH359"/>
  <c r="BG359"/>
  <c r="BF359"/>
  <c r="T359"/>
  <c r="R359"/>
  <c r="P359"/>
  <c r="BK359"/>
  <c r="J359"/>
  <c r="BE359"/>
  <c r="BI353"/>
  <c r="BH353"/>
  <c r="BG353"/>
  <c r="BF353"/>
  <c r="T353"/>
  <c r="T352"/>
  <c r="R353"/>
  <c r="R352"/>
  <c r="P353"/>
  <c r="P352"/>
  <c r="BK353"/>
  <c r="BK352"/>
  <c r="J352"/>
  <c r="J353"/>
  <c r="BE353"/>
  <c r="J106"/>
  <c r="BI350"/>
  <c r="BH350"/>
  <c r="BG350"/>
  <c r="BF350"/>
  <c r="T350"/>
  <c r="R350"/>
  <c r="P350"/>
  <c r="BK350"/>
  <c r="J350"/>
  <c r="BE350"/>
  <c r="BI349"/>
  <c r="BH349"/>
  <c r="BG349"/>
  <c r="BF349"/>
  <c r="T349"/>
  <c r="R349"/>
  <c r="P349"/>
  <c r="BK349"/>
  <c r="J349"/>
  <c r="BE349"/>
  <c r="BI347"/>
  <c r="BH347"/>
  <c r="BG347"/>
  <c r="BF347"/>
  <c r="T347"/>
  <c r="R347"/>
  <c r="P347"/>
  <c r="BK347"/>
  <c r="J347"/>
  <c r="BE347"/>
  <c r="BI346"/>
  <c r="BH346"/>
  <c r="BG346"/>
  <c r="BF346"/>
  <c r="T346"/>
  <c r="R346"/>
  <c r="P346"/>
  <c r="BK346"/>
  <c r="J346"/>
  <c r="BE346"/>
  <c r="BI344"/>
  <c r="BH344"/>
  <c r="BG344"/>
  <c r="BF344"/>
  <c r="T344"/>
  <c r="R344"/>
  <c r="P344"/>
  <c r="BK344"/>
  <c r="J344"/>
  <c r="BE344"/>
  <c r="BI343"/>
  <c r="BH343"/>
  <c r="BG343"/>
  <c r="BF343"/>
  <c r="T343"/>
  <c r="R343"/>
  <c r="P343"/>
  <c r="BK343"/>
  <c r="J343"/>
  <c r="BE343"/>
  <c r="BI341"/>
  <c r="BH341"/>
  <c r="BG341"/>
  <c r="BF341"/>
  <c r="T341"/>
  <c r="T340"/>
  <c r="R341"/>
  <c r="R340"/>
  <c r="P341"/>
  <c r="P340"/>
  <c r="BK341"/>
  <c r="BK340"/>
  <c r="J340"/>
  <c r="J341"/>
  <c r="BE341"/>
  <c r="J105"/>
  <c r="BI339"/>
  <c r="BH339"/>
  <c r="BG339"/>
  <c r="BF339"/>
  <c r="T339"/>
  <c r="R339"/>
  <c r="P339"/>
  <c r="BK339"/>
  <c r="J339"/>
  <c r="BE339"/>
  <c r="BI337"/>
  <c r="BH337"/>
  <c r="BG337"/>
  <c r="BF337"/>
  <c r="T337"/>
  <c r="R337"/>
  <c r="P337"/>
  <c r="BK337"/>
  <c r="J337"/>
  <c r="BE337"/>
  <c r="BI334"/>
  <c r="BH334"/>
  <c r="BG334"/>
  <c r="BF334"/>
  <c r="T334"/>
  <c r="R334"/>
  <c r="P334"/>
  <c r="BK334"/>
  <c r="J334"/>
  <c r="BE334"/>
  <c r="BI332"/>
  <c r="BH332"/>
  <c r="BG332"/>
  <c r="BF332"/>
  <c r="T332"/>
  <c r="R332"/>
  <c r="P332"/>
  <c r="BK332"/>
  <c r="J332"/>
  <c r="BE332"/>
  <c r="BI330"/>
  <c r="BH330"/>
  <c r="BG330"/>
  <c r="BF330"/>
  <c r="T330"/>
  <c r="R330"/>
  <c r="P330"/>
  <c r="BK330"/>
  <c r="J330"/>
  <c r="BE330"/>
  <c r="BI328"/>
  <c r="BH328"/>
  <c r="BG328"/>
  <c r="BF328"/>
  <c r="T328"/>
  <c r="R328"/>
  <c r="P328"/>
  <c r="BK328"/>
  <c r="J328"/>
  <c r="BE328"/>
  <c r="BI326"/>
  <c r="BH326"/>
  <c r="BG326"/>
  <c r="BF326"/>
  <c r="T326"/>
  <c r="T325"/>
  <c r="R326"/>
  <c r="R325"/>
  <c r="P326"/>
  <c r="P325"/>
  <c r="BK326"/>
  <c r="BK325"/>
  <c r="J325"/>
  <c r="J326"/>
  <c r="BE326"/>
  <c r="J104"/>
  <c r="BI324"/>
  <c r="BH324"/>
  <c r="BG324"/>
  <c r="BF324"/>
  <c r="T324"/>
  <c r="R324"/>
  <c r="P324"/>
  <c r="BK324"/>
  <c r="J324"/>
  <c r="BE324"/>
  <c r="BI322"/>
  <c r="BH322"/>
  <c r="BG322"/>
  <c r="BF322"/>
  <c r="T322"/>
  <c r="T321"/>
  <c r="R322"/>
  <c r="R321"/>
  <c r="P322"/>
  <c r="P321"/>
  <c r="BK322"/>
  <c r="BK321"/>
  <c r="J321"/>
  <c r="J322"/>
  <c r="BE322"/>
  <c r="J103"/>
  <c r="BI308"/>
  <c r="BH308"/>
  <c r="BG308"/>
  <c r="BF308"/>
  <c r="T308"/>
  <c r="T307"/>
  <c r="T306"/>
  <c r="R308"/>
  <c r="R307"/>
  <c r="R306"/>
  <c r="P308"/>
  <c r="P307"/>
  <c r="P306"/>
  <c r="BK308"/>
  <c r="BK307"/>
  <c r="J307"/>
  <c r="BK306"/>
  <c r="J306"/>
  <c r="J308"/>
  <c r="BE308"/>
  <c r="J102"/>
  <c r="J101"/>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296"/>
  <c r="BH296"/>
  <c r="BG296"/>
  <c r="BF296"/>
  <c r="T296"/>
  <c r="R296"/>
  <c r="P296"/>
  <c r="BK296"/>
  <c r="J296"/>
  <c r="BE296"/>
  <c r="BI288"/>
  <c r="BH288"/>
  <c r="BG288"/>
  <c r="BF288"/>
  <c r="T288"/>
  <c r="R288"/>
  <c r="P288"/>
  <c r="BK288"/>
  <c r="J288"/>
  <c r="BE288"/>
  <c r="BI257"/>
  <c r="BH257"/>
  <c r="BG257"/>
  <c r="BF257"/>
  <c r="T257"/>
  <c r="R257"/>
  <c r="P257"/>
  <c r="BK257"/>
  <c r="J257"/>
  <c r="BE257"/>
  <c r="BI253"/>
  <c r="BH253"/>
  <c r="BG253"/>
  <c r="BF253"/>
  <c r="T253"/>
  <c r="R253"/>
  <c r="P253"/>
  <c r="BK253"/>
  <c r="J253"/>
  <c r="BE253"/>
  <c r="BI248"/>
  <c r="BH248"/>
  <c r="BG248"/>
  <c r="BF248"/>
  <c r="T248"/>
  <c r="R248"/>
  <c r="P248"/>
  <c r="BK248"/>
  <c r="J248"/>
  <c r="BE248"/>
  <c r="BI246"/>
  <c r="BH246"/>
  <c r="BG246"/>
  <c r="BF246"/>
  <c r="T246"/>
  <c r="T245"/>
  <c r="R246"/>
  <c r="R245"/>
  <c r="P246"/>
  <c r="P245"/>
  <c r="BK246"/>
  <c r="BK245"/>
  <c r="J245"/>
  <c r="J246"/>
  <c r="BE246"/>
  <c r="J100"/>
  <c r="BI232"/>
  <c r="BH232"/>
  <c r="BG232"/>
  <c r="BF232"/>
  <c r="T232"/>
  <c r="R232"/>
  <c r="P232"/>
  <c r="BK232"/>
  <c r="J232"/>
  <c r="BE232"/>
  <c r="BI230"/>
  <c r="BH230"/>
  <c r="BG230"/>
  <c r="BF230"/>
  <c r="T230"/>
  <c r="R230"/>
  <c r="P230"/>
  <c r="BK230"/>
  <c r="J230"/>
  <c r="BE230"/>
  <c r="BI201"/>
  <c r="BH201"/>
  <c r="BG201"/>
  <c r="BF201"/>
  <c r="T201"/>
  <c r="R201"/>
  <c r="P201"/>
  <c r="BK201"/>
  <c r="J201"/>
  <c r="BE201"/>
  <c r="BI170"/>
  <c r="BH170"/>
  <c r="BG170"/>
  <c r="BF170"/>
  <c r="T170"/>
  <c r="R170"/>
  <c r="P170"/>
  <c r="BK170"/>
  <c r="J170"/>
  <c r="BE170"/>
  <c r="BI139"/>
  <c r="BH139"/>
  <c r="BG139"/>
  <c r="BF139"/>
  <c r="T139"/>
  <c r="R139"/>
  <c r="P139"/>
  <c r="BK139"/>
  <c r="J139"/>
  <c r="BE139"/>
  <c r="BI135"/>
  <c r="BH135"/>
  <c r="BG135"/>
  <c r="BF135"/>
  <c r="T135"/>
  <c r="T134"/>
  <c r="R135"/>
  <c r="R134"/>
  <c r="P135"/>
  <c r="P134"/>
  <c r="BK135"/>
  <c r="BK134"/>
  <c r="J134"/>
  <c r="J135"/>
  <c r="BE135"/>
  <c r="J99"/>
  <c r="BI132"/>
  <c r="F37"/>
  <c i="1" r="BD97"/>
  <c i="4" r="BH132"/>
  <c r="F36"/>
  <c i="1" r="BC97"/>
  <c i="4" r="BG132"/>
  <c r="F35"/>
  <c i="1" r="BB97"/>
  <c i="4" r="BF132"/>
  <c r="J34"/>
  <c i="1" r="AW97"/>
  <c i="4" r="F34"/>
  <c i="1" r="BA97"/>
  <c i="4" r="T132"/>
  <c r="T131"/>
  <c r="T130"/>
  <c r="T129"/>
  <c r="R132"/>
  <c r="R131"/>
  <c r="R130"/>
  <c r="R129"/>
  <c r="P132"/>
  <c r="P131"/>
  <c r="P130"/>
  <c r="P129"/>
  <c i="1" r="AU97"/>
  <c i="4" r="BK132"/>
  <c r="BK131"/>
  <c r="J131"/>
  <c r="BK130"/>
  <c r="J130"/>
  <c r="BK129"/>
  <c r="J129"/>
  <c r="J96"/>
  <c r="J30"/>
  <c i="1" r="AG97"/>
  <c i="4" r="J132"/>
  <c r="BE132"/>
  <c r="J33"/>
  <c i="1" r="AV97"/>
  <c i="4" r="F33"/>
  <c i="1" r="AZ97"/>
  <c i="4" r="J98"/>
  <c r="J97"/>
  <c r="J126"/>
  <c r="J125"/>
  <c r="F125"/>
  <c r="F123"/>
  <c r="E121"/>
  <c r="J92"/>
  <c r="J91"/>
  <c r="F91"/>
  <c r="F89"/>
  <c r="E87"/>
  <c r="J39"/>
  <c r="J18"/>
  <c r="E18"/>
  <c r="F126"/>
  <c r="F92"/>
  <c r="J17"/>
  <c r="J12"/>
  <c r="J123"/>
  <c r="J89"/>
  <c r="E7"/>
  <c r="E119"/>
  <c r="E85"/>
  <c i="3" r="J37"/>
  <c r="J36"/>
  <c i="1" r="AY96"/>
  <c i="3" r="J35"/>
  <c i="1" r="AX96"/>
  <c i="3" r="BI299"/>
  <c r="BH299"/>
  <c r="BG299"/>
  <c r="BF299"/>
  <c r="T299"/>
  <c r="T298"/>
  <c r="R299"/>
  <c r="R298"/>
  <c r="P299"/>
  <c r="P298"/>
  <c r="BK299"/>
  <c r="BK298"/>
  <c r="J298"/>
  <c r="J299"/>
  <c r="BE299"/>
  <c r="J106"/>
  <c r="BI297"/>
  <c r="BH297"/>
  <c r="BG297"/>
  <c r="BF297"/>
  <c r="T297"/>
  <c r="R297"/>
  <c r="P297"/>
  <c r="BK297"/>
  <c r="J297"/>
  <c r="BE297"/>
  <c r="BI296"/>
  <c r="BH296"/>
  <c r="BG296"/>
  <c r="BF296"/>
  <c r="T296"/>
  <c r="R296"/>
  <c r="P296"/>
  <c r="BK296"/>
  <c r="J296"/>
  <c r="BE296"/>
  <c r="BI290"/>
  <c r="BH290"/>
  <c r="BG290"/>
  <c r="BF290"/>
  <c r="T290"/>
  <c r="R290"/>
  <c r="P290"/>
  <c r="BK290"/>
  <c r="J290"/>
  <c r="BE290"/>
  <c r="BI288"/>
  <c r="BH288"/>
  <c r="BG288"/>
  <c r="BF288"/>
  <c r="T288"/>
  <c r="R288"/>
  <c r="P288"/>
  <c r="BK288"/>
  <c r="J288"/>
  <c r="BE288"/>
  <c r="BI286"/>
  <c r="BH286"/>
  <c r="BG286"/>
  <c r="BF286"/>
  <c r="T286"/>
  <c r="R286"/>
  <c r="P286"/>
  <c r="BK286"/>
  <c r="J286"/>
  <c r="BE286"/>
  <c r="BI285"/>
  <c r="BH285"/>
  <c r="BG285"/>
  <c r="BF285"/>
  <c r="T285"/>
  <c r="R285"/>
  <c r="P285"/>
  <c r="BK285"/>
  <c r="J285"/>
  <c r="BE285"/>
  <c r="BI282"/>
  <c r="BH282"/>
  <c r="BG282"/>
  <c r="BF282"/>
  <c r="T282"/>
  <c r="R282"/>
  <c r="P282"/>
  <c r="BK282"/>
  <c r="J282"/>
  <c r="BE282"/>
  <c r="BI281"/>
  <c r="BH281"/>
  <c r="BG281"/>
  <c r="BF281"/>
  <c r="T281"/>
  <c r="T280"/>
  <c r="R281"/>
  <c r="R280"/>
  <c r="P281"/>
  <c r="P280"/>
  <c r="BK281"/>
  <c r="BK280"/>
  <c r="J280"/>
  <c r="J281"/>
  <c r="BE281"/>
  <c r="J105"/>
  <c r="BI275"/>
  <c r="BH275"/>
  <c r="BG275"/>
  <c r="BF275"/>
  <c r="T275"/>
  <c r="R275"/>
  <c r="P275"/>
  <c r="BK275"/>
  <c r="J275"/>
  <c r="BE275"/>
  <c r="BI272"/>
  <c r="BH272"/>
  <c r="BG272"/>
  <c r="BF272"/>
  <c r="T272"/>
  <c r="R272"/>
  <c r="P272"/>
  <c r="BK272"/>
  <c r="J272"/>
  <c r="BE272"/>
  <c r="BI267"/>
  <c r="BH267"/>
  <c r="BG267"/>
  <c r="BF267"/>
  <c r="T267"/>
  <c r="T266"/>
  <c r="R267"/>
  <c r="R266"/>
  <c r="P267"/>
  <c r="P266"/>
  <c r="BK267"/>
  <c r="BK266"/>
  <c r="J266"/>
  <c r="J267"/>
  <c r="BE267"/>
  <c r="J104"/>
  <c r="BI264"/>
  <c r="BH264"/>
  <c r="BG264"/>
  <c r="BF264"/>
  <c r="T264"/>
  <c r="R264"/>
  <c r="P264"/>
  <c r="BK264"/>
  <c r="J264"/>
  <c r="BE264"/>
  <c r="BI263"/>
  <c r="BH263"/>
  <c r="BG263"/>
  <c r="BF263"/>
  <c r="T263"/>
  <c r="R263"/>
  <c r="P263"/>
  <c r="BK263"/>
  <c r="J263"/>
  <c r="BE263"/>
  <c r="BI262"/>
  <c r="BH262"/>
  <c r="BG262"/>
  <c r="BF262"/>
  <c r="T262"/>
  <c r="R262"/>
  <c r="P262"/>
  <c r="BK262"/>
  <c r="J262"/>
  <c r="BE262"/>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2"/>
  <c r="BH252"/>
  <c r="BG252"/>
  <c r="BF252"/>
  <c r="T252"/>
  <c r="R252"/>
  <c r="P252"/>
  <c r="BK252"/>
  <c r="J252"/>
  <c r="BE252"/>
  <c r="BI251"/>
  <c r="BH251"/>
  <c r="BG251"/>
  <c r="BF251"/>
  <c r="T251"/>
  <c r="R251"/>
  <c r="P251"/>
  <c r="BK251"/>
  <c r="J251"/>
  <c r="BE251"/>
  <c r="BI250"/>
  <c r="BH250"/>
  <c r="BG250"/>
  <c r="BF250"/>
  <c r="T250"/>
  <c r="R250"/>
  <c r="P250"/>
  <c r="BK250"/>
  <c r="J250"/>
  <c r="BE250"/>
  <c r="BI249"/>
  <c r="BH249"/>
  <c r="BG249"/>
  <c r="BF249"/>
  <c r="T249"/>
  <c r="R249"/>
  <c r="P249"/>
  <c r="BK249"/>
  <c r="J249"/>
  <c r="BE249"/>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4"/>
  <c r="BH244"/>
  <c r="BG244"/>
  <c r="BF244"/>
  <c r="T244"/>
  <c r="R244"/>
  <c r="P244"/>
  <c r="BK244"/>
  <c r="J244"/>
  <c r="BE244"/>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7"/>
  <c r="BH237"/>
  <c r="BG237"/>
  <c r="BF237"/>
  <c r="T237"/>
  <c r="R237"/>
  <c r="P237"/>
  <c r="BK237"/>
  <c r="J237"/>
  <c r="BE237"/>
  <c r="BI236"/>
  <c r="BH236"/>
  <c r="BG236"/>
  <c r="BF236"/>
  <c r="T236"/>
  <c r="T235"/>
  <c r="R236"/>
  <c r="R235"/>
  <c r="P236"/>
  <c r="P235"/>
  <c r="BK236"/>
  <c r="BK235"/>
  <c r="J235"/>
  <c r="J236"/>
  <c r="BE236"/>
  <c r="J103"/>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0"/>
  <c r="BH220"/>
  <c r="BG220"/>
  <c r="BF220"/>
  <c r="T220"/>
  <c r="R220"/>
  <c r="P220"/>
  <c r="BK220"/>
  <c r="J220"/>
  <c r="BE220"/>
  <c r="BI214"/>
  <c r="BH214"/>
  <c r="BG214"/>
  <c r="BF214"/>
  <c r="T214"/>
  <c r="R214"/>
  <c r="P214"/>
  <c r="BK214"/>
  <c r="J214"/>
  <c r="BE214"/>
  <c r="BI212"/>
  <c r="BH212"/>
  <c r="BG212"/>
  <c r="BF212"/>
  <c r="T212"/>
  <c r="R212"/>
  <c r="P212"/>
  <c r="BK212"/>
  <c r="J212"/>
  <c r="BE212"/>
  <c r="BI206"/>
  <c r="BH206"/>
  <c r="BG206"/>
  <c r="BF206"/>
  <c r="T206"/>
  <c r="R206"/>
  <c r="P206"/>
  <c r="BK206"/>
  <c r="J206"/>
  <c r="BE206"/>
  <c r="BI200"/>
  <c r="BH200"/>
  <c r="BG200"/>
  <c r="BF200"/>
  <c r="T200"/>
  <c r="T199"/>
  <c r="R200"/>
  <c r="R199"/>
  <c r="P200"/>
  <c r="P199"/>
  <c r="BK200"/>
  <c r="BK199"/>
  <c r="J199"/>
  <c r="J200"/>
  <c r="BE200"/>
  <c r="J102"/>
  <c r="BI194"/>
  <c r="BH194"/>
  <c r="BG194"/>
  <c r="BF194"/>
  <c r="T194"/>
  <c r="R194"/>
  <c r="P194"/>
  <c r="BK194"/>
  <c r="J194"/>
  <c r="BE194"/>
  <c r="BI190"/>
  <c r="BH190"/>
  <c r="BG190"/>
  <c r="BF190"/>
  <c r="T190"/>
  <c r="T189"/>
  <c r="R190"/>
  <c r="R189"/>
  <c r="P190"/>
  <c r="P189"/>
  <c r="BK190"/>
  <c r="BK189"/>
  <c r="J189"/>
  <c r="J190"/>
  <c r="BE190"/>
  <c r="J101"/>
  <c r="BI188"/>
  <c r="BH188"/>
  <c r="BG188"/>
  <c r="BF188"/>
  <c r="T188"/>
  <c r="R188"/>
  <c r="P188"/>
  <c r="BK188"/>
  <c r="J188"/>
  <c r="BE188"/>
  <c r="BI187"/>
  <c r="BH187"/>
  <c r="BG187"/>
  <c r="BF187"/>
  <c r="T187"/>
  <c r="R187"/>
  <c r="P187"/>
  <c r="BK187"/>
  <c r="J187"/>
  <c r="BE187"/>
  <c r="BI185"/>
  <c r="BH185"/>
  <c r="BG185"/>
  <c r="BF185"/>
  <c r="T185"/>
  <c r="T184"/>
  <c r="R185"/>
  <c r="R184"/>
  <c r="P185"/>
  <c r="P184"/>
  <c r="BK185"/>
  <c r="BK184"/>
  <c r="J184"/>
  <c r="J185"/>
  <c r="BE185"/>
  <c r="J100"/>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8"/>
  <c r="BH178"/>
  <c r="BG178"/>
  <c r="BF178"/>
  <c r="T178"/>
  <c r="R178"/>
  <c r="P178"/>
  <c r="BK178"/>
  <c r="J178"/>
  <c r="BE178"/>
  <c r="BI176"/>
  <c r="BH176"/>
  <c r="BG176"/>
  <c r="BF176"/>
  <c r="T176"/>
  <c r="T175"/>
  <c r="R176"/>
  <c r="R175"/>
  <c r="P176"/>
  <c r="P175"/>
  <c r="BK176"/>
  <c r="BK175"/>
  <c r="J175"/>
  <c r="J176"/>
  <c r="BE176"/>
  <c r="J99"/>
  <c r="BI170"/>
  <c r="BH170"/>
  <c r="BG170"/>
  <c r="BF170"/>
  <c r="T170"/>
  <c r="R170"/>
  <c r="P170"/>
  <c r="BK170"/>
  <c r="J170"/>
  <c r="BE170"/>
  <c r="BI166"/>
  <c r="BH166"/>
  <c r="BG166"/>
  <c r="BF166"/>
  <c r="T166"/>
  <c r="R166"/>
  <c r="P166"/>
  <c r="BK166"/>
  <c r="J166"/>
  <c r="BE166"/>
  <c r="BI165"/>
  <c r="BH165"/>
  <c r="BG165"/>
  <c r="BF165"/>
  <c r="T165"/>
  <c r="R165"/>
  <c r="P165"/>
  <c r="BK165"/>
  <c r="J165"/>
  <c r="BE165"/>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1"/>
  <c r="BH151"/>
  <c r="BG151"/>
  <c r="BF151"/>
  <c r="T151"/>
  <c r="R151"/>
  <c r="P151"/>
  <c r="BK151"/>
  <c r="J151"/>
  <c r="BE151"/>
  <c r="BI150"/>
  <c r="BH150"/>
  <c r="BG150"/>
  <c r="BF150"/>
  <c r="T150"/>
  <c r="R150"/>
  <c r="P150"/>
  <c r="BK150"/>
  <c r="J150"/>
  <c r="BE150"/>
  <c r="BI146"/>
  <c r="BH146"/>
  <c r="BG146"/>
  <c r="BF146"/>
  <c r="T146"/>
  <c r="R146"/>
  <c r="P146"/>
  <c r="BK146"/>
  <c r="J146"/>
  <c r="BE146"/>
  <c r="BI142"/>
  <c r="BH142"/>
  <c r="BG142"/>
  <c r="BF142"/>
  <c r="T142"/>
  <c r="R142"/>
  <c r="P142"/>
  <c r="BK142"/>
  <c r="J142"/>
  <c r="BE142"/>
  <c r="BI140"/>
  <c r="BH140"/>
  <c r="BG140"/>
  <c r="BF140"/>
  <c r="T140"/>
  <c r="R140"/>
  <c r="P140"/>
  <c r="BK140"/>
  <c r="J140"/>
  <c r="BE140"/>
  <c r="BI134"/>
  <c r="BH134"/>
  <c r="BG134"/>
  <c r="BF134"/>
  <c r="T134"/>
  <c r="R134"/>
  <c r="P134"/>
  <c r="BK134"/>
  <c r="J134"/>
  <c r="BE134"/>
  <c r="BI129"/>
  <c r="F37"/>
  <c i="1" r="BD96"/>
  <c i="3" r="BH129"/>
  <c r="F36"/>
  <c i="1" r="BC96"/>
  <c i="3" r="BG129"/>
  <c r="F35"/>
  <c i="1" r="BB96"/>
  <c i="3" r="BF129"/>
  <c r="J34"/>
  <c i="1" r="AW96"/>
  <c i="3" r="F34"/>
  <c i="1" r="BA96"/>
  <c i="3" r="T129"/>
  <c r="T128"/>
  <c r="T127"/>
  <c r="T126"/>
  <c r="R129"/>
  <c r="R128"/>
  <c r="R127"/>
  <c r="R126"/>
  <c r="P129"/>
  <c r="P128"/>
  <c r="P127"/>
  <c r="P126"/>
  <c i="1" r="AU96"/>
  <c i="3" r="BK129"/>
  <c r="BK128"/>
  <c r="J128"/>
  <c r="BK127"/>
  <c r="J127"/>
  <c r="BK126"/>
  <c r="J126"/>
  <c r="J96"/>
  <c r="J30"/>
  <c i="1" r="AG96"/>
  <c i="3" r="J129"/>
  <c r="BE129"/>
  <c r="J33"/>
  <c i="1" r="AV96"/>
  <c i="3" r="F33"/>
  <c i="1" r="AZ96"/>
  <c i="3" r="J98"/>
  <c r="J97"/>
  <c r="J123"/>
  <c r="J122"/>
  <c r="F122"/>
  <c r="F120"/>
  <c r="E118"/>
  <c r="J92"/>
  <c r="J91"/>
  <c r="F91"/>
  <c r="F89"/>
  <c r="E87"/>
  <c r="J39"/>
  <c r="J18"/>
  <c r="E18"/>
  <c r="F123"/>
  <c r="F92"/>
  <c r="J17"/>
  <c r="J12"/>
  <c r="J120"/>
  <c r="J89"/>
  <c r="E7"/>
  <c r="E116"/>
  <c r="E85"/>
  <c i="2" r="J37"/>
  <c r="J36"/>
  <c i="1" r="AY95"/>
  <c i="2" r="J35"/>
  <c i="1" r="AX95"/>
  <c i="2"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T220"/>
  <c r="R221"/>
  <c r="R220"/>
  <c r="P221"/>
  <c r="P220"/>
  <c r="BK221"/>
  <c r="BK220"/>
  <c r="J220"/>
  <c r="J221"/>
  <c r="BE221"/>
  <c r="J105"/>
  <c r="BI219"/>
  <c r="BH219"/>
  <c r="BG219"/>
  <c r="BF219"/>
  <c r="T219"/>
  <c r="T218"/>
  <c r="R219"/>
  <c r="R218"/>
  <c r="P219"/>
  <c r="P218"/>
  <c r="BK219"/>
  <c r="BK218"/>
  <c r="J218"/>
  <c r="J219"/>
  <c r="BE219"/>
  <c r="J104"/>
  <c r="BI216"/>
  <c r="BH216"/>
  <c r="BG216"/>
  <c r="BF216"/>
  <c r="T216"/>
  <c r="R216"/>
  <c r="P216"/>
  <c r="BK216"/>
  <c r="J216"/>
  <c r="BE216"/>
  <c r="BI214"/>
  <c r="BH214"/>
  <c r="BG214"/>
  <c r="BF214"/>
  <c r="T214"/>
  <c r="R214"/>
  <c r="P214"/>
  <c r="BK214"/>
  <c r="J214"/>
  <c r="BE214"/>
  <c r="BI205"/>
  <c r="BH205"/>
  <c r="BG205"/>
  <c r="BF205"/>
  <c r="T205"/>
  <c r="R205"/>
  <c r="P205"/>
  <c r="BK205"/>
  <c r="J205"/>
  <c r="BE205"/>
  <c r="BI197"/>
  <c r="BH197"/>
  <c r="BG197"/>
  <c r="BF197"/>
  <c r="T197"/>
  <c r="T196"/>
  <c r="R197"/>
  <c r="R196"/>
  <c r="P197"/>
  <c r="P196"/>
  <c r="BK197"/>
  <c r="BK196"/>
  <c r="J196"/>
  <c r="J197"/>
  <c r="BE197"/>
  <c r="J103"/>
  <c r="BI195"/>
  <c r="BH195"/>
  <c r="BG195"/>
  <c r="BF195"/>
  <c r="T195"/>
  <c r="R195"/>
  <c r="P195"/>
  <c r="BK195"/>
  <c r="J195"/>
  <c r="BE195"/>
  <c r="BI194"/>
  <c r="BH194"/>
  <c r="BG194"/>
  <c r="BF194"/>
  <c r="T194"/>
  <c r="R194"/>
  <c r="P194"/>
  <c r="BK194"/>
  <c r="J194"/>
  <c r="BE194"/>
  <c r="BI192"/>
  <c r="BH192"/>
  <c r="BG192"/>
  <c r="BF192"/>
  <c r="T192"/>
  <c r="R192"/>
  <c r="P192"/>
  <c r="BK192"/>
  <c r="J192"/>
  <c r="BE192"/>
  <c r="BI187"/>
  <c r="BH187"/>
  <c r="BG187"/>
  <c r="BF187"/>
  <c r="T187"/>
  <c r="T186"/>
  <c r="R187"/>
  <c r="R186"/>
  <c r="P187"/>
  <c r="P186"/>
  <c r="BK187"/>
  <c r="BK186"/>
  <c r="J186"/>
  <c r="J187"/>
  <c r="BE187"/>
  <c r="J102"/>
  <c r="BI184"/>
  <c r="BH184"/>
  <c r="BG184"/>
  <c r="BF184"/>
  <c r="T184"/>
  <c r="R184"/>
  <c r="P184"/>
  <c r="BK184"/>
  <c r="J184"/>
  <c r="BE184"/>
  <c r="BI182"/>
  <c r="BH182"/>
  <c r="BG182"/>
  <c r="BF182"/>
  <c r="T182"/>
  <c r="T181"/>
  <c r="R182"/>
  <c r="R181"/>
  <c r="P182"/>
  <c r="P181"/>
  <c r="BK182"/>
  <c r="BK181"/>
  <c r="J181"/>
  <c r="J182"/>
  <c r="BE182"/>
  <c r="J101"/>
  <c r="BI179"/>
  <c r="BH179"/>
  <c r="BG179"/>
  <c r="BF179"/>
  <c r="T179"/>
  <c r="R179"/>
  <c r="P179"/>
  <c r="BK179"/>
  <c r="J179"/>
  <c r="BE179"/>
  <c r="BI177"/>
  <c r="BH177"/>
  <c r="BG177"/>
  <c r="BF177"/>
  <c r="T177"/>
  <c r="R177"/>
  <c r="P177"/>
  <c r="BK177"/>
  <c r="J177"/>
  <c r="BE177"/>
  <c r="BI173"/>
  <c r="BH173"/>
  <c r="BG173"/>
  <c r="BF173"/>
  <c r="T173"/>
  <c r="R173"/>
  <c r="P173"/>
  <c r="BK173"/>
  <c r="J173"/>
  <c r="BE173"/>
  <c r="BI165"/>
  <c r="BH165"/>
  <c r="BG165"/>
  <c r="BF165"/>
  <c r="T165"/>
  <c r="R165"/>
  <c r="P165"/>
  <c r="BK165"/>
  <c r="J165"/>
  <c r="BE165"/>
  <c r="BI160"/>
  <c r="BH160"/>
  <c r="BG160"/>
  <c r="BF160"/>
  <c r="T160"/>
  <c r="T159"/>
  <c r="T158"/>
  <c r="R160"/>
  <c r="R159"/>
  <c r="R158"/>
  <c r="P160"/>
  <c r="P159"/>
  <c r="P158"/>
  <c r="BK160"/>
  <c r="BK159"/>
  <c r="J159"/>
  <c r="BK158"/>
  <c r="J158"/>
  <c r="J160"/>
  <c r="BE160"/>
  <c r="J100"/>
  <c r="J99"/>
  <c r="BI157"/>
  <c r="BH157"/>
  <c r="BG157"/>
  <c r="BF157"/>
  <c r="T157"/>
  <c r="R157"/>
  <c r="P157"/>
  <c r="BK157"/>
  <c r="J157"/>
  <c r="BE157"/>
  <c r="BI155"/>
  <c r="BH155"/>
  <c r="BG155"/>
  <c r="BF155"/>
  <c r="T155"/>
  <c r="R155"/>
  <c r="P155"/>
  <c r="BK155"/>
  <c r="J155"/>
  <c r="BE155"/>
  <c r="BI154"/>
  <c r="BH154"/>
  <c r="BG154"/>
  <c r="BF154"/>
  <c r="T154"/>
  <c r="R154"/>
  <c r="P154"/>
  <c r="BK154"/>
  <c r="J154"/>
  <c r="BE154"/>
  <c r="BI152"/>
  <c r="BH152"/>
  <c r="BG152"/>
  <c r="BF152"/>
  <c r="T152"/>
  <c r="R152"/>
  <c r="P152"/>
  <c r="BK152"/>
  <c r="J152"/>
  <c r="BE152"/>
  <c r="BI147"/>
  <c r="BH147"/>
  <c r="BG147"/>
  <c r="BF147"/>
  <c r="T147"/>
  <c r="R147"/>
  <c r="P147"/>
  <c r="BK147"/>
  <c r="J147"/>
  <c r="BE147"/>
  <c r="BI139"/>
  <c r="BH139"/>
  <c r="BG139"/>
  <c r="BF139"/>
  <c r="T139"/>
  <c r="R139"/>
  <c r="P139"/>
  <c r="BK139"/>
  <c r="J139"/>
  <c r="BE139"/>
  <c r="BI135"/>
  <c r="BH135"/>
  <c r="BG135"/>
  <c r="BF135"/>
  <c r="T135"/>
  <c r="R135"/>
  <c r="P135"/>
  <c r="BK135"/>
  <c r="J135"/>
  <c r="BE135"/>
  <c r="BI130"/>
  <c r="BH130"/>
  <c r="BG130"/>
  <c r="BF130"/>
  <c r="T130"/>
  <c r="R130"/>
  <c r="P130"/>
  <c r="BK130"/>
  <c r="J130"/>
  <c r="BE130"/>
  <c r="BI128"/>
  <c r="F37"/>
  <c i="1" r="BD95"/>
  <c i="2" r="BH128"/>
  <c r="F36"/>
  <c i="1" r="BC95"/>
  <c i="2" r="BG128"/>
  <c r="F35"/>
  <c i="1" r="BB95"/>
  <c i="2" r="BF128"/>
  <c r="J34"/>
  <c i="1" r="AW95"/>
  <c i="2" r="F34"/>
  <c i="1" r="BA95"/>
  <c i="2" r="T128"/>
  <c r="T127"/>
  <c r="T126"/>
  <c r="T125"/>
  <c r="R128"/>
  <c r="R127"/>
  <c r="R126"/>
  <c r="R125"/>
  <c r="P128"/>
  <c r="P127"/>
  <c r="P126"/>
  <c r="P125"/>
  <c i="1" r="AU95"/>
  <c i="2" r="BK128"/>
  <c r="BK127"/>
  <c r="J127"/>
  <c r="BK126"/>
  <c r="J126"/>
  <c r="BK125"/>
  <c r="J125"/>
  <c r="J96"/>
  <c r="J30"/>
  <c i="1" r="AG95"/>
  <c i="2" r="J128"/>
  <c r="BE128"/>
  <c r="J33"/>
  <c i="1" r="AV95"/>
  <c i="2" r="F33"/>
  <c i="1" r="AZ95"/>
  <c i="2" r="J98"/>
  <c r="J97"/>
  <c r="J122"/>
  <c r="J121"/>
  <c r="F121"/>
  <c r="F119"/>
  <c r="E117"/>
  <c r="J92"/>
  <c r="J91"/>
  <c r="F91"/>
  <c r="F89"/>
  <c r="E87"/>
  <c r="J39"/>
  <c r="J18"/>
  <c r="E18"/>
  <c r="F122"/>
  <c r="F92"/>
  <c r="J17"/>
  <c r="J12"/>
  <c r="J119"/>
  <c r="J89"/>
  <c r="E7"/>
  <c r="E115"/>
  <c r="E85"/>
  <c i="1" r="BD94"/>
  <c r="W33"/>
  <c r="BC94"/>
  <c r="W32"/>
  <c r="BB94"/>
  <c r="W31"/>
  <c r="BA94"/>
  <c r="W30"/>
  <c r="AZ94"/>
  <c r="W29"/>
  <c r="AY94"/>
  <c r="AX94"/>
  <c r="AW94"/>
  <c r="AK30"/>
  <c r="AV94"/>
  <c r="AK29"/>
  <c r="AU94"/>
  <c r="AT94"/>
  <c r="AS94"/>
  <c r="AG94"/>
  <c r="AK26"/>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<sst xmlns="http://schemas.openxmlformats.org/spreadsheetml/2006/main">
  <si>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</si>
  <si>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</si>
  <si>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</si>
  <si>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</si>
  <si>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</si>
  <si>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{7f6d504a-c61a-44ac-a097-10e76f02534f}</t>
  </si>
  <si>
    <t>0,01</t>
  </si>
  <si>
    <t>21</t>
  </si>
  <si>
    <t>15</t>
  </si>
  <si>
    <t>REKAPITULACE STAVBY</t>
  </si>
  <si>
    <t xml:space="preserve">v ---  níže se nacházejí doplnkové a pomocné údaje k sestavám  --- v</t>
  </si>
  <si>
    <t>Návod na vyplnění</t>
  </si>
  <si>
    <t>0,001</t>
  </si>
  <si>
    <t>Kód:</t>
  </si>
  <si>
    <t>etapy042019a</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</si>
  <si>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</si>
  <si>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</si>
  <si>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ZŠ Svatoplukova</t>
  </si>
  <si>
    <t>KSO:</t>
  </si>
  <si>
    <t>CC-CZ:</t>
  </si>
  <si>
    <t>Místo:</t>
  </si>
  <si>
    <t>Šternberk</t>
  </si>
  <si>
    <t>Datum:</t>
  </si>
  <si>
    <t>20. 8. 2019</t>
  </si>
  <si>
    <t>Zadavatel:</t>
  </si>
  <si>
    <t>IČ:</t>
  </si>
  <si>
    <t xml:space="preserve"> </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</si>
  <si>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</si>
  <si>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</si>
  <si>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</si>
  <si>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</si>
  <si>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</si>
  <si>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</si>
  <si>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</si>
  <si>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</si>
  <si>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</si>
  <si>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</si>
  <si>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</si>
  <si>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</si>
  <si>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</si>
  <si>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</si>
  <si>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</si>
  <si>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</si>
  <si>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</si>
  <si>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</si>
  <si>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</si>
  <si>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</si>
  <si>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</si>
  <si>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</si>
  <si>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</si>
  <si>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</si>
  <si>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</si>
  <si>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</si>
  <si>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</si>
  <si>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</si>
  <si>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</si>
  <si>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</si>
  <si>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</si>
  <si>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</si>
  <si>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</si>
  <si>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</si>
  <si>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</si>
  <si>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</si>
  <si>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</si>
  <si>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</si>
  <si>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</si>
  <si>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</si>
  <si>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</si>
  <si>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</si>
  <si>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</si>
  <si>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</si>
  <si>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</si>
  <si>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</si>
  <si>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</si>
  <si>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</si>
  <si>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</si>
  <si>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</si>
  <si>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</si>
  <si>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</si>
  <si>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I. etapa 042019a1</t>
  </si>
  <si>
    <t>I. etapa Stará budova - I. etapa - vnitřní kanalizace</t>
  </si>
  <si>
    <t>STA</t>
  </si>
  <si>
    <t>1</t>
  </si>
  <si>
    <t>{37377b39-4a1b-4e6c-b055-0d349b8936fa}</t>
  </si>
  <si>
    <t>2</t>
  </si>
  <si>
    <t>I. etapa 042019a2</t>
  </si>
  <si>
    <t>I. etapa Nová budova - venkovní kanalizace</t>
  </si>
  <si>
    <t>{19cb17d8-8cdd-4d52-878f-15d3824b2610}</t>
  </si>
  <si>
    <t>II. etapa 042019a1</t>
  </si>
  <si>
    <t>II. etapa Stará budova vnitřní omítky</t>
  </si>
  <si>
    <t>{7b1d7ad4-7dae-43a9-a95c-452af5e39cdd}</t>
  </si>
  <si>
    <t>III. etapa 042019a2</t>
  </si>
  <si>
    <t>III. etapa Nová budova vnitřky</t>
  </si>
  <si>
    <t>{2acb42fc-62f0-4061-92c9-a6418eab871e}</t>
  </si>
  <si>
    <t>KRYCÍ LIST SOUPISU PRACÍ</t>
  </si>
  <si>
    <t>Objekt:</t>
  </si>
  <si>
    <t>I. etapa 042019a1 - I. etapa Stará budova - I. etapa - vnitřní kanalizace</t>
  </si>
  <si>
    <t>REKAPITULACE ČLENĚNÍ SOUPISU PRACÍ</t>
  </si>
  <si>
    <t>Kód dílu - Popis</t>
  </si>
  <si>
    <t>Cena celkem [CZK]</t>
  </si>
  <si>
    <t>Náklady ze soupisu prací</t>
  </si>
  <si>
    <t>-1</t>
  </si>
  <si>
    <t>HSV - Práce a dodávky HSV</t>
  </si>
  <si>
    <t xml:space="preserve">    9 - Ostatní konstrukce a práce, bourání</t>
  </si>
  <si>
    <t>PSV - Práce a dodávky PSV</t>
  </si>
  <si>
    <t xml:space="preserve">    711 - Izolace proti vodě, vlhkosti a plynům</t>
  </si>
  <si>
    <t xml:space="preserve">    721 - Zdravotechnika</t>
  </si>
  <si>
    <t xml:space="preserve">    771 - Podlahy z dlaždic</t>
  </si>
  <si>
    <t xml:space="preserve">    781 - Dokončovací práce - obklady</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</si>
  <si>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</si>
  <si>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</si>
  <si>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</si>
  <si>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</si>
  <si>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</si>
  <si>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</si>
  <si>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</si>
  <si>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</si>
  <si>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</si>
  <si>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</si>
  <si>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</si>
  <si>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</si>
  <si>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</si>
  <si>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</si>
  <si>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</si>
  <si>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</si>
  <si>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</si>
  <si>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</si>
  <si>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</si>
  <si>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</si>
  <si>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</si>
  <si>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949101112</t>
  </si>
  <si>
    <t>Lešení pomocné pro objekty pozemních staveb s lešeňovou podlahou v do 3,5 m zatížení do 150 kg/m2</t>
  </si>
  <si>
    <t>m2</t>
  </si>
  <si>
    <t>CS ÚRS 2016 02</t>
  </si>
  <si>
    <t>4</t>
  </si>
  <si>
    <t>-2110510269</t>
  </si>
  <si>
    <t>VV</t>
  </si>
  <si>
    <t>10*1,5+5,4*11</t>
  </si>
  <si>
    <t>965081213</t>
  </si>
  <si>
    <t>Bourání podlah z dlaždic keramických nebo xylolitových tl do 10 mm plochy přes 1 m2</t>
  </si>
  <si>
    <t>-608056341</t>
  </si>
  <si>
    <t>"m.č.014,015,016,017"6+10+4,5+11,4</t>
  </si>
  <si>
    <t>"m.č.019"6,3</t>
  </si>
  <si>
    <t>"m.č.026,027"39,8+4,1</t>
  </si>
  <si>
    <t>Součet</t>
  </si>
  <si>
    <t>3</t>
  </si>
  <si>
    <t>978011191</t>
  </si>
  <si>
    <t>Otlučení vnitřní vápenné nebo vápenocementové omítky stropů v rozsahu do 100 %</t>
  </si>
  <si>
    <t>634119873</t>
  </si>
  <si>
    <t>978059541</t>
  </si>
  <si>
    <t>Odsekání a odebrání obkladů stěn z vnitřních obkládaček plochy přes 1 m2</t>
  </si>
  <si>
    <t>-1441348552</t>
  </si>
  <si>
    <t>"m.č.014"3,2*2*3+2,2*2*3</t>
  </si>
  <si>
    <t>"m.č.015"3,2*4*3+3,2*2*3</t>
  </si>
  <si>
    <t>"m.č.016"3,2*2*3+1,8*2*3</t>
  </si>
  <si>
    <t>"m.č.017"3,2*4*3+1,5*2*3+4,2*2*3</t>
  </si>
  <si>
    <t>"m.č.026"7,8*3*2+5*3*2</t>
  </si>
  <si>
    <t>"m.č.027"1,2*4*3+3,5*2*3</t>
  </si>
  <si>
    <t>5</t>
  </si>
  <si>
    <t>978071261</t>
  </si>
  <si>
    <t>Otlučení omítky a odstranění izolace z lepenky vodorovné pl přes 1 m2</t>
  </si>
  <si>
    <t>1708981946</t>
  </si>
  <si>
    <t>6</t>
  </si>
  <si>
    <t>997013111</t>
  </si>
  <si>
    <t>Vnitrostaveništní doprava suti a vybouraných hmot pro budovy v do 6 m s použitím mechanizace</t>
  </si>
  <si>
    <t>t</t>
  </si>
  <si>
    <t>-1072982846</t>
  </si>
  <si>
    <t>31,503</t>
  </si>
  <si>
    <t>7</t>
  </si>
  <si>
    <t>997013219</t>
  </si>
  <si>
    <t>Příplatek k vnitrostaveništní dopravě suti a vybouraných hmot za zvětšenou dopravu suti ZKD 10 m</t>
  </si>
  <si>
    <t>835323508</t>
  </si>
  <si>
    <t>8</t>
  </si>
  <si>
    <t>99701901</t>
  </si>
  <si>
    <t>Odvoz suti na skládku se složením vč. poplatku (5%odpadu "N")</t>
  </si>
  <si>
    <t>175630534</t>
  </si>
  <si>
    <t>998011003</t>
  </si>
  <si>
    <t>Přesun hmot pro budovy zděné v do 24 m</t>
  </si>
  <si>
    <t>-1941161264</t>
  </si>
  <si>
    <t>PSV</t>
  </si>
  <si>
    <t>Práce a dodávky PSV</t>
  </si>
  <si>
    <t>711</t>
  </si>
  <si>
    <t>Izolace proti vodě, vlhkosti a plynům</t>
  </si>
  <si>
    <t>10</t>
  </si>
  <si>
    <t>711111012</t>
  </si>
  <si>
    <t>Provedení izolace proti zemní vlhkosti vodorovné za studena nátěrem tekutou lepenkou</t>
  </si>
  <si>
    <t>16</t>
  </si>
  <si>
    <t>-873304019</t>
  </si>
  <si>
    <t>11</t>
  </si>
  <si>
    <t>711112012</t>
  </si>
  <si>
    <t xml:space="preserve">Provedení izolace proti  vlhkosti svislé za studena nátěrem tekutou lepenkou</t>
  </si>
  <si>
    <t>-128031468</t>
  </si>
  <si>
    <t>12</t>
  </si>
  <si>
    <t>M</t>
  </si>
  <si>
    <t>111631510</t>
  </si>
  <si>
    <t>lak asfaltový ALP/9 (MJ kg) bal 9 kg</t>
  </si>
  <si>
    <t>kg</t>
  </si>
  <si>
    <t>32</t>
  </si>
  <si>
    <t>-1402201428</t>
  </si>
  <si>
    <t>82,1*2,5</t>
  </si>
  <si>
    <t>304,8*2,5</t>
  </si>
  <si>
    <t>13</t>
  </si>
  <si>
    <t>998711102</t>
  </si>
  <si>
    <t>Přesun hmot tonážní pro izolace proti vodě, vlhkosti a plynům v objektech výšky do 12 m</t>
  </si>
  <si>
    <t>CS ÚRS 2019 01</t>
  </si>
  <si>
    <t>1995667626</t>
  </si>
  <si>
    <t>PSC</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</si>
  <si>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</si>
  <si>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14</t>
  </si>
  <si>
    <t>998711181</t>
  </si>
  <si>
    <t>Příplatek k přesunu hmot tonážní 711 prováděný bez použití mechanizace</t>
  </si>
  <si>
    <t>-1450476807</t>
  </si>
  <si>
    <t>721</t>
  </si>
  <si>
    <t>Zdravotechnika</t>
  </si>
  <si>
    <t>7211</t>
  </si>
  <si>
    <t xml:space="preserve">Demontáž umývadel,  výlevek, baterií nástěnných, sprchových, připojovacích, odpaodního potrubí,vpustí, tvarovek, záípachových uzávěrek, vododvodního potrubí,  a ostat.  zař. a D+M  nový. umýv.,  sprch., dřez. a stoján. bat.vč., a rozv. vody a odpadů,  </t>
  </si>
  <si>
    <t>kpl</t>
  </si>
  <si>
    <t>1512818955</t>
  </si>
  <si>
    <t>72110214VD</t>
  </si>
  <si>
    <t>Bezvýkopová sanace kanal. potrubí pomocí inverzního sanačního systému - rukávec DN do 150 vč. odboček, vpustí a těsnění</t>
  </si>
  <si>
    <t>m</t>
  </si>
  <si>
    <t>1429948127</t>
  </si>
  <si>
    <t>20</t>
  </si>
  <si>
    <t>771</t>
  </si>
  <si>
    <t>Podlahy z dlaždic</t>
  </si>
  <si>
    <t>17</t>
  </si>
  <si>
    <t>771575131</t>
  </si>
  <si>
    <t>Montáž podlah keramických režných protiskluzných lepených disperzním lepidlem do 50 ks/m2</t>
  </si>
  <si>
    <t>1186832246</t>
  </si>
  <si>
    <t>18</t>
  </si>
  <si>
    <t>7711</t>
  </si>
  <si>
    <t xml:space="preserve">Keramická dlažba protiskluzná R10 tl 9mm </t>
  </si>
  <si>
    <t>-428476191</t>
  </si>
  <si>
    <t>82,1*1,1 'Přepočtené koeficientem množství</t>
  </si>
  <si>
    <t>19</t>
  </si>
  <si>
    <t>771579192</t>
  </si>
  <si>
    <t xml:space="preserve">Příplatek k montáž podlah keramických za spárovací hmotu a lepidlo  vodotěsné </t>
  </si>
  <si>
    <t>-350641452</t>
  </si>
  <si>
    <t>998771101</t>
  </si>
  <si>
    <t>Přesun hmot tonážní pro podlahy z dlaždic v objektech v do 6 m</t>
  </si>
  <si>
    <t>-1579500946</t>
  </si>
  <si>
    <t>781</t>
  </si>
  <si>
    <t>Dokončovací práce - obklady</t>
  </si>
  <si>
    <t>781473114</t>
  </si>
  <si>
    <t>Montáž obkladů vnitřních keramických hladkých do 22 ks/m2 lepených standardním lepidlem</t>
  </si>
  <si>
    <t>-1182027109</t>
  </si>
  <si>
    <t>22</t>
  </si>
  <si>
    <t>597610450</t>
  </si>
  <si>
    <t xml:space="preserve">obkládačky keramické  (bílé i barevné) 20 x 25 x 0,68 cm I. j.</t>
  </si>
  <si>
    <t>-1101816024</t>
  </si>
  <si>
    <t>304,8*1,1 'Přepočtené koeficientem množství</t>
  </si>
  <si>
    <t>23</t>
  </si>
  <si>
    <t>998781102</t>
  </si>
  <si>
    <t>Přesun hmot tonážní pro obklady keramické v objektech v do 12 m</t>
  </si>
  <si>
    <t>240436418</t>
  </si>
  <si>
    <t>24</t>
  </si>
  <si>
    <t>998781181</t>
  </si>
  <si>
    <t>Příplatek k přesunu hmot tonážní 781 prováděný bez použití mechanizace</t>
  </si>
  <si>
    <t>986125261</t>
  </si>
  <si>
    <t>OST</t>
  </si>
  <si>
    <t>Ostatní</t>
  </si>
  <si>
    <t>25</t>
  </si>
  <si>
    <t>093103000</t>
  </si>
  <si>
    <t>Vyčištění dešťové kanalizace vně i uvnitř areálu školy</t>
  </si>
  <si>
    <t>262144</t>
  </si>
  <si>
    <t>-1481336768</t>
  </si>
  <si>
    <t>VRN</t>
  </si>
  <si>
    <t>Vedlejší rozpočtové náklady</t>
  </si>
  <si>
    <t>26</t>
  </si>
  <si>
    <t>012002000</t>
  </si>
  <si>
    <t>Geodetické práce - vytýčení trasy kanalizace stávající , zakreslení na povrch</t>
  </si>
  <si>
    <t>hod</t>
  </si>
  <si>
    <t>-1986937762</t>
  </si>
  <si>
    <t>27</t>
  </si>
  <si>
    <t>020001000</t>
  </si>
  <si>
    <t>Příprava staveniště</t>
  </si>
  <si>
    <t>1541365712</t>
  </si>
  <si>
    <t>28</t>
  </si>
  <si>
    <t>023002000</t>
  </si>
  <si>
    <t>Odstranění materiálů a konstrukcí</t>
  </si>
  <si>
    <t>-1618975569</t>
  </si>
  <si>
    <t>29</t>
  </si>
  <si>
    <t>032002000</t>
  </si>
  <si>
    <t>Vybavení staveniště</t>
  </si>
  <si>
    <t>1836343221</t>
  </si>
  <si>
    <t>30</t>
  </si>
  <si>
    <t>033002000</t>
  </si>
  <si>
    <t>Připojení staveniště na inženýrské sítě</t>
  </si>
  <si>
    <t>den</t>
  </si>
  <si>
    <t>-875851181</t>
  </si>
  <si>
    <t>31</t>
  </si>
  <si>
    <t>034002000</t>
  </si>
  <si>
    <t>Zabezpečení staveniště oplocením, opáskováním, značením</t>
  </si>
  <si>
    <t>1697732710</t>
  </si>
  <si>
    <t>039002000</t>
  </si>
  <si>
    <t>Zrušení zařízení staveniště</t>
  </si>
  <si>
    <t>-966579609</t>
  </si>
  <si>
    <t>33</t>
  </si>
  <si>
    <t>043002000</t>
  </si>
  <si>
    <t>Zkoušky a ostatní měření</t>
  </si>
  <si>
    <t>450587147</t>
  </si>
  <si>
    <t>34</t>
  </si>
  <si>
    <t>044002000</t>
  </si>
  <si>
    <t>Revize, monitoring</t>
  </si>
  <si>
    <t>2013616991</t>
  </si>
  <si>
    <t>35</t>
  </si>
  <si>
    <t>071002000</t>
  </si>
  <si>
    <t>Provoz investora, třetích osob</t>
  </si>
  <si>
    <t>%</t>
  </si>
  <si>
    <t>2135520760</t>
  </si>
  <si>
    <t>I. etapa 042019a2 - I. etapa Nová budova - venkovní kanalizace</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</si>
  <si>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</si>
  <si>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</si>
  <si>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</si>
  <si>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</si>
  <si>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</si>
  <si>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</si>
  <si>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99 - Přesuny hmot a suti</t>
  </si>
  <si>
    <t xml:space="preserve">    998 - Přesun hmot</t>
  </si>
  <si>
    <t>Zemní práce</t>
  </si>
  <si>
    <t>113106121</t>
  </si>
  <si>
    <t>Rozebrání dlažeb komunikací pro pěší z betonových nebo kamenných dlaždic</t>
  </si>
  <si>
    <t>-257462415</t>
  </si>
  <si>
    <t>"podél obrubníku kamínkové plochy"(6,6+3,8+1,8)+(7,15+3,14/4*2,8)</t>
  </si>
  <si>
    <t>"pro dešťový žlab"6*1,5</t>
  </si>
  <si>
    <t>"pro novou dešťovou kanalizaci"12,5*1,1*1,5</t>
  </si>
  <si>
    <t>113107013</t>
  </si>
  <si>
    <t>Odstranění podkladu plochy do 15 m2 z kameniva těženého tl 300 mm při překopech inž sítí</t>
  </si>
  <si>
    <t>-1579360559</t>
  </si>
  <si>
    <t>"kamínková plocha"(9,5*1,3+7,15*2,4)</t>
  </si>
  <si>
    <t>113204111</t>
  </si>
  <si>
    <t>Vytrhání obrub záhonových</t>
  </si>
  <si>
    <t>905045004</t>
  </si>
  <si>
    <t>"kamínková plocha"7,15+3,14/4*3+6,6+1,5+3,8+3</t>
  </si>
  <si>
    <t>130901121</t>
  </si>
  <si>
    <t>Bourání kcí v hloubených vykopávkách ze zdiva z betonu prostého ručně</t>
  </si>
  <si>
    <t>m3</t>
  </si>
  <si>
    <t>1068389641</t>
  </si>
  <si>
    <t>"Boční přibetonovávka obrubníků"(7,15+3,14/4*3+6,6+1,5+3,8+3)*0,4*0,25</t>
  </si>
  <si>
    <t>"podbetonování gajgru"0,4*0,5*0,5*2</t>
  </si>
  <si>
    <t>132201102</t>
  </si>
  <si>
    <t>Hloubení rýh š do 600 mm v hornině tř. 3 objemu přes 100 m3</t>
  </si>
  <si>
    <t>621581958</t>
  </si>
  <si>
    <t>"pro dešťový žlab"6*0,6*0,5</t>
  </si>
  <si>
    <t>"pro novou dešťovou kanalizaci"12,5*0,6*2,1</t>
  </si>
  <si>
    <t>132201109</t>
  </si>
  <si>
    <t>Příplatek za lepivost k hloubení rýh š do 600 mm v hornině tř. 3</t>
  </si>
  <si>
    <t>1491569793</t>
  </si>
  <si>
    <t>151101101</t>
  </si>
  <si>
    <t>Zřízení příložného pažení a rozepření stěn rýh hl do 2 m</t>
  </si>
  <si>
    <t>-988658287</t>
  </si>
  <si>
    <t>"pro novou dešťovou kanalizaci"12,5*2*2,1</t>
  </si>
  <si>
    <t>151101111</t>
  </si>
  <si>
    <t>Odstranění příložného pažení a rozepření stěn rýh hl do 2 m</t>
  </si>
  <si>
    <t>-953799572</t>
  </si>
  <si>
    <t>161101101</t>
  </si>
  <si>
    <t>Svislé přemístění výkopku z horniny tř. 1 až 4 hl výkopu do 2,5 m</t>
  </si>
  <si>
    <t>537865735</t>
  </si>
  <si>
    <t>162701105</t>
  </si>
  <si>
    <t>Vodorovné přemístění do 10000 m výkopku/sypaniny z horniny tř. 1 až 4</t>
  </si>
  <si>
    <t>953838281</t>
  </si>
  <si>
    <t>162701109</t>
  </si>
  <si>
    <t>Příplatek k vodorovnému přemístění výkopku/sypaniny z horniny tř. 1 až 4 ZKD 1000 m přes 10000 m</t>
  </si>
  <si>
    <t>2020984579</t>
  </si>
  <si>
    <t>167101101</t>
  </si>
  <si>
    <t>Nakládání výkopku z hornin tř. 1 až 4 do 100 m3</t>
  </si>
  <si>
    <t>352081200</t>
  </si>
  <si>
    <t>171201201</t>
  </si>
  <si>
    <t>Uložení sypaniny na skládky</t>
  </si>
  <si>
    <t>-1449712113</t>
  </si>
  <si>
    <t>171201211</t>
  </si>
  <si>
    <t>Poplatek za uložení odpadu ze sypaniny na skládce (skládkovné)</t>
  </si>
  <si>
    <t>-616078024</t>
  </si>
  <si>
    <t>174101101</t>
  </si>
  <si>
    <t>Zásyp jam, šachet rýh nebo kolem objektů sypaninou se zhutněním</t>
  </si>
  <si>
    <t>-1071713181</t>
  </si>
  <si>
    <t>"pro dešťový žlab"6*0,6*0,2</t>
  </si>
  <si>
    <t>"pro novou dešťovou kanalizaci"12,5*0,6*1,8</t>
  </si>
  <si>
    <t>1751012p.c.</t>
  </si>
  <si>
    <t>Obsypání šachet sypaninou bez prohození, uloženou do 3 m</t>
  </si>
  <si>
    <t>-1463495234</t>
  </si>
  <si>
    <t>1751111p.c.</t>
  </si>
  <si>
    <t>Obsypání potrubí ručně štěrkopískem bez prohození, uloženou do 3 m</t>
  </si>
  <si>
    <t>138293361</t>
  </si>
  <si>
    <t>"pro dešťový žlab"6*0,6*0,3</t>
  </si>
  <si>
    <t>"pro novou dešťovou kanalizaci"12,5*0,6*0,5</t>
  </si>
  <si>
    <t>58337331p.c.</t>
  </si>
  <si>
    <t>štěrkopísek frakce 0-32</t>
  </si>
  <si>
    <t>1180667580</t>
  </si>
  <si>
    <t>4,83*2,1 "Přepočtené koeficientem množství</t>
  </si>
  <si>
    <t>Zakládání</t>
  </si>
  <si>
    <t>211971122</t>
  </si>
  <si>
    <t>Zřízení opláštění žeber nebo trativodů geotextilií v rýze nebo zářezu přes 1:2 š přes 2,5 m</t>
  </si>
  <si>
    <t>1978436850</t>
  </si>
  <si>
    <t>69311080</t>
  </si>
  <si>
    <t>geotextilie netkaná separační, ochranná, filtrační, drenážní PES 200g/m2</t>
  </si>
  <si>
    <t>-1364357234</t>
  </si>
  <si>
    <t>29,51*1,5 "Přepočtené koeficientem množství</t>
  </si>
  <si>
    <t>212755213</t>
  </si>
  <si>
    <t>Trativody z drenážních trubek plastových flexibilních D 80 mm bez lože</t>
  </si>
  <si>
    <t>-1573046575</t>
  </si>
  <si>
    <t>28611222</t>
  </si>
  <si>
    <t>trubka PVC drenážní flexibilní D 80mm</t>
  </si>
  <si>
    <t>168633462</t>
  </si>
  <si>
    <t>212755214</t>
  </si>
  <si>
    <t>Trativody z drenážních trubek plastových flexibilních D 100 mm bez lože</t>
  </si>
  <si>
    <t>-1743594297</t>
  </si>
  <si>
    <t>28611223</t>
  </si>
  <si>
    <t>trubka PVC drenážní flexibilní D 100mm</t>
  </si>
  <si>
    <t>-1663700979</t>
  </si>
  <si>
    <t>Svislé a kompletní konstrukce</t>
  </si>
  <si>
    <t>359901111</t>
  </si>
  <si>
    <t>Vyčištění stok - před monitorováním a před sanací rukávcem (2x14m)</t>
  </si>
  <si>
    <t>420345276</t>
  </si>
  <si>
    <t>35+17+17+48+1,8*5+35</t>
  </si>
  <si>
    <t>359901212</t>
  </si>
  <si>
    <t>Monitoring stoky jakékoli výšky na stávající kanalizaci - před sanací rukávcem a po skončení prací (2x14m)</t>
  </si>
  <si>
    <t>-1801638972</t>
  </si>
  <si>
    <t>3599012p.c.</t>
  </si>
  <si>
    <t>Odstranění nálitků ze stáv. kameniny DN200</t>
  </si>
  <si>
    <t>1458708406</t>
  </si>
  <si>
    <t>Vodorovné konstrukce</t>
  </si>
  <si>
    <t>451573111</t>
  </si>
  <si>
    <t>Lože pod potrubí otevřený výkop ze štěrkopísku</t>
  </si>
  <si>
    <t>-1214969718</t>
  </si>
  <si>
    <t>"pro dešťový žlab"6*0,6*0,1</t>
  </si>
  <si>
    <t>"pro novou dešťovou kanalizaci"12,5*0,6*0,1</t>
  </si>
  <si>
    <t>583373440</t>
  </si>
  <si>
    <t>76872713</t>
  </si>
  <si>
    <t>1,11*2,1 "Přepočtené koeficientem množství</t>
  </si>
  <si>
    <t>Komunikace pozemní</t>
  </si>
  <si>
    <t>564772111</t>
  </si>
  <si>
    <t>Podklad z vibrovaného štěrku VŠ tl 250 mm</t>
  </si>
  <si>
    <t>2126108906</t>
  </si>
  <si>
    <t>564851111</t>
  </si>
  <si>
    <t>Podklad ze štěrkodrtě ŠD tl 150 mm</t>
  </si>
  <si>
    <t>-827523684</t>
  </si>
  <si>
    <t>571908111</t>
  </si>
  <si>
    <t>Kryt vymývaným dekoračním kamenivem (kačírkem) tl 200 mm</t>
  </si>
  <si>
    <t>1528160539</t>
  </si>
  <si>
    <t>596811120</t>
  </si>
  <si>
    <t>Kladení betonové dlažby komunikací pro pěší do lože z kameniva vel do 0,09 m2 plochy do 50 m2</t>
  </si>
  <si>
    <t>-1722919448</t>
  </si>
  <si>
    <t>"odpočet žlabu"-0,2*6</t>
  </si>
  <si>
    <t>PC 596</t>
  </si>
  <si>
    <t>dlaždice betonová chodníková vel. do 0,09m2 přírodní - nové 20% plochy</t>
  </si>
  <si>
    <t>-2130271932</t>
  </si>
  <si>
    <t>49,973*0,2 "Přepočtené koeficientem množství</t>
  </si>
  <si>
    <t>916331112</t>
  </si>
  <si>
    <t>Osazení zahradního obrubníku betonového do lože z betonu s boční opěrou</t>
  </si>
  <si>
    <t>-1479495785</t>
  </si>
  <si>
    <t>36</t>
  </si>
  <si>
    <t>592174120</t>
  </si>
  <si>
    <t>obrubník betonový chodníkový ABO 13-10 100x10x20 cm- nový 20%</t>
  </si>
  <si>
    <t>kus</t>
  </si>
  <si>
    <t>517827774</t>
  </si>
  <si>
    <t>25*0,2 "Přepočtené koeficientem množství</t>
  </si>
  <si>
    <t>37</t>
  </si>
  <si>
    <t>916991121</t>
  </si>
  <si>
    <t>Lože pod obrubníky, krajníky nebo obruby z dlažebních kostek z betonu prostého</t>
  </si>
  <si>
    <t>1985430194</t>
  </si>
  <si>
    <t>"kamínková plocha"(7,15+3,14/4*3+6,6+1,5+3,8+3)*0,3*0,5</t>
  </si>
  <si>
    <t>38</t>
  </si>
  <si>
    <t>966077131</t>
  </si>
  <si>
    <t>Odstranění různých doplňkových ocelových konstrukcí hmotnosti do 100 kg</t>
  </si>
  <si>
    <t>274537081</t>
  </si>
  <si>
    <t>"uchycení gyjgru"2</t>
  </si>
  <si>
    <t>Trubní vedení</t>
  </si>
  <si>
    <t>39</t>
  </si>
  <si>
    <t>837271221</t>
  </si>
  <si>
    <t>Dopojení svodů na geiger DN 125</t>
  </si>
  <si>
    <t>-594676815</t>
  </si>
  <si>
    <t>40</t>
  </si>
  <si>
    <t>8372712pc</t>
  </si>
  <si>
    <t>Montáž litinových tvarovek odbočných s integrovaným těsněním otevřený výkop DN 125</t>
  </si>
  <si>
    <t>806084199</t>
  </si>
  <si>
    <t>"dešťový svod"3</t>
  </si>
  <si>
    <t>41</t>
  </si>
  <si>
    <t>552441020</t>
  </si>
  <si>
    <t>lapač střešních splavenin - geiger DN 150 mm</t>
  </si>
  <si>
    <t>989416056</t>
  </si>
  <si>
    <t>42</t>
  </si>
  <si>
    <t>55244101</t>
  </si>
  <si>
    <t>lapač litinový střešních splavenin DN 125</t>
  </si>
  <si>
    <t>778252789</t>
  </si>
  <si>
    <t>43</t>
  </si>
  <si>
    <t>837313p.c.</t>
  </si>
  <si>
    <t>Dopojení svodů na geiger</t>
  </si>
  <si>
    <t>1389657488</t>
  </si>
  <si>
    <t>44</t>
  </si>
  <si>
    <t>871273121</t>
  </si>
  <si>
    <t>Montáž kanalizačního potrubí z PVC těsněné gumovým kroužkem otevřený výkop sklon do 20 % DN 125</t>
  </si>
  <si>
    <t>1665284904</t>
  </si>
  <si>
    <t>13,5+1,5+2+2+3+3</t>
  </si>
  <si>
    <t>45</t>
  </si>
  <si>
    <t>SP412100W</t>
  </si>
  <si>
    <t>trubka kanalizační plastová KGEM-125x1000 mm SN4</t>
  </si>
  <si>
    <t>ks</t>
  </si>
  <si>
    <t>1957888186</t>
  </si>
  <si>
    <t>46</t>
  </si>
  <si>
    <t>877275211</t>
  </si>
  <si>
    <t>Montáž tvarovek z tvrdého PVC-systém KG nebo z polypropylenu-systém KG 2000 jednoosé DN 125</t>
  </si>
  <si>
    <t>698673726</t>
  </si>
  <si>
    <t>47</t>
  </si>
  <si>
    <t>877275221</t>
  </si>
  <si>
    <t>Montáž tvarovek z tvrdého PVC-systém KG nebo z polypropylenu-systém KG 2000 dvouosé DN 125</t>
  </si>
  <si>
    <t>1924822057</t>
  </si>
  <si>
    <t>48</t>
  </si>
  <si>
    <t>877315211</t>
  </si>
  <si>
    <t>Montáž tvarovek z tvrdého PVC-systém KG nebo z polypropylenu-systém KG 2000 jednoosé DN 150</t>
  </si>
  <si>
    <t>-1912912927</t>
  </si>
  <si>
    <t>49</t>
  </si>
  <si>
    <t>SF682000W</t>
  </si>
  <si>
    <t>přechod z litinového potrubí kanalizace na plastové KGUG-160</t>
  </si>
  <si>
    <t>1367765032</t>
  </si>
  <si>
    <t>50</t>
  </si>
  <si>
    <t>SF652200W</t>
  </si>
  <si>
    <t>koleno kanalizační plastové s hrdlem KGB-160/45°</t>
  </si>
  <si>
    <t>1880270691</t>
  </si>
  <si>
    <t>51</t>
  </si>
  <si>
    <t>892351111</t>
  </si>
  <si>
    <t>Tlaková zkouška vodou potrubí DN 150 nebo 200</t>
  </si>
  <si>
    <t>-845654806</t>
  </si>
  <si>
    <t>52</t>
  </si>
  <si>
    <t>892372111</t>
  </si>
  <si>
    <t>Zabezpečení konců potrubí DN do 300 při tlakových zkouškách vodou</t>
  </si>
  <si>
    <t>2099326682</t>
  </si>
  <si>
    <t>53</t>
  </si>
  <si>
    <t>89411112p.c.</t>
  </si>
  <si>
    <t>Izolace TAKEMA zděné šachty vč. zatmelení prostupů do šachty (Š7)</t>
  </si>
  <si>
    <t>soubor</t>
  </si>
  <si>
    <t>421546760</t>
  </si>
  <si>
    <t>54</t>
  </si>
  <si>
    <t>8941111p.c.</t>
  </si>
  <si>
    <t>Šachty kanalizační zděné na potrubí z cihel kanalizačních vč. osazení stupadel (Š1,2-hl. cca 2,5m)</t>
  </si>
  <si>
    <t>730040346</t>
  </si>
  <si>
    <t>55</t>
  </si>
  <si>
    <t>8948132p.c.</t>
  </si>
  <si>
    <t>Napojení šachtového dna na kanalizační potrubí</t>
  </si>
  <si>
    <t>-292665401</t>
  </si>
  <si>
    <t>56</t>
  </si>
  <si>
    <t>8948134p.c.</t>
  </si>
  <si>
    <t>Napojení kanalizačního potrubí na stávající šachtu</t>
  </si>
  <si>
    <t>-615859255</t>
  </si>
  <si>
    <t>57</t>
  </si>
  <si>
    <t>895941111</t>
  </si>
  <si>
    <t>Zřízení vpusti kanalizační z betonových dílců</t>
  </si>
  <si>
    <t>-278244725</t>
  </si>
  <si>
    <t>58</t>
  </si>
  <si>
    <t>592270250</t>
  </si>
  <si>
    <t xml:space="preserve">vpust žlabová krátký tvar ACO N100, H355, těsný odtok DN100  50 x 13 x 35,5 cm</t>
  </si>
  <si>
    <t>-1191186196</t>
  </si>
  <si>
    <t>59</t>
  </si>
  <si>
    <t>592270000</t>
  </si>
  <si>
    <t>žlab odvodňovací ACO N100 typ 6,polymerbeton 100 x 13 x 15,5 x 16 cm</t>
  </si>
  <si>
    <t>390867291</t>
  </si>
  <si>
    <t>60</t>
  </si>
  <si>
    <t>592270270</t>
  </si>
  <si>
    <t>čelo plné na začátek a konec žlabu ACO N100 typ 0-20, pro všechny stavební výšky</t>
  </si>
  <si>
    <t>-2028840651</t>
  </si>
  <si>
    <t>61</t>
  </si>
  <si>
    <t>898161201</t>
  </si>
  <si>
    <t>Sanace potrubí vložkování textilním rukávcem DN 200 tl. 7 mm (trasa VPstáv.-Š7)</t>
  </si>
  <si>
    <t>446993179</t>
  </si>
  <si>
    <t>35+30</t>
  </si>
  <si>
    <t>62</t>
  </si>
  <si>
    <t>89816191p.c.</t>
  </si>
  <si>
    <t>Sanace stávající betonové vpusti</t>
  </si>
  <si>
    <t>-956554438</t>
  </si>
  <si>
    <t>63</t>
  </si>
  <si>
    <t>899102111</t>
  </si>
  <si>
    <t>Osazení poklopů litinových nebo ocelových včetně rámů hmotnosti nad 50 do 100 kg</t>
  </si>
  <si>
    <t>-975108226</t>
  </si>
  <si>
    <t>64</t>
  </si>
  <si>
    <t>286619320</t>
  </si>
  <si>
    <t>poklop litinový TEGRA 600 A15</t>
  </si>
  <si>
    <t>-466381652</t>
  </si>
  <si>
    <t>65</t>
  </si>
  <si>
    <t>9650812R1</t>
  </si>
  <si>
    <t>Vyškrábání spar u styku podlah se stěnou do hl. min.25mm</t>
  </si>
  <si>
    <t>350614196</t>
  </si>
  <si>
    <t>"1.PP"11,2*2+1,5+2+2,5*2+5*4</t>
  </si>
  <si>
    <t>"1.NP"(2,5+7+3+10+3+6,5+2+3,4+7,5)</t>
  </si>
  <si>
    <t>"venkovní"(3+3+10+7,15+2)</t>
  </si>
  <si>
    <t>66</t>
  </si>
  <si>
    <t xml:space="preserve">Otlučení vnitřní vápenné nebo vápenocementové omítky stropů v rozsahu do 100 % </t>
  </si>
  <si>
    <t>-1607918967</t>
  </si>
  <si>
    <t>2*3</t>
  </si>
  <si>
    <t>67</t>
  </si>
  <si>
    <t>978013191</t>
  </si>
  <si>
    <t>Otlučení vnitřní vápenné nebo vápenocementové omítky stěn v rozsahu do 100 % - odk O</t>
  </si>
  <si>
    <t>1473637005</t>
  </si>
  <si>
    <t>"1.PP"11,2*2+11,2*1,5+2*2*1,5+2,5*2+5*4*1,5</t>
  </si>
  <si>
    <t>"1.NP"(2,5+7+3+10+3+6,5+2+3,4+7,5)*1,2</t>
  </si>
  <si>
    <t>"venkovní"(3+3+10+7,15+2)*1,2</t>
  </si>
  <si>
    <t>99</t>
  </si>
  <si>
    <t>Přesuny hmot a suti</t>
  </si>
  <si>
    <t>68</t>
  </si>
  <si>
    <t>997013111.1</t>
  </si>
  <si>
    <t>-1626190342</t>
  </si>
  <si>
    <t>69</t>
  </si>
  <si>
    <t>1375667918</t>
  </si>
  <si>
    <t>23,055</t>
  </si>
  <si>
    <t>23,055*2 'Přepočtené koeficientem množství</t>
  </si>
  <si>
    <t>70</t>
  </si>
  <si>
    <t>-1495825166</t>
  </si>
  <si>
    <t>71</t>
  </si>
  <si>
    <t>-1681858413</t>
  </si>
  <si>
    <t>107,492</t>
  </si>
  <si>
    <t>72</t>
  </si>
  <si>
    <t>979021111</t>
  </si>
  <si>
    <t>Očištění vybouraných obrubníků a krajníků zahradních při překopech inženýrských sítí</t>
  </si>
  <si>
    <t>-1868766612</t>
  </si>
  <si>
    <t>73</t>
  </si>
  <si>
    <t>979051112</t>
  </si>
  <si>
    <t>Očištění desek nebo dlaždic se spárováním z MC při překopech inženýrských sítí</t>
  </si>
  <si>
    <t>1406096110</t>
  </si>
  <si>
    <t>74</t>
  </si>
  <si>
    <t>997002611</t>
  </si>
  <si>
    <t>Nakládání suti a vybouraných hmot</t>
  </si>
  <si>
    <t>-1770765291</t>
  </si>
  <si>
    <t>75</t>
  </si>
  <si>
    <t>998223011</t>
  </si>
  <si>
    <t>Přesun hmot pro pozemní komunikace s krytem dlážděným</t>
  </si>
  <si>
    <t>620777961</t>
  </si>
  <si>
    <t>998</t>
  </si>
  <si>
    <t>Přesun hmot</t>
  </si>
  <si>
    <t>76</t>
  </si>
  <si>
    <t>998276101</t>
  </si>
  <si>
    <t>Přesun hmot pro trubní vedení z trub z plastických hmot otevřený výkop</t>
  </si>
  <si>
    <t>-139927774</t>
  </si>
  <si>
    <t>II. etapa 042019a1 - II. etapa Stará budova vnitřní omítky</t>
  </si>
  <si>
    <t xml:space="preserve">    6 - Úpravy povrchů, podlahy a osazování výplní</t>
  </si>
  <si>
    <t xml:space="preserve">    715 - Izolace proti chemickým vlivům</t>
  </si>
  <si>
    <t xml:space="preserve">    766 - Konstrukce truhlářské</t>
  </si>
  <si>
    <t xml:space="preserve">    776 - Podlahy povlakové</t>
  </si>
  <si>
    <t xml:space="preserve">    783 - Dokončovací práce - nátěry</t>
  </si>
  <si>
    <t xml:space="preserve">    784 - Dokončovací práce - malby a tapety</t>
  </si>
  <si>
    <t>M - Práce a dodávky M</t>
  </si>
  <si>
    <t xml:space="preserve">    22-M - Montáže elektroinstalací</t>
  </si>
  <si>
    <t>319201321</t>
  </si>
  <si>
    <t>Vyrovnání nerovného povrchu zdiva tl do 30 mm maltou románskou</t>
  </si>
  <si>
    <t>464391407</t>
  </si>
  <si>
    <t>"10%plochy celkové"786,253*0,1</t>
  </si>
  <si>
    <t>Úpravy povrchů, podlahy a osazování výplní</t>
  </si>
  <si>
    <t>611991111</t>
  </si>
  <si>
    <t>Sušící mikroporezní omítka stropů (románská) tl. do 30mm pod schodištěm odk. R</t>
  </si>
  <si>
    <t>2029086972</t>
  </si>
  <si>
    <t>611991112</t>
  </si>
  <si>
    <t>Mikroporezní sušící omítka stěn (románská) tl- 30 mm odk. R</t>
  </si>
  <si>
    <t>-554884583</t>
  </si>
  <si>
    <t>"m.č.002"3,6*2*0,7+4,9*0,7*2</t>
  </si>
  <si>
    <t>"m.č.03"4,57*0,7*2+3,8*2+3,8*0,7</t>
  </si>
  <si>
    <t>"m.č.04"5,46*2+3,1*2+2,7*0,7+1,2*0,7</t>
  </si>
  <si>
    <t>"m.č.05"3,1*2+2,7*0,7+5,4*(2+0,7)/2</t>
  </si>
  <si>
    <t>"m.č.07"5,46*(2+0,7)/2+4,8*2</t>
  </si>
  <si>
    <t>"m.č.06"3,6*2+6,3*2+4,8*2*2+6,3*2+12*2</t>
  </si>
  <si>
    <t>"m.č.08"5*(2*0,7)/2+4,8*2+1,2*0,7</t>
  </si>
  <si>
    <t>"m.č.09"(3,5+3,5+6,3+3*0,5+4*0,8+1,5+0,3)*2</t>
  </si>
  <si>
    <t>"m.č.018"4,3*1,5+1,8*2+2,7*2</t>
  </si>
  <si>
    <t>"m.č.010"5*2+4,7*1,22+5*(2+0,7)/2</t>
  </si>
  <si>
    <t>"m.č.011"2,9*1,5+5*(1,5+0,7)/2*2</t>
  </si>
  <si>
    <t>"m.č.018"4,3*2+3*2*(2+0,7)/2</t>
  </si>
  <si>
    <t>"m.č.019"0,7*(2*3+1,8*2)</t>
  </si>
  <si>
    <t>"m.č.020"4,3*2+0,7*1,5*2</t>
  </si>
  <si>
    <t>"m.č.021"2,9*2+0,7*2*1,5</t>
  </si>
  <si>
    <t>"m.č.022"2,9*2+0,7*2*1,5</t>
  </si>
  <si>
    <t>"m.č.023"2,9*2+0,7*2*1,5</t>
  </si>
  <si>
    <t>"m.č.024"2,9*2+0,7*2*1,5</t>
  </si>
  <si>
    <t>"m.č.025"4,95*2+0,7*1,5*2</t>
  </si>
  <si>
    <t>"m.č.028"3*3+5*2+5*1,5+3*1,5</t>
  </si>
  <si>
    <t>"m.č.012"3*2+5*2+5*(2+0,7)/2</t>
  </si>
  <si>
    <t>"ostění oken"(0,8*1,2*2)*31</t>
  </si>
  <si>
    <t>"parapet oken"(1,1*0,8)*31</t>
  </si>
  <si>
    <t>611991113</t>
  </si>
  <si>
    <t xml:space="preserve">Příprava podkladu stěn - vyškrábání, očištění, omytí - </t>
  </si>
  <si>
    <t>-544643580</t>
  </si>
  <si>
    <t>611991114</t>
  </si>
  <si>
    <t>Utěsnění stěnové konstrukce těsnícím a zpevňujícícm tmelem - odk. T</t>
  </si>
  <si>
    <t>1941216264</t>
  </si>
  <si>
    <t>"m.č.002"3,6*2+4,9*2</t>
  </si>
  <si>
    <t>"m.č.03"4,57*2+3,8*2</t>
  </si>
  <si>
    <t>"m.č.04"5,46*2+3,1*2+2,7+1,2</t>
  </si>
  <si>
    <t>"m.č.05"3,1*2+2,7*2+5,4*2</t>
  </si>
  <si>
    <t>"m.č.07"5,46*2+4,8*2</t>
  </si>
  <si>
    <t>"m.č.06"3,6*2+6,3+4,8+6,3+12</t>
  </si>
  <si>
    <t>"m.č.08"5*2+4,8*2+1,2*2</t>
  </si>
  <si>
    <t>"m.č.09"(3,5+3,5+6,3+3*0,5+4*0,8+1,5+0,3)</t>
  </si>
  <si>
    <t>"m.č.018"4,3*2+1,8*2,7</t>
  </si>
  <si>
    <t>"m.č.010"5+4,7*2+5</t>
  </si>
  <si>
    <t>"m.č.011"2,95+5*2</t>
  </si>
  <si>
    <t>"m.č.014"3,2*2+2,2*2</t>
  </si>
  <si>
    <t>"m.č.015"3,2*4+3,2*2</t>
  </si>
  <si>
    <t>"m.č.016"3,2*2+1,8*2</t>
  </si>
  <si>
    <t>"m.č.017"3,2*4+1,5*2+4,2*2</t>
  </si>
  <si>
    <t>"m.č.018"4,3*2+3*2</t>
  </si>
  <si>
    <t>"m.č.019"(2*3+1,8*2)</t>
  </si>
  <si>
    <t>"m.č.020"4,3*2+0,7*2</t>
  </si>
  <si>
    <t>"m.č.021"2,9*2+0,7*2</t>
  </si>
  <si>
    <t>"m.č.022"2,9*2+0,7*2</t>
  </si>
  <si>
    <t>"m.č.023"2,9*2+0,7*2</t>
  </si>
  <si>
    <t>"m.č.024"2,9*2+0,7*2</t>
  </si>
  <si>
    <t>"m.č.025"4,95*2+0,7*2</t>
  </si>
  <si>
    <t>"m.č.026"7,8*2+5*2</t>
  </si>
  <si>
    <t>"m.č.028"3*2+5*2</t>
  </si>
  <si>
    <t>"m.č.012"3*2+5*2</t>
  </si>
  <si>
    <t>611991115</t>
  </si>
  <si>
    <t>Sušící omítky mikroporezní (cementová) - sušící manžeta podlahy v 1.NP a venkovní stěny - odk.H</t>
  </si>
  <si>
    <t>-465264262</t>
  </si>
  <si>
    <t>453,39*0,25</t>
  </si>
  <si>
    <t>611991116</t>
  </si>
  <si>
    <t>Příplatek k vnitřním omítkám, malbám 1.PP na aktivní práškové stříbro k obnovení mikrobiální rovnováhy prostoru a zdiva</t>
  </si>
  <si>
    <t>1585640823</t>
  </si>
  <si>
    <t>"stropm.č.026+027"39,8+4,1</t>
  </si>
  <si>
    <t>-779204307</t>
  </si>
  <si>
    <t>62*2*1,5+10*1,5+5,4*11</t>
  </si>
  <si>
    <t>-1149766758</t>
  </si>
  <si>
    <t>1098914808</t>
  </si>
  <si>
    <t>Otlučení vnitřní vápenné nebo vápenocementové omítky stěn v rozsahu do 100 %</t>
  </si>
  <si>
    <t>1243896198</t>
  </si>
  <si>
    <t>2142228398</t>
  </si>
  <si>
    <t>-510916850</t>
  </si>
  <si>
    <t>1619524660</t>
  </si>
  <si>
    <t>1099201876</t>
  </si>
  <si>
    <t>1438570577</t>
  </si>
  <si>
    <t>-486406668</t>
  </si>
  <si>
    <t>35,279</t>
  </si>
  <si>
    <t>715</t>
  </si>
  <si>
    <t>Izolace proti chemickým vlivům</t>
  </si>
  <si>
    <t>7150001</t>
  </si>
  <si>
    <t>Dezinf. a fungicidní postřik stropůa zdí (FB,P,Ip,1,2,3, SP +stíbro) ozn.F</t>
  </si>
  <si>
    <t>-388175199</t>
  </si>
  <si>
    <t>766</t>
  </si>
  <si>
    <t>Konstrukce truhlářské</t>
  </si>
  <si>
    <t>766661111</t>
  </si>
  <si>
    <t xml:space="preserve">Truhlářská repase stávajících dveřních křídel včetně zárubní - obroušení nátěru, vytmelení, nový nátěr, oprava kování </t>
  </si>
  <si>
    <t>-568396228</t>
  </si>
  <si>
    <t>"dveře do sociál.zařízení"6</t>
  </si>
  <si>
    <t>766699</t>
  </si>
  <si>
    <t xml:space="preserve">Zakrývání výplní otvorů okenních  - ochrana před vlivy stavby folií s přelepením</t>
  </si>
  <si>
    <t>220843602</t>
  </si>
  <si>
    <t>776</t>
  </si>
  <si>
    <t>Podlahy povlakové</t>
  </si>
  <si>
    <t>776261111</t>
  </si>
  <si>
    <t xml:space="preserve">Lepení pásů z pryže  lepidlem do vlhkých prostor </t>
  </si>
  <si>
    <t>1779176030</t>
  </si>
  <si>
    <t>"m.č.03,04,05,07,08,09,010,011,012"17,4+17+17+13,2+24+64+23,5+14,5+15</t>
  </si>
  <si>
    <t>284121000</t>
  </si>
  <si>
    <t>krytina podlahová vrstvená PVC novilon® nova šíře 2/3/4 m</t>
  </si>
  <si>
    <t>-2004729580</t>
  </si>
  <si>
    <t>205,6*1,1 'Přepočtené koeficientem množství</t>
  </si>
  <si>
    <t>776410811</t>
  </si>
  <si>
    <t xml:space="preserve">Odstranění soklíků  pryžových nebo plastových</t>
  </si>
  <si>
    <t>2007426983</t>
  </si>
  <si>
    <t>4,57*2+3,8*2+5,46*6+3,1*4+2,4*2+4,8*2+5*4+3,5*4+6,3*2+0,6*8+0,5*4+4,7*2+2,9*2+3*2+5*6</t>
  </si>
  <si>
    <t>776411111</t>
  </si>
  <si>
    <t>Montáž obvodových soklíků výšky do 80 mm D+M</t>
  </si>
  <si>
    <t>-1449207453</t>
  </si>
  <si>
    <t>284110090</t>
  </si>
  <si>
    <t>lišta speciální soklová PVC 10335 18 x 80 mm role 50 m</t>
  </si>
  <si>
    <t>-1744956580</t>
  </si>
  <si>
    <t>180,9*1,1 'Přepočtené koeficientem množství</t>
  </si>
  <si>
    <t>776511820</t>
  </si>
  <si>
    <t>Demontáž povlakových podlah lepených s podložkou</t>
  </si>
  <si>
    <t>-2117849111</t>
  </si>
  <si>
    <t>998776106</t>
  </si>
  <si>
    <t>Přesun hmot tonážní pro podlahy povlakové v objektech v do 60 m</t>
  </si>
  <si>
    <t>-1769248514</t>
  </si>
  <si>
    <t>783</t>
  </si>
  <si>
    <t>Dokončovací práce - nátěry</t>
  </si>
  <si>
    <t>783000103</t>
  </si>
  <si>
    <t>Ochrana podlah nebo vodorovných ploch při provádění nátěrů položením fólie</t>
  </si>
  <si>
    <t>1168556797</t>
  </si>
  <si>
    <t>"podlahová plocha z legendy místností"650,3</t>
  </si>
  <si>
    <t>783000201</t>
  </si>
  <si>
    <t>Přemístění okenních nebo dveřních křídel pro zhotovení nátěrů vodorovné do 50 m</t>
  </si>
  <si>
    <t>-1315245204</t>
  </si>
  <si>
    <t>783106807</t>
  </si>
  <si>
    <t>Odstranění nátěrů z truhlářských konstrukcí odstraňovačem nátěrů</t>
  </si>
  <si>
    <t>-278104349</t>
  </si>
  <si>
    <t>1,1*2*2*6</t>
  </si>
  <si>
    <t>783113121</t>
  </si>
  <si>
    <t>Dvojnásobný napouštěcí syntetický nátěr s fungicidní přísadou truhlářských konstrukcí</t>
  </si>
  <si>
    <t>-232334449</t>
  </si>
  <si>
    <t>783117101</t>
  </si>
  <si>
    <t>Krycí jednonásobný syntetický nátěr truhlářských konstrukcí</t>
  </si>
  <si>
    <t>2069988847</t>
  </si>
  <si>
    <t>26,4</t>
  </si>
  <si>
    <t>783122101</t>
  </si>
  <si>
    <t>Lokální tmelení truhlářských konstrukcí včetně přebroušení disperzním tmelem plochy do 10%</t>
  </si>
  <si>
    <t>-1211668129</t>
  </si>
  <si>
    <t>783128211</t>
  </si>
  <si>
    <t>Lakovací dvojnásobný akrylátový nátěr truhlářských konstrukcí s mezibroušením</t>
  </si>
  <si>
    <t>-537482186</t>
  </si>
  <si>
    <t>784</t>
  </si>
  <si>
    <t>Dokončovací práce - malby a tapety</t>
  </si>
  <si>
    <t>784111001</t>
  </si>
  <si>
    <t>Oprášení (ometení ) podkladu v místnostech výšky do 3,80 m</t>
  </si>
  <si>
    <t>1992802294</t>
  </si>
  <si>
    <t>"strop z legendy místností"650,3</t>
  </si>
  <si>
    <t>"stěny"61,5*5*3+3,8*8*3+5*22*3+5,46*11*3+5,4*6*3</t>
  </si>
  <si>
    <t>784111031</t>
  </si>
  <si>
    <t>Omytí podkladu v místnostech výšky do 3,80 m</t>
  </si>
  <si>
    <t>-218675290</t>
  </si>
  <si>
    <t>784121001</t>
  </si>
  <si>
    <t>Oškrabání malby v mísnostech výšky do 3,80 m</t>
  </si>
  <si>
    <t>1181138527</t>
  </si>
  <si>
    <t>784181111</t>
  </si>
  <si>
    <t>Základní silikátová jednonásobná penetrace podkladu v místnostech výšky do 3,80m</t>
  </si>
  <si>
    <t>1914062670</t>
  </si>
  <si>
    <t>784425271</t>
  </si>
  <si>
    <t>Malby vápenné nebo difuzně iotevřené dvojnásobné v místnostech v do 3,8m</t>
  </si>
  <si>
    <t>1956047081</t>
  </si>
  <si>
    <t>Práce a dodávky M</t>
  </si>
  <si>
    <t>22-M</t>
  </si>
  <si>
    <t>Montáže elektroinstalací</t>
  </si>
  <si>
    <t>221</t>
  </si>
  <si>
    <t xml:space="preserve">Demontáž stávajících rozvodu a zař. EL NN v dotč.stěnách a  montáž kabelů CYKY (cca 236m) vč. zásuvek(cc15ksa krabic (cca15ks) do rychletuhnoucího tmele</t>
  </si>
  <si>
    <t>1486871557</t>
  </si>
  <si>
    <t>III. etapa 042019a2 - III. etapa Nová budova vnitřky</t>
  </si>
  <si>
    <t>-1975263370</t>
  </si>
  <si>
    <t>Mikroporezní sušící omítka stěn (románská) tl- 35 mm odk. R</t>
  </si>
  <si>
    <t>-39534902</t>
  </si>
  <si>
    <t>733386223</t>
  </si>
  <si>
    <t>-410589257</t>
  </si>
  <si>
    <t>2021981192</t>
  </si>
  <si>
    <t>120,95*0,25</t>
  </si>
  <si>
    <t>-762143861</t>
  </si>
  <si>
    <t>"1.PP"11,2*3+11,2*3+2*2*3+2,5*3+5*4*3</t>
  </si>
  <si>
    <t>"1.NP"(2,5+7+3+10+3+6,5+2+3,4+7,5)*3</t>
  </si>
  <si>
    <t>"venkovní"(3+3+10+7,15+2)*3</t>
  </si>
  <si>
    <t>-1357723861</t>
  </si>
  <si>
    <t>8,279</t>
  </si>
  <si>
    <t>-1775621437</t>
  </si>
  <si>
    <t>4,1395*2 'Přepočtené koeficientem množství</t>
  </si>
  <si>
    <t>-450478752</t>
  </si>
  <si>
    <t>-1371782424</t>
  </si>
  <si>
    <t>8,504</t>
  </si>
  <si>
    <t>-1527056760</t>
  </si>
  <si>
    <t xml:space="preserve">Dezinf. a fungicidní postřik  zdí a stropů (FB,P,Ip,1,2,3, SP +stíbro) ozn.F</t>
  </si>
  <si>
    <t>-750108232</t>
  </si>
  <si>
    <t>105421231</t>
  </si>
  <si>
    <t>262391169</t>
  </si>
  <si>
    <t>-1632962544</t>
  </si>
  <si>
    <t>26147993</t>
  </si>
  <si>
    <t>362,85</t>
  </si>
  <si>
    <t>Malby vápenné nebo difuzně otevřené dvojnásobné v místnostech v do 3,8m</t>
  </si>
  <si>
    <t>-1182151077</t>
  </si>
  <si>
    <t xml:space="preserve">Demontáž stávajících rozvodů a zař. EL NN v dotč.stěnách a  montáž kabelů CYKY  vč. zásuvek(cc3ks a krabic (cca2ks)do těsnícího tmele a maltoviny hydroment</t>
  </si>
  <si>
    <t>1093649801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</si>
</sst>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8"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14"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ht="18.48"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ht="18.48" customHeight="1">
      <c r="B17" s="19"/>
      <c r="C17" s="20"/>
      <c r="D17" s="20"/>
      <c r="E17" s="25" t="s">
        <v>26</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v>
      </c>
      <c r="AO17" s="20"/>
      <c r="AP17" s="20"/>
      <c r="AQ17" s="20"/>
      <c r="AR17" s="18"/>
      <c r="BE17" s="29"/>
      <c r="BS17" s="15" t="s">
        <v>31</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ht="18.48" customHeight="1">
      <c r="B20" s="19"/>
      <c r="C20" s="20"/>
      <c r="D20" s="20"/>
      <c r="E20" s="25" t="s">
        <v>26</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v>
      </c>
      <c r="AO20" s="20"/>
      <c r="AP20" s="20"/>
      <c r="AQ20" s="20"/>
      <c r="AR20" s="18"/>
      <c r="BE20" s="29"/>
      <c r="BS20" s="15" t="s">
        <v>31</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33</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34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35</v>
      </c>
      <c r="M28" s="42"/>
      <c r="N28" s="42"/>
      <c r="O28" s="42"/>
      <c r="P28" s="42"/>
      <c r="Q28" s="37"/>
      <c r="R28" s="37"/>
      <c r="S28" s="37"/>
      <c r="T28" s="37"/>
      <c r="U28" s="37"/>
      <c r="V28" s="37"/>
      <c r="W28" s="42" t="s">
        <v>36</v>
      </c>
      <c r="X28" s="42"/>
      <c r="Y28" s="42"/>
      <c r="Z28" s="42"/>
      <c r="AA28" s="42"/>
      <c r="AB28" s="42"/>
      <c r="AC28" s="42"/>
      <c r="AD28" s="42"/>
      <c r="AE28" s="42"/>
      <c r="AF28" s="37"/>
      <c r="AG28" s="37"/>
      <c r="AH28" s="37"/>
      <c r="AI28" s="37"/>
      <c r="AJ28" s="37"/>
      <c r="AK28" s="42" t="s">
        <v>37</v>
      </c>
      <c r="AL28" s="42"/>
      <c r="AM28" s="42"/>
      <c r="AN28" s="42"/>
      <c r="AO28" s="42"/>
      <c r="AP28" s="37"/>
      <c r="AQ28" s="37"/>
      <c r="AR28" s="41"/>
      <c r="BE28" s="29"/>
    </row>
    <row r="29" s="2" customFormat="1" ht="14.4" customHeight="1">
      <c r="B29" s="43"/>
      <c r="C29" s="44"/>
      <c r="D29" s="30" t="s">
        <v>38</v>
      </c>
      <c r="E29" s="44"/>
      <c r="F29" s="30" t="s">
        <v>39</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2" customFormat="1" ht="14.4" customHeight="1">
      <c r="B30" s="43"/>
      <c r="C30" s="44"/>
      <c r="D30" s="44"/>
      <c r="E30" s="44"/>
      <c r="F30" s="30" t="s">
        <v>40</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2" customFormat="1" ht="14.4" customHeight="1">
      <c r="B31" s="43"/>
      <c r="C31" s="44"/>
      <c r="D31" s="44"/>
      <c r="E31" s="44"/>
      <c r="F31" s="30" t="s">
        <v>41</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2" customFormat="1" ht="14.4" customHeight="1">
      <c r="B32" s="43"/>
      <c r="C32" s="44"/>
      <c r="D32" s="44"/>
      <c r="E32" s="44"/>
      <c r="F32" s="30" t="s">
        <v>42</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2" customFormat="1" ht="14.4" customHeight="1">
      <c r="B33" s="43"/>
      <c r="C33" s="44"/>
      <c r="D33" s="44"/>
      <c r="E33" s="44"/>
      <c r="F33" s="30" t="s">
        <v>43</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9"/>
      <c r="D35" s="50" t="s">
        <v>44</v>
      </c>
      <c r="E35" s="51"/>
      <c r="F35" s="51"/>
      <c r="G35" s="51"/>
      <c r="H35" s="51"/>
      <c r="I35" s="51"/>
      <c r="J35" s="51"/>
      <c r="K35" s="51"/>
      <c r="L35" s="51"/>
      <c r="M35" s="51"/>
      <c r="N35" s="51"/>
      <c r="O35" s="51"/>
      <c r="P35" s="51"/>
      <c r="Q35" s="51"/>
      <c r="R35" s="51"/>
      <c r="S35" s="51"/>
      <c r="T35" s="52" t="s">
        <v>45</v>
      </c>
      <c r="U35" s="51"/>
      <c r="V35" s="51"/>
      <c r="W35" s="51"/>
      <c r="X35" s="53" t="s">
        <v>46</v>
      </c>
      <c r="Y35" s="51"/>
      <c r="Z35" s="51"/>
      <c r="AA35" s="51"/>
      <c r="AB35" s="51"/>
      <c r="AC35" s="51"/>
      <c r="AD35" s="51"/>
      <c r="AE35" s="51"/>
      <c r="AF35" s="51"/>
      <c r="AG35" s="51"/>
      <c r="AH35" s="51"/>
      <c r="AI35" s="51"/>
      <c r="AJ35" s="51"/>
      <c r="AK35" s="54">
        <f>SUM(AK26:AK33)</f>
        <v>0</v>
      </c>
      <c r="AL35" s="51"/>
      <c r="AM35" s="51"/>
      <c r="AN35" s="51"/>
      <c r="AO35" s="55"/>
      <c r="AP35" s="49"/>
      <c r="AQ35" s="49"/>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14.4" customHeight="1">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row>
    <row r="38"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1" customFormat="1" ht="14.4" customHeight="1">
      <c r="B49" s="36"/>
      <c r="C49" s="37"/>
      <c r="D49" s="56" t="s">
        <v>47</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48</v>
      </c>
      <c r="AI49" s="57"/>
      <c r="AJ49" s="57"/>
      <c r="AK49" s="57"/>
      <c r="AL49" s="57"/>
      <c r="AM49" s="57"/>
      <c r="AN49" s="57"/>
      <c r="AO49" s="57"/>
      <c r="AP49" s="37"/>
      <c r="AQ49" s="37"/>
      <c r="AR49" s="4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1" customFormat="1">
      <c r="B60" s="36"/>
      <c r="C60" s="37"/>
      <c r="D60" s="58" t="s">
        <v>49</v>
      </c>
      <c r="E60" s="39"/>
      <c r="F60" s="39"/>
      <c r="G60" s="39"/>
      <c r="H60" s="39"/>
      <c r="I60" s="39"/>
      <c r="J60" s="39"/>
      <c r="K60" s="39"/>
      <c r="L60" s="39"/>
      <c r="M60" s="39"/>
      <c r="N60" s="39"/>
      <c r="O60" s="39"/>
      <c r="P60" s="39"/>
      <c r="Q60" s="39"/>
      <c r="R60" s="39"/>
      <c r="S60" s="39"/>
      <c r="T60" s="39"/>
      <c r="U60" s="39"/>
      <c r="V60" s="58" t="s">
        <v>50</v>
      </c>
      <c r="W60" s="39"/>
      <c r="X60" s="39"/>
      <c r="Y60" s="39"/>
      <c r="Z60" s="39"/>
      <c r="AA60" s="39"/>
      <c r="AB60" s="39"/>
      <c r="AC60" s="39"/>
      <c r="AD60" s="39"/>
      <c r="AE60" s="39"/>
      <c r="AF60" s="39"/>
      <c r="AG60" s="39"/>
      <c r="AH60" s="58" t="s">
        <v>49</v>
      </c>
      <c r="AI60" s="39"/>
      <c r="AJ60" s="39"/>
      <c r="AK60" s="39"/>
      <c r="AL60" s="39"/>
      <c r="AM60" s="58" t="s">
        <v>50</v>
      </c>
      <c r="AN60" s="39"/>
      <c r="AO60" s="39"/>
      <c r="AP60" s="37"/>
      <c r="AQ60" s="37"/>
      <c r="AR60" s="41"/>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1" customFormat="1">
      <c r="B64" s="36"/>
      <c r="C64" s="37"/>
      <c r="D64" s="56" t="s">
        <v>51</v>
      </c>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6" t="s">
        <v>52</v>
      </c>
      <c r="AI64" s="57"/>
      <c r="AJ64" s="57"/>
      <c r="AK64" s="57"/>
      <c r="AL64" s="57"/>
      <c r="AM64" s="57"/>
      <c r="AN64" s="57"/>
      <c r="AO64" s="57"/>
      <c r="AP64" s="37"/>
      <c r="AQ64" s="37"/>
      <c r="AR64" s="41"/>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1" customFormat="1">
      <c r="B75" s="36"/>
      <c r="C75" s="37"/>
      <c r="D75" s="58" t="s">
        <v>49</v>
      </c>
      <c r="E75" s="39"/>
      <c r="F75" s="39"/>
      <c r="G75" s="39"/>
      <c r="H75" s="39"/>
      <c r="I75" s="39"/>
      <c r="J75" s="39"/>
      <c r="K75" s="39"/>
      <c r="L75" s="39"/>
      <c r="M75" s="39"/>
      <c r="N75" s="39"/>
      <c r="O75" s="39"/>
      <c r="P75" s="39"/>
      <c r="Q75" s="39"/>
      <c r="R75" s="39"/>
      <c r="S75" s="39"/>
      <c r="T75" s="39"/>
      <c r="U75" s="39"/>
      <c r="V75" s="58" t="s">
        <v>50</v>
      </c>
      <c r="W75" s="39"/>
      <c r="X75" s="39"/>
      <c r="Y75" s="39"/>
      <c r="Z75" s="39"/>
      <c r="AA75" s="39"/>
      <c r="AB75" s="39"/>
      <c r="AC75" s="39"/>
      <c r="AD75" s="39"/>
      <c r="AE75" s="39"/>
      <c r="AF75" s="39"/>
      <c r="AG75" s="39"/>
      <c r="AH75" s="58" t="s">
        <v>49</v>
      </c>
      <c r="AI75" s="39"/>
      <c r="AJ75" s="39"/>
      <c r="AK75" s="39"/>
      <c r="AL75" s="39"/>
      <c r="AM75" s="58" t="s">
        <v>50</v>
      </c>
      <c r="AN75" s="39"/>
      <c r="AO75" s="39"/>
      <c r="AP75" s="37"/>
      <c r="AQ75" s="37"/>
      <c r="AR75" s="41"/>
    </row>
    <row r="76" s="1" customFormat="1">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row>
    <row r="77" s="1" customFormat="1" ht="6.96" customHeight="1">
      <c r="B77" s="59"/>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41"/>
    </row>
    <row r="81" s="1" customFormat="1" ht="6.96" customHeight="1">
      <c r="B81" s="61"/>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41"/>
    </row>
    <row r="82" s="1" customFormat="1" ht="24.96" customHeight="1">
      <c r="B82" s="36"/>
      <c r="C82" s="21" t="s">
        <v>53</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row>
    <row r="83" s="1" customFormat="1" ht="6.96" customHeight="1">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row>
    <row r="84" s="3" customFormat="1" ht="12" customHeight="1">
      <c r="B84" s="63"/>
      <c r="C84" s="30" t="s">
        <v>13</v>
      </c>
      <c r="D84" s="64"/>
      <c r="E84" s="64"/>
      <c r="F84" s="64"/>
      <c r="G84" s="64"/>
      <c r="H84" s="64"/>
      <c r="I84" s="64"/>
      <c r="J84" s="64"/>
      <c r="K84" s="64"/>
      <c r="L84" s="64" t="str">
        <f>K5</f>
        <v>etapy042019a</v>
      </c>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5"/>
    </row>
    <row r="85" s="4" customFormat="1" ht="36.96" customHeight="1">
      <c r="B85" s="66"/>
      <c r="C85" s="67" t="s">
        <v>16</v>
      </c>
      <c r="D85" s="68"/>
      <c r="E85" s="68"/>
      <c r="F85" s="68"/>
      <c r="G85" s="68"/>
      <c r="H85" s="68"/>
      <c r="I85" s="68"/>
      <c r="J85" s="68"/>
      <c r="K85" s="68"/>
      <c r="L85" s="69" t="str">
        <f>K6</f>
        <v><![CDATA[ZŠ Svatoplukova]]></v>
      </c>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70"/>
    </row>
    <row r="86" s="1" customFormat="1" ht="6.96" customHeight="1">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row>
    <row r="87" s="1" customFormat="1" ht="12" customHeight="1">
      <c r="B87" s="36"/>
      <c r="C87" s="30" t="s">
        <v>20</v>
      </c>
      <c r="D87" s="37"/>
      <c r="E87" s="37"/>
      <c r="F87" s="37"/>
      <c r="G87" s="37"/>
      <c r="H87" s="37"/>
      <c r="I87" s="37"/>
      <c r="J87" s="37"/>
      <c r="K87" s="37"/>
      <c r="L87" s="71" t="str">
        <f>IF(K8="","",K8)</f>
        <v><![CDATA[Šternberk]]></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72" t="str">
        <f>IF(AN8= "","",AN8)</f>
        <v>20. 8. 2019</v>
      </c>
      <c r="AN87" s="72"/>
      <c r="AO87" s="37"/>
      <c r="AP87" s="37"/>
      <c r="AQ87" s="37"/>
      <c r="AR87" s="41"/>
    </row>
    <row r="88" s="1" customFormat="1" ht="6.96" customHeight="1">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row>
    <row r="89" s="1" customFormat="1" ht="15.15" customHeight="1">
      <c r="B89" s="36"/>
      <c r="C89" s="30" t="s">
        <v>24</v>
      </c>
      <c r="D89" s="37"/>
      <c r="E89" s="37"/>
      <c r="F89" s="37"/>
      <c r="G89" s="37"/>
      <c r="H89" s="37"/>
      <c r="I89" s="37"/>
      <c r="J89" s="37"/>
      <c r="K89" s="37"/>
      <c r="L89" s="64" t="str">
        <f>IF(E11= "","",E11)</f>
        <v xml:space="preserve"/>
      </c>
      <c r="M89" s="37"/>
      <c r="N89" s="37"/>
      <c r="O89" s="37"/>
      <c r="P89" s="37"/>
      <c r="Q89" s="37"/>
      <c r="R89" s="37"/>
      <c r="S89" s="37"/>
      <c r="T89" s="37"/>
      <c r="U89" s="37"/>
      <c r="V89" s="37"/>
      <c r="W89" s="37"/>
      <c r="X89" s="37"/>
      <c r="Y89" s="37"/>
      <c r="Z89" s="37"/>
      <c r="AA89" s="37"/>
      <c r="AB89" s="37"/>
      <c r="AC89" s="37"/>
      <c r="AD89" s="37"/>
      <c r="AE89" s="37"/>
      <c r="AF89" s="37"/>
      <c r="AG89" s="37"/>
      <c r="AH89" s="37"/>
      <c r="AI89" s="30" t="s">
        <v>30</v>
      </c>
      <c r="AJ89" s="37"/>
      <c r="AK89" s="37"/>
      <c r="AL89" s="37"/>
      <c r="AM89" s="73" t="str">
        <f>IF(E17="","",E17)</f>
        <v xml:space="preserve"/>
      </c>
      <c r="AN89" s="64"/>
      <c r="AO89" s="64"/>
      <c r="AP89" s="64"/>
      <c r="AQ89" s="37"/>
      <c r="AR89" s="41"/>
      <c r="AS89" s="74" t="s">
        <v>54</v>
      </c>
      <c r="AT89" s="75"/>
      <c r="AU89" s="76"/>
      <c r="AV89" s="76"/>
      <c r="AW89" s="76"/>
      <c r="AX89" s="76"/>
      <c r="AY89" s="76"/>
      <c r="AZ89" s="76"/>
      <c r="BA89" s="76"/>
      <c r="BB89" s="76"/>
      <c r="BC89" s="76"/>
      <c r="BD89" s="77"/>
    </row>
    <row r="90" s="1" customFormat="1" ht="15.15" customHeight="1">
      <c r="B90" s="36"/>
      <c r="C90" s="30" t="s">
        <v>28</v>
      </c>
      <c r="D90" s="37"/>
      <c r="E90" s="37"/>
      <c r="F90" s="37"/>
      <c r="G90" s="37"/>
      <c r="H90" s="37"/>
      <c r="I90" s="37"/>
      <c r="J90" s="37"/>
      <c r="K90" s="37"/>
      <c r="L90" s="64" t="str">
        <f><![CDATA[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32</v>
      </c>
      <c r="AJ90" s="37"/>
      <c r="AK90" s="37"/>
      <c r="AL90" s="37"/>
      <c r="AM90" s="73" t="str">
        <f>IF(E20="","",E20)</f>
        <v xml:space="preserve"/>
      </c>
      <c r="AN90" s="64"/>
      <c r="AO90" s="64"/>
      <c r="AP90" s="64"/>
      <c r="AQ90" s="37"/>
      <c r="AR90" s="41"/>
      <c r="AS90" s="78"/>
      <c r="AT90" s="79"/>
      <c r="AU90" s="80"/>
      <c r="AV90" s="80"/>
      <c r="AW90" s="80"/>
      <c r="AX90" s="80"/>
      <c r="AY90" s="80"/>
      <c r="AZ90" s="80"/>
      <c r="BA90" s="80"/>
      <c r="BB90" s="80"/>
      <c r="BC90" s="80"/>
      <c r="BD90" s="81"/>
    </row>
    <row r="91" s="1" customFormat="1" ht="10.8" customHeight="1">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2"/>
      <c r="AT91" s="83"/>
      <c r="AU91" s="84"/>
      <c r="AV91" s="84"/>
      <c r="AW91" s="84"/>
      <c r="AX91" s="84"/>
      <c r="AY91" s="84"/>
      <c r="AZ91" s="84"/>
      <c r="BA91" s="84"/>
      <c r="BB91" s="84"/>
      <c r="BC91" s="84"/>
      <c r="BD91" s="85"/>
    </row>
    <row r="92" s="1" customFormat="1" ht="29.28" customHeight="1">
      <c r="B92" s="36"/>
      <c r="C92" s="86" t="s">
        <v>55</v>
      </c>
      <c r="D92" s="87"/>
      <c r="E92" s="87"/>
      <c r="F92" s="87"/>
      <c r="G92" s="87"/>
      <c r="H92" s="88"/>
      <c r="I92" s="89" t="s">
        <v>56</v>
      </c>
      <c r="J92" s="87"/>
      <c r="K92" s="87"/>
      <c r="L92" s="87"/>
      <c r="M92" s="87"/>
      <c r="N92" s="87"/>
      <c r="O92" s="87"/>
      <c r="P92" s="87"/>
      <c r="Q92" s="87"/>
      <c r="R92" s="87"/>
      <c r="S92" s="87"/>
      <c r="T92" s="87"/>
      <c r="U92" s="87"/>
      <c r="V92" s="87"/>
      <c r="W92" s="87"/>
      <c r="X92" s="87"/>
      <c r="Y92" s="87"/>
      <c r="Z92" s="87"/>
      <c r="AA92" s="87"/>
      <c r="AB92" s="87"/>
      <c r="AC92" s="87"/>
      <c r="AD92" s="87"/>
      <c r="AE92" s="87"/>
      <c r="AF92" s="87"/>
      <c r="AG92" s="90" t="s">
        <v>57</v>
      </c>
      <c r="AH92" s="87"/>
      <c r="AI92" s="87"/>
      <c r="AJ92" s="87"/>
      <c r="AK92" s="87"/>
      <c r="AL92" s="87"/>
      <c r="AM92" s="87"/>
      <c r="AN92" s="89" t="s">
        <v>58</v>
      </c>
      <c r="AO92" s="87"/>
      <c r="AP92" s="91"/>
      <c r="AQ92" s="92" t="s">
        <v>59</v>
      </c>
      <c r="AR92" s="41"/>
      <c r="AS92" s="93" t="s">
        <v>60</v>
      </c>
      <c r="AT92" s="94" t="s">
        <v>61</v>
      </c>
      <c r="AU92" s="94" t="s">
        <v>62</v>
      </c>
      <c r="AV92" s="94" t="s">
        <v>63</v>
      </c>
      <c r="AW92" s="94" t="s">
        <v>64</v>
      </c>
      <c r="AX92" s="94" t="s">
        <v>65</v>
      </c>
      <c r="AY92" s="94" t="s">
        <v>66</v>
      </c>
      <c r="AZ92" s="94" t="s">
        <v>67</v>
      </c>
      <c r="BA92" s="94" t="s">
        <v>68</v>
      </c>
      <c r="BB92" s="94" t="s">
        <v>69</v>
      </c>
      <c r="BC92" s="94" t="s">
        <v>70</v>
      </c>
      <c r="BD92" s="95" t="s">
        <v>71</v>
      </c>
    </row>
    <row r="93" s="1" customFormat="1" ht="10.8" customHeight="1">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96"/>
      <c r="AT93" s="97"/>
      <c r="AU93" s="97"/>
      <c r="AV93" s="97"/>
      <c r="AW93" s="97"/>
      <c r="AX93" s="97"/>
      <c r="AY93" s="97"/>
      <c r="AZ93" s="97"/>
      <c r="BA93" s="97"/>
      <c r="BB93" s="97"/>
      <c r="BC93" s="97"/>
      <c r="BD93" s="98"/>
    </row>
    <row r="94" s="5" customFormat="1" ht="32.4" customHeight="1">
      <c r="B94" s="99"/>
      <c r="C94" s="100" t="s">
        <v>72</v>
      </c>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2">
        <f>ROUND(SUM(AG95:AG98),2)</f>
        <v>0</v>
      </c>
      <c r="AH94" s="102"/>
      <c r="AI94" s="102"/>
      <c r="AJ94" s="102"/>
      <c r="AK94" s="102"/>
      <c r="AL94" s="102"/>
      <c r="AM94" s="102"/>
      <c r="AN94" s="103">
        <f>SUM(AG94,AT94)</f>
        <v>0</v>
      </c>
      <c r="AO94" s="103"/>
      <c r="AP94" s="103"/>
      <c r="AQ94" s="104" t="s">
        <v>1</v>
      </c>
      <c r="AR94" s="105"/>
      <c r="AS94" s="106">
        <f>ROUND(SUM(AS95:AS98),2)</f>
        <v>0</v>
      </c>
      <c r="AT94" s="107">
        <f>ROUND(SUM(AV94:AW94),2)</f>
        <v>0</v>
      </c>
      <c r="AU94" s="108">
        <f>ROUND(SUM(AU95:AU98),5)</f>
        <v>0</v>
      </c>
      <c r="AV94" s="107">
        <f>ROUND(AZ94*L29,2)</f>
        <v>0</v>
      </c>
      <c r="AW94" s="107">
        <f>ROUND(BA94*L30,2)</f>
        <v>0</v>
      </c>
      <c r="AX94" s="107">
        <f>ROUND(BB94*L29,2)</f>
        <v>0</v>
      </c>
      <c r="AY94" s="107">
        <f>ROUND(BC94*L30,2)</f>
        <v>0</v>
      </c>
      <c r="AZ94" s="107">
        <f>ROUND(SUM(AZ95:AZ98),2)</f>
        <v>0</v>
      </c>
      <c r="BA94" s="107">
        <f>ROUND(SUM(BA95:BA98),2)</f>
        <v>0</v>
      </c>
      <c r="BB94" s="107">
        <f>ROUND(SUM(BB95:BB98),2)</f>
        <v>0</v>
      </c>
      <c r="BC94" s="107">
        <f>ROUND(SUM(BC95:BC98),2)</f>
        <v>0</v>
      </c>
      <c r="BD94" s="109">
        <f>ROUND(SUM(BD95:BD98),2)</f>
        <v>0</v>
      </c>
      <c r="BS94" s="110" t="s">
        <v>73</v>
      </c>
      <c r="BT94" s="110" t="s">
        <v>74</v>
      </c>
      <c r="BU94" s="111" t="s">
        <v>75</v>
      </c>
      <c r="BV94" s="110" t="s">
        <v>76</v>
      </c>
      <c r="BW94" s="110" t="s">
        <v>5</v>
      </c>
      <c r="BX94" s="110" t="s">
        <v>77</v>
      </c>
      <c r="CL94" s="110" t="s">
        <v>1</v>
      </c>
    </row>
    <row r="95" s="6" customFormat="1" ht="40.5" customHeight="1">
      <c r="A95" s="112" t="s">
        <v>78</v>
      </c>
      <c r="B95" s="113"/>
      <c r="C95" s="114"/>
      <c r="D95" s="115" t="s">
        <v>79</v>
      </c>
      <c r="E95" s="115"/>
      <c r="F95" s="115"/>
      <c r="G95" s="115"/>
      <c r="H95" s="115"/>
      <c r="I95" s="116"/>
      <c r="J95" s="115" t="s">
        <v>80</v>
      </c>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7">
        <f>'I. etapa 042019a1 - I. et...'!J30</f>
        <v>0</v>
      </c>
      <c r="AH95" s="116"/>
      <c r="AI95" s="116"/>
      <c r="AJ95" s="116"/>
      <c r="AK95" s="116"/>
      <c r="AL95" s="116"/>
      <c r="AM95" s="116"/>
      <c r="AN95" s="117">
        <f>SUM(AG95,AT95)</f>
        <v>0</v>
      </c>
      <c r="AO95" s="116"/>
      <c r="AP95" s="116"/>
      <c r="AQ95" s="118" t="s">
        <v>81</v>
      </c>
      <c r="AR95" s="119"/>
      <c r="AS95" s="120">
        <v>0</v>
      </c>
      <c r="AT95" s="121">
        <f>ROUND(SUM(AV95:AW95),2)</f>
        <v>0</v>
      </c>
      <c r="AU95" s="122">
        <f>'I. etapa 042019a1 - I. et...'!P125</f>
        <v>0</v>
      </c>
      <c r="AV95" s="121">
        <f>'I. etapa 042019a1 - I. et...'!J33</f>
        <v>0</v>
      </c>
      <c r="AW95" s="121">
        <f>'I. etapa 042019a1 - I. et...'!J34</f>
        <v>0</v>
      </c>
      <c r="AX95" s="121">
        <f>'I. etapa 042019a1 - I. et...'!J35</f>
        <v>0</v>
      </c>
      <c r="AY95" s="121">
        <f>'I. etapa 042019a1 - I. et...'!J36</f>
        <v>0</v>
      </c>
      <c r="AZ95" s="121">
        <f>'I. etapa 042019a1 - I. et...'!F33</f>
        <v>0</v>
      </c>
      <c r="BA95" s="121">
        <f>'I. etapa 042019a1 - I. et...'!F34</f>
        <v>0</v>
      </c>
      <c r="BB95" s="121">
        <f>'I. etapa 042019a1 - I. et...'!F35</f>
        <v>0</v>
      </c>
      <c r="BC95" s="121">
        <f>'I. etapa 042019a1 - I. et...'!F36</f>
        <v>0</v>
      </c>
      <c r="BD95" s="123">
        <f>'I. etapa 042019a1 - I. et...'!F37</f>
        <v>0</v>
      </c>
      <c r="BT95" s="124" t="s">
        <v>82</v>
      </c>
      <c r="BV95" s="124" t="s">
        <v>76</v>
      </c>
      <c r="BW95" s="124" t="s">
        <v>83</v>
      </c>
      <c r="BX95" s="124" t="s">
        <v>5</v>
      </c>
      <c r="CL95" s="124" t="s">
        <v>1</v>
      </c>
      <c r="CM95" s="124" t="s">
        <v>84</v>
      </c>
    </row>
    <row r="96" s="6" customFormat="1" ht="40.5" customHeight="1">
      <c r="A96" s="112" t="s">
        <v>78</v>
      </c>
      <c r="B96" s="113"/>
      <c r="C96" s="114"/>
      <c r="D96" s="115" t="s">
        <v>85</v>
      </c>
      <c r="E96" s="115"/>
      <c r="F96" s="115"/>
      <c r="G96" s="115"/>
      <c r="H96" s="115"/>
      <c r="I96" s="116"/>
      <c r="J96" s="115" t="s">
        <v>86</v>
      </c>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7">
        <f>'I. etapa 042019a2 - I. et...'!J30</f>
        <v>0</v>
      </c>
      <c r="AH96" s="116"/>
      <c r="AI96" s="116"/>
      <c r="AJ96" s="116"/>
      <c r="AK96" s="116"/>
      <c r="AL96" s="116"/>
      <c r="AM96" s="116"/>
      <c r="AN96" s="117">
        <f>SUM(AG96,AT96)</f>
        <v>0</v>
      </c>
      <c r="AO96" s="116"/>
      <c r="AP96" s="116"/>
      <c r="AQ96" s="118" t="s">
        <v>81</v>
      </c>
      <c r="AR96" s="119"/>
      <c r="AS96" s="120">
        <v>0</v>
      </c>
      <c r="AT96" s="121">
        <f>ROUND(SUM(AV96:AW96),2)</f>
        <v>0</v>
      </c>
      <c r="AU96" s="122">
        <f>'I. etapa 042019a2 - I. et...'!P126</f>
        <v>0</v>
      </c>
      <c r="AV96" s="121">
        <f>'I. etapa 042019a2 - I. et...'!J33</f>
        <v>0</v>
      </c>
      <c r="AW96" s="121">
        <f>'I. etapa 042019a2 - I. et...'!J34</f>
        <v>0</v>
      </c>
      <c r="AX96" s="121">
        <f>'I. etapa 042019a2 - I. et...'!J35</f>
        <v>0</v>
      </c>
      <c r="AY96" s="121">
        <f>'I. etapa 042019a2 - I. et...'!J36</f>
        <v>0</v>
      </c>
      <c r="AZ96" s="121">
        <f>'I. etapa 042019a2 - I. et...'!F33</f>
        <v>0</v>
      </c>
      <c r="BA96" s="121">
        <f>'I. etapa 042019a2 - I. et...'!F34</f>
        <v>0</v>
      </c>
      <c r="BB96" s="121">
        <f>'I. etapa 042019a2 - I. et...'!F35</f>
        <v>0</v>
      </c>
      <c r="BC96" s="121">
        <f>'I. etapa 042019a2 - I. et...'!F36</f>
        <v>0</v>
      </c>
      <c r="BD96" s="123">
        <f>'I. etapa 042019a2 - I. et...'!F37</f>
        <v>0</v>
      </c>
      <c r="BT96" s="124" t="s">
        <v>82</v>
      </c>
      <c r="BV96" s="124" t="s">
        <v>76</v>
      </c>
      <c r="BW96" s="124" t="s">
        <v>87</v>
      </c>
      <c r="BX96" s="124" t="s">
        <v>5</v>
      </c>
      <c r="CL96" s="124" t="s">
        <v>1</v>
      </c>
      <c r="CM96" s="124" t="s">
        <v>84</v>
      </c>
    </row>
    <row r="97" s="6" customFormat="1" ht="40.5" customHeight="1">
      <c r="A97" s="112" t="s">
        <v>78</v>
      </c>
      <c r="B97" s="113"/>
      <c r="C97" s="114"/>
      <c r="D97" s="115" t="s">
        <v>88</v>
      </c>
      <c r="E97" s="115"/>
      <c r="F97" s="115"/>
      <c r="G97" s="115"/>
      <c r="H97" s="115"/>
      <c r="I97" s="116"/>
      <c r="J97" s="115" t="s">
        <v>89</v>
      </c>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7">
        <f>'II. etapa 042019a1 - II. ...'!J30</f>
        <v>0</v>
      </c>
      <c r="AH97" s="116"/>
      <c r="AI97" s="116"/>
      <c r="AJ97" s="116"/>
      <c r="AK97" s="116"/>
      <c r="AL97" s="116"/>
      <c r="AM97" s="116"/>
      <c r="AN97" s="117">
        <f>SUM(AG97,AT97)</f>
        <v>0</v>
      </c>
      <c r="AO97" s="116"/>
      <c r="AP97" s="116"/>
      <c r="AQ97" s="118" t="s">
        <v>81</v>
      </c>
      <c r="AR97" s="119"/>
      <c r="AS97" s="120">
        <v>0</v>
      </c>
      <c r="AT97" s="121">
        <f>ROUND(SUM(AV97:AW97),2)</f>
        <v>0</v>
      </c>
      <c r="AU97" s="122">
        <f>'II. etapa 042019a1 - II. ...'!P129</f>
        <v>0</v>
      </c>
      <c r="AV97" s="121">
        <f>'II. etapa 042019a1 - II. ...'!J33</f>
        <v>0</v>
      </c>
      <c r="AW97" s="121">
        <f>'II. etapa 042019a1 - II. ...'!J34</f>
        <v>0</v>
      </c>
      <c r="AX97" s="121">
        <f>'II. etapa 042019a1 - II. ...'!J35</f>
        <v>0</v>
      </c>
      <c r="AY97" s="121">
        <f>'II. etapa 042019a1 - II. ...'!J36</f>
        <v>0</v>
      </c>
      <c r="AZ97" s="121">
        <f>'II. etapa 042019a1 - II. ...'!F33</f>
        <v>0</v>
      </c>
      <c r="BA97" s="121">
        <f>'II. etapa 042019a1 - II. ...'!F34</f>
        <v>0</v>
      </c>
      <c r="BB97" s="121">
        <f>'II. etapa 042019a1 - II. ...'!F35</f>
        <v>0</v>
      </c>
      <c r="BC97" s="121">
        <f>'II. etapa 042019a1 - II. ...'!F36</f>
        <v>0</v>
      </c>
      <c r="BD97" s="123">
        <f>'II. etapa 042019a1 - II. ...'!F37</f>
        <v>0</v>
      </c>
      <c r="BT97" s="124" t="s">
        <v>82</v>
      </c>
      <c r="BV97" s="124" t="s">
        <v>76</v>
      </c>
      <c r="BW97" s="124" t="s">
        <v>90</v>
      </c>
      <c r="BX97" s="124" t="s">
        <v>5</v>
      </c>
      <c r="CL97" s="124" t="s">
        <v>1</v>
      </c>
      <c r="CM97" s="124" t="s">
        <v>84</v>
      </c>
    </row>
    <row r="98" s="6" customFormat="1" ht="54" customHeight="1">
      <c r="A98" s="112" t="s">
        <v>78</v>
      </c>
      <c r="B98" s="113"/>
      <c r="C98" s="114"/>
      <c r="D98" s="115" t="s">
        <v>91</v>
      </c>
      <c r="E98" s="115"/>
      <c r="F98" s="115"/>
      <c r="G98" s="115"/>
      <c r="H98" s="115"/>
      <c r="I98" s="116"/>
      <c r="J98" s="115" t="s">
        <v>92</v>
      </c>
      <c r="K98" s="115"/>
      <c r="L98" s="115"/>
      <c r="M98" s="115"/>
      <c r="N98" s="115"/>
      <c r="O98" s="115"/>
      <c r="P98" s="115"/>
      <c r="Q98" s="115"/>
      <c r="R98" s="115"/>
      <c r="S98" s="115"/>
      <c r="T98" s="115"/>
      <c r="U98" s="115"/>
      <c r="V98" s="115"/>
      <c r="W98" s="115"/>
      <c r="X98" s="115"/>
      <c r="Y98" s="115"/>
      <c r="Z98" s="115"/>
      <c r="AA98" s="115"/>
      <c r="AB98" s="115"/>
      <c r="AC98" s="115"/>
      <c r="AD98" s="115"/>
      <c r="AE98" s="115"/>
      <c r="AF98" s="115"/>
      <c r="AG98" s="117">
        <f>'III. etapa 042019a2 - III...'!J30</f>
        <v>0</v>
      </c>
      <c r="AH98" s="116"/>
      <c r="AI98" s="116"/>
      <c r="AJ98" s="116"/>
      <c r="AK98" s="116"/>
      <c r="AL98" s="116"/>
      <c r="AM98" s="116"/>
      <c r="AN98" s="117">
        <f>SUM(AG98,AT98)</f>
        <v>0</v>
      </c>
      <c r="AO98" s="116"/>
      <c r="AP98" s="116"/>
      <c r="AQ98" s="118" t="s">
        <v>81</v>
      </c>
      <c r="AR98" s="119"/>
      <c r="AS98" s="125">
        <v>0</v>
      </c>
      <c r="AT98" s="126">
        <f>ROUND(SUM(AV98:AW98),2)</f>
        <v>0</v>
      </c>
      <c r="AU98" s="127">
        <f>'III. etapa 042019a2 - III...'!P125</f>
        <v>0</v>
      </c>
      <c r="AV98" s="126">
        <f>'III. etapa 042019a2 - III...'!J33</f>
        <v>0</v>
      </c>
      <c r="AW98" s="126">
        <f>'III. etapa 042019a2 - III...'!J34</f>
        <v>0</v>
      </c>
      <c r="AX98" s="126">
        <f>'III. etapa 042019a2 - III...'!J35</f>
        <v>0</v>
      </c>
      <c r="AY98" s="126">
        <f>'III. etapa 042019a2 - III...'!J36</f>
        <v>0</v>
      </c>
      <c r="AZ98" s="126">
        <f>'III. etapa 042019a2 - III...'!F33</f>
        <v>0</v>
      </c>
      <c r="BA98" s="126">
        <f>'III. etapa 042019a2 - III...'!F34</f>
        <v>0</v>
      </c>
      <c r="BB98" s="126">
        <f>'III. etapa 042019a2 - III...'!F35</f>
        <v>0</v>
      </c>
      <c r="BC98" s="126">
        <f>'III. etapa 042019a2 - III...'!F36</f>
        <v>0</v>
      </c>
      <c r="BD98" s="128">
        <f>'III. etapa 042019a2 - III...'!F37</f>
        <v>0</v>
      </c>
      <c r="BT98" s="124" t="s">
        <v>82</v>
      </c>
      <c r="BV98" s="124" t="s">
        <v>76</v>
      </c>
      <c r="BW98" s="124" t="s">
        <v>93</v>
      </c>
      <c r="BX98" s="124" t="s">
        <v>5</v>
      </c>
      <c r="CL98" s="124" t="s">
        <v>1</v>
      </c>
      <c r="CM98" s="124" t="s">
        <v>84</v>
      </c>
    </row>
    <row r="99" s="1" customFormat="1" ht="30" customHeight="1">
      <c r="B99" s="36"/>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41"/>
    </row>
    <row r="100" s="1" customFormat="1" ht="6.96" customHeight="1">
      <c r="B100" s="59"/>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41"/>
    </row>
  </sheetData>
  <mergeCells count="5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G94:AM94"/>
    <mergeCell ref="AN94:AP94"/>
    <mergeCell ref="C92:G92"/>
    <mergeCell ref="I92:AF92"/>
    <mergeCell ref="D95:H95"/>
    <mergeCell ref="J95:AF95"/>
    <mergeCell ref="D96:H96"/>
    <mergeCell ref="J96:AF96"/>
    <mergeCell ref="D97:H97"/>
    <mergeCell ref="J97:AF97"/>
    <mergeCell ref="D98:H98"/>
    <mergeCell ref="J98:AF98"/>
  </mergeCells>
  <hyperlinks>
    <hyperlink ref="A95" location="'I. etapa 042019a1 - I. et...'!C2" display="/"/>
    <hyperlink ref="A96" location="'I. etapa 042019a2 - I. et...'!C2" display="/"/>
    <hyperlink ref="A97" location="'II. etapa 042019a1 - II. ...'!C2" display="/"/>
    <hyperlink ref="A98" location="'III. etapa 042019a2 - III...'!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83</v>
      </c>
    </row>
    <row r="3" hidden="1" ht="6.96" customHeight="1">
      <c r="B3" s="130"/>
      <c r="C3" s="131"/>
      <c r="D3" s="131"/>
      <c r="E3" s="131"/>
      <c r="F3" s="131"/>
      <c r="G3" s="131"/>
      <c r="H3" s="131"/>
      <c r="I3" s="132"/>
      <c r="J3" s="131"/>
      <c r="K3" s="131"/>
      <c r="L3" s="18"/>
      <c r="AT3" s="15" t="s">
        <v>84</v>
      </c>
    </row>
    <row r="4" hidden="1" ht="24.96" customHeight="1">
      <c r="B4" s="18"/>
      <c r="D4" s="133" t="s">
        <v>94</v>
      </c>
      <c r="L4" s="18"/>
      <c r="M4" s="134" t="s">
        <v>10</v>
      </c>
      <c r="AT4" s="15" t="s">
        <v>4</v>
      </c>
    </row>
    <row r="5" hidden="1" ht="6.96" customHeight="1">
      <c r="B5" s="18"/>
      <c r="L5" s="18"/>
    </row>
    <row r="6" hidden="1" ht="12" customHeight="1">
      <c r="B6" s="18"/>
      <c r="D6" s="135" t="s">
        <v>16</v>
      </c>
      <c r="L6" s="18"/>
    </row>
    <row r="7" hidden="1" ht="16.5" customHeight="1">
      <c r="B7" s="18"/>
      <c r="E7" s="136" t="str">
        <f>'Rekapitulace stavby'!K6</f>
        <v><![CDATA[ZŠ Svatoplukova]]></v>
      </c>
      <c r="F7" s="135"/>
      <c r="G7" s="135"/>
      <c r="H7" s="135"/>
      <c r="L7" s="18"/>
    </row>
    <row r="8" hidden="1" s="1" customFormat="1" ht="12" customHeight="1">
      <c r="B8" s="41"/>
      <c r="D8" s="135" t="s">
        <v>95</v>
      </c>
      <c r="I8" s="137"/>
      <c r="L8" s="41"/>
    </row>
    <row r="9" hidden="1" s="1" customFormat="1" ht="36.96" customHeight="1">
      <c r="B9" s="41"/>
      <c r="E9" s="138" t="s">
        <v>96</v>
      </c>
      <c r="F9" s="1"/>
      <c r="G9" s="1"/>
      <c r="H9" s="1"/>
      <c r="I9" s="137"/>
      <c r="L9" s="41"/>
    </row>
    <row r="10" hidden="1" s="1" customFormat="1">
      <c r="B10" s="41"/>
      <c r="I10" s="137"/>
      <c r="L10" s="41"/>
    </row>
    <row r="11" hidden="1" s="1" customFormat="1" ht="12" customHeight="1">
      <c r="B11" s="41"/>
      <c r="D11" s="135" t="s">
        <v>18</v>
      </c>
      <c r="F11" s="139" t="s">
        <v>1</v>
      </c>
      <c r="I11" s="140" t="s">
        <v>19</v>
      </c>
      <c r="J11" s="139" t="s">
        <v>1</v>
      </c>
      <c r="L11" s="41"/>
    </row>
    <row r="12" hidden="1" s="1" customFormat="1" ht="12" customHeight="1">
      <c r="B12" s="41"/>
      <c r="D12" s="135" t="s">
        <v>20</v>
      </c>
      <c r="F12" s="139" t="s">
        <v>21</v>
      </c>
      <c r="I12" s="140" t="s">
        <v>22</v>
      </c>
      <c r="J12" s="141" t="str">
        <f>'Rekapitulace stavby'!AN8</f>
        <v>20. 8. 2019</v>
      </c>
      <c r="L12" s="41"/>
    </row>
    <row r="13" hidden="1" s="1" customFormat="1" ht="10.8" customHeight="1">
      <c r="B13" s="41"/>
      <c r="I13" s="137"/>
      <c r="L13" s="41"/>
    </row>
    <row r="14" hidden="1" s="1" customFormat="1" ht="12" customHeight="1">
      <c r="B14" s="41"/>
      <c r="D14" s="135" t="s">
        <v>24</v>
      </c>
      <c r="I14" s="140" t="s">
        <v>25</v>
      </c>
      <c r="J14" s="139" t="s">
        <v>1</v>
      </c>
      <c r="L14" s="41"/>
    </row>
    <row r="15" hidden="1" s="1" customFormat="1" ht="18" customHeight="1">
      <c r="B15" s="41"/>
      <c r="E15" s="139" t="s">
        <v>26</v>
      </c>
      <c r="I15" s="140" t="s">
        <v>27</v>
      </c>
      <c r="J15" s="139" t="s">
        <v>1</v>
      </c>
      <c r="L15" s="41"/>
    </row>
    <row r="16" hidden="1" s="1" customFormat="1" ht="6.96" customHeight="1">
      <c r="B16" s="41"/>
      <c r="I16" s="137"/>
      <c r="L16" s="41"/>
    </row>
    <row r="17" hidden="1" s="1" customFormat="1" ht="12" customHeight="1">
      <c r="B17" s="41"/>
      <c r="D17" s="135" t="s">
        <v>28</v>
      </c>
      <c r="I17" s="140" t="s">
        <v>25</v>
      </c>
      <c r="J17" s="31" t="str">
        <f>'Rekapitulace stavby'!AN13</f>
        <v><![CDATA[Vyplň údaj]]></v>
      </c>
      <c r="L17" s="41"/>
    </row>
    <row r="18" hidden="1" s="1" customFormat="1" ht="18" customHeight="1">
      <c r="B18" s="41"/>
      <c r="E18" s="31" t="str">
        <f>'Rekapitulace stavby'!E14</f>
        <v><![CDATA[Vyplň údaj]]></v>
      </c>
      <c r="F18" s="139"/>
      <c r="G18" s="139"/>
      <c r="H18" s="139"/>
      <c r="I18" s="140" t="s">
        <v>27</v>
      </c>
      <c r="J18" s="31" t="str">
        <f>'Rekapitulace stavby'!AN14</f>
        <v><![CDATA[Vyplň údaj]]></v>
      </c>
      <c r="L18" s="41"/>
    </row>
    <row r="19" hidden="1" s="1" customFormat="1" ht="6.96" customHeight="1">
      <c r="B19" s="41"/>
      <c r="I19" s="137"/>
      <c r="L19" s="41"/>
    </row>
    <row r="20" hidden="1" s="1" customFormat="1" ht="12" customHeight="1">
      <c r="B20" s="41"/>
      <c r="D20" s="135" t="s">
        <v>30</v>
      </c>
      <c r="I20" s="140" t="s">
        <v>25</v>
      </c>
      <c r="J20" s="139" t="s">
        <v>1</v>
      </c>
      <c r="L20" s="41"/>
    </row>
    <row r="21" hidden="1" s="1" customFormat="1" ht="18" customHeight="1">
      <c r="B21" s="41"/>
      <c r="E21" s="139" t="s">
        <v>26</v>
      </c>
      <c r="I21" s="140" t="s">
        <v>27</v>
      </c>
      <c r="J21" s="139" t="s">
        <v>1</v>
      </c>
      <c r="L21" s="41"/>
    </row>
    <row r="22" hidden="1" s="1" customFormat="1" ht="6.96" customHeight="1">
      <c r="B22" s="41"/>
      <c r="I22" s="137"/>
      <c r="L22" s="41"/>
    </row>
    <row r="23" hidden="1" s="1" customFormat="1" ht="12" customHeight="1">
      <c r="B23" s="41"/>
      <c r="D23" s="135" t="s">
        <v>32</v>
      </c>
      <c r="I23" s="140" t="s">
        <v>25</v>
      </c>
      <c r="J23" s="139" t="s">
        <v>1</v>
      </c>
      <c r="L23" s="41"/>
    </row>
    <row r="24" hidden="1" s="1" customFormat="1" ht="18" customHeight="1">
      <c r="B24" s="41"/>
      <c r="E24" s="139" t="s">
        <v>26</v>
      </c>
      <c r="I24" s="140" t="s">
        <v>27</v>
      </c>
      <c r="J24" s="139" t="s">
        <v>1</v>
      </c>
      <c r="L24" s="41"/>
    </row>
    <row r="25" hidden="1" s="1" customFormat="1" ht="6.96" customHeight="1">
      <c r="B25" s="41"/>
      <c r="I25" s="137"/>
      <c r="L25" s="41"/>
    </row>
    <row r="26" hidden="1" s="1" customFormat="1" ht="12" customHeight="1">
      <c r="B26" s="41"/>
      <c r="D26" s="135" t="s">
        <v>33</v>
      </c>
      <c r="I26" s="137"/>
      <c r="L26" s="41"/>
    </row>
    <row r="27" hidden="1" s="7" customFormat="1" ht="16.5" customHeight="1">
      <c r="B27" s="142"/>
      <c r="E27" s="143" t="s">
        <v>1</v>
      </c>
      <c r="F27" s="143"/>
      <c r="G27" s="143"/>
      <c r="H27" s="143"/>
      <c r="I27" s="144"/>
      <c r="L27" s="142"/>
    </row>
    <row r="28" hidden="1" s="1" customFormat="1" ht="6.96" customHeight="1">
      <c r="B28" s="41"/>
      <c r="I28" s="137"/>
      <c r="L28" s="41"/>
    </row>
    <row r="29" hidden="1" s="1" customFormat="1" ht="6.96" customHeight="1">
      <c r="B29" s="41"/>
      <c r="D29" s="76"/>
      <c r="E29" s="76"/>
      <c r="F29" s="76"/>
      <c r="G29" s="76"/>
      <c r="H29" s="76"/>
      <c r="I29" s="145"/>
      <c r="J29" s="76"/>
      <c r="K29" s="76"/>
      <c r="L29" s="41"/>
    </row>
    <row r="30" hidden="1" s="1" customFormat="1" ht="25.44" customHeight="1">
      <c r="B30" s="41"/>
      <c r="D30" s="146" t="s">
        <v>34</v>
      </c>
      <c r="I30" s="137"/>
      <c r="J30" s="147">
        <f>ROUND(J125, 2)</f>
        <v>0</v>
      </c>
      <c r="L30" s="41"/>
    </row>
    <row r="31" hidden="1" s="1" customFormat="1" ht="6.96" customHeight="1">
      <c r="B31" s="41"/>
      <c r="D31" s="76"/>
      <c r="E31" s="76"/>
      <c r="F31" s="76"/>
      <c r="G31" s="76"/>
      <c r="H31" s="76"/>
      <c r="I31" s="145"/>
      <c r="J31" s="76"/>
      <c r="K31" s="76"/>
      <c r="L31" s="41"/>
    </row>
    <row r="32" hidden="1" s="1" customFormat="1" ht="14.4" customHeight="1">
      <c r="B32" s="41"/>
      <c r="F32" s="148" t="s">
        <v>36</v>
      </c>
      <c r="I32" s="149" t="s">
        <v>35</v>
      </c>
      <c r="J32" s="148" t="s">
        <v>37</v>
      </c>
      <c r="L32" s="41"/>
    </row>
    <row r="33" hidden="1" s="1" customFormat="1" ht="14.4" customHeight="1">
      <c r="B33" s="41"/>
      <c r="D33" s="150" t="s">
        <v>38</v>
      </c>
      <c r="E33" s="135" t="s">
        <v>39</v>
      </c>
      <c r="F33" s="151">
        <f>ROUND((SUM(BE125:BE230)),  2)</f>
        <v>0</v>
      </c>
      <c r="I33" s="152">
        <v>0.20999999999999999</v>
      </c>
      <c r="J33" s="151">
        <f>ROUND(((SUM(BE125:BE230))*I33),  2)</f>
        <v>0</v>
      </c>
      <c r="L33" s="41"/>
    </row>
    <row r="34" hidden="1" s="1" customFormat="1" ht="14.4" customHeight="1">
      <c r="B34" s="41"/>
      <c r="E34" s="135" t="s">
        <v>40</v>
      </c>
      <c r="F34" s="151">
        <f>ROUND((SUM(BF125:BF230)),  2)</f>
        <v>0</v>
      </c>
      <c r="I34" s="152">
        <v>0.14999999999999999</v>
      </c>
      <c r="J34" s="151">
        <f>ROUND(((SUM(BF125:BF230))*I34),  2)</f>
        <v>0</v>
      </c>
      <c r="L34" s="41"/>
    </row>
    <row r="35" hidden="1" s="1" customFormat="1" ht="14.4" customHeight="1">
      <c r="B35" s="41"/>
      <c r="E35" s="135" t="s">
        <v>41</v>
      </c>
      <c r="F35" s="151">
        <f>ROUND((SUM(BG125:BG230)),  2)</f>
        <v>0</v>
      </c>
      <c r="I35" s="152">
        <v>0.20999999999999999</v>
      </c>
      <c r="J35" s="151">
        <f>0</f>
        <v>0</v>
      </c>
      <c r="L35" s="41"/>
    </row>
    <row r="36" hidden="1" s="1" customFormat="1" ht="14.4" customHeight="1">
      <c r="B36" s="41"/>
      <c r="E36" s="135" t="s">
        <v>42</v>
      </c>
      <c r="F36" s="151">
        <f>ROUND((SUM(BH125:BH230)),  2)</f>
        <v>0</v>
      </c>
      <c r="I36" s="152">
        <v>0.14999999999999999</v>
      </c>
      <c r="J36" s="151">
        <f>0</f>
        <v>0</v>
      </c>
      <c r="L36" s="41"/>
    </row>
    <row r="37" hidden="1" s="1" customFormat="1" ht="14.4" customHeight="1">
      <c r="B37" s="41"/>
      <c r="E37" s="135" t="s">
        <v>43</v>
      </c>
      <c r="F37" s="151">
        <f>ROUND((SUM(BI125:BI230)),  2)</f>
        <v>0</v>
      </c>
      <c r="I37" s="152">
        <v>0</v>
      </c>
      <c r="J37" s="151">
        <f>0</f>
        <v>0</v>
      </c>
      <c r="L37" s="41"/>
    </row>
    <row r="38" hidden="1" s="1" customFormat="1" ht="6.96" customHeight="1">
      <c r="B38" s="41"/>
      <c r="I38" s="137"/>
      <c r="L38" s="41"/>
    </row>
    <row r="39" hidden="1" s="1" customFormat="1" ht="25.44" customHeight="1">
      <c r="B39" s="41"/>
      <c r="C39" s="153"/>
      <c r="D39" s="154" t="s">
        <v>44</v>
      </c>
      <c r="E39" s="155"/>
      <c r="F39" s="155"/>
      <c r="G39" s="156" t="s">
        <v>45</v>
      </c>
      <c r="H39" s="157" t="s">
        <v>46</v>
      </c>
      <c r="I39" s="158"/>
      <c r="J39" s="159">
        <f>SUM(J30:J37)</f>
        <v>0</v>
      </c>
      <c r="K39" s="160"/>
      <c r="L39" s="41"/>
    </row>
    <row r="40" hidden="1" s="1" customFormat="1" ht="14.4" customHeight="1">
      <c r="B40" s="41"/>
      <c r="I40" s="137"/>
      <c r="L40" s="41"/>
    </row>
    <row r="41" hidden="1" ht="14.4" customHeight="1">
      <c r="B41" s="18"/>
      <c r="L41" s="18"/>
    </row>
    <row r="42" hidden="1" ht="14.4" customHeight="1">
      <c r="B42" s="18"/>
      <c r="L42" s="18"/>
    </row>
    <row r="43" hidden="1" ht="14.4" customHeight="1">
      <c r="B43" s="18"/>
      <c r="L43" s="18"/>
    </row>
    <row r="44" hidden="1" ht="14.4" customHeight="1">
      <c r="B44" s="18"/>
      <c r="L44" s="18"/>
    </row>
    <row r="45" hidden="1" ht="14.4" customHeight="1">
      <c r="B45" s="18"/>
      <c r="L45" s="18"/>
    </row>
    <row r="46" hidden="1" ht="14.4" customHeight="1">
      <c r="B46" s="18"/>
      <c r="L46" s="18"/>
    </row>
    <row r="47" hidden="1" ht="14.4" customHeight="1">
      <c r="B47" s="18"/>
      <c r="L47" s="18"/>
    </row>
    <row r="48" hidden="1" ht="14.4" customHeight="1">
      <c r="B48" s="18"/>
      <c r="L48" s="18"/>
    </row>
    <row r="49" hidden="1" ht="14.4" customHeight="1">
      <c r="B49" s="18"/>
      <c r="L49" s="18"/>
    </row>
    <row r="50" hidden="1" s="1" customFormat="1" ht="14.4" customHeight="1">
      <c r="B50" s="41"/>
      <c r="D50" s="161" t="s">
        <v>47</v>
      </c>
      <c r="E50" s="162"/>
      <c r="F50" s="162"/>
      <c r="G50" s="161" t="s">
        <v>48</v>
      </c>
      <c r="H50" s="162"/>
      <c r="I50" s="163"/>
      <c r="J50" s="162"/>
      <c r="K50" s="162"/>
      <c r="L50" s="41"/>
    </row>
    <row r="51" hidden="1">
      <c r="B51" s="18"/>
      <c r="L51" s="18"/>
    </row>
    <row r="52" hidden="1">
      <c r="B52" s="18"/>
      <c r="L52" s="18"/>
    </row>
    <row r="53" hidden="1">
      <c r="B53" s="18"/>
      <c r="L53" s="18"/>
    </row>
    <row r="54" hidden="1">
      <c r="B54" s="18"/>
      <c r="L54" s="18"/>
    </row>
    <row r="55" hidden="1">
      <c r="B55" s="18"/>
      <c r="L55" s="18"/>
    </row>
    <row r="56" hidden="1">
      <c r="B56" s="18"/>
      <c r="L56" s="18"/>
    </row>
    <row r="57" hidden="1">
      <c r="B57" s="18"/>
      <c r="L57" s="18"/>
    </row>
    <row r="58" hidden="1">
      <c r="B58" s="18"/>
      <c r="L58" s="18"/>
    </row>
    <row r="59" hidden="1">
      <c r="B59" s="18"/>
      <c r="L59" s="18"/>
    </row>
    <row r="60" hidden="1">
      <c r="B60" s="18"/>
      <c r="L60" s="18"/>
    </row>
    <row r="61" hidden="1" s="1" customFormat="1">
      <c r="B61" s="41"/>
      <c r="D61" s="164" t="s">
        <v>49</v>
      </c>
      <c r="E61" s="165"/>
      <c r="F61" s="166" t="s">
        <v>50</v>
      </c>
      <c r="G61" s="164" t="s">
        <v>49</v>
      </c>
      <c r="H61" s="165"/>
      <c r="I61" s="167"/>
      <c r="J61" s="168" t="s">
        <v>50</v>
      </c>
      <c r="K61" s="165"/>
      <c r="L61" s="41"/>
    </row>
    <row r="62" hidden="1">
      <c r="B62" s="18"/>
      <c r="L62" s="18"/>
    </row>
    <row r="63" hidden="1">
      <c r="B63" s="18"/>
      <c r="L63" s="18"/>
    </row>
    <row r="64" hidden="1">
      <c r="B64" s="18"/>
      <c r="L64" s="18"/>
    </row>
    <row r="65" hidden="1" s="1" customFormat="1">
      <c r="B65" s="41"/>
      <c r="D65" s="161" t="s">
        <v>51</v>
      </c>
      <c r="E65" s="162"/>
      <c r="F65" s="162"/>
      <c r="G65" s="161" t="s">
        <v>52</v>
      </c>
      <c r="H65" s="162"/>
      <c r="I65" s="163"/>
      <c r="J65" s="162"/>
      <c r="K65" s="162"/>
      <c r="L65" s="41"/>
    </row>
    <row r="66" hidden="1">
      <c r="B66" s="18"/>
      <c r="L66" s="18"/>
    </row>
    <row r="67" hidden="1">
      <c r="B67" s="18"/>
      <c r="L67" s="18"/>
    </row>
    <row r="68" hidden="1">
      <c r="B68" s="18"/>
      <c r="L68" s="18"/>
    </row>
    <row r="69" hidden="1">
      <c r="B69" s="18"/>
      <c r="L69" s="18"/>
    </row>
    <row r="70" hidden="1">
      <c r="B70" s="18"/>
      <c r="L70" s="18"/>
    </row>
    <row r="71" hidden="1">
      <c r="B71" s="18"/>
      <c r="L71" s="18"/>
    </row>
    <row r="72" hidden="1">
      <c r="B72" s="18"/>
      <c r="L72" s="18"/>
    </row>
    <row r="73" hidden="1">
      <c r="B73" s="18"/>
      <c r="L73" s="18"/>
    </row>
    <row r="74" hidden="1">
      <c r="B74" s="18"/>
      <c r="L74" s="18"/>
    </row>
    <row r="75" hidden="1">
      <c r="B75" s="18"/>
      <c r="L75" s="18"/>
    </row>
    <row r="76" hidden="1" s="1" customFormat="1">
      <c r="B76" s="41"/>
      <c r="D76" s="164" t="s">
        <v>49</v>
      </c>
      <c r="E76" s="165"/>
      <c r="F76" s="166" t="s">
        <v>50</v>
      </c>
      <c r="G76" s="164" t="s">
        <v>49</v>
      </c>
      <c r="H76" s="165"/>
      <c r="I76" s="167"/>
      <c r="J76" s="168" t="s">
        <v>50</v>
      </c>
      <c r="K76" s="165"/>
      <c r="L76" s="41"/>
    </row>
    <row r="77" hidden="1" s="1" customFormat="1" ht="14.4" customHeight="1">
      <c r="B77" s="169"/>
      <c r="C77" s="170"/>
      <c r="D77" s="170"/>
      <c r="E77" s="170"/>
      <c r="F77" s="170"/>
      <c r="G77" s="170"/>
      <c r="H77" s="170"/>
      <c r="I77" s="171"/>
      <c r="J77" s="170"/>
      <c r="K77" s="170"/>
      <c r="L77" s="41"/>
    </row>
    <row r="78" hidden="1"/>
    <row r="79" hidden="1"/>
    <row r="80" hidden="1"/>
    <row r="81" s="1" customFormat="1" ht="6.96" customHeight="1">
      <c r="B81" s="172"/>
      <c r="C81" s="173"/>
      <c r="D81" s="173"/>
      <c r="E81" s="173"/>
      <c r="F81" s="173"/>
      <c r="G81" s="173"/>
      <c r="H81" s="173"/>
      <c r="I81" s="174"/>
      <c r="J81" s="173"/>
      <c r="K81" s="173"/>
      <c r="L81" s="41"/>
    </row>
    <row r="82" s="1" customFormat="1" ht="24.96" customHeight="1">
      <c r="B82" s="36"/>
      <c r="C82" s="21" t="s">
        <v>97</v>
      </c>
      <c r="D82" s="37"/>
      <c r="E82" s="37"/>
      <c r="F82" s="37"/>
      <c r="G82" s="37"/>
      <c r="H82" s="37"/>
      <c r="I82" s="137"/>
      <c r="J82" s="37"/>
      <c r="K82" s="37"/>
      <c r="L82" s="41"/>
    </row>
    <row r="83" s="1" customFormat="1" ht="6.96" customHeight="1">
      <c r="B83" s="36"/>
      <c r="C83" s="37"/>
      <c r="D83" s="37"/>
      <c r="E83" s="37"/>
      <c r="F83" s="37"/>
      <c r="G83" s="37"/>
      <c r="H83" s="37"/>
      <c r="I83" s="137"/>
      <c r="J83" s="37"/>
      <c r="K83" s="37"/>
      <c r="L83" s="41"/>
    </row>
    <row r="84" s="1" customFormat="1" ht="12" customHeight="1">
      <c r="B84" s="36"/>
      <c r="C84" s="30" t="s">
        <v>16</v>
      </c>
      <c r="D84" s="37"/>
      <c r="E84" s="37"/>
      <c r="F84" s="37"/>
      <c r="G84" s="37"/>
      <c r="H84" s="37"/>
      <c r="I84" s="137"/>
      <c r="J84" s="37"/>
      <c r="K84" s="37"/>
      <c r="L84" s="41"/>
    </row>
    <row r="85" s="1" customFormat="1" ht="16.5" customHeight="1">
      <c r="B85" s="36"/>
      <c r="C85" s="37"/>
      <c r="D85" s="37"/>
      <c r="E85" s="175" t="str">
        <f>E7</f>
        <v><![CDATA[ZŠ Svatoplukova]]></v>
      </c>
      <c r="F85" s="30"/>
      <c r="G85" s="30"/>
      <c r="H85" s="30"/>
      <c r="I85" s="137"/>
      <c r="J85" s="37"/>
      <c r="K85" s="37"/>
      <c r="L85" s="41"/>
    </row>
    <row r="86" s="1" customFormat="1" ht="12" customHeight="1">
      <c r="B86" s="36"/>
      <c r="C86" s="30" t="s">
        <v>95</v>
      </c>
      <c r="D86" s="37"/>
      <c r="E86" s="37"/>
      <c r="F86" s="37"/>
      <c r="G86" s="37"/>
      <c r="H86" s="37"/>
      <c r="I86" s="137"/>
      <c r="J86" s="37"/>
      <c r="K86" s="37"/>
      <c r="L86" s="41"/>
    </row>
    <row r="87" s="1" customFormat="1" ht="16.5" customHeight="1">
      <c r="B87" s="36"/>
      <c r="C87" s="37"/>
      <c r="D87" s="37"/>
      <c r="E87" s="69" t="str">
        <f>E9</f>
        <v><![CDATA[I. etapa 042019a1 - I. etapa Stará budova - I. etapa - vnitřní kanalizace]]></v>
      </c>
      <c r="F87" s="37"/>
      <c r="G87" s="37"/>
      <c r="H87" s="37"/>
      <c r="I87" s="137"/>
      <c r="J87" s="37"/>
      <c r="K87" s="37"/>
      <c r="L87" s="41"/>
    </row>
    <row r="88" s="1" customFormat="1" ht="6.96" customHeight="1">
      <c r="B88" s="36"/>
      <c r="C88" s="37"/>
      <c r="D88" s="37"/>
      <c r="E88" s="37"/>
      <c r="F88" s="37"/>
      <c r="G88" s="37"/>
      <c r="H88" s="37"/>
      <c r="I88" s="137"/>
      <c r="J88" s="37"/>
      <c r="K88" s="37"/>
      <c r="L88" s="41"/>
    </row>
    <row r="89" s="1" customFormat="1" ht="12" customHeight="1">
      <c r="B89" s="36"/>
      <c r="C89" s="30" t="s">
        <v>20</v>
      </c>
      <c r="D89" s="37"/>
      <c r="E89" s="37"/>
      <c r="F89" s="25" t="str">
        <f>F12</f>
        <v><![CDATA[Šternberk]]></v>
      </c>
      <c r="G89" s="37"/>
      <c r="H89" s="37"/>
      <c r="I89" s="140" t="s">
        <v>22</v>
      </c>
      <c r="J89" s="72" t="str">
        <f>IF(J12="","",J12)</f>
        <v>20. 8. 2019</v>
      </c>
      <c r="K89" s="37"/>
      <c r="L89" s="41"/>
    </row>
    <row r="90" s="1" customFormat="1" ht="6.96" customHeight="1">
      <c r="B90" s="36"/>
      <c r="C90" s="37"/>
      <c r="D90" s="37"/>
      <c r="E90" s="37"/>
      <c r="F90" s="37"/>
      <c r="G90" s="37"/>
      <c r="H90" s="37"/>
      <c r="I90" s="137"/>
      <c r="J90" s="37"/>
      <c r="K90" s="37"/>
      <c r="L90" s="41"/>
    </row>
    <row r="91" s="1" customFormat="1" ht="15.15" customHeight="1">
      <c r="B91" s="36"/>
      <c r="C91" s="30" t="s">
        <v>24</v>
      </c>
      <c r="D91" s="37"/>
      <c r="E91" s="37"/>
      <c r="F91" s="25" t="str">
        <f>E15</f>
        <v xml:space="preserve"/>
      </c>
      <c r="G91" s="37"/>
      <c r="H91" s="37"/>
      <c r="I91" s="140" t="s">
        <v>30</v>
      </c>
      <c r="J91" s="34" t="str">
        <f>E21</f>
        <v xml:space="preserve"/>
      </c>
      <c r="K91" s="37"/>
      <c r="L91" s="41"/>
    </row>
    <row r="92" s="1" customFormat="1" ht="15.15" customHeight="1">
      <c r="B92" s="36"/>
      <c r="C92" s="30" t="s">
        <v>28</v>
      </c>
      <c r="D92" s="37"/>
      <c r="E92" s="37"/>
      <c r="F92" s="25" t="str">
        <f>IF(E18="","",E18)</f>
        <v><![CDATA[Vyplň údaj]]></v>
      </c>
      <c r="G92" s="37"/>
      <c r="H92" s="37"/>
      <c r="I92" s="140" t="s">
        <v>32</v>
      </c>
      <c r="J92" s="34" t="str">
        <f>E24</f>
        <v xml:space="preserve"/>
      </c>
      <c r="K92" s="37"/>
      <c r="L92" s="41"/>
    </row>
    <row r="93" s="1" customFormat="1" ht="10.32" customHeight="1">
      <c r="B93" s="36"/>
      <c r="C93" s="37"/>
      <c r="D93" s="37"/>
      <c r="E93" s="37"/>
      <c r="F93" s="37"/>
      <c r="G93" s="37"/>
      <c r="H93" s="37"/>
      <c r="I93" s="137"/>
      <c r="J93" s="37"/>
      <c r="K93" s="37"/>
      <c r="L93" s="41"/>
    </row>
    <row r="94" s="1" customFormat="1" ht="29.28" customHeight="1">
      <c r="B94" s="36"/>
      <c r="C94" s="176" t="s">
        <v>98</v>
      </c>
      <c r="D94" s="177"/>
      <c r="E94" s="177"/>
      <c r="F94" s="177"/>
      <c r="G94" s="177"/>
      <c r="H94" s="177"/>
      <c r="I94" s="178"/>
      <c r="J94" s="179" t="s">
        <v>99</v>
      </c>
      <c r="K94" s="177"/>
      <c r="L94" s="41"/>
    </row>
    <row r="95" s="1" customFormat="1" ht="10.32" customHeight="1">
      <c r="B95" s="36"/>
      <c r="C95" s="37"/>
      <c r="D95" s="37"/>
      <c r="E95" s="37"/>
      <c r="F95" s="37"/>
      <c r="G95" s="37"/>
      <c r="H95" s="37"/>
      <c r="I95" s="137"/>
      <c r="J95" s="37"/>
      <c r="K95" s="37"/>
      <c r="L95" s="41"/>
    </row>
    <row r="96" s="1" customFormat="1" ht="22.8" customHeight="1">
      <c r="B96" s="36"/>
      <c r="C96" s="180" t="s">
        <v>100</v>
      </c>
      <c r="D96" s="37"/>
      <c r="E96" s="37"/>
      <c r="F96" s="37"/>
      <c r="G96" s="37"/>
      <c r="H96" s="37"/>
      <c r="I96" s="137"/>
      <c r="J96" s="103">
        <f>J125</f>
        <v>0</v>
      </c>
      <c r="K96" s="37"/>
      <c r="L96" s="41"/>
      <c r="AU96" s="15" t="s">
        <v>101</v>
      </c>
    </row>
    <row r="97" s="8" customFormat="1" ht="24.96" customHeight="1">
      <c r="B97" s="181"/>
      <c r="C97" s="182"/>
      <c r="D97" s="183" t="s">
        <v>102</v>
      </c>
      <c r="E97" s="184"/>
      <c r="F97" s="184"/>
      <c r="G97" s="184"/>
      <c r="H97" s="184"/>
      <c r="I97" s="185"/>
      <c r="J97" s="186">
        <f>J126</f>
        <v>0</v>
      </c>
      <c r="K97" s="182"/>
      <c r="L97" s="187"/>
    </row>
    <row r="98" s="9" customFormat="1" ht="19.92" customHeight="1">
      <c r="B98" s="188"/>
      <c r="C98" s="189"/>
      <c r="D98" s="190" t="s">
        <v>103</v>
      </c>
      <c r="E98" s="191"/>
      <c r="F98" s="191"/>
      <c r="G98" s="191"/>
      <c r="H98" s="191"/>
      <c r="I98" s="192"/>
      <c r="J98" s="193">
        <f>J127</f>
        <v>0</v>
      </c>
      <c r="K98" s="189"/>
      <c r="L98" s="194"/>
    </row>
    <row r="99" s="8" customFormat="1" ht="24.96" customHeight="1">
      <c r="B99" s="181"/>
      <c r="C99" s="182"/>
      <c r="D99" s="183" t="s">
        <v>104</v>
      </c>
      <c r="E99" s="184"/>
      <c r="F99" s="184"/>
      <c r="G99" s="184"/>
      <c r="H99" s="184"/>
      <c r="I99" s="185"/>
      <c r="J99" s="186">
        <f>J158</f>
        <v>0</v>
      </c>
      <c r="K99" s="182"/>
      <c r="L99" s="187"/>
    </row>
    <row r="100" s="9" customFormat="1" ht="19.92" customHeight="1">
      <c r="B100" s="188"/>
      <c r="C100" s="189"/>
      <c r="D100" s="190" t="s">
        <v>105</v>
      </c>
      <c r="E100" s="191"/>
      <c r="F100" s="191"/>
      <c r="G100" s="191"/>
      <c r="H100" s="191"/>
      <c r="I100" s="192"/>
      <c r="J100" s="193">
        <f>J159</f>
        <v>0</v>
      </c>
      <c r="K100" s="189"/>
      <c r="L100" s="194"/>
    </row>
    <row r="101" s="9" customFormat="1" ht="19.92" customHeight="1">
      <c r="B101" s="188"/>
      <c r="C101" s="189"/>
      <c r="D101" s="190" t="s">
        <v>106</v>
      </c>
      <c r="E101" s="191"/>
      <c r="F101" s="191"/>
      <c r="G101" s="191"/>
      <c r="H101" s="191"/>
      <c r="I101" s="192"/>
      <c r="J101" s="193">
        <f>J181</f>
        <v>0</v>
      </c>
      <c r="K101" s="189"/>
      <c r="L101" s="194"/>
    </row>
    <row r="102" s="9" customFormat="1" ht="19.92" customHeight="1">
      <c r="B102" s="188"/>
      <c r="C102" s="189"/>
      <c r="D102" s="190" t="s">
        <v>107</v>
      </c>
      <c r="E102" s="191"/>
      <c r="F102" s="191"/>
      <c r="G102" s="191"/>
      <c r="H102" s="191"/>
      <c r="I102" s="192"/>
      <c r="J102" s="193">
        <f>J186</f>
        <v>0</v>
      </c>
      <c r="K102" s="189"/>
      <c r="L102" s="194"/>
    </row>
    <row r="103" s="9" customFormat="1" ht="19.92" customHeight="1">
      <c r="B103" s="188"/>
      <c r="C103" s="189"/>
      <c r="D103" s="190" t="s">
        <v>108</v>
      </c>
      <c r="E103" s="191"/>
      <c r="F103" s="191"/>
      <c r="G103" s="191"/>
      <c r="H103" s="191"/>
      <c r="I103" s="192"/>
      <c r="J103" s="193">
        <f>J196</f>
        <v>0</v>
      </c>
      <c r="K103" s="189"/>
      <c r="L103" s="194"/>
    </row>
    <row r="104" s="8" customFormat="1" ht="24.96" customHeight="1">
      <c r="B104" s="181"/>
      <c r="C104" s="182"/>
      <c r="D104" s="183" t="s">
        <v>109</v>
      </c>
      <c r="E104" s="184"/>
      <c r="F104" s="184"/>
      <c r="G104" s="184"/>
      <c r="H104" s="184"/>
      <c r="I104" s="185"/>
      <c r="J104" s="186">
        <f>J218</f>
        <v>0</v>
      </c>
      <c r="K104" s="182"/>
      <c r="L104" s="187"/>
    </row>
    <row r="105" s="8" customFormat="1" ht="24.96" customHeight="1">
      <c r="B105" s="181"/>
      <c r="C105" s="182"/>
      <c r="D105" s="183" t="s">
        <v>110</v>
      </c>
      <c r="E105" s="184"/>
      <c r="F105" s="184"/>
      <c r="G105" s="184"/>
      <c r="H105" s="184"/>
      <c r="I105" s="185"/>
      <c r="J105" s="186">
        <f>J220</f>
        <v>0</v>
      </c>
      <c r="K105" s="182"/>
      <c r="L105" s="187"/>
    </row>
    <row r="106" s="1" customFormat="1" ht="21.84" customHeight="1">
      <c r="B106" s="36"/>
      <c r="C106" s="37"/>
      <c r="D106" s="37"/>
      <c r="E106" s="37"/>
      <c r="F106" s="37"/>
      <c r="G106" s="37"/>
      <c r="H106" s="37"/>
      <c r="I106" s="137"/>
      <c r="J106" s="37"/>
      <c r="K106" s="37"/>
      <c r="L106" s="41"/>
    </row>
    <row r="107" s="1" customFormat="1" ht="6.96" customHeight="1">
      <c r="B107" s="59"/>
      <c r="C107" s="60"/>
      <c r="D107" s="60"/>
      <c r="E107" s="60"/>
      <c r="F107" s="60"/>
      <c r="G107" s="60"/>
      <c r="H107" s="60"/>
      <c r="I107" s="171"/>
      <c r="J107" s="60"/>
      <c r="K107" s="60"/>
      <c r="L107" s="41"/>
    </row>
    <row r="111" s="1" customFormat="1" ht="6.96" customHeight="1">
      <c r="B111" s="61"/>
      <c r="C111" s="62"/>
      <c r="D111" s="62"/>
      <c r="E111" s="62"/>
      <c r="F111" s="62"/>
      <c r="G111" s="62"/>
      <c r="H111" s="62"/>
      <c r="I111" s="174"/>
      <c r="J111" s="62"/>
      <c r="K111" s="62"/>
      <c r="L111" s="41"/>
    </row>
    <row r="112" s="1" customFormat="1" ht="24.96" customHeight="1">
      <c r="B112" s="36"/>
      <c r="C112" s="21" t="s">
        <v>111</v>
      </c>
      <c r="D112" s="37"/>
      <c r="E112" s="37"/>
      <c r="F112" s="37"/>
      <c r="G112" s="37"/>
      <c r="H112" s="37"/>
      <c r="I112" s="137"/>
      <c r="J112" s="37"/>
      <c r="K112" s="37"/>
      <c r="L112" s="41"/>
    </row>
    <row r="113" s="1" customFormat="1" ht="6.96" customHeight="1">
      <c r="B113" s="36"/>
      <c r="C113" s="37"/>
      <c r="D113" s="37"/>
      <c r="E113" s="37"/>
      <c r="F113" s="37"/>
      <c r="G113" s="37"/>
      <c r="H113" s="37"/>
      <c r="I113" s="137"/>
      <c r="J113" s="37"/>
      <c r="K113" s="37"/>
      <c r="L113" s="41"/>
    </row>
    <row r="114" s="1" customFormat="1" ht="12" customHeight="1">
      <c r="B114" s="36"/>
      <c r="C114" s="30" t="s">
        <v>16</v>
      </c>
      <c r="D114" s="37"/>
      <c r="E114" s="37"/>
      <c r="F114" s="37"/>
      <c r="G114" s="37"/>
      <c r="H114" s="37"/>
      <c r="I114" s="137"/>
      <c r="J114" s="37"/>
      <c r="K114" s="37"/>
      <c r="L114" s="41"/>
    </row>
    <row r="115" s="1" customFormat="1" ht="16.5" customHeight="1">
      <c r="B115" s="36"/>
      <c r="C115" s="37"/>
      <c r="D115" s="37"/>
      <c r="E115" s="175" t="str">
        <f>E7</f>
        <v><![CDATA[ZŠ Svatoplukova]]></v>
      </c>
      <c r="F115" s="30"/>
      <c r="G115" s="30"/>
      <c r="H115" s="30"/>
      <c r="I115" s="137"/>
      <c r="J115" s="37"/>
      <c r="K115" s="37"/>
      <c r="L115" s="41"/>
    </row>
    <row r="116" s="1" customFormat="1" ht="12" customHeight="1">
      <c r="B116" s="36"/>
      <c r="C116" s="30" t="s">
        <v>95</v>
      </c>
      <c r="D116" s="37"/>
      <c r="E116" s="37"/>
      <c r="F116" s="37"/>
      <c r="G116" s="37"/>
      <c r="H116" s="37"/>
      <c r="I116" s="137"/>
      <c r="J116" s="37"/>
      <c r="K116" s="37"/>
      <c r="L116" s="41"/>
    </row>
    <row r="117" s="1" customFormat="1" ht="16.5" customHeight="1">
      <c r="B117" s="36"/>
      <c r="C117" s="37"/>
      <c r="D117" s="37"/>
      <c r="E117" s="69" t="str">
        <f>E9</f>
        <v><![CDATA[I. etapa 042019a1 - I. etapa Stará budova - I. etapa - vnitřní kanalizace]]></v>
      </c>
      <c r="F117" s="37"/>
      <c r="G117" s="37"/>
      <c r="H117" s="37"/>
      <c r="I117" s="137"/>
      <c r="J117" s="37"/>
      <c r="K117" s="37"/>
      <c r="L117" s="41"/>
    </row>
    <row r="118" s="1" customFormat="1" ht="6.96" customHeight="1">
      <c r="B118" s="36"/>
      <c r="C118" s="37"/>
      <c r="D118" s="37"/>
      <c r="E118" s="37"/>
      <c r="F118" s="37"/>
      <c r="G118" s="37"/>
      <c r="H118" s="37"/>
      <c r="I118" s="137"/>
      <c r="J118" s="37"/>
      <c r="K118" s="37"/>
      <c r="L118" s="41"/>
    </row>
    <row r="119" s="1" customFormat="1" ht="12" customHeight="1">
      <c r="B119" s="36"/>
      <c r="C119" s="30" t="s">
        <v>20</v>
      </c>
      <c r="D119" s="37"/>
      <c r="E119" s="37"/>
      <c r="F119" s="25" t="str">
        <f>F12</f>
        <v><![CDATA[Šternberk]]></v>
      </c>
      <c r="G119" s="37"/>
      <c r="H119" s="37"/>
      <c r="I119" s="140" t="s">
        <v>22</v>
      </c>
      <c r="J119" s="72" t="str">
        <f>IF(J12="","",J12)</f>
        <v>20. 8. 2019</v>
      </c>
      <c r="K119" s="37"/>
      <c r="L119" s="41"/>
    </row>
    <row r="120" s="1" customFormat="1" ht="6.96" customHeight="1">
      <c r="B120" s="36"/>
      <c r="C120" s="37"/>
      <c r="D120" s="37"/>
      <c r="E120" s="37"/>
      <c r="F120" s="37"/>
      <c r="G120" s="37"/>
      <c r="H120" s="37"/>
      <c r="I120" s="137"/>
      <c r="J120" s="37"/>
      <c r="K120" s="37"/>
      <c r="L120" s="41"/>
    </row>
    <row r="121" s="1" customFormat="1" ht="15.15" customHeight="1">
      <c r="B121" s="36"/>
      <c r="C121" s="30" t="s">
        <v>24</v>
      </c>
      <c r="D121" s="37"/>
      <c r="E121" s="37"/>
      <c r="F121" s="25" t="str">
        <f>E15</f>
        <v xml:space="preserve"/>
      </c>
      <c r="G121" s="37"/>
      <c r="H121" s="37"/>
      <c r="I121" s="140" t="s">
        <v>30</v>
      </c>
      <c r="J121" s="34" t="str">
        <f>E21</f>
        <v xml:space="preserve"/>
      </c>
      <c r="K121" s="37"/>
      <c r="L121" s="41"/>
    </row>
    <row r="122" s="1" customFormat="1" ht="15.15" customHeight="1">
      <c r="B122" s="36"/>
      <c r="C122" s="30" t="s">
        <v>28</v>
      </c>
      <c r="D122" s="37"/>
      <c r="E122" s="37"/>
      <c r="F122" s="25" t="str">
        <f>IF(E18="","",E18)</f>
        <v><![CDATA[Vyplň údaj]]></v>
      </c>
      <c r="G122" s="37"/>
      <c r="H122" s="37"/>
      <c r="I122" s="140" t="s">
        <v>32</v>
      </c>
      <c r="J122" s="34" t="str">
        <f>E24</f>
        <v xml:space="preserve"/>
      </c>
      <c r="K122" s="37"/>
      <c r="L122" s="41"/>
    </row>
    <row r="123" s="1" customFormat="1" ht="10.32" customHeight="1">
      <c r="B123" s="36"/>
      <c r="C123" s="37"/>
      <c r="D123" s="37"/>
      <c r="E123" s="37"/>
      <c r="F123" s="37"/>
      <c r="G123" s="37"/>
      <c r="H123" s="37"/>
      <c r="I123" s="137"/>
      <c r="J123" s="37"/>
      <c r="K123" s="37"/>
      <c r="L123" s="41"/>
    </row>
    <row r="124" s="10" customFormat="1" ht="29.28" customHeight="1">
      <c r="B124" s="195"/>
      <c r="C124" s="196" t="s">
        <v>112</v>
      </c>
      <c r="D124" s="197" t="s">
        <v>59</v>
      </c>
      <c r="E124" s="197" t="s">
        <v>55</v>
      </c>
      <c r="F124" s="197" t="s">
        <v>56</v>
      </c>
      <c r="G124" s="197" t="s">
        <v>113</v>
      </c>
      <c r="H124" s="197" t="s">
        <v>114</v>
      </c>
      <c r="I124" s="198" t="s">
        <v>115</v>
      </c>
      <c r="J124" s="197" t="s">
        <v>99</v>
      </c>
      <c r="K124" s="199" t="s">
        <v>116</v>
      </c>
      <c r="L124" s="200"/>
      <c r="M124" s="93" t="s">
        <v>1</v>
      </c>
      <c r="N124" s="94" t="s">
        <v>38</v>
      </c>
      <c r="O124" s="94" t="s">
        <v>117</v>
      </c>
      <c r="P124" s="94" t="s">
        <v>118</v>
      </c>
      <c r="Q124" s="94" t="s">
        <v>119</v>
      </c>
      <c r="R124" s="94" t="s">
        <v>120</v>
      </c>
      <c r="S124" s="94" t="s">
        <v>121</v>
      </c>
      <c r="T124" s="95" t="s">
        <v>122</v>
      </c>
    </row>
    <row r="125" s="1" customFormat="1" ht="22.8" customHeight="1">
      <c r="B125" s="36"/>
      <c r="C125" s="100" t="s">
        <v>123</v>
      </c>
      <c r="D125" s="37"/>
      <c r="E125" s="37"/>
      <c r="F125" s="37"/>
      <c r="G125" s="37"/>
      <c r="H125" s="37"/>
      <c r="I125" s="137"/>
      <c r="J125" s="201">
        <f>BK125</f>
        <v>0</v>
      </c>
      <c r="K125" s="37"/>
      <c r="L125" s="41"/>
      <c r="M125" s="96"/>
      <c r="N125" s="97"/>
      <c r="O125" s="97"/>
      <c r="P125" s="202">
        <f>P126+P158+P218+P220</f>
        <v>0</v>
      </c>
      <c r="Q125" s="97"/>
      <c r="R125" s="202">
        <f>R126+R158+R218+R220</f>
        <v>6.3040639999999994</v>
      </c>
      <c r="S125" s="97"/>
      <c r="T125" s="203">
        <f>T126+T158+T218+T220</f>
        <v>31.5032</v>
      </c>
      <c r="AT125" s="15" t="s">
        <v>73</v>
      </c>
      <c r="AU125" s="15" t="s">
        <v>101</v>
      </c>
      <c r="BK125" s="204">
        <f>BK126+BK158+BK218+BK220</f>
        <v>0</v>
      </c>
    </row>
    <row r="126" s="11" customFormat="1" ht="25.92" customHeight="1">
      <c r="B126" s="205"/>
      <c r="C126" s="206"/>
      <c r="D126" s="207" t="s">
        <v>73</v>
      </c>
      <c r="E126" s="208" t="s">
        <v>124</v>
      </c>
      <c r="F126" s="208" t="s">
        <v>125</v>
      </c>
      <c r="G126" s="206"/>
      <c r="H126" s="206"/>
      <c r="I126" s="209"/>
      <c r="J126" s="210">
        <f>BK126</f>
        <v>0</v>
      </c>
      <c r="K126" s="206"/>
      <c r="L126" s="211"/>
      <c r="M126" s="212"/>
      <c r="N126" s="213"/>
      <c r="O126" s="213"/>
      <c r="P126" s="214">
        <f>P127</f>
        <v>0</v>
      </c>
      <c r="Q126" s="213"/>
      <c r="R126" s="214">
        <f>R127</f>
        <v>0.015624000000000003</v>
      </c>
      <c r="S126" s="213"/>
      <c r="T126" s="215">
        <f>T127</f>
        <v>31.5032</v>
      </c>
      <c r="AR126" s="216" t="s">
        <v>82</v>
      </c>
      <c r="AT126" s="217" t="s">
        <v>73</v>
      </c>
      <c r="AU126" s="217" t="s">
        <v>74</v>
      </c>
      <c r="AY126" s="216" t="s">
        <v>126</v>
      </c>
      <c r="BK126" s="218">
        <f>BK127</f>
        <v>0</v>
      </c>
    </row>
    <row r="127" s="11" customFormat="1" ht="22.8" customHeight="1">
      <c r="B127" s="205"/>
      <c r="C127" s="206"/>
      <c r="D127" s="207" t="s">
        <v>73</v>
      </c>
      <c r="E127" s="219" t="s">
        <v>127</v>
      </c>
      <c r="F127" s="219" t="s">
        <v>128</v>
      </c>
      <c r="G127" s="206"/>
      <c r="H127" s="206"/>
      <c r="I127" s="209"/>
      <c r="J127" s="220">
        <f>BK127</f>
        <v>0</v>
      </c>
      <c r="K127" s="206"/>
      <c r="L127" s="211"/>
      <c r="M127" s="212"/>
      <c r="N127" s="213"/>
      <c r="O127" s="213"/>
      <c r="P127" s="214">
        <f>SUM(P128:P157)</f>
        <v>0</v>
      </c>
      <c r="Q127" s="213"/>
      <c r="R127" s="214">
        <f>SUM(R128:R157)</f>
        <v>0.015624000000000003</v>
      </c>
      <c r="S127" s="213"/>
      <c r="T127" s="215">
        <f>SUM(T128:T157)</f>
        <v>31.5032</v>
      </c>
      <c r="AR127" s="216" t="s">
        <v>82</v>
      </c>
      <c r="AT127" s="217" t="s">
        <v>73</v>
      </c>
      <c r="AU127" s="217" t="s">
        <v>82</v>
      </c>
      <c r="AY127" s="216" t="s">
        <v>126</v>
      </c>
      <c r="BK127" s="218">
        <f>SUM(BK128:BK157)</f>
        <v>0</v>
      </c>
    </row>
    <row r="128" s="1" customFormat="1" ht="24" customHeight="1">
      <c r="B128" s="36"/>
      <c r="C128" s="221" t="s">
        <v>82</v>
      </c>
      <c r="D128" s="221" t="s">
        <v>129</v>
      </c>
      <c r="E128" s="222" t="s">
        <v>130</v>
      </c>
      <c r="F128" s="223" t="s">
        <v>131</v>
      </c>
      <c r="G128" s="224" t="s">
        <v>132</v>
      </c>
      <c r="H128" s="225">
        <v>74.400000000000006</v>
      </c>
      <c r="I128" s="226"/>
      <c r="J128" s="227">
        <f>ROUND(I128*H128,2)</f>
        <v>0</v>
      </c>
      <c r="K128" s="223" t="s">
        <v>133</v>
      </c>
      <c r="L128" s="41"/>
      <c r="M128" s="228" t="s">
        <v>1</v>
      </c>
      <c r="N128" s="229" t="s">
        <v>39</v>
      </c>
      <c r="O128" s="84"/>
      <c r="P128" s="230">
        <f>O128*H128</f>
        <v>0</v>
      </c>
      <c r="Q128" s="230">
        <v>0.00021000000000000001</v>
      </c>
      <c r="R128" s="230">
        <f>Q128*H128</f>
        <v>0.015624000000000003</v>
      </c>
      <c r="S128" s="230">
        <v>0</v>
      </c>
      <c r="T128" s="231">
        <f>S128*H128</f>
        <v>0</v>
      </c>
      <c r="AR128" s="232" t="s">
        <v>134</v>
      </c>
      <c r="AT128" s="232" t="s">
        <v>129</v>
      </c>
      <c r="AU128" s="232" t="s">
        <v>84</v>
      </c>
      <c r="AY128" s="15" t="s">
        <v>126</v>
      </c>
      <c r="BE128" s="233">
        <f><![CDATA[IF(N128="základní",J128,0)]]></f>
        <v>0</v>
      </c>
      <c r="BF128" s="233">
        <f><![CDATA[IF(N128="snížená",J128,0)]]></f>
        <v>0</v>
      </c>
      <c r="BG128" s="233">
        <f><![CDATA[IF(N128="zákl. přenesená",J128,0)]]></f>
        <v>0</v>
      </c>
      <c r="BH128" s="233">
        <f><![CDATA[IF(N128="sníž. přenesená",J128,0)]]></f>
        <v>0</v>
      </c>
      <c r="BI128" s="233">
        <f><![CDATA[IF(N128="nulová",J128,0)]]></f>
        <v>0</v>
      </c>
      <c r="BJ128" s="15" t="s">
        <v>82</v>
      </c>
      <c r="BK128" s="233">
        <f>ROUND(I128*H128,2)</f>
        <v>0</v>
      </c>
      <c r="BL128" s="15" t="s">
        <v>134</v>
      </c>
      <c r="BM128" s="232" t="s">
        <v>135</v>
      </c>
    </row>
    <row r="129" s="12" customFormat="1">
      <c r="B129" s="234"/>
      <c r="C129" s="235"/>
      <c r="D129" s="236" t="s">
        <v>136</v>
      </c>
      <c r="E129" s="237" t="s">
        <v>1</v>
      </c>
      <c r="F129" s="238" t="s">
        <v>137</v>
      </c>
      <c r="G129" s="235"/>
      <c r="H129" s="239">
        <v>74.400000000000006</v>
      </c>
      <c r="I129" s="240"/>
      <c r="J129" s="235"/>
      <c r="K129" s="235"/>
      <c r="L129" s="241"/>
      <c r="M129" s="242"/>
      <c r="N129" s="243"/>
      <c r="O129" s="243"/>
      <c r="P129" s="243"/>
      <c r="Q129" s="243"/>
      <c r="R129" s="243"/>
      <c r="S129" s="243"/>
      <c r="T129" s="244"/>
      <c r="AT129" s="245" t="s">
        <v>136</v>
      </c>
      <c r="AU129" s="245" t="s">
        <v>84</v>
      </c>
      <c r="AV129" s="12" t="s">
        <v>84</v>
      </c>
      <c r="AW129" s="12" t="s">
        <v>31</v>
      </c>
      <c r="AX129" s="12" t="s">
        <v>82</v>
      </c>
      <c r="AY129" s="245" t="s">
        <v>126</v>
      </c>
    </row>
    <row r="130" s="1" customFormat="1" ht="24" customHeight="1">
      <c r="B130" s="36"/>
      <c r="C130" s="221" t="s">
        <v>84</v>
      </c>
      <c r="D130" s="221" t="s">
        <v>129</v>
      </c>
      <c r="E130" s="222" t="s">
        <v>138</v>
      </c>
      <c r="F130" s="223" t="s">
        <v>139</v>
      </c>
      <c r="G130" s="224" t="s">
        <v>132</v>
      </c>
      <c r="H130" s="225">
        <v>82.099999999999994</v>
      </c>
      <c r="I130" s="226"/>
      <c r="J130" s="227">
        <f>ROUND(I130*H130,2)</f>
        <v>0</v>
      </c>
      <c r="K130" s="223" t="s">
        <v>133</v>
      </c>
      <c r="L130" s="41"/>
      <c r="M130" s="228" t="s">
        <v>1</v>
      </c>
      <c r="N130" s="229" t="s">
        <v>39</v>
      </c>
      <c r="O130" s="84"/>
      <c r="P130" s="230">
        <f>O130*H130</f>
        <v>0</v>
      </c>
      <c r="Q130" s="230">
        <v>0</v>
      </c>
      <c r="R130" s="230">
        <f>Q130*H130</f>
        <v>0</v>
      </c>
      <c r="S130" s="230">
        <v>0.035000000000000003</v>
      </c>
      <c r="T130" s="231">
        <f>S130*H130</f>
        <v>2.8734999999999999</v>
      </c>
      <c r="AR130" s="232" t="s">
        <v>134</v>
      </c>
      <c r="AT130" s="232" t="s">
        <v>129</v>
      </c>
      <c r="AU130" s="232" t="s">
        <v>84</v>
      </c>
      <c r="AY130" s="15" t="s">
        <v>126</v>
      </c>
      <c r="BE130" s="233">
        <f><![CDATA[IF(N130="základní",J130,0)]]></f>
        <v>0</v>
      </c>
      <c r="BF130" s="233">
        <f><![CDATA[IF(N130="snížená",J130,0)]]></f>
        <v>0</v>
      </c>
      <c r="BG130" s="233">
        <f><![CDATA[IF(N130="zákl. přenesená",J130,0)]]></f>
        <v>0</v>
      </c>
      <c r="BH130" s="233">
        <f><![CDATA[IF(N130="sníž. přenesená",J130,0)]]></f>
        <v>0</v>
      </c>
      <c r="BI130" s="233">
        <f><![CDATA[IF(N130="nulová",J130,0)]]></f>
        <v>0</v>
      </c>
      <c r="BJ130" s="15" t="s">
        <v>82</v>
      </c>
      <c r="BK130" s="233">
        <f>ROUND(I130*H130,2)</f>
        <v>0</v>
      </c>
      <c r="BL130" s="15" t="s">
        <v>134</v>
      </c>
      <c r="BM130" s="232" t="s">
        <v>140</v>
      </c>
    </row>
    <row r="131" s="12" customFormat="1">
      <c r="B131" s="234"/>
      <c r="C131" s="235"/>
      <c r="D131" s="236" t="s">
        <v>136</v>
      </c>
      <c r="E131" s="237" t="s">
        <v>1</v>
      </c>
      <c r="F131" s="238" t="s">
        <v>141</v>
      </c>
      <c r="G131" s="235"/>
      <c r="H131" s="239">
        <v>31.899999999999999</v>
      </c>
      <c r="I131" s="240"/>
      <c r="J131" s="235"/>
      <c r="K131" s="235"/>
      <c r="L131" s="241"/>
      <c r="M131" s="242"/>
      <c r="N131" s="243"/>
      <c r="O131" s="243"/>
      <c r="P131" s="243"/>
      <c r="Q131" s="243"/>
      <c r="R131" s="243"/>
      <c r="S131" s="243"/>
      <c r="T131" s="244"/>
      <c r="AT131" s="245" t="s">
        <v>136</v>
      </c>
      <c r="AU131" s="245" t="s">
        <v>84</v>
      </c>
      <c r="AV131" s="12" t="s">
        <v>84</v>
      </c>
      <c r="AW131" s="12" t="s">
        <v>31</v>
      </c>
      <c r="AX131" s="12" t="s">
        <v>74</v>
      </c>
      <c r="AY131" s="245" t="s">
        <v>126</v>
      </c>
    </row>
    <row r="132" s="12" customFormat="1">
      <c r="B132" s="234"/>
      <c r="C132" s="235"/>
      <c r="D132" s="236" t="s">
        <v>136</v>
      </c>
      <c r="E132" s="237" t="s">
        <v>1</v>
      </c>
      <c r="F132" s="238" t="s">
        <v>142</v>
      </c>
      <c r="G132" s="235"/>
      <c r="H132" s="239">
        <v>6.2999999999999998</v>
      </c>
      <c r="I132" s="240"/>
      <c r="J132" s="235"/>
      <c r="K132" s="235"/>
      <c r="L132" s="241"/>
      <c r="M132" s="242"/>
      <c r="N132" s="243"/>
      <c r="O132" s="243"/>
      <c r="P132" s="243"/>
      <c r="Q132" s="243"/>
      <c r="R132" s="243"/>
      <c r="S132" s="243"/>
      <c r="T132" s="244"/>
      <c r="AT132" s="245" t="s">
        <v>136</v>
      </c>
      <c r="AU132" s="245" t="s">
        <v>84</v>
      </c>
      <c r="AV132" s="12" t="s">
        <v>84</v>
      </c>
      <c r="AW132" s="12" t="s">
        <v>31</v>
      </c>
      <c r="AX132" s="12" t="s">
        <v>74</v>
      </c>
      <c r="AY132" s="245" t="s">
        <v>126</v>
      </c>
    </row>
    <row r="133" s="12" customFormat="1">
      <c r="B133" s="234"/>
      <c r="C133" s="235"/>
      <c r="D133" s="236" t="s">
        <v>136</v>
      </c>
      <c r="E133" s="237" t="s">
        <v>1</v>
      </c>
      <c r="F133" s="238" t="s">
        <v>143</v>
      </c>
      <c r="G133" s="235"/>
      <c r="H133" s="239">
        <v>43.899999999999999</v>
      </c>
      <c r="I133" s="240"/>
      <c r="J133" s="235"/>
      <c r="K133" s="235"/>
      <c r="L133" s="241"/>
      <c r="M133" s="242"/>
      <c r="N133" s="243"/>
      <c r="O133" s="243"/>
      <c r="P133" s="243"/>
      <c r="Q133" s="243"/>
      <c r="R133" s="243"/>
      <c r="S133" s="243"/>
      <c r="T133" s="244"/>
      <c r="AT133" s="245" t="s">
        <v>136</v>
      </c>
      <c r="AU133" s="245" t="s">
        <v>84</v>
      </c>
      <c r="AV133" s="12" t="s">
        <v>84</v>
      </c>
      <c r="AW133" s="12" t="s">
        <v>31</v>
      </c>
      <c r="AX133" s="12" t="s">
        <v>74</v>
      </c>
      <c r="AY133" s="245" t="s">
        <v>126</v>
      </c>
    </row>
    <row r="134" s="13" customFormat="1">
      <c r="B134" s="246"/>
      <c r="C134" s="247"/>
      <c r="D134" s="236" t="s">
        <v>136</v>
      </c>
      <c r="E134" s="248" t="s">
        <v>1</v>
      </c>
      <c r="F134" s="249" t="s">
        <v>144</v>
      </c>
      <c r="G134" s="247"/>
      <c r="H134" s="250">
        <v>82.099999999999994</v>
      </c>
      <c r="I134" s="251"/>
      <c r="J134" s="247"/>
      <c r="K134" s="247"/>
      <c r="L134" s="252"/>
      <c r="M134" s="253"/>
      <c r="N134" s="254"/>
      <c r="O134" s="254"/>
      <c r="P134" s="254"/>
      <c r="Q134" s="254"/>
      <c r="R134" s="254"/>
      <c r="S134" s="254"/>
      <c r="T134" s="255"/>
      <c r="AT134" s="256" t="s">
        <v>136</v>
      </c>
      <c r="AU134" s="256" t="s">
        <v>84</v>
      </c>
      <c r="AV134" s="13" t="s">
        <v>134</v>
      </c>
      <c r="AW134" s="13" t="s">
        <v>31</v>
      </c>
      <c r="AX134" s="13" t="s">
        <v>82</v>
      </c>
      <c r="AY134" s="256" t="s">
        <v>126</v>
      </c>
    </row>
    <row r="135" s="1" customFormat="1" ht="24" customHeight="1">
      <c r="B135" s="36"/>
      <c r="C135" s="221" t="s">
        <v>145</v>
      </c>
      <c r="D135" s="221" t="s">
        <v>129</v>
      </c>
      <c r="E135" s="222" t="s">
        <v>146</v>
      </c>
      <c r="F135" s="223" t="s">
        <v>147</v>
      </c>
      <c r="G135" s="224" t="s">
        <v>132</v>
      </c>
      <c r="H135" s="225">
        <v>38.200000000000003</v>
      </c>
      <c r="I135" s="226"/>
      <c r="J135" s="227">
        <f>ROUND(I135*H135,2)</f>
        <v>0</v>
      </c>
      <c r="K135" s="223" t="s">
        <v>133</v>
      </c>
      <c r="L135" s="41"/>
      <c r="M135" s="228" t="s">
        <v>1</v>
      </c>
      <c r="N135" s="229" t="s">
        <v>39</v>
      </c>
      <c r="O135" s="84"/>
      <c r="P135" s="230">
        <f>O135*H135</f>
        <v>0</v>
      </c>
      <c r="Q135" s="230">
        <v>0</v>
      </c>
      <c r="R135" s="230">
        <f>Q135*H135</f>
        <v>0</v>
      </c>
      <c r="S135" s="230">
        <v>0.050000000000000003</v>
      </c>
      <c r="T135" s="231">
        <f>S135*H135</f>
        <v>1.9100000000000001</v>
      </c>
      <c r="AR135" s="232" t="s">
        <v>134</v>
      </c>
      <c r="AT135" s="232" t="s">
        <v>129</v>
      </c>
      <c r="AU135" s="232" t="s">
        <v>84</v>
      </c>
      <c r="AY135" s="15" t="s">
        <v>126</v>
      </c>
      <c r="BE135" s="233">
        <f><![CDATA[IF(N135="základní",J135,0)]]></f>
        <v>0</v>
      </c>
      <c r="BF135" s="233">
        <f><![CDATA[IF(N135="snížená",J135,0)]]></f>
        <v>0</v>
      </c>
      <c r="BG135" s="233">
        <f><![CDATA[IF(N135="zákl. přenesená",J135,0)]]></f>
        <v>0</v>
      </c>
      <c r="BH135" s="233">
        <f><![CDATA[IF(N135="sníž. přenesená",J135,0)]]></f>
        <v>0</v>
      </c>
      <c r="BI135" s="233">
        <f><![CDATA[IF(N135="nulová",J135,0)]]></f>
        <v>0</v>
      </c>
      <c r="BJ135" s="15" t="s">
        <v>82</v>
      </c>
      <c r="BK135" s="233">
        <f>ROUND(I135*H135,2)</f>
        <v>0</v>
      </c>
      <c r="BL135" s="15" t="s">
        <v>134</v>
      </c>
      <c r="BM135" s="232" t="s">
        <v>148</v>
      </c>
    </row>
    <row r="136" s="12" customFormat="1">
      <c r="B136" s="234"/>
      <c r="C136" s="235"/>
      <c r="D136" s="236" t="s">
        <v>136</v>
      </c>
      <c r="E136" s="237" t="s">
        <v>1</v>
      </c>
      <c r="F136" s="238" t="s">
        <v>141</v>
      </c>
      <c r="G136" s="235"/>
      <c r="H136" s="239">
        <v>31.899999999999999</v>
      </c>
      <c r="I136" s="240"/>
      <c r="J136" s="235"/>
      <c r="K136" s="235"/>
      <c r="L136" s="241"/>
      <c r="M136" s="242"/>
      <c r="N136" s="243"/>
      <c r="O136" s="243"/>
      <c r="P136" s="243"/>
      <c r="Q136" s="243"/>
      <c r="R136" s="243"/>
      <c r="S136" s="243"/>
      <c r="T136" s="244"/>
      <c r="AT136" s="245" t="s">
        <v>136</v>
      </c>
      <c r="AU136" s="245" t="s">
        <v>84</v>
      </c>
      <c r="AV136" s="12" t="s">
        <v>84</v>
      </c>
      <c r="AW136" s="12" t="s">
        <v>31</v>
      </c>
      <c r="AX136" s="12" t="s">
        <v>74</v>
      </c>
      <c r="AY136" s="245" t="s">
        <v>126</v>
      </c>
    </row>
    <row r="137" s="12" customFormat="1">
      <c r="B137" s="234"/>
      <c r="C137" s="235"/>
      <c r="D137" s="236" t="s">
        <v>136</v>
      </c>
      <c r="E137" s="237" t="s">
        <v>1</v>
      </c>
      <c r="F137" s="238" t="s">
        <v>142</v>
      </c>
      <c r="G137" s="235"/>
      <c r="H137" s="239">
        <v>6.2999999999999998</v>
      </c>
      <c r="I137" s="240"/>
      <c r="J137" s="235"/>
      <c r="K137" s="235"/>
      <c r="L137" s="241"/>
      <c r="M137" s="242"/>
      <c r="N137" s="243"/>
      <c r="O137" s="243"/>
      <c r="P137" s="243"/>
      <c r="Q137" s="243"/>
      <c r="R137" s="243"/>
      <c r="S137" s="243"/>
      <c r="T137" s="244"/>
      <c r="AT137" s="245" t="s">
        <v>136</v>
      </c>
      <c r="AU137" s="245" t="s">
        <v>84</v>
      </c>
      <c r="AV137" s="12" t="s">
        <v>84</v>
      </c>
      <c r="AW137" s="12" t="s">
        <v>31</v>
      </c>
      <c r="AX137" s="12" t="s">
        <v>74</v>
      </c>
      <c r="AY137" s="245" t="s">
        <v>126</v>
      </c>
    </row>
    <row r="138" s="13" customFormat="1">
      <c r="B138" s="246"/>
      <c r="C138" s="247"/>
      <c r="D138" s="236" t="s">
        <v>136</v>
      </c>
      <c r="E138" s="248" t="s">
        <v>1</v>
      </c>
      <c r="F138" s="249" t="s">
        <v>144</v>
      </c>
      <c r="G138" s="247"/>
      <c r="H138" s="250">
        <v>38.200000000000003</v>
      </c>
      <c r="I138" s="251"/>
      <c r="J138" s="247"/>
      <c r="K138" s="247"/>
      <c r="L138" s="252"/>
      <c r="M138" s="253"/>
      <c r="N138" s="254"/>
      <c r="O138" s="254"/>
      <c r="P138" s="254"/>
      <c r="Q138" s="254"/>
      <c r="R138" s="254"/>
      <c r="S138" s="254"/>
      <c r="T138" s="255"/>
      <c r="AT138" s="256" t="s">
        <v>136</v>
      </c>
      <c r="AU138" s="256" t="s">
        <v>84</v>
      </c>
      <c r="AV138" s="13" t="s">
        <v>134</v>
      </c>
      <c r="AW138" s="13" t="s">
        <v>31</v>
      </c>
      <c r="AX138" s="13" t="s">
        <v>82</v>
      </c>
      <c r="AY138" s="256" t="s">
        <v>126</v>
      </c>
    </row>
    <row r="139" s="1" customFormat="1" ht="24" customHeight="1">
      <c r="B139" s="36"/>
      <c r="C139" s="221" t="s">
        <v>134</v>
      </c>
      <c r="D139" s="221" t="s">
        <v>129</v>
      </c>
      <c r="E139" s="222" t="s">
        <v>149</v>
      </c>
      <c r="F139" s="223" t="s">
        <v>150</v>
      </c>
      <c r="G139" s="224" t="s">
        <v>132</v>
      </c>
      <c r="H139" s="225">
        <v>304.80000000000001</v>
      </c>
      <c r="I139" s="226"/>
      <c r="J139" s="227">
        <f>ROUND(I139*H139,2)</f>
        <v>0</v>
      </c>
      <c r="K139" s="223" t="s">
        <v>133</v>
      </c>
      <c r="L139" s="41"/>
      <c r="M139" s="228" t="s">
        <v>1</v>
      </c>
      <c r="N139" s="229" t="s">
        <v>39</v>
      </c>
      <c r="O139" s="84"/>
      <c r="P139" s="230">
        <f>O139*H139</f>
        <v>0</v>
      </c>
      <c r="Q139" s="230">
        <v>0</v>
      </c>
      <c r="R139" s="230">
        <f>Q139*H139</f>
        <v>0</v>
      </c>
      <c r="S139" s="230">
        <v>0.068000000000000005</v>
      </c>
      <c r="T139" s="231">
        <f>S139*H139</f>
        <v>20.726400000000002</v>
      </c>
      <c r="AR139" s="232" t="s">
        <v>134</v>
      </c>
      <c r="AT139" s="232" t="s">
        <v>129</v>
      </c>
      <c r="AU139" s="232" t="s">
        <v>84</v>
      </c>
      <c r="AY139" s="15" t="s">
        <v>126</v>
      </c>
      <c r="BE139" s="233">
        <f><![CDATA[IF(N139="základní",J139,0)]]></f>
        <v>0</v>
      </c>
      <c r="BF139" s="233">
        <f><![CDATA[IF(N139="snížená",J139,0)]]></f>
        <v>0</v>
      </c>
      <c r="BG139" s="233">
        <f><![CDATA[IF(N139="zákl. přenesená",J139,0)]]></f>
        <v>0</v>
      </c>
      <c r="BH139" s="233">
        <f><![CDATA[IF(N139="sníž. přenesená",J139,0)]]></f>
        <v>0</v>
      </c>
      <c r="BI139" s="233">
        <f><![CDATA[IF(N139="nulová",J139,0)]]></f>
        <v>0</v>
      </c>
      <c r="BJ139" s="15" t="s">
        <v>82</v>
      </c>
      <c r="BK139" s="233">
        <f>ROUND(I139*H139,2)</f>
        <v>0</v>
      </c>
      <c r="BL139" s="15" t="s">
        <v>134</v>
      </c>
      <c r="BM139" s="232" t="s">
        <v>151</v>
      </c>
    </row>
    <row r="140" s="12" customFormat="1">
      <c r="B140" s="234"/>
      <c r="C140" s="235"/>
      <c r="D140" s="236" t="s">
        <v>136</v>
      </c>
      <c r="E140" s="237" t="s">
        <v>1</v>
      </c>
      <c r="F140" s="238" t="s">
        <v>152</v>
      </c>
      <c r="G140" s="235"/>
      <c r="H140" s="239">
        <v>32.399999999999999</v>
      </c>
      <c r="I140" s="240"/>
      <c r="J140" s="235"/>
      <c r="K140" s="235"/>
      <c r="L140" s="241"/>
      <c r="M140" s="242"/>
      <c r="N140" s="243"/>
      <c r="O140" s="243"/>
      <c r="P140" s="243"/>
      <c r="Q140" s="243"/>
      <c r="R140" s="243"/>
      <c r="S140" s="243"/>
      <c r="T140" s="244"/>
      <c r="AT140" s="245" t="s">
        <v>136</v>
      </c>
      <c r="AU140" s="245" t="s">
        <v>84</v>
      </c>
      <c r="AV140" s="12" t="s">
        <v>84</v>
      </c>
      <c r="AW140" s="12" t="s">
        <v>31</v>
      </c>
      <c r="AX140" s="12" t="s">
        <v>74</v>
      </c>
      <c r="AY140" s="245" t="s">
        <v>126</v>
      </c>
    </row>
    <row r="141" s="12" customFormat="1">
      <c r="B141" s="234"/>
      <c r="C141" s="235"/>
      <c r="D141" s="236" t="s">
        <v>136</v>
      </c>
      <c r="E141" s="237" t="s">
        <v>1</v>
      </c>
      <c r="F141" s="238" t="s">
        <v>153</v>
      </c>
      <c r="G141" s="235"/>
      <c r="H141" s="239">
        <v>57.600000000000001</v>
      </c>
      <c r="I141" s="240"/>
      <c r="J141" s="235"/>
      <c r="K141" s="235"/>
      <c r="L141" s="241"/>
      <c r="M141" s="242"/>
      <c r="N141" s="243"/>
      <c r="O141" s="243"/>
      <c r="P141" s="243"/>
      <c r="Q141" s="243"/>
      <c r="R141" s="243"/>
      <c r="S141" s="243"/>
      <c r="T141" s="244"/>
      <c r="AT141" s="245" t="s">
        <v>136</v>
      </c>
      <c r="AU141" s="245" t="s">
        <v>84</v>
      </c>
      <c r="AV141" s="12" t="s">
        <v>84</v>
      </c>
      <c r="AW141" s="12" t="s">
        <v>31</v>
      </c>
      <c r="AX141" s="12" t="s">
        <v>74</v>
      </c>
      <c r="AY141" s="245" t="s">
        <v>126</v>
      </c>
    </row>
    <row r="142" s="12" customFormat="1">
      <c r="B142" s="234"/>
      <c r="C142" s="235"/>
      <c r="D142" s="236" t="s">
        <v>136</v>
      </c>
      <c r="E142" s="237" t="s">
        <v>1</v>
      </c>
      <c r="F142" s="238" t="s">
        <v>154</v>
      </c>
      <c r="G142" s="235"/>
      <c r="H142" s="239">
        <v>30</v>
      </c>
      <c r="I142" s="240"/>
      <c r="J142" s="235"/>
      <c r="K142" s="235"/>
      <c r="L142" s="241"/>
      <c r="M142" s="242"/>
      <c r="N142" s="243"/>
      <c r="O142" s="243"/>
      <c r="P142" s="243"/>
      <c r="Q142" s="243"/>
      <c r="R142" s="243"/>
      <c r="S142" s="243"/>
      <c r="T142" s="244"/>
      <c r="AT142" s="245" t="s">
        <v>136</v>
      </c>
      <c r="AU142" s="245" t="s">
        <v>84</v>
      </c>
      <c r="AV142" s="12" t="s">
        <v>84</v>
      </c>
      <c r="AW142" s="12" t="s">
        <v>31</v>
      </c>
      <c r="AX142" s="12" t="s">
        <v>74</v>
      </c>
      <c r="AY142" s="245" t="s">
        <v>126</v>
      </c>
    </row>
    <row r="143" s="12" customFormat="1">
      <c r="B143" s="234"/>
      <c r="C143" s="235"/>
      <c r="D143" s="236" t="s">
        <v>136</v>
      </c>
      <c r="E143" s="237" t="s">
        <v>1</v>
      </c>
      <c r="F143" s="238" t="s">
        <v>155</v>
      </c>
      <c r="G143" s="235"/>
      <c r="H143" s="239">
        <v>72.599999999999994</v>
      </c>
      <c r="I143" s="240"/>
      <c r="J143" s="235"/>
      <c r="K143" s="235"/>
      <c r="L143" s="241"/>
      <c r="M143" s="242"/>
      <c r="N143" s="243"/>
      <c r="O143" s="243"/>
      <c r="P143" s="243"/>
      <c r="Q143" s="243"/>
      <c r="R143" s="243"/>
      <c r="S143" s="243"/>
      <c r="T143" s="244"/>
      <c r="AT143" s="245" t="s">
        <v>136</v>
      </c>
      <c r="AU143" s="245" t="s">
        <v>84</v>
      </c>
      <c r="AV143" s="12" t="s">
        <v>84</v>
      </c>
      <c r="AW143" s="12" t="s">
        <v>31</v>
      </c>
      <c r="AX143" s="12" t="s">
        <v>74</v>
      </c>
      <c r="AY143" s="245" t="s">
        <v>126</v>
      </c>
    </row>
    <row r="144" s="12" customFormat="1">
      <c r="B144" s="234"/>
      <c r="C144" s="235"/>
      <c r="D144" s="236" t="s">
        <v>136</v>
      </c>
      <c r="E144" s="237" t="s">
        <v>1</v>
      </c>
      <c r="F144" s="238" t="s">
        <v>156</v>
      </c>
      <c r="G144" s="235"/>
      <c r="H144" s="239">
        <v>76.799999999999997</v>
      </c>
      <c r="I144" s="240"/>
      <c r="J144" s="235"/>
      <c r="K144" s="235"/>
      <c r="L144" s="241"/>
      <c r="M144" s="242"/>
      <c r="N144" s="243"/>
      <c r="O144" s="243"/>
      <c r="P144" s="243"/>
      <c r="Q144" s="243"/>
      <c r="R144" s="243"/>
      <c r="S144" s="243"/>
      <c r="T144" s="244"/>
      <c r="AT144" s="245" t="s">
        <v>136</v>
      </c>
      <c r="AU144" s="245" t="s">
        <v>84</v>
      </c>
      <c r="AV144" s="12" t="s">
        <v>84</v>
      </c>
      <c r="AW144" s="12" t="s">
        <v>31</v>
      </c>
      <c r="AX144" s="12" t="s">
        <v>74</v>
      </c>
      <c r="AY144" s="245" t="s">
        <v>126</v>
      </c>
    </row>
    <row r="145" s="12" customFormat="1">
      <c r="B145" s="234"/>
      <c r="C145" s="235"/>
      <c r="D145" s="236" t="s">
        <v>136</v>
      </c>
      <c r="E145" s="237" t="s">
        <v>1</v>
      </c>
      <c r="F145" s="238" t="s">
        <v>157</v>
      </c>
      <c r="G145" s="235"/>
      <c r="H145" s="239">
        <v>35.399999999999999</v>
      </c>
      <c r="I145" s="240"/>
      <c r="J145" s="235"/>
      <c r="K145" s="235"/>
      <c r="L145" s="241"/>
      <c r="M145" s="242"/>
      <c r="N145" s="243"/>
      <c r="O145" s="243"/>
      <c r="P145" s="243"/>
      <c r="Q145" s="243"/>
      <c r="R145" s="243"/>
      <c r="S145" s="243"/>
      <c r="T145" s="244"/>
      <c r="AT145" s="245" t="s">
        <v>136</v>
      </c>
      <c r="AU145" s="245" t="s">
        <v>84</v>
      </c>
      <c r="AV145" s="12" t="s">
        <v>84</v>
      </c>
      <c r="AW145" s="12" t="s">
        <v>31</v>
      </c>
      <c r="AX145" s="12" t="s">
        <v>74</v>
      </c>
      <c r="AY145" s="245" t="s">
        <v>126</v>
      </c>
    </row>
    <row r="146" s="13" customFormat="1">
      <c r="B146" s="246"/>
      <c r="C146" s="247"/>
      <c r="D146" s="236" t="s">
        <v>136</v>
      </c>
      <c r="E146" s="248" t="s">
        <v>1</v>
      </c>
      <c r="F146" s="249" t="s">
        <v>144</v>
      </c>
      <c r="G146" s="247"/>
      <c r="H146" s="250">
        <v>304.80000000000001</v>
      </c>
      <c r="I146" s="251"/>
      <c r="J146" s="247"/>
      <c r="K146" s="247"/>
      <c r="L146" s="252"/>
      <c r="M146" s="253"/>
      <c r="N146" s="254"/>
      <c r="O146" s="254"/>
      <c r="P146" s="254"/>
      <c r="Q146" s="254"/>
      <c r="R146" s="254"/>
      <c r="S146" s="254"/>
      <c r="T146" s="255"/>
      <c r="AT146" s="256" t="s">
        <v>136</v>
      </c>
      <c r="AU146" s="256" t="s">
        <v>84</v>
      </c>
      <c r="AV146" s="13" t="s">
        <v>134</v>
      </c>
      <c r="AW146" s="13" t="s">
        <v>31</v>
      </c>
      <c r="AX146" s="13" t="s">
        <v>82</v>
      </c>
      <c r="AY146" s="256" t="s">
        <v>126</v>
      </c>
    </row>
    <row r="147" s="1" customFormat="1" ht="24" customHeight="1">
      <c r="B147" s="36"/>
      <c r="C147" s="221" t="s">
        <v>158</v>
      </c>
      <c r="D147" s="221" t="s">
        <v>129</v>
      </c>
      <c r="E147" s="222" t="s">
        <v>159</v>
      </c>
      <c r="F147" s="223" t="s">
        <v>160</v>
      </c>
      <c r="G147" s="224" t="s">
        <v>132</v>
      </c>
      <c r="H147" s="225">
        <v>82.099999999999994</v>
      </c>
      <c r="I147" s="226"/>
      <c r="J147" s="227">
        <f>ROUND(I147*H147,2)</f>
        <v>0</v>
      </c>
      <c r="K147" s="223" t="s">
        <v>133</v>
      </c>
      <c r="L147" s="41"/>
      <c r="M147" s="228" t="s">
        <v>1</v>
      </c>
      <c r="N147" s="229" t="s">
        <v>39</v>
      </c>
      <c r="O147" s="84"/>
      <c r="P147" s="230">
        <f>O147*H147</f>
        <v>0</v>
      </c>
      <c r="Q147" s="230">
        <v>0</v>
      </c>
      <c r="R147" s="230">
        <f>Q147*H147</f>
        <v>0</v>
      </c>
      <c r="S147" s="230">
        <v>0.072999999999999995</v>
      </c>
      <c r="T147" s="231">
        <f>S147*H147</f>
        <v>5.9932999999999996</v>
      </c>
      <c r="AR147" s="232" t="s">
        <v>134</v>
      </c>
      <c r="AT147" s="232" t="s">
        <v>129</v>
      </c>
      <c r="AU147" s="232" t="s">
        <v>84</v>
      </c>
      <c r="AY147" s="15" t="s">
        <v>126</v>
      </c>
      <c r="BE147" s="233">
        <f><![CDATA[IF(N147="základní",J147,0)]]></f>
        <v>0</v>
      </c>
      <c r="BF147" s="233">
        <f><![CDATA[IF(N147="snížená",J147,0)]]></f>
        <v>0</v>
      </c>
      <c r="BG147" s="233">
        <f><![CDATA[IF(N147="zákl. přenesená",J147,0)]]></f>
        <v>0</v>
      </c>
      <c r="BH147" s="233">
        <f><![CDATA[IF(N147="sníž. přenesená",J147,0)]]></f>
        <v>0</v>
      </c>
      <c r="BI147" s="233">
        <f><![CDATA[IF(N147="nulová",J147,0)]]></f>
        <v>0</v>
      </c>
      <c r="BJ147" s="15" t="s">
        <v>82</v>
      </c>
      <c r="BK147" s="233">
        <f>ROUND(I147*H147,2)</f>
        <v>0</v>
      </c>
      <c r="BL147" s="15" t="s">
        <v>134</v>
      </c>
      <c r="BM147" s="232" t="s">
        <v>161</v>
      </c>
    </row>
    <row r="148" s="12" customFormat="1">
      <c r="B148" s="234"/>
      <c r="C148" s="235"/>
      <c r="D148" s="236" t="s">
        <v>136</v>
      </c>
      <c r="E148" s="237" t="s">
        <v>1</v>
      </c>
      <c r="F148" s="238" t="s">
        <v>141</v>
      </c>
      <c r="G148" s="235"/>
      <c r="H148" s="239">
        <v>31.899999999999999</v>
      </c>
      <c r="I148" s="240"/>
      <c r="J148" s="235"/>
      <c r="K148" s="235"/>
      <c r="L148" s="241"/>
      <c r="M148" s="242"/>
      <c r="N148" s="243"/>
      <c r="O148" s="243"/>
      <c r="P148" s="243"/>
      <c r="Q148" s="243"/>
      <c r="R148" s="243"/>
      <c r="S148" s="243"/>
      <c r="T148" s="244"/>
      <c r="AT148" s="245" t="s">
        <v>136</v>
      </c>
      <c r="AU148" s="245" t="s">
        <v>84</v>
      </c>
      <c r="AV148" s="12" t="s">
        <v>84</v>
      </c>
      <c r="AW148" s="12" t="s">
        <v>31</v>
      </c>
      <c r="AX148" s="12" t="s">
        <v>74</v>
      </c>
      <c r="AY148" s="245" t="s">
        <v>126</v>
      </c>
    </row>
    <row r="149" s="12" customFormat="1">
      <c r="B149" s="234"/>
      <c r="C149" s="235"/>
      <c r="D149" s="236" t="s">
        <v>136</v>
      </c>
      <c r="E149" s="237" t="s">
        <v>1</v>
      </c>
      <c r="F149" s="238" t="s">
        <v>142</v>
      </c>
      <c r="G149" s="235"/>
      <c r="H149" s="239">
        <v>6.2999999999999998</v>
      </c>
      <c r="I149" s="240"/>
      <c r="J149" s="235"/>
      <c r="K149" s="235"/>
      <c r="L149" s="241"/>
      <c r="M149" s="242"/>
      <c r="N149" s="243"/>
      <c r="O149" s="243"/>
      <c r="P149" s="243"/>
      <c r="Q149" s="243"/>
      <c r="R149" s="243"/>
      <c r="S149" s="243"/>
      <c r="T149" s="244"/>
      <c r="AT149" s="245" t="s">
        <v>136</v>
      </c>
      <c r="AU149" s="245" t="s">
        <v>84</v>
      </c>
      <c r="AV149" s="12" t="s">
        <v>84</v>
      </c>
      <c r="AW149" s="12" t="s">
        <v>31</v>
      </c>
      <c r="AX149" s="12" t="s">
        <v>74</v>
      </c>
      <c r="AY149" s="245" t="s">
        <v>126</v>
      </c>
    </row>
    <row r="150" s="12" customFormat="1">
      <c r="B150" s="234"/>
      <c r="C150" s="235"/>
      <c r="D150" s="236" t="s">
        <v>136</v>
      </c>
      <c r="E150" s="237" t="s">
        <v>1</v>
      </c>
      <c r="F150" s="238" t="s">
        <v>143</v>
      </c>
      <c r="G150" s="235"/>
      <c r="H150" s="239">
        <v>43.899999999999999</v>
      </c>
      <c r="I150" s="240"/>
      <c r="J150" s="235"/>
      <c r="K150" s="235"/>
      <c r="L150" s="241"/>
      <c r="M150" s="242"/>
      <c r="N150" s="243"/>
      <c r="O150" s="243"/>
      <c r="P150" s="243"/>
      <c r="Q150" s="243"/>
      <c r="R150" s="243"/>
      <c r="S150" s="243"/>
      <c r="T150" s="244"/>
      <c r="AT150" s="245" t="s">
        <v>136</v>
      </c>
      <c r="AU150" s="245" t="s">
        <v>84</v>
      </c>
      <c r="AV150" s="12" t="s">
        <v>84</v>
      </c>
      <c r="AW150" s="12" t="s">
        <v>31</v>
      </c>
      <c r="AX150" s="12" t="s">
        <v>74</v>
      </c>
      <c r="AY150" s="245" t="s">
        <v>126</v>
      </c>
    </row>
    <row r="151" s="13" customFormat="1">
      <c r="B151" s="246"/>
      <c r="C151" s="247"/>
      <c r="D151" s="236" t="s">
        <v>136</v>
      </c>
      <c r="E151" s="248" t="s">
        <v>1</v>
      </c>
      <c r="F151" s="249" t="s">
        <v>144</v>
      </c>
      <c r="G151" s="247"/>
      <c r="H151" s="250">
        <v>82.099999999999994</v>
      </c>
      <c r="I151" s="251"/>
      <c r="J151" s="247"/>
      <c r="K151" s="247"/>
      <c r="L151" s="252"/>
      <c r="M151" s="253"/>
      <c r="N151" s="254"/>
      <c r="O151" s="254"/>
      <c r="P151" s="254"/>
      <c r="Q151" s="254"/>
      <c r="R151" s="254"/>
      <c r="S151" s="254"/>
      <c r="T151" s="255"/>
      <c r="AT151" s="256" t="s">
        <v>136</v>
      </c>
      <c r="AU151" s="256" t="s">
        <v>84</v>
      </c>
      <c r="AV151" s="13" t="s">
        <v>134</v>
      </c>
      <c r="AW151" s="13" t="s">
        <v>31</v>
      </c>
      <c r="AX151" s="13" t="s">
        <v>82</v>
      </c>
      <c r="AY151" s="256" t="s">
        <v>126</v>
      </c>
    </row>
    <row r="152" s="1" customFormat="1" ht="24" customHeight="1">
      <c r="B152" s="36"/>
      <c r="C152" s="221" t="s">
        <v>162</v>
      </c>
      <c r="D152" s="221" t="s">
        <v>129</v>
      </c>
      <c r="E152" s="222" t="s">
        <v>163</v>
      </c>
      <c r="F152" s="223" t="s">
        <v>164</v>
      </c>
      <c r="G152" s="224" t="s">
        <v>165</v>
      </c>
      <c r="H152" s="225">
        <v>31.503</v>
      </c>
      <c r="I152" s="226"/>
      <c r="J152" s="227">
        <f>ROUND(I152*H152,2)</f>
        <v>0</v>
      </c>
      <c r="K152" s="223" t="s">
        <v>133</v>
      </c>
      <c r="L152" s="41"/>
      <c r="M152" s="228" t="s">
        <v>1</v>
      </c>
      <c r="N152" s="229" t="s">
        <v>39</v>
      </c>
      <c r="O152" s="84"/>
      <c r="P152" s="230">
        <f>O152*H152</f>
        <v>0</v>
      </c>
      <c r="Q152" s="230">
        <v>0</v>
      </c>
      <c r="R152" s="230">
        <f>Q152*H152</f>
        <v>0</v>
      </c>
      <c r="S152" s="230">
        <v>0</v>
      </c>
      <c r="T152" s="231">
        <f>S152*H152</f>
        <v>0</v>
      </c>
      <c r="AR152" s="232" t="s">
        <v>134</v>
      </c>
      <c r="AT152" s="232" t="s">
        <v>129</v>
      </c>
      <c r="AU152" s="232" t="s">
        <v>84</v>
      </c>
      <c r="AY152" s="15" t="s">
        <v>126</v>
      </c>
      <c r="BE152" s="233">
        <f><![CDATA[IF(N152="základní",J152,0)]]></f>
        <v>0</v>
      </c>
      <c r="BF152" s="233">
        <f><![CDATA[IF(N152="snížená",J152,0)]]></f>
        <v>0</v>
      </c>
      <c r="BG152" s="233">
        <f><![CDATA[IF(N152="zákl. přenesená",J152,0)]]></f>
        <v>0</v>
      </c>
      <c r="BH152" s="233">
        <f><![CDATA[IF(N152="sníž. přenesená",J152,0)]]></f>
        <v>0</v>
      </c>
      <c r="BI152" s="233">
        <f><![CDATA[IF(N152="nulová",J152,0)]]></f>
        <v>0</v>
      </c>
      <c r="BJ152" s="15" t="s">
        <v>82</v>
      </c>
      <c r="BK152" s="233">
        <f>ROUND(I152*H152,2)</f>
        <v>0</v>
      </c>
      <c r="BL152" s="15" t="s">
        <v>134</v>
      </c>
      <c r="BM152" s="232" t="s">
        <v>166</v>
      </c>
    </row>
    <row r="153" s="12" customFormat="1">
      <c r="B153" s="234"/>
      <c r="C153" s="235"/>
      <c r="D153" s="236" t="s">
        <v>136</v>
      </c>
      <c r="E153" s="237" t="s">
        <v>1</v>
      </c>
      <c r="F153" s="238" t="s">
        <v>167</v>
      </c>
      <c r="G153" s="235"/>
      <c r="H153" s="239">
        <v>31.503</v>
      </c>
      <c r="I153" s="240"/>
      <c r="J153" s="235"/>
      <c r="K153" s="235"/>
      <c r="L153" s="241"/>
      <c r="M153" s="242"/>
      <c r="N153" s="243"/>
      <c r="O153" s="243"/>
      <c r="P153" s="243"/>
      <c r="Q153" s="243"/>
      <c r="R153" s="243"/>
      <c r="S153" s="243"/>
      <c r="T153" s="244"/>
      <c r="AT153" s="245" t="s">
        <v>136</v>
      </c>
      <c r="AU153" s="245" t="s">
        <v>84</v>
      </c>
      <c r="AV153" s="12" t="s">
        <v>84</v>
      </c>
      <c r="AW153" s="12" t="s">
        <v>31</v>
      </c>
      <c r="AX153" s="12" t="s">
        <v>82</v>
      </c>
      <c r="AY153" s="245" t="s">
        <v>126</v>
      </c>
    </row>
    <row r="154" s="1" customFormat="1" ht="24" customHeight="1">
      <c r="B154" s="36"/>
      <c r="C154" s="221" t="s">
        <v>168</v>
      </c>
      <c r="D154" s="221" t="s">
        <v>129</v>
      </c>
      <c r="E154" s="222" t="s">
        <v>169</v>
      </c>
      <c r="F154" s="223" t="s">
        <v>170</v>
      </c>
      <c r="G154" s="224" t="s">
        <v>165</v>
      </c>
      <c r="H154" s="225">
        <v>31.503</v>
      </c>
      <c r="I154" s="226"/>
      <c r="J154" s="227">
        <f>ROUND(I154*H154,2)</f>
        <v>0</v>
      </c>
      <c r="K154" s="223" t="s">
        <v>133</v>
      </c>
      <c r="L154" s="41"/>
      <c r="M154" s="228" t="s">
        <v>1</v>
      </c>
      <c r="N154" s="229" t="s">
        <v>39</v>
      </c>
      <c r="O154" s="84"/>
      <c r="P154" s="230">
        <f>O154*H154</f>
        <v>0</v>
      </c>
      <c r="Q154" s="230">
        <v>0</v>
      </c>
      <c r="R154" s="230">
        <f>Q154*H154</f>
        <v>0</v>
      </c>
      <c r="S154" s="230">
        <v>0</v>
      </c>
      <c r="T154" s="231">
        <f>S154*H154</f>
        <v>0</v>
      </c>
      <c r="AR154" s="232" t="s">
        <v>134</v>
      </c>
      <c r="AT154" s="232" t="s">
        <v>129</v>
      </c>
      <c r="AU154" s="232" t="s">
        <v>84</v>
      </c>
      <c r="AY154" s="15" t="s">
        <v>126</v>
      </c>
      <c r="BE154" s="233">
        <f><![CDATA[IF(N154="základní",J154,0)]]></f>
        <v>0</v>
      </c>
      <c r="BF154" s="233">
        <f><![CDATA[IF(N154="snížená",J154,0)]]></f>
        <v>0</v>
      </c>
      <c r="BG154" s="233">
        <f><![CDATA[IF(N154="zákl. přenesená",J154,0)]]></f>
        <v>0</v>
      </c>
      <c r="BH154" s="233">
        <f><![CDATA[IF(N154="sníž. přenesená",J154,0)]]></f>
        <v>0</v>
      </c>
      <c r="BI154" s="233">
        <f><![CDATA[IF(N154="nulová",J154,0)]]></f>
        <v>0</v>
      </c>
      <c r="BJ154" s="15" t="s">
        <v>82</v>
      </c>
      <c r="BK154" s="233">
        <f>ROUND(I154*H154,2)</f>
        <v>0</v>
      </c>
      <c r="BL154" s="15" t="s">
        <v>134</v>
      </c>
      <c r="BM154" s="232" t="s">
        <v>171</v>
      </c>
    </row>
    <row r="155" s="1" customFormat="1" ht="24" customHeight="1">
      <c r="B155" s="36"/>
      <c r="C155" s="221" t="s">
        <v>172</v>
      </c>
      <c r="D155" s="221" t="s">
        <v>129</v>
      </c>
      <c r="E155" s="222" t="s">
        <v>173</v>
      </c>
      <c r="F155" s="223" t="s">
        <v>174</v>
      </c>
      <c r="G155" s="224" t="s">
        <v>165</v>
      </c>
      <c r="H155" s="225">
        <v>31.503</v>
      </c>
      <c r="I155" s="226"/>
      <c r="J155" s="227">
        <f>ROUND(I155*H155,2)</f>
        <v>0</v>
      </c>
      <c r="K155" s="223" t="s">
        <v>1</v>
      </c>
      <c r="L155" s="41"/>
      <c r="M155" s="228" t="s">
        <v>1</v>
      </c>
      <c r="N155" s="229" t="s">
        <v>39</v>
      </c>
      <c r="O155" s="84"/>
      <c r="P155" s="230">
        <f>O155*H155</f>
        <v>0</v>
      </c>
      <c r="Q155" s="230">
        <v>0</v>
      </c>
      <c r="R155" s="230">
        <f>Q155*H155</f>
        <v>0</v>
      </c>
      <c r="S155" s="230">
        <v>0</v>
      </c>
      <c r="T155" s="231">
        <f>S155*H155</f>
        <v>0</v>
      </c>
      <c r="AR155" s="232" t="s">
        <v>134</v>
      </c>
      <c r="AT155" s="232" t="s">
        <v>129</v>
      </c>
      <c r="AU155" s="232" t="s">
        <v>84</v>
      </c>
      <c r="AY155" s="15" t="s">
        <v>126</v>
      </c>
      <c r="BE155" s="233">
        <f><![CDATA[IF(N155="základní",J155,0)]]></f>
        <v>0</v>
      </c>
      <c r="BF155" s="233">
        <f><![CDATA[IF(N155="snížená",J155,0)]]></f>
        <v>0</v>
      </c>
      <c r="BG155" s="233">
        <f><![CDATA[IF(N155="zákl. přenesená",J155,0)]]></f>
        <v>0</v>
      </c>
      <c r="BH155" s="233">
        <f><![CDATA[IF(N155="sníž. přenesená",J155,0)]]></f>
        <v>0</v>
      </c>
      <c r="BI155" s="233">
        <f><![CDATA[IF(N155="nulová",J155,0)]]></f>
        <v>0</v>
      </c>
      <c r="BJ155" s="15" t="s">
        <v>82</v>
      </c>
      <c r="BK155" s="233">
        <f>ROUND(I155*H155,2)</f>
        <v>0</v>
      </c>
      <c r="BL155" s="15" t="s">
        <v>134</v>
      </c>
      <c r="BM155" s="232" t="s">
        <v>175</v>
      </c>
    </row>
    <row r="156" s="12" customFormat="1">
      <c r="B156" s="234"/>
      <c r="C156" s="235"/>
      <c r="D156" s="236" t="s">
        <v>136</v>
      </c>
      <c r="E156" s="237" t="s">
        <v>1</v>
      </c>
      <c r="F156" s="238" t="s">
        <v>167</v>
      </c>
      <c r="G156" s="235"/>
      <c r="H156" s="239">
        <v>31.503</v>
      </c>
      <c r="I156" s="240"/>
      <c r="J156" s="235"/>
      <c r="K156" s="235"/>
      <c r="L156" s="241"/>
      <c r="M156" s="242"/>
      <c r="N156" s="243"/>
      <c r="O156" s="243"/>
      <c r="P156" s="243"/>
      <c r="Q156" s="243"/>
      <c r="R156" s="243"/>
      <c r="S156" s="243"/>
      <c r="T156" s="244"/>
      <c r="AT156" s="245" t="s">
        <v>136</v>
      </c>
      <c r="AU156" s="245" t="s">
        <v>84</v>
      </c>
      <c r="AV156" s="12" t="s">
        <v>84</v>
      </c>
      <c r="AW156" s="12" t="s">
        <v>31</v>
      </c>
      <c r="AX156" s="12" t="s">
        <v>82</v>
      </c>
      <c r="AY156" s="245" t="s">
        <v>126</v>
      </c>
    </row>
    <row r="157" s="1" customFormat="1" ht="16.5" customHeight="1">
      <c r="B157" s="36"/>
      <c r="C157" s="221" t="s">
        <v>127</v>
      </c>
      <c r="D157" s="221" t="s">
        <v>129</v>
      </c>
      <c r="E157" s="222" t="s">
        <v>176</v>
      </c>
      <c r="F157" s="223" t="s">
        <v>177</v>
      </c>
      <c r="G157" s="224" t="s">
        <v>165</v>
      </c>
      <c r="H157" s="225">
        <v>0.16</v>
      </c>
      <c r="I157" s="226"/>
      <c r="J157" s="227">
        <f>ROUND(I157*H157,2)</f>
        <v>0</v>
      </c>
      <c r="K157" s="223" t="s">
        <v>133</v>
      </c>
      <c r="L157" s="41"/>
      <c r="M157" s="228" t="s">
        <v>1</v>
      </c>
      <c r="N157" s="229" t="s">
        <v>39</v>
      </c>
      <c r="O157" s="84"/>
      <c r="P157" s="230">
        <f>O157*H157</f>
        <v>0</v>
      </c>
      <c r="Q157" s="230">
        <v>0</v>
      </c>
      <c r="R157" s="230">
        <f>Q157*H157</f>
        <v>0</v>
      </c>
      <c r="S157" s="230">
        <v>0</v>
      </c>
      <c r="T157" s="231">
        <f>S157*H157</f>
        <v>0</v>
      </c>
      <c r="AR157" s="232" t="s">
        <v>134</v>
      </c>
      <c r="AT157" s="232" t="s">
        <v>129</v>
      </c>
      <c r="AU157" s="232" t="s">
        <v>84</v>
      </c>
      <c r="AY157" s="15" t="s">
        <v>126</v>
      </c>
      <c r="BE157" s="233">
        <f><![CDATA[IF(N157="základní",J157,0)]]></f>
        <v>0</v>
      </c>
      <c r="BF157" s="233">
        <f><![CDATA[IF(N157="snížená",J157,0)]]></f>
        <v>0</v>
      </c>
      <c r="BG157" s="233">
        <f><![CDATA[IF(N157="zákl. přenesená",J157,0)]]></f>
        <v>0</v>
      </c>
      <c r="BH157" s="233">
        <f><![CDATA[IF(N157="sníž. přenesená",J157,0)]]></f>
        <v>0</v>
      </c>
      <c r="BI157" s="233">
        <f><![CDATA[IF(N157="nulová",J157,0)]]></f>
        <v>0</v>
      </c>
      <c r="BJ157" s="15" t="s">
        <v>82</v>
      </c>
      <c r="BK157" s="233">
        <f>ROUND(I157*H157,2)</f>
        <v>0</v>
      </c>
      <c r="BL157" s="15" t="s">
        <v>134</v>
      </c>
      <c r="BM157" s="232" t="s">
        <v>178</v>
      </c>
    </row>
    <row r="158" s="11" customFormat="1" ht="25.92" customHeight="1">
      <c r="B158" s="205"/>
      <c r="C158" s="206"/>
      <c r="D158" s="207" t="s">
        <v>73</v>
      </c>
      <c r="E158" s="208" t="s">
        <v>179</v>
      </c>
      <c r="F158" s="208" t="s">
        <v>180</v>
      </c>
      <c r="G158" s="206"/>
      <c r="H158" s="206"/>
      <c r="I158" s="209"/>
      <c r="J158" s="210">
        <f>BK158</f>
        <v>0</v>
      </c>
      <c r="K158" s="206"/>
      <c r="L158" s="211"/>
      <c r="M158" s="212"/>
      <c r="N158" s="213"/>
      <c r="O158" s="213"/>
      <c r="P158" s="214">
        <f>P159+P181+P186+P196</f>
        <v>0</v>
      </c>
      <c r="Q158" s="213"/>
      <c r="R158" s="214">
        <f>R159+R181+R186+R196</f>
        <v>6.2884399999999996</v>
      </c>
      <c r="S158" s="213"/>
      <c r="T158" s="215">
        <f>T159+T181+T186+T196</f>
        <v>0</v>
      </c>
      <c r="AR158" s="216" t="s">
        <v>84</v>
      </c>
      <c r="AT158" s="217" t="s">
        <v>73</v>
      </c>
      <c r="AU158" s="217" t="s">
        <v>74</v>
      </c>
      <c r="AY158" s="216" t="s">
        <v>126</v>
      </c>
      <c r="BK158" s="218">
        <f>BK159+BK181+BK186+BK196</f>
        <v>0</v>
      </c>
    </row>
    <row r="159" s="11" customFormat="1" ht="22.8" customHeight="1">
      <c r="B159" s="205"/>
      <c r="C159" s="206"/>
      <c r="D159" s="207" t="s">
        <v>73</v>
      </c>
      <c r="E159" s="219" t="s">
        <v>181</v>
      </c>
      <c r="F159" s="219" t="s">
        <v>182</v>
      </c>
      <c r="G159" s="206"/>
      <c r="H159" s="206"/>
      <c r="I159" s="209"/>
      <c r="J159" s="220">
        <f>BK159</f>
        <v>0</v>
      </c>
      <c r="K159" s="206"/>
      <c r="L159" s="211"/>
      <c r="M159" s="212"/>
      <c r="N159" s="213"/>
      <c r="O159" s="213"/>
      <c r="P159" s="214">
        <f>SUM(P160:P180)</f>
        <v>0</v>
      </c>
      <c r="Q159" s="213"/>
      <c r="R159" s="214">
        <f>SUM(R160:R180)</f>
        <v>0.96725000000000005</v>
      </c>
      <c r="S159" s="213"/>
      <c r="T159" s="215">
        <f>SUM(T160:T180)</f>
        <v>0</v>
      </c>
      <c r="AR159" s="216" t="s">
        <v>84</v>
      </c>
      <c r="AT159" s="217" t="s">
        <v>73</v>
      </c>
      <c r="AU159" s="217" t="s">
        <v>82</v>
      </c>
      <c r="AY159" s="216" t="s">
        <v>126</v>
      </c>
      <c r="BK159" s="218">
        <f>SUM(BK160:BK180)</f>
        <v>0</v>
      </c>
    </row>
    <row r="160" s="1" customFormat="1" ht="24" customHeight="1">
      <c r="B160" s="36"/>
      <c r="C160" s="221" t="s">
        <v>183</v>
      </c>
      <c r="D160" s="221" t="s">
        <v>129</v>
      </c>
      <c r="E160" s="222" t="s">
        <v>184</v>
      </c>
      <c r="F160" s="223" t="s">
        <v>185</v>
      </c>
      <c r="G160" s="224" t="s">
        <v>132</v>
      </c>
      <c r="H160" s="225">
        <v>82.099999999999994</v>
      </c>
      <c r="I160" s="226"/>
      <c r="J160" s="227">
        <f>ROUND(I160*H160,2)</f>
        <v>0</v>
      </c>
      <c r="K160" s="223" t="s">
        <v>133</v>
      </c>
      <c r="L160" s="41"/>
      <c r="M160" s="228" t="s">
        <v>1</v>
      </c>
      <c r="N160" s="229" t="s">
        <v>39</v>
      </c>
      <c r="O160" s="84"/>
      <c r="P160" s="230">
        <f>O160*H160</f>
        <v>0</v>
      </c>
      <c r="Q160" s="230">
        <v>0</v>
      </c>
      <c r="R160" s="230">
        <f>Q160*H160</f>
        <v>0</v>
      </c>
      <c r="S160" s="230">
        <v>0</v>
      </c>
      <c r="T160" s="231">
        <f>S160*H160</f>
        <v>0</v>
      </c>
      <c r="AR160" s="232" t="s">
        <v>186</v>
      </c>
      <c r="AT160" s="232" t="s">
        <v>129</v>
      </c>
      <c r="AU160" s="232" t="s">
        <v>84</v>
      </c>
      <c r="AY160" s="15" t="s">
        <v>126</v>
      </c>
      <c r="BE160" s="233">
        <f><![CDATA[IF(N160="základní",J160,0)]]></f>
        <v>0</v>
      </c>
      <c r="BF160" s="233">
        <f><![CDATA[IF(N160="snížená",J160,0)]]></f>
        <v>0</v>
      </c>
      <c r="BG160" s="233">
        <f><![CDATA[IF(N160="zákl. přenesená",J160,0)]]></f>
        <v>0</v>
      </c>
      <c r="BH160" s="233">
        <f><![CDATA[IF(N160="sníž. přenesená",J160,0)]]></f>
        <v>0</v>
      </c>
      <c r="BI160" s="233">
        <f><![CDATA[IF(N160="nulová",J160,0)]]></f>
        <v>0</v>
      </c>
      <c r="BJ160" s="15" t="s">
        <v>82</v>
      </c>
      <c r="BK160" s="233">
        <f>ROUND(I160*H160,2)</f>
        <v>0</v>
      </c>
      <c r="BL160" s="15" t="s">
        <v>186</v>
      </c>
      <c r="BM160" s="232" t="s">
        <v>187</v>
      </c>
    </row>
    <row r="161" s="12" customFormat="1">
      <c r="B161" s="234"/>
      <c r="C161" s="235"/>
      <c r="D161" s="236" t="s">
        <v>136</v>
      </c>
      <c r="E161" s="237" t="s">
        <v>1</v>
      </c>
      <c r="F161" s="238" t="s">
        <v>141</v>
      </c>
      <c r="G161" s="235"/>
      <c r="H161" s="239">
        <v>31.899999999999999</v>
      </c>
      <c r="I161" s="240"/>
      <c r="J161" s="235"/>
      <c r="K161" s="235"/>
      <c r="L161" s="241"/>
      <c r="M161" s="242"/>
      <c r="N161" s="243"/>
      <c r="O161" s="243"/>
      <c r="P161" s="243"/>
      <c r="Q161" s="243"/>
      <c r="R161" s="243"/>
      <c r="S161" s="243"/>
      <c r="T161" s="244"/>
      <c r="AT161" s="245" t="s">
        <v>136</v>
      </c>
      <c r="AU161" s="245" t="s">
        <v>84</v>
      </c>
      <c r="AV161" s="12" t="s">
        <v>84</v>
      </c>
      <c r="AW161" s="12" t="s">
        <v>31</v>
      </c>
      <c r="AX161" s="12" t="s">
        <v>74</v>
      </c>
      <c r="AY161" s="245" t="s">
        <v>126</v>
      </c>
    </row>
    <row r="162" s="12" customFormat="1">
      <c r="B162" s="234"/>
      <c r="C162" s="235"/>
      <c r="D162" s="236" t="s">
        <v>136</v>
      </c>
      <c r="E162" s="237" t="s">
        <v>1</v>
      </c>
      <c r="F162" s="238" t="s">
        <v>142</v>
      </c>
      <c r="G162" s="235"/>
      <c r="H162" s="239">
        <v>6.2999999999999998</v>
      </c>
      <c r="I162" s="240"/>
      <c r="J162" s="235"/>
      <c r="K162" s="235"/>
      <c r="L162" s="241"/>
      <c r="M162" s="242"/>
      <c r="N162" s="243"/>
      <c r="O162" s="243"/>
      <c r="P162" s="243"/>
      <c r="Q162" s="243"/>
      <c r="R162" s="243"/>
      <c r="S162" s="243"/>
      <c r="T162" s="244"/>
      <c r="AT162" s="245" t="s">
        <v>136</v>
      </c>
      <c r="AU162" s="245" t="s">
        <v>84</v>
      </c>
      <c r="AV162" s="12" t="s">
        <v>84</v>
      </c>
      <c r="AW162" s="12" t="s">
        <v>31</v>
      </c>
      <c r="AX162" s="12" t="s">
        <v>74</v>
      </c>
      <c r="AY162" s="245" t="s">
        <v>126</v>
      </c>
    </row>
    <row r="163" s="12" customFormat="1">
      <c r="B163" s="234"/>
      <c r="C163" s="235"/>
      <c r="D163" s="236" t="s">
        <v>136</v>
      </c>
      <c r="E163" s="237" t="s">
        <v>1</v>
      </c>
      <c r="F163" s="238" t="s">
        <v>143</v>
      </c>
      <c r="G163" s="235"/>
      <c r="H163" s="239">
        <v>43.899999999999999</v>
      </c>
      <c r="I163" s="240"/>
      <c r="J163" s="235"/>
      <c r="K163" s="235"/>
      <c r="L163" s="241"/>
      <c r="M163" s="242"/>
      <c r="N163" s="243"/>
      <c r="O163" s="243"/>
      <c r="P163" s="243"/>
      <c r="Q163" s="243"/>
      <c r="R163" s="243"/>
      <c r="S163" s="243"/>
      <c r="T163" s="244"/>
      <c r="AT163" s="245" t="s">
        <v>136</v>
      </c>
      <c r="AU163" s="245" t="s">
        <v>84</v>
      </c>
      <c r="AV163" s="12" t="s">
        <v>84</v>
      </c>
      <c r="AW163" s="12" t="s">
        <v>31</v>
      </c>
      <c r="AX163" s="12" t="s">
        <v>74</v>
      </c>
      <c r="AY163" s="245" t="s">
        <v>126</v>
      </c>
    </row>
    <row r="164" s="13" customFormat="1">
      <c r="B164" s="246"/>
      <c r="C164" s="247"/>
      <c r="D164" s="236" t="s">
        <v>136</v>
      </c>
      <c r="E164" s="248" t="s">
        <v>1</v>
      </c>
      <c r="F164" s="249" t="s">
        <v>144</v>
      </c>
      <c r="G164" s="247"/>
      <c r="H164" s="250">
        <v>82.099999999999994</v>
      </c>
      <c r="I164" s="251"/>
      <c r="J164" s="247"/>
      <c r="K164" s="247"/>
      <c r="L164" s="252"/>
      <c r="M164" s="253"/>
      <c r="N164" s="254"/>
      <c r="O164" s="254"/>
      <c r="P164" s="254"/>
      <c r="Q164" s="254"/>
      <c r="R164" s="254"/>
      <c r="S164" s="254"/>
      <c r="T164" s="255"/>
      <c r="AT164" s="256" t="s">
        <v>136</v>
      </c>
      <c r="AU164" s="256" t="s">
        <v>84</v>
      </c>
      <c r="AV164" s="13" t="s">
        <v>134</v>
      </c>
      <c r="AW164" s="13" t="s">
        <v>31</v>
      </c>
      <c r="AX164" s="13" t="s">
        <v>82</v>
      </c>
      <c r="AY164" s="256" t="s">
        <v>126</v>
      </c>
    </row>
    <row r="165" s="1" customFormat="1" ht="24" customHeight="1">
      <c r="B165" s="36"/>
      <c r="C165" s="221" t="s">
        <v>188</v>
      </c>
      <c r="D165" s="221" t="s">
        <v>129</v>
      </c>
      <c r="E165" s="222" t="s">
        <v>189</v>
      </c>
      <c r="F165" s="223" t="s">
        <v>190</v>
      </c>
      <c r="G165" s="224" t="s">
        <v>132</v>
      </c>
      <c r="H165" s="225">
        <v>304.80000000000001</v>
      </c>
      <c r="I165" s="226"/>
      <c r="J165" s="227">
        <f>ROUND(I165*H165,2)</f>
        <v>0</v>
      </c>
      <c r="K165" s="223" t="s">
        <v>133</v>
      </c>
      <c r="L165" s="41"/>
      <c r="M165" s="228" t="s">
        <v>1</v>
      </c>
      <c r="N165" s="229" t="s">
        <v>39</v>
      </c>
      <c r="O165" s="84"/>
      <c r="P165" s="230">
        <f>O165*H165</f>
        <v>0</v>
      </c>
      <c r="Q165" s="230">
        <v>0</v>
      </c>
      <c r="R165" s="230">
        <f>Q165*H165</f>
        <v>0</v>
      </c>
      <c r="S165" s="230">
        <v>0</v>
      </c>
      <c r="T165" s="231">
        <f>S165*H165</f>
        <v>0</v>
      </c>
      <c r="AR165" s="232" t="s">
        <v>186</v>
      </c>
      <c r="AT165" s="232" t="s">
        <v>129</v>
      </c>
      <c r="AU165" s="232" t="s">
        <v>84</v>
      </c>
      <c r="AY165" s="15" t="s">
        <v>126</v>
      </c>
      <c r="BE165" s="233">
        <f><![CDATA[IF(N165="základní",J165,0)]]></f>
        <v>0</v>
      </c>
      <c r="BF165" s="233">
        <f><![CDATA[IF(N165="snížená",J165,0)]]></f>
        <v>0</v>
      </c>
      <c r="BG165" s="233">
        <f><![CDATA[IF(N165="zákl. přenesená",J165,0)]]></f>
        <v>0</v>
      </c>
      <c r="BH165" s="233">
        <f><![CDATA[IF(N165="sníž. přenesená",J165,0)]]></f>
        <v>0</v>
      </c>
      <c r="BI165" s="233">
        <f><![CDATA[IF(N165="nulová",J165,0)]]></f>
        <v>0</v>
      </c>
      <c r="BJ165" s="15" t="s">
        <v>82</v>
      </c>
      <c r="BK165" s="233">
        <f>ROUND(I165*H165,2)</f>
        <v>0</v>
      </c>
      <c r="BL165" s="15" t="s">
        <v>186</v>
      </c>
      <c r="BM165" s="232" t="s">
        <v>191</v>
      </c>
    </row>
    <row r="166" s="12" customFormat="1">
      <c r="B166" s="234"/>
      <c r="C166" s="235"/>
      <c r="D166" s="236" t="s">
        <v>136</v>
      </c>
      <c r="E166" s="237" t="s">
        <v>1</v>
      </c>
      <c r="F166" s="238" t="s">
        <v>152</v>
      </c>
      <c r="G166" s="235"/>
      <c r="H166" s="239">
        <v>32.399999999999999</v>
      </c>
      <c r="I166" s="240"/>
      <c r="J166" s="235"/>
      <c r="K166" s="235"/>
      <c r="L166" s="241"/>
      <c r="M166" s="242"/>
      <c r="N166" s="243"/>
      <c r="O166" s="243"/>
      <c r="P166" s="243"/>
      <c r="Q166" s="243"/>
      <c r="R166" s="243"/>
      <c r="S166" s="243"/>
      <c r="T166" s="244"/>
      <c r="AT166" s="245" t="s">
        <v>136</v>
      </c>
      <c r="AU166" s="245" t="s">
        <v>84</v>
      </c>
      <c r="AV166" s="12" t="s">
        <v>84</v>
      </c>
      <c r="AW166" s="12" t="s">
        <v>31</v>
      </c>
      <c r="AX166" s="12" t="s">
        <v>74</v>
      </c>
      <c r="AY166" s="245" t="s">
        <v>126</v>
      </c>
    </row>
    <row r="167" s="12" customFormat="1">
      <c r="B167" s="234"/>
      <c r="C167" s="235"/>
      <c r="D167" s="236" t="s">
        <v>136</v>
      </c>
      <c r="E167" s="237" t="s">
        <v>1</v>
      </c>
      <c r="F167" s="238" t="s">
        <v>153</v>
      </c>
      <c r="G167" s="235"/>
      <c r="H167" s="239">
        <v>57.600000000000001</v>
      </c>
      <c r="I167" s="240"/>
      <c r="J167" s="235"/>
      <c r="K167" s="235"/>
      <c r="L167" s="241"/>
      <c r="M167" s="242"/>
      <c r="N167" s="243"/>
      <c r="O167" s="243"/>
      <c r="P167" s="243"/>
      <c r="Q167" s="243"/>
      <c r="R167" s="243"/>
      <c r="S167" s="243"/>
      <c r="T167" s="244"/>
      <c r="AT167" s="245" t="s">
        <v>136</v>
      </c>
      <c r="AU167" s="245" t="s">
        <v>84</v>
      </c>
      <c r="AV167" s="12" t="s">
        <v>84</v>
      </c>
      <c r="AW167" s="12" t="s">
        <v>31</v>
      </c>
      <c r="AX167" s="12" t="s">
        <v>74</v>
      </c>
      <c r="AY167" s="245" t="s">
        <v>126</v>
      </c>
    </row>
    <row r="168" s="12" customFormat="1">
      <c r="B168" s="234"/>
      <c r="C168" s="235"/>
      <c r="D168" s="236" t="s">
        <v>136</v>
      </c>
      <c r="E168" s="237" t="s">
        <v>1</v>
      </c>
      <c r="F168" s="238" t="s">
        <v>154</v>
      </c>
      <c r="G168" s="235"/>
      <c r="H168" s="239">
        <v>30</v>
      </c>
      <c r="I168" s="240"/>
      <c r="J168" s="235"/>
      <c r="K168" s="235"/>
      <c r="L168" s="241"/>
      <c r="M168" s="242"/>
      <c r="N168" s="243"/>
      <c r="O168" s="243"/>
      <c r="P168" s="243"/>
      <c r="Q168" s="243"/>
      <c r="R168" s="243"/>
      <c r="S168" s="243"/>
      <c r="T168" s="244"/>
      <c r="AT168" s="245" t="s">
        <v>136</v>
      </c>
      <c r="AU168" s="245" t="s">
        <v>84</v>
      </c>
      <c r="AV168" s="12" t="s">
        <v>84</v>
      </c>
      <c r="AW168" s="12" t="s">
        <v>31</v>
      </c>
      <c r="AX168" s="12" t="s">
        <v>74</v>
      </c>
      <c r="AY168" s="245" t="s">
        <v>126</v>
      </c>
    </row>
    <row r="169" s="12" customFormat="1">
      <c r="B169" s="234"/>
      <c r="C169" s="235"/>
      <c r="D169" s="236" t="s">
        <v>136</v>
      </c>
      <c r="E169" s="237" t="s">
        <v>1</v>
      </c>
      <c r="F169" s="238" t="s">
        <v>155</v>
      </c>
      <c r="G169" s="235"/>
      <c r="H169" s="239">
        <v>72.599999999999994</v>
      </c>
      <c r="I169" s="240"/>
      <c r="J169" s="235"/>
      <c r="K169" s="235"/>
      <c r="L169" s="241"/>
      <c r="M169" s="242"/>
      <c r="N169" s="243"/>
      <c r="O169" s="243"/>
      <c r="P169" s="243"/>
      <c r="Q169" s="243"/>
      <c r="R169" s="243"/>
      <c r="S169" s="243"/>
      <c r="T169" s="244"/>
      <c r="AT169" s="245" t="s">
        <v>136</v>
      </c>
      <c r="AU169" s="245" t="s">
        <v>84</v>
      </c>
      <c r="AV169" s="12" t="s">
        <v>84</v>
      </c>
      <c r="AW169" s="12" t="s">
        <v>31</v>
      </c>
      <c r="AX169" s="12" t="s">
        <v>74</v>
      </c>
      <c r="AY169" s="245" t="s">
        <v>126</v>
      </c>
    </row>
    <row r="170" s="12" customFormat="1">
      <c r="B170" s="234"/>
      <c r="C170" s="235"/>
      <c r="D170" s="236" t="s">
        <v>136</v>
      </c>
      <c r="E170" s="237" t="s">
        <v>1</v>
      </c>
      <c r="F170" s="238" t="s">
        <v>156</v>
      </c>
      <c r="G170" s="235"/>
      <c r="H170" s="239">
        <v>76.799999999999997</v>
      </c>
      <c r="I170" s="240"/>
      <c r="J170" s="235"/>
      <c r="K170" s="235"/>
      <c r="L170" s="241"/>
      <c r="M170" s="242"/>
      <c r="N170" s="243"/>
      <c r="O170" s="243"/>
      <c r="P170" s="243"/>
      <c r="Q170" s="243"/>
      <c r="R170" s="243"/>
      <c r="S170" s="243"/>
      <c r="T170" s="244"/>
      <c r="AT170" s="245" t="s">
        <v>136</v>
      </c>
      <c r="AU170" s="245" t="s">
        <v>84</v>
      </c>
      <c r="AV170" s="12" t="s">
        <v>84</v>
      </c>
      <c r="AW170" s="12" t="s">
        <v>31</v>
      </c>
      <c r="AX170" s="12" t="s">
        <v>74</v>
      </c>
      <c r="AY170" s="245" t="s">
        <v>126</v>
      </c>
    </row>
    <row r="171" s="12" customFormat="1">
      <c r="B171" s="234"/>
      <c r="C171" s="235"/>
      <c r="D171" s="236" t="s">
        <v>136</v>
      </c>
      <c r="E171" s="237" t="s">
        <v>1</v>
      </c>
      <c r="F171" s="238" t="s">
        <v>157</v>
      </c>
      <c r="G171" s="235"/>
      <c r="H171" s="239">
        <v>35.399999999999999</v>
      </c>
      <c r="I171" s="240"/>
      <c r="J171" s="235"/>
      <c r="K171" s="235"/>
      <c r="L171" s="241"/>
      <c r="M171" s="242"/>
      <c r="N171" s="243"/>
      <c r="O171" s="243"/>
      <c r="P171" s="243"/>
      <c r="Q171" s="243"/>
      <c r="R171" s="243"/>
      <c r="S171" s="243"/>
      <c r="T171" s="244"/>
      <c r="AT171" s="245" t="s">
        <v>136</v>
      </c>
      <c r="AU171" s="245" t="s">
        <v>84</v>
      </c>
      <c r="AV171" s="12" t="s">
        <v>84</v>
      </c>
      <c r="AW171" s="12" t="s">
        <v>31</v>
      </c>
      <c r="AX171" s="12" t="s">
        <v>74</v>
      </c>
      <c r="AY171" s="245" t="s">
        <v>126</v>
      </c>
    </row>
    <row r="172" s="13" customFormat="1">
      <c r="B172" s="246"/>
      <c r="C172" s="247"/>
      <c r="D172" s="236" t="s">
        <v>136</v>
      </c>
      <c r="E172" s="248" t="s">
        <v>1</v>
      </c>
      <c r="F172" s="249" t="s">
        <v>144</v>
      </c>
      <c r="G172" s="247"/>
      <c r="H172" s="250">
        <v>304.80000000000001</v>
      </c>
      <c r="I172" s="251"/>
      <c r="J172" s="247"/>
      <c r="K172" s="247"/>
      <c r="L172" s="252"/>
      <c r="M172" s="253"/>
      <c r="N172" s="254"/>
      <c r="O172" s="254"/>
      <c r="P172" s="254"/>
      <c r="Q172" s="254"/>
      <c r="R172" s="254"/>
      <c r="S172" s="254"/>
      <c r="T172" s="255"/>
      <c r="AT172" s="256" t="s">
        <v>136</v>
      </c>
      <c r="AU172" s="256" t="s">
        <v>84</v>
      </c>
      <c r="AV172" s="13" t="s">
        <v>134</v>
      </c>
      <c r="AW172" s="13" t="s">
        <v>31</v>
      </c>
      <c r="AX172" s="13" t="s">
        <v>82</v>
      </c>
      <c r="AY172" s="256" t="s">
        <v>126</v>
      </c>
    </row>
    <row r="173" s="1" customFormat="1" ht="16.5" customHeight="1">
      <c r="B173" s="36"/>
      <c r="C173" s="257" t="s">
        <v>192</v>
      </c>
      <c r="D173" s="257" t="s">
        <v>193</v>
      </c>
      <c r="E173" s="258" t="s">
        <v>194</v>
      </c>
      <c r="F173" s="259" t="s">
        <v>195</v>
      </c>
      <c r="G173" s="260" t="s">
        <v>196</v>
      </c>
      <c r="H173" s="261">
        <v>967.25</v>
      </c>
      <c r="I173" s="262"/>
      <c r="J173" s="263">
        <f>ROUND(I173*H173,2)</f>
        <v>0</v>
      </c>
      <c r="K173" s="259" t="s">
        <v>133</v>
      </c>
      <c r="L173" s="264"/>
      <c r="M173" s="265" t="s">
        <v>1</v>
      </c>
      <c r="N173" s="266" t="s">
        <v>39</v>
      </c>
      <c r="O173" s="84"/>
      <c r="P173" s="230">
        <f>O173*H173</f>
        <v>0</v>
      </c>
      <c r="Q173" s="230">
        <v>0.001</v>
      </c>
      <c r="R173" s="230">
        <f>Q173*H173</f>
        <v>0.96725000000000005</v>
      </c>
      <c r="S173" s="230">
        <v>0</v>
      </c>
      <c r="T173" s="231">
        <f>S173*H173</f>
        <v>0</v>
      </c>
      <c r="AR173" s="232" t="s">
        <v>197</v>
      </c>
      <c r="AT173" s="232" t="s">
        <v>193</v>
      </c>
      <c r="AU173" s="232" t="s">
        <v>84</v>
      </c>
      <c r="AY173" s="15" t="s">
        <v>126</v>
      </c>
      <c r="BE173" s="233">
        <f><![CDATA[IF(N173="základní",J173,0)]]></f>
        <v>0</v>
      </c>
      <c r="BF173" s="233">
        <f><![CDATA[IF(N173="snížená",J173,0)]]></f>
        <v>0</v>
      </c>
      <c r="BG173" s="233">
        <f><![CDATA[IF(N173="zákl. přenesená",J173,0)]]></f>
        <v>0</v>
      </c>
      <c r="BH173" s="233">
        <f><![CDATA[IF(N173="sníž. přenesená",J173,0)]]></f>
        <v>0</v>
      </c>
      <c r="BI173" s="233">
        <f><![CDATA[IF(N173="nulová",J173,0)]]></f>
        <v>0</v>
      </c>
      <c r="BJ173" s="15" t="s">
        <v>82</v>
      </c>
      <c r="BK173" s="233">
        <f>ROUND(I173*H173,2)</f>
        <v>0</v>
      </c>
      <c r="BL173" s="15" t="s">
        <v>186</v>
      </c>
      <c r="BM173" s="232" t="s">
        <v>198</v>
      </c>
    </row>
    <row r="174" s="12" customFormat="1">
      <c r="B174" s="234"/>
      <c r="C174" s="235"/>
      <c r="D174" s="236" t="s">
        <v>136</v>
      </c>
      <c r="E174" s="237" t="s">
        <v>1</v>
      </c>
      <c r="F174" s="238" t="s">
        <v>199</v>
      </c>
      <c r="G174" s="235"/>
      <c r="H174" s="239">
        <v>205.25</v>
      </c>
      <c r="I174" s="240"/>
      <c r="J174" s="235"/>
      <c r="K174" s="235"/>
      <c r="L174" s="241"/>
      <c r="M174" s="242"/>
      <c r="N174" s="243"/>
      <c r="O174" s="243"/>
      <c r="P174" s="243"/>
      <c r="Q174" s="243"/>
      <c r="R174" s="243"/>
      <c r="S174" s="243"/>
      <c r="T174" s="244"/>
      <c r="AT174" s="245" t="s">
        <v>136</v>
      </c>
      <c r="AU174" s="245" t="s">
        <v>84</v>
      </c>
      <c r="AV174" s="12" t="s">
        <v>84</v>
      </c>
      <c r="AW174" s="12" t="s">
        <v>31</v>
      </c>
      <c r="AX174" s="12" t="s">
        <v>74</v>
      </c>
      <c r="AY174" s="245" t="s">
        <v>126</v>
      </c>
    </row>
    <row r="175" s="12" customFormat="1">
      <c r="B175" s="234"/>
      <c r="C175" s="235"/>
      <c r="D175" s="236" t="s">
        <v>136</v>
      </c>
      <c r="E175" s="237" t="s">
        <v>1</v>
      </c>
      <c r="F175" s="238" t="s">
        <v>200</v>
      </c>
      <c r="G175" s="235"/>
      <c r="H175" s="239">
        <v>762</v>
      </c>
      <c r="I175" s="240"/>
      <c r="J175" s="235"/>
      <c r="K175" s="235"/>
      <c r="L175" s="241"/>
      <c r="M175" s="242"/>
      <c r="N175" s="243"/>
      <c r="O175" s="243"/>
      <c r="P175" s="243"/>
      <c r="Q175" s="243"/>
      <c r="R175" s="243"/>
      <c r="S175" s="243"/>
      <c r="T175" s="244"/>
      <c r="AT175" s="245" t="s">
        <v>136</v>
      </c>
      <c r="AU175" s="245" t="s">
        <v>84</v>
      </c>
      <c r="AV175" s="12" t="s">
        <v>84</v>
      </c>
      <c r="AW175" s="12" t="s">
        <v>31</v>
      </c>
      <c r="AX175" s="12" t="s">
        <v>74</v>
      </c>
      <c r="AY175" s="245" t="s">
        <v>126</v>
      </c>
    </row>
    <row r="176" s="13" customFormat="1">
      <c r="B176" s="246"/>
      <c r="C176" s="247"/>
      <c r="D176" s="236" t="s">
        <v>136</v>
      </c>
      <c r="E176" s="248" t="s">
        <v>1</v>
      </c>
      <c r="F176" s="249" t="s">
        <v>144</v>
      </c>
      <c r="G176" s="247"/>
      <c r="H176" s="250">
        <v>967.25</v>
      </c>
      <c r="I176" s="251"/>
      <c r="J176" s="247"/>
      <c r="K176" s="247"/>
      <c r="L176" s="252"/>
      <c r="M176" s="253"/>
      <c r="N176" s="254"/>
      <c r="O176" s="254"/>
      <c r="P176" s="254"/>
      <c r="Q176" s="254"/>
      <c r="R176" s="254"/>
      <c r="S176" s="254"/>
      <c r="T176" s="255"/>
      <c r="AT176" s="256" t="s">
        <v>136</v>
      </c>
      <c r="AU176" s="256" t="s">
        <v>84</v>
      </c>
      <c r="AV176" s="13" t="s">
        <v>134</v>
      </c>
      <c r="AW176" s="13" t="s">
        <v>31</v>
      </c>
      <c r="AX176" s="13" t="s">
        <v>82</v>
      </c>
      <c r="AY176" s="256" t="s">
        <v>126</v>
      </c>
    </row>
    <row r="177" s="1" customFormat="1" ht="24" customHeight="1">
      <c r="B177" s="36"/>
      <c r="C177" s="221" t="s">
        <v>201</v>
      </c>
      <c r="D177" s="221" t="s">
        <v>129</v>
      </c>
      <c r="E177" s="222" t="s">
        <v>202</v>
      </c>
      <c r="F177" s="223" t="s">
        <v>203</v>
      </c>
      <c r="G177" s="224" t="s">
        <v>165</v>
      </c>
      <c r="H177" s="225">
        <v>0.96699999999999997</v>
      </c>
      <c r="I177" s="226"/>
      <c r="J177" s="227">
        <f>ROUND(I177*H177,2)</f>
        <v>0</v>
      </c>
      <c r="K177" s="223" t="s">
        <v>204</v>
      </c>
      <c r="L177" s="41"/>
      <c r="M177" s="228" t="s">
        <v>1</v>
      </c>
      <c r="N177" s="229" t="s">
        <v>39</v>
      </c>
      <c r="O177" s="84"/>
      <c r="P177" s="230">
        <f>O177*H177</f>
        <v>0</v>
      </c>
      <c r="Q177" s="230">
        <v>0</v>
      </c>
      <c r="R177" s="230">
        <f>Q177*H177</f>
        <v>0</v>
      </c>
      <c r="S177" s="230">
        <v>0</v>
      </c>
      <c r="T177" s="231">
        <f>S177*H177</f>
        <v>0</v>
      </c>
      <c r="AR177" s="232" t="s">
        <v>186</v>
      </c>
      <c r="AT177" s="232" t="s">
        <v>129</v>
      </c>
      <c r="AU177" s="232" t="s">
        <v>84</v>
      </c>
      <c r="AY177" s="15" t="s">
        <v>126</v>
      </c>
      <c r="BE177" s="233">
        <f><![CDATA[IF(N177="základní",J177,0)]]></f>
        <v>0</v>
      </c>
      <c r="BF177" s="233">
        <f><![CDATA[IF(N177="snížená",J177,0)]]></f>
        <v>0</v>
      </c>
      <c r="BG177" s="233">
        <f><![CDATA[IF(N177="zákl. přenesená",J177,0)]]></f>
        <v>0</v>
      </c>
      <c r="BH177" s="233">
        <f><![CDATA[IF(N177="sníž. přenesená",J177,0)]]></f>
        <v>0</v>
      </c>
      <c r="BI177" s="233">
        <f><![CDATA[IF(N177="nulová",J177,0)]]></f>
        <v>0</v>
      </c>
      <c r="BJ177" s="15" t="s">
        <v>82</v>
      </c>
      <c r="BK177" s="233">
        <f>ROUND(I177*H177,2)</f>
        <v>0</v>
      </c>
      <c r="BL177" s="15" t="s">
        <v>186</v>
      </c>
      <c r="BM177" s="232" t="s">
        <v>205</v>
      </c>
    </row>
    <row r="178" s="1" customFormat="1">
      <c r="B178" s="36"/>
      <c r="C178" s="37"/>
      <c r="D178" s="236" t="s">
        <v>206</v>
      </c>
      <c r="E178" s="37"/>
      <c r="F178" s="267" t="s">
        <v>207</v>
      </c>
      <c r="G178" s="37"/>
      <c r="H178" s="37"/>
      <c r="I178" s="137"/>
      <c r="J178" s="37"/>
      <c r="K178" s="37"/>
      <c r="L178" s="41"/>
      <c r="M178" s="268"/>
      <c r="N178" s="84"/>
      <c r="O178" s="84"/>
      <c r="P178" s="84"/>
      <c r="Q178" s="84"/>
      <c r="R178" s="84"/>
      <c r="S178" s="84"/>
      <c r="T178" s="85"/>
      <c r="AT178" s="15" t="s">
        <v>206</v>
      </c>
      <c r="AU178" s="15" t="s">
        <v>84</v>
      </c>
    </row>
    <row r="179" s="1" customFormat="1" ht="24" customHeight="1">
      <c r="B179" s="36"/>
      <c r="C179" s="221" t="s">
        <v>208</v>
      </c>
      <c r="D179" s="221" t="s">
        <v>129</v>
      </c>
      <c r="E179" s="222" t="s">
        <v>209</v>
      </c>
      <c r="F179" s="223" t="s">
        <v>210</v>
      </c>
      <c r="G179" s="224" t="s">
        <v>165</v>
      </c>
      <c r="H179" s="225">
        <v>0.96699999999999997</v>
      </c>
      <c r="I179" s="226"/>
      <c r="J179" s="227">
        <f>ROUND(I179*H179,2)</f>
        <v>0</v>
      </c>
      <c r="K179" s="223" t="s">
        <v>204</v>
      </c>
      <c r="L179" s="41"/>
      <c r="M179" s="228" t="s">
        <v>1</v>
      </c>
      <c r="N179" s="229" t="s">
        <v>39</v>
      </c>
      <c r="O179" s="84"/>
      <c r="P179" s="230">
        <f>O179*H179</f>
        <v>0</v>
      </c>
      <c r="Q179" s="230">
        <v>0</v>
      </c>
      <c r="R179" s="230">
        <f>Q179*H179</f>
        <v>0</v>
      </c>
      <c r="S179" s="230">
        <v>0</v>
      </c>
      <c r="T179" s="231">
        <f>S179*H179</f>
        <v>0</v>
      </c>
      <c r="AR179" s="232" t="s">
        <v>186</v>
      </c>
      <c r="AT179" s="232" t="s">
        <v>129</v>
      </c>
      <c r="AU179" s="232" t="s">
        <v>84</v>
      </c>
      <c r="AY179" s="15" t="s">
        <v>126</v>
      </c>
      <c r="BE179" s="233">
        <f><![CDATA[IF(N179="základní",J179,0)]]></f>
        <v>0</v>
      </c>
      <c r="BF179" s="233">
        <f><![CDATA[IF(N179="snížená",J179,0)]]></f>
        <v>0</v>
      </c>
      <c r="BG179" s="233">
        <f><![CDATA[IF(N179="zákl. přenesená",J179,0)]]></f>
        <v>0</v>
      </c>
      <c r="BH179" s="233">
        <f><![CDATA[IF(N179="sníž. přenesená",J179,0)]]></f>
        <v>0</v>
      </c>
      <c r="BI179" s="233">
        <f><![CDATA[IF(N179="nulová",J179,0)]]></f>
        <v>0</v>
      </c>
      <c r="BJ179" s="15" t="s">
        <v>82</v>
      </c>
      <c r="BK179" s="233">
        <f>ROUND(I179*H179,2)</f>
        <v>0</v>
      </c>
      <c r="BL179" s="15" t="s">
        <v>186</v>
      </c>
      <c r="BM179" s="232" t="s">
        <v>211</v>
      </c>
    </row>
    <row r="180" s="1" customFormat="1">
      <c r="B180" s="36"/>
      <c r="C180" s="37"/>
      <c r="D180" s="236" t="s">
        <v>206</v>
      </c>
      <c r="E180" s="37"/>
      <c r="F180" s="267" t="s">
        <v>207</v>
      </c>
      <c r="G180" s="37"/>
      <c r="H180" s="37"/>
      <c r="I180" s="137"/>
      <c r="J180" s="37"/>
      <c r="K180" s="37"/>
      <c r="L180" s="41"/>
      <c r="M180" s="268"/>
      <c r="N180" s="84"/>
      <c r="O180" s="84"/>
      <c r="P180" s="84"/>
      <c r="Q180" s="84"/>
      <c r="R180" s="84"/>
      <c r="S180" s="84"/>
      <c r="T180" s="85"/>
      <c r="AT180" s="15" t="s">
        <v>206</v>
      </c>
      <c r="AU180" s="15" t="s">
        <v>84</v>
      </c>
    </row>
    <row r="181" s="11" customFormat="1" ht="22.8" customHeight="1">
      <c r="B181" s="205"/>
      <c r="C181" s="206"/>
      <c r="D181" s="207" t="s">
        <v>73</v>
      </c>
      <c r="E181" s="219" t="s">
        <v>212</v>
      </c>
      <c r="F181" s="219" t="s">
        <v>213</v>
      </c>
      <c r="G181" s="206"/>
      <c r="H181" s="206"/>
      <c r="I181" s="209"/>
      <c r="J181" s="220">
        <f>BK181</f>
        <v>0</v>
      </c>
      <c r="K181" s="206"/>
      <c r="L181" s="211"/>
      <c r="M181" s="212"/>
      <c r="N181" s="213"/>
      <c r="O181" s="213"/>
      <c r="P181" s="214">
        <f>SUM(P182:P185)</f>
        <v>0</v>
      </c>
      <c r="Q181" s="213"/>
      <c r="R181" s="214">
        <f>SUM(R182:R185)</f>
        <v>0</v>
      </c>
      <c r="S181" s="213"/>
      <c r="T181" s="215">
        <f>SUM(T182:T185)</f>
        <v>0</v>
      </c>
      <c r="AR181" s="216" t="s">
        <v>84</v>
      </c>
      <c r="AT181" s="217" t="s">
        <v>73</v>
      </c>
      <c r="AU181" s="217" t="s">
        <v>82</v>
      </c>
      <c r="AY181" s="216" t="s">
        <v>126</v>
      </c>
      <c r="BK181" s="218">
        <f>SUM(BK182:BK185)</f>
        <v>0</v>
      </c>
    </row>
    <row r="182" s="1" customFormat="1" ht="60" customHeight="1">
      <c r="B182" s="36"/>
      <c r="C182" s="221" t="s">
        <v>8</v>
      </c>
      <c r="D182" s="221" t="s">
        <v>129</v>
      </c>
      <c r="E182" s="222" t="s">
        <v>214</v>
      </c>
      <c r="F182" s="223" t="s">
        <v>215</v>
      </c>
      <c r="G182" s="224" t="s">
        <v>216</v>
      </c>
      <c r="H182" s="225">
        <v>1</v>
      </c>
      <c r="I182" s="226"/>
      <c r="J182" s="227">
        <f>ROUND(I182*H182,2)</f>
        <v>0</v>
      </c>
      <c r="K182" s="223" t="s">
        <v>1</v>
      </c>
      <c r="L182" s="41"/>
      <c r="M182" s="228" t="s">
        <v>1</v>
      </c>
      <c r="N182" s="229" t="s">
        <v>39</v>
      </c>
      <c r="O182" s="84"/>
      <c r="P182" s="230">
        <f>O182*H182</f>
        <v>0</v>
      </c>
      <c r="Q182" s="230">
        <v>0</v>
      </c>
      <c r="R182" s="230">
        <f>Q182*H182</f>
        <v>0</v>
      </c>
      <c r="S182" s="230">
        <v>0</v>
      </c>
      <c r="T182" s="231">
        <f>S182*H182</f>
        <v>0</v>
      </c>
      <c r="AR182" s="232" t="s">
        <v>186</v>
      </c>
      <c r="AT182" s="232" t="s">
        <v>129</v>
      </c>
      <c r="AU182" s="232" t="s">
        <v>84</v>
      </c>
      <c r="AY182" s="15" t="s">
        <v>126</v>
      </c>
      <c r="BE182" s="233">
        <f><![CDATA[IF(N182="základní",J182,0)]]></f>
        <v>0</v>
      </c>
      <c r="BF182" s="233">
        <f><![CDATA[IF(N182="snížená",J182,0)]]></f>
        <v>0</v>
      </c>
      <c r="BG182" s="233">
        <f><![CDATA[IF(N182="zákl. přenesená",J182,0)]]></f>
        <v>0</v>
      </c>
      <c r="BH182" s="233">
        <f><![CDATA[IF(N182="sníž. přenesená",J182,0)]]></f>
        <v>0</v>
      </c>
      <c r="BI182" s="233">
        <f><![CDATA[IF(N182="nulová",J182,0)]]></f>
        <v>0</v>
      </c>
      <c r="BJ182" s="15" t="s">
        <v>82</v>
      </c>
      <c r="BK182" s="233">
        <f>ROUND(I182*H182,2)</f>
        <v>0</v>
      </c>
      <c r="BL182" s="15" t="s">
        <v>186</v>
      </c>
      <c r="BM182" s="232" t="s">
        <v>217</v>
      </c>
    </row>
    <row r="183" s="12" customFormat="1">
      <c r="B183" s="234"/>
      <c r="C183" s="235"/>
      <c r="D183" s="236" t="s">
        <v>136</v>
      </c>
      <c r="E183" s="237" t="s">
        <v>1</v>
      </c>
      <c r="F183" s="238" t="s">
        <v>82</v>
      </c>
      <c r="G183" s="235"/>
      <c r="H183" s="239">
        <v>1</v>
      </c>
      <c r="I183" s="240"/>
      <c r="J183" s="235"/>
      <c r="K183" s="235"/>
      <c r="L183" s="241"/>
      <c r="M183" s="242"/>
      <c r="N183" s="243"/>
      <c r="O183" s="243"/>
      <c r="P183" s="243"/>
      <c r="Q183" s="243"/>
      <c r="R183" s="243"/>
      <c r="S183" s="243"/>
      <c r="T183" s="244"/>
      <c r="AT183" s="245" t="s">
        <v>136</v>
      </c>
      <c r="AU183" s="245" t="s">
        <v>84</v>
      </c>
      <c r="AV183" s="12" t="s">
        <v>84</v>
      </c>
      <c r="AW183" s="12" t="s">
        <v>31</v>
      </c>
      <c r="AX183" s="12" t="s">
        <v>82</v>
      </c>
      <c r="AY183" s="245" t="s">
        <v>126</v>
      </c>
    </row>
    <row r="184" s="1" customFormat="1" ht="36" customHeight="1">
      <c r="B184" s="36"/>
      <c r="C184" s="221" t="s">
        <v>186</v>
      </c>
      <c r="D184" s="221" t="s">
        <v>129</v>
      </c>
      <c r="E184" s="222" t="s">
        <v>218</v>
      </c>
      <c r="F184" s="223" t="s">
        <v>219</v>
      </c>
      <c r="G184" s="224" t="s">
        <v>220</v>
      </c>
      <c r="H184" s="225">
        <v>20</v>
      </c>
      <c r="I184" s="226"/>
      <c r="J184" s="227">
        <f>ROUND(I184*H184,2)</f>
        <v>0</v>
      </c>
      <c r="K184" s="223" t="s">
        <v>1</v>
      </c>
      <c r="L184" s="41"/>
      <c r="M184" s="228" t="s">
        <v>1</v>
      </c>
      <c r="N184" s="229" t="s">
        <v>39</v>
      </c>
      <c r="O184" s="84"/>
      <c r="P184" s="230">
        <f>O184*H184</f>
        <v>0</v>
      </c>
      <c r="Q184" s="230">
        <v>0</v>
      </c>
      <c r="R184" s="230">
        <f>Q184*H184</f>
        <v>0</v>
      </c>
      <c r="S184" s="230">
        <v>0</v>
      </c>
      <c r="T184" s="231">
        <f>S184*H184</f>
        <v>0</v>
      </c>
      <c r="AR184" s="232" t="s">
        <v>186</v>
      </c>
      <c r="AT184" s="232" t="s">
        <v>129</v>
      </c>
      <c r="AU184" s="232" t="s">
        <v>84</v>
      </c>
      <c r="AY184" s="15" t="s">
        <v>126</v>
      </c>
      <c r="BE184" s="233">
        <f><![CDATA[IF(N184="základní",J184,0)]]></f>
        <v>0</v>
      </c>
      <c r="BF184" s="233">
        <f><![CDATA[IF(N184="snížená",J184,0)]]></f>
        <v>0</v>
      </c>
      <c r="BG184" s="233">
        <f><![CDATA[IF(N184="zákl. přenesená",J184,0)]]></f>
        <v>0</v>
      </c>
      <c r="BH184" s="233">
        <f><![CDATA[IF(N184="sníž. přenesená",J184,0)]]></f>
        <v>0</v>
      </c>
      <c r="BI184" s="233">
        <f><![CDATA[IF(N184="nulová",J184,0)]]></f>
        <v>0</v>
      </c>
      <c r="BJ184" s="15" t="s">
        <v>82</v>
      </c>
      <c r="BK184" s="233">
        <f>ROUND(I184*H184,2)</f>
        <v>0</v>
      </c>
      <c r="BL184" s="15" t="s">
        <v>186</v>
      </c>
      <c r="BM184" s="232" t="s">
        <v>221</v>
      </c>
    </row>
    <row r="185" s="12" customFormat="1">
      <c r="B185" s="234"/>
      <c r="C185" s="235"/>
      <c r="D185" s="236" t="s">
        <v>136</v>
      </c>
      <c r="E185" s="237" t="s">
        <v>1</v>
      </c>
      <c r="F185" s="238" t="s">
        <v>222</v>
      </c>
      <c r="G185" s="235"/>
      <c r="H185" s="239">
        <v>20</v>
      </c>
      <c r="I185" s="240"/>
      <c r="J185" s="235"/>
      <c r="K185" s="235"/>
      <c r="L185" s="241"/>
      <c r="M185" s="242"/>
      <c r="N185" s="243"/>
      <c r="O185" s="243"/>
      <c r="P185" s="243"/>
      <c r="Q185" s="243"/>
      <c r="R185" s="243"/>
      <c r="S185" s="243"/>
      <c r="T185" s="244"/>
      <c r="AT185" s="245" t="s">
        <v>136</v>
      </c>
      <c r="AU185" s="245" t="s">
        <v>84</v>
      </c>
      <c r="AV185" s="12" t="s">
        <v>84</v>
      </c>
      <c r="AW185" s="12" t="s">
        <v>31</v>
      </c>
      <c r="AX185" s="12" t="s">
        <v>82</v>
      </c>
      <c r="AY185" s="245" t="s">
        <v>126</v>
      </c>
    </row>
    <row r="186" s="11" customFormat="1" ht="22.8" customHeight="1">
      <c r="B186" s="205"/>
      <c r="C186" s="206"/>
      <c r="D186" s="207" t="s">
        <v>73</v>
      </c>
      <c r="E186" s="219" t="s">
        <v>223</v>
      </c>
      <c r="F186" s="219" t="s">
        <v>224</v>
      </c>
      <c r="G186" s="206"/>
      <c r="H186" s="206"/>
      <c r="I186" s="209"/>
      <c r="J186" s="220">
        <f>BK186</f>
        <v>0</v>
      </c>
      <c r="K186" s="206"/>
      <c r="L186" s="211"/>
      <c r="M186" s="212"/>
      <c r="N186" s="213"/>
      <c r="O186" s="213"/>
      <c r="P186" s="214">
        <f>SUM(P187:P195)</f>
        <v>0</v>
      </c>
      <c r="Q186" s="213"/>
      <c r="R186" s="214">
        <f>SUM(R187:R195)</f>
        <v>0.18226200000000001</v>
      </c>
      <c r="S186" s="213"/>
      <c r="T186" s="215">
        <f>SUM(T187:T195)</f>
        <v>0</v>
      </c>
      <c r="AR186" s="216" t="s">
        <v>84</v>
      </c>
      <c r="AT186" s="217" t="s">
        <v>73</v>
      </c>
      <c r="AU186" s="217" t="s">
        <v>82</v>
      </c>
      <c r="AY186" s="216" t="s">
        <v>126</v>
      </c>
      <c r="BK186" s="218">
        <f>SUM(BK187:BK195)</f>
        <v>0</v>
      </c>
    </row>
    <row r="187" s="1" customFormat="1" ht="24" customHeight="1">
      <c r="B187" s="36"/>
      <c r="C187" s="221" t="s">
        <v>225</v>
      </c>
      <c r="D187" s="221" t="s">
        <v>129</v>
      </c>
      <c r="E187" s="222" t="s">
        <v>226</v>
      </c>
      <c r="F187" s="223" t="s">
        <v>227</v>
      </c>
      <c r="G187" s="224" t="s">
        <v>132</v>
      </c>
      <c r="H187" s="225">
        <v>82.099999999999994</v>
      </c>
      <c r="I187" s="226"/>
      <c r="J187" s="227">
        <f>ROUND(I187*H187,2)</f>
        <v>0</v>
      </c>
      <c r="K187" s="223" t="s">
        <v>133</v>
      </c>
      <c r="L187" s="41"/>
      <c r="M187" s="228" t="s">
        <v>1</v>
      </c>
      <c r="N187" s="229" t="s">
        <v>39</v>
      </c>
      <c r="O187" s="84"/>
      <c r="P187" s="230">
        <f>O187*H187</f>
        <v>0</v>
      </c>
      <c r="Q187" s="230">
        <v>0.0022200000000000002</v>
      </c>
      <c r="R187" s="230">
        <f>Q187*H187</f>
        <v>0.18226200000000001</v>
      </c>
      <c r="S187" s="230">
        <v>0</v>
      </c>
      <c r="T187" s="231">
        <f>S187*H187</f>
        <v>0</v>
      </c>
      <c r="AR187" s="232" t="s">
        <v>186</v>
      </c>
      <c r="AT187" s="232" t="s">
        <v>129</v>
      </c>
      <c r="AU187" s="232" t="s">
        <v>84</v>
      </c>
      <c r="AY187" s="15" t="s">
        <v>126</v>
      </c>
      <c r="BE187" s="233">
        <f><![CDATA[IF(N187="základní",J187,0)]]></f>
        <v>0</v>
      </c>
      <c r="BF187" s="233">
        <f><![CDATA[IF(N187="snížená",J187,0)]]></f>
        <v>0</v>
      </c>
      <c r="BG187" s="233">
        <f><![CDATA[IF(N187="zákl. přenesená",J187,0)]]></f>
        <v>0</v>
      </c>
      <c r="BH187" s="233">
        <f><![CDATA[IF(N187="sníž. přenesená",J187,0)]]></f>
        <v>0</v>
      </c>
      <c r="BI187" s="233">
        <f><![CDATA[IF(N187="nulová",J187,0)]]></f>
        <v>0</v>
      </c>
      <c r="BJ187" s="15" t="s">
        <v>82</v>
      </c>
      <c r="BK187" s="233">
        <f>ROUND(I187*H187,2)</f>
        <v>0</v>
      </c>
      <c r="BL187" s="15" t="s">
        <v>186</v>
      </c>
      <c r="BM187" s="232" t="s">
        <v>228</v>
      </c>
    </row>
    <row r="188" s="12" customFormat="1">
      <c r="B188" s="234"/>
      <c r="C188" s="235"/>
      <c r="D188" s="236" t="s">
        <v>136</v>
      </c>
      <c r="E188" s="237" t="s">
        <v>1</v>
      </c>
      <c r="F188" s="238" t="s">
        <v>141</v>
      </c>
      <c r="G188" s="235"/>
      <c r="H188" s="239">
        <v>31.899999999999999</v>
      </c>
      <c r="I188" s="240"/>
      <c r="J188" s="235"/>
      <c r="K188" s="235"/>
      <c r="L188" s="241"/>
      <c r="M188" s="242"/>
      <c r="N188" s="243"/>
      <c r="O188" s="243"/>
      <c r="P188" s="243"/>
      <c r="Q188" s="243"/>
      <c r="R188" s="243"/>
      <c r="S188" s="243"/>
      <c r="T188" s="244"/>
      <c r="AT188" s="245" t="s">
        <v>136</v>
      </c>
      <c r="AU188" s="245" t="s">
        <v>84</v>
      </c>
      <c r="AV188" s="12" t="s">
        <v>84</v>
      </c>
      <c r="AW188" s="12" t="s">
        <v>31</v>
      </c>
      <c r="AX188" s="12" t="s">
        <v>74</v>
      </c>
      <c r="AY188" s="245" t="s">
        <v>126</v>
      </c>
    </row>
    <row r="189" s="12" customFormat="1">
      <c r="B189" s="234"/>
      <c r="C189" s="235"/>
      <c r="D189" s="236" t="s">
        <v>136</v>
      </c>
      <c r="E189" s="237" t="s">
        <v>1</v>
      </c>
      <c r="F189" s="238" t="s">
        <v>142</v>
      </c>
      <c r="G189" s="235"/>
      <c r="H189" s="239">
        <v>6.2999999999999998</v>
      </c>
      <c r="I189" s="240"/>
      <c r="J189" s="235"/>
      <c r="K189" s="235"/>
      <c r="L189" s="241"/>
      <c r="M189" s="242"/>
      <c r="N189" s="243"/>
      <c r="O189" s="243"/>
      <c r="P189" s="243"/>
      <c r="Q189" s="243"/>
      <c r="R189" s="243"/>
      <c r="S189" s="243"/>
      <c r="T189" s="244"/>
      <c r="AT189" s="245" t="s">
        <v>136</v>
      </c>
      <c r="AU189" s="245" t="s">
        <v>84</v>
      </c>
      <c r="AV189" s="12" t="s">
        <v>84</v>
      </c>
      <c r="AW189" s="12" t="s">
        <v>31</v>
      </c>
      <c r="AX189" s="12" t="s">
        <v>74</v>
      </c>
      <c r="AY189" s="245" t="s">
        <v>126</v>
      </c>
    </row>
    <row r="190" s="12" customFormat="1">
      <c r="B190" s="234"/>
      <c r="C190" s="235"/>
      <c r="D190" s="236" t="s">
        <v>136</v>
      </c>
      <c r="E190" s="237" t="s">
        <v>1</v>
      </c>
      <c r="F190" s="238" t="s">
        <v>143</v>
      </c>
      <c r="G190" s="235"/>
      <c r="H190" s="239">
        <v>43.899999999999999</v>
      </c>
      <c r="I190" s="240"/>
      <c r="J190" s="235"/>
      <c r="K190" s="235"/>
      <c r="L190" s="241"/>
      <c r="M190" s="242"/>
      <c r="N190" s="243"/>
      <c r="O190" s="243"/>
      <c r="P190" s="243"/>
      <c r="Q190" s="243"/>
      <c r="R190" s="243"/>
      <c r="S190" s="243"/>
      <c r="T190" s="244"/>
      <c r="AT190" s="245" t="s">
        <v>136</v>
      </c>
      <c r="AU190" s="245" t="s">
        <v>84</v>
      </c>
      <c r="AV190" s="12" t="s">
        <v>84</v>
      </c>
      <c r="AW190" s="12" t="s">
        <v>31</v>
      </c>
      <c r="AX190" s="12" t="s">
        <v>74</v>
      </c>
      <c r="AY190" s="245" t="s">
        <v>126</v>
      </c>
    </row>
    <row r="191" s="13" customFormat="1">
      <c r="B191" s="246"/>
      <c r="C191" s="247"/>
      <c r="D191" s="236" t="s">
        <v>136</v>
      </c>
      <c r="E191" s="248" t="s">
        <v>1</v>
      </c>
      <c r="F191" s="249" t="s">
        <v>144</v>
      </c>
      <c r="G191" s="247"/>
      <c r="H191" s="250">
        <v>82.099999999999994</v>
      </c>
      <c r="I191" s="251"/>
      <c r="J191" s="247"/>
      <c r="K191" s="247"/>
      <c r="L191" s="252"/>
      <c r="M191" s="253"/>
      <c r="N191" s="254"/>
      <c r="O191" s="254"/>
      <c r="P191" s="254"/>
      <c r="Q191" s="254"/>
      <c r="R191" s="254"/>
      <c r="S191" s="254"/>
      <c r="T191" s="255"/>
      <c r="AT191" s="256" t="s">
        <v>136</v>
      </c>
      <c r="AU191" s="256" t="s">
        <v>84</v>
      </c>
      <c r="AV191" s="13" t="s">
        <v>134</v>
      </c>
      <c r="AW191" s="13" t="s">
        <v>31</v>
      </c>
      <c r="AX191" s="13" t="s">
        <v>82</v>
      </c>
      <c r="AY191" s="256" t="s">
        <v>126</v>
      </c>
    </row>
    <row r="192" s="1" customFormat="1" ht="16.5" customHeight="1">
      <c r="B192" s="36"/>
      <c r="C192" s="257" t="s">
        <v>229</v>
      </c>
      <c r="D192" s="257" t="s">
        <v>193</v>
      </c>
      <c r="E192" s="258" t="s">
        <v>230</v>
      </c>
      <c r="F192" s="259" t="s">
        <v>231</v>
      </c>
      <c r="G192" s="260" t="s">
        <v>132</v>
      </c>
      <c r="H192" s="261">
        <v>90.310000000000002</v>
      </c>
      <c r="I192" s="262"/>
      <c r="J192" s="263">
        <f>ROUND(I192*H192,2)</f>
        <v>0</v>
      </c>
      <c r="K192" s="259" t="s">
        <v>1</v>
      </c>
      <c r="L192" s="264"/>
      <c r="M192" s="265" t="s">
        <v>1</v>
      </c>
      <c r="N192" s="266" t="s">
        <v>39</v>
      </c>
      <c r="O192" s="84"/>
      <c r="P192" s="230">
        <f>O192*H192</f>
        <v>0</v>
      </c>
      <c r="Q192" s="230">
        <v>0</v>
      </c>
      <c r="R192" s="230">
        <f>Q192*H192</f>
        <v>0</v>
      </c>
      <c r="S192" s="230">
        <v>0</v>
      </c>
      <c r="T192" s="231">
        <f>S192*H192</f>
        <v>0</v>
      </c>
      <c r="AR192" s="232" t="s">
        <v>197</v>
      </c>
      <c r="AT192" s="232" t="s">
        <v>193</v>
      </c>
      <c r="AU192" s="232" t="s">
        <v>84</v>
      </c>
      <c r="AY192" s="15" t="s">
        <v>126</v>
      </c>
      <c r="BE192" s="233">
        <f><![CDATA[IF(N192="základní",J192,0)]]></f>
        <v>0</v>
      </c>
      <c r="BF192" s="233">
        <f><![CDATA[IF(N192="snížená",J192,0)]]></f>
        <v>0</v>
      </c>
      <c r="BG192" s="233">
        <f><![CDATA[IF(N192="zákl. přenesená",J192,0)]]></f>
        <v>0</v>
      </c>
      <c r="BH192" s="233">
        <f><![CDATA[IF(N192="sníž. přenesená",J192,0)]]></f>
        <v>0</v>
      </c>
      <c r="BI192" s="233">
        <f><![CDATA[IF(N192="nulová",J192,0)]]></f>
        <v>0</v>
      </c>
      <c r="BJ192" s="15" t="s">
        <v>82</v>
      </c>
      <c r="BK192" s="233">
        <f>ROUND(I192*H192,2)</f>
        <v>0</v>
      </c>
      <c r="BL192" s="15" t="s">
        <v>186</v>
      </c>
      <c r="BM192" s="232" t="s">
        <v>232</v>
      </c>
    </row>
    <row r="193" s="12" customFormat="1">
      <c r="B193" s="234"/>
      <c r="C193" s="235"/>
      <c r="D193" s="236" t="s">
        <v>136</v>
      </c>
      <c r="E193" s="235"/>
      <c r="F193" s="238" t="s">
        <v>233</v>
      </c>
      <c r="G193" s="235"/>
      <c r="H193" s="239">
        <v>90.310000000000002</v>
      </c>
      <c r="I193" s="240"/>
      <c r="J193" s="235"/>
      <c r="K193" s="235"/>
      <c r="L193" s="241"/>
      <c r="M193" s="242"/>
      <c r="N193" s="243"/>
      <c r="O193" s="243"/>
      <c r="P193" s="243"/>
      <c r="Q193" s="243"/>
      <c r="R193" s="243"/>
      <c r="S193" s="243"/>
      <c r="T193" s="244"/>
      <c r="AT193" s="245" t="s">
        <v>136</v>
      </c>
      <c r="AU193" s="245" t="s">
        <v>84</v>
      </c>
      <c r="AV193" s="12" t="s">
        <v>84</v>
      </c>
      <c r="AW193" s="12" t="s">
        <v>4</v>
      </c>
      <c r="AX193" s="12" t="s">
        <v>82</v>
      </c>
      <c r="AY193" s="245" t="s">
        <v>126</v>
      </c>
    </row>
    <row r="194" s="1" customFormat="1" ht="24" customHeight="1">
      <c r="B194" s="36"/>
      <c r="C194" s="221" t="s">
        <v>234</v>
      </c>
      <c r="D194" s="221" t="s">
        <v>129</v>
      </c>
      <c r="E194" s="222" t="s">
        <v>235</v>
      </c>
      <c r="F194" s="223" t="s">
        <v>236</v>
      </c>
      <c r="G194" s="224" t="s">
        <v>132</v>
      </c>
      <c r="H194" s="225">
        <v>82.099999999999994</v>
      </c>
      <c r="I194" s="226"/>
      <c r="J194" s="227">
        <f>ROUND(I194*H194,2)</f>
        <v>0</v>
      </c>
      <c r="K194" s="223" t="s">
        <v>133</v>
      </c>
      <c r="L194" s="41"/>
      <c r="M194" s="228" t="s">
        <v>1</v>
      </c>
      <c r="N194" s="229" t="s">
        <v>39</v>
      </c>
      <c r="O194" s="84"/>
      <c r="P194" s="230">
        <f>O194*H194</f>
        <v>0</v>
      </c>
      <c r="Q194" s="230">
        <v>0</v>
      </c>
      <c r="R194" s="230">
        <f>Q194*H194</f>
        <v>0</v>
      </c>
      <c r="S194" s="230">
        <v>0</v>
      </c>
      <c r="T194" s="231">
        <f>S194*H194</f>
        <v>0</v>
      </c>
      <c r="AR194" s="232" t="s">
        <v>186</v>
      </c>
      <c r="AT194" s="232" t="s">
        <v>129</v>
      </c>
      <c r="AU194" s="232" t="s">
        <v>84</v>
      </c>
      <c r="AY194" s="15" t="s">
        <v>126</v>
      </c>
      <c r="BE194" s="233">
        <f><![CDATA[IF(N194="základní",J194,0)]]></f>
        <v>0</v>
      </c>
      <c r="BF194" s="233">
        <f><![CDATA[IF(N194="snížená",J194,0)]]></f>
        <v>0</v>
      </c>
      <c r="BG194" s="233">
        <f><![CDATA[IF(N194="zákl. přenesená",J194,0)]]></f>
        <v>0</v>
      </c>
      <c r="BH194" s="233">
        <f><![CDATA[IF(N194="sníž. přenesená",J194,0)]]></f>
        <v>0</v>
      </c>
      <c r="BI194" s="233">
        <f><![CDATA[IF(N194="nulová",J194,0)]]></f>
        <v>0</v>
      </c>
      <c r="BJ194" s="15" t="s">
        <v>82</v>
      </c>
      <c r="BK194" s="233">
        <f>ROUND(I194*H194,2)</f>
        <v>0</v>
      </c>
      <c r="BL194" s="15" t="s">
        <v>186</v>
      </c>
      <c r="BM194" s="232" t="s">
        <v>237</v>
      </c>
    </row>
    <row r="195" s="1" customFormat="1" ht="24" customHeight="1">
      <c r="B195" s="36"/>
      <c r="C195" s="221" t="s">
        <v>222</v>
      </c>
      <c r="D195" s="221" t="s">
        <v>129</v>
      </c>
      <c r="E195" s="222" t="s">
        <v>238</v>
      </c>
      <c r="F195" s="223" t="s">
        <v>239</v>
      </c>
      <c r="G195" s="224" t="s">
        <v>165</v>
      </c>
      <c r="H195" s="225">
        <v>0.182</v>
      </c>
      <c r="I195" s="226"/>
      <c r="J195" s="227">
        <f>ROUND(I195*H195,2)</f>
        <v>0</v>
      </c>
      <c r="K195" s="223" t="s">
        <v>133</v>
      </c>
      <c r="L195" s="41"/>
      <c r="M195" s="228" t="s">
        <v>1</v>
      </c>
      <c r="N195" s="229" t="s">
        <v>39</v>
      </c>
      <c r="O195" s="84"/>
      <c r="P195" s="230">
        <f>O195*H195</f>
        <v>0</v>
      </c>
      <c r="Q195" s="230">
        <v>0</v>
      </c>
      <c r="R195" s="230">
        <f>Q195*H195</f>
        <v>0</v>
      </c>
      <c r="S195" s="230">
        <v>0</v>
      </c>
      <c r="T195" s="231">
        <f>S195*H195</f>
        <v>0</v>
      </c>
      <c r="AR195" s="232" t="s">
        <v>186</v>
      </c>
      <c r="AT195" s="232" t="s">
        <v>129</v>
      </c>
      <c r="AU195" s="232" t="s">
        <v>84</v>
      </c>
      <c r="AY195" s="15" t="s">
        <v>126</v>
      </c>
      <c r="BE195" s="233">
        <f><![CDATA[IF(N195="základní",J195,0)]]></f>
        <v>0</v>
      </c>
      <c r="BF195" s="233">
        <f><![CDATA[IF(N195="snížená",J195,0)]]></f>
        <v>0</v>
      </c>
      <c r="BG195" s="233">
        <f><![CDATA[IF(N195="zákl. přenesená",J195,0)]]></f>
        <v>0</v>
      </c>
      <c r="BH195" s="233">
        <f><![CDATA[IF(N195="sníž. přenesená",J195,0)]]></f>
        <v>0</v>
      </c>
      <c r="BI195" s="233">
        <f><![CDATA[IF(N195="nulová",J195,0)]]></f>
        <v>0</v>
      </c>
      <c r="BJ195" s="15" t="s">
        <v>82</v>
      </c>
      <c r="BK195" s="233">
        <f>ROUND(I195*H195,2)</f>
        <v>0</v>
      </c>
      <c r="BL195" s="15" t="s">
        <v>186</v>
      </c>
      <c r="BM195" s="232" t="s">
        <v>240</v>
      </c>
    </row>
    <row r="196" s="11" customFormat="1" ht="22.8" customHeight="1">
      <c r="B196" s="205"/>
      <c r="C196" s="206"/>
      <c r="D196" s="207" t="s">
        <v>73</v>
      </c>
      <c r="E196" s="219" t="s">
        <v>241</v>
      </c>
      <c r="F196" s="219" t="s">
        <v>242</v>
      </c>
      <c r="G196" s="206"/>
      <c r="H196" s="206"/>
      <c r="I196" s="209"/>
      <c r="J196" s="220">
        <f>BK196</f>
        <v>0</v>
      </c>
      <c r="K196" s="206"/>
      <c r="L196" s="211"/>
      <c r="M196" s="212"/>
      <c r="N196" s="213"/>
      <c r="O196" s="213"/>
      <c r="P196" s="214">
        <f>SUM(P197:P217)</f>
        <v>0</v>
      </c>
      <c r="Q196" s="213"/>
      <c r="R196" s="214">
        <f>SUM(R197:R217)</f>
        <v>5.1389279999999999</v>
      </c>
      <c r="S196" s="213"/>
      <c r="T196" s="215">
        <f>SUM(T197:T217)</f>
        <v>0</v>
      </c>
      <c r="AR196" s="216" t="s">
        <v>84</v>
      </c>
      <c r="AT196" s="217" t="s">
        <v>73</v>
      </c>
      <c r="AU196" s="217" t="s">
        <v>82</v>
      </c>
      <c r="AY196" s="216" t="s">
        <v>126</v>
      </c>
      <c r="BK196" s="218">
        <f>SUM(BK197:BK217)</f>
        <v>0</v>
      </c>
    </row>
    <row r="197" s="1" customFormat="1" ht="24" customHeight="1">
      <c r="B197" s="36"/>
      <c r="C197" s="221" t="s">
        <v>7</v>
      </c>
      <c r="D197" s="221" t="s">
        <v>129</v>
      </c>
      <c r="E197" s="222" t="s">
        <v>243</v>
      </c>
      <c r="F197" s="223" t="s">
        <v>244</v>
      </c>
      <c r="G197" s="224" t="s">
        <v>132</v>
      </c>
      <c r="H197" s="225">
        <v>304.80000000000001</v>
      </c>
      <c r="I197" s="226"/>
      <c r="J197" s="227">
        <f>ROUND(I197*H197,2)</f>
        <v>0</v>
      </c>
      <c r="K197" s="223" t="s">
        <v>133</v>
      </c>
      <c r="L197" s="41"/>
      <c r="M197" s="228" t="s">
        <v>1</v>
      </c>
      <c r="N197" s="229" t="s">
        <v>39</v>
      </c>
      <c r="O197" s="84"/>
      <c r="P197" s="230">
        <f>O197*H197</f>
        <v>0</v>
      </c>
      <c r="Q197" s="230">
        <v>0.0030000000000000001</v>
      </c>
      <c r="R197" s="230">
        <f>Q197*H197</f>
        <v>0.9144000000000001</v>
      </c>
      <c r="S197" s="230">
        <v>0</v>
      </c>
      <c r="T197" s="231">
        <f>S197*H197</f>
        <v>0</v>
      </c>
      <c r="AR197" s="232" t="s">
        <v>186</v>
      </c>
      <c r="AT197" s="232" t="s">
        <v>129</v>
      </c>
      <c r="AU197" s="232" t="s">
        <v>84</v>
      </c>
      <c r="AY197" s="15" t="s">
        <v>126</v>
      </c>
      <c r="BE197" s="233">
        <f><![CDATA[IF(N197="základní",J197,0)]]></f>
        <v>0</v>
      </c>
      <c r="BF197" s="233">
        <f><![CDATA[IF(N197="snížená",J197,0)]]></f>
        <v>0</v>
      </c>
      <c r="BG197" s="233">
        <f><![CDATA[IF(N197="zákl. přenesená",J197,0)]]></f>
        <v>0</v>
      </c>
      <c r="BH197" s="233">
        <f><![CDATA[IF(N197="sníž. přenesená",J197,0)]]></f>
        <v>0</v>
      </c>
      <c r="BI197" s="233">
        <f><![CDATA[IF(N197="nulová",J197,0)]]></f>
        <v>0</v>
      </c>
      <c r="BJ197" s="15" t="s">
        <v>82</v>
      </c>
      <c r="BK197" s="233">
        <f>ROUND(I197*H197,2)</f>
        <v>0</v>
      </c>
      <c r="BL197" s="15" t="s">
        <v>186</v>
      </c>
      <c r="BM197" s="232" t="s">
        <v>245</v>
      </c>
    </row>
    <row r="198" s="12" customFormat="1">
      <c r="B198" s="234"/>
      <c r="C198" s="235"/>
      <c r="D198" s="236" t="s">
        <v>136</v>
      </c>
      <c r="E198" s="237" t="s">
        <v>1</v>
      </c>
      <c r="F198" s="238" t="s">
        <v>152</v>
      </c>
      <c r="G198" s="235"/>
      <c r="H198" s="239">
        <v>32.399999999999999</v>
      </c>
      <c r="I198" s="240"/>
      <c r="J198" s="235"/>
      <c r="K198" s="235"/>
      <c r="L198" s="241"/>
      <c r="M198" s="242"/>
      <c r="N198" s="243"/>
      <c r="O198" s="243"/>
      <c r="P198" s="243"/>
      <c r="Q198" s="243"/>
      <c r="R198" s="243"/>
      <c r="S198" s="243"/>
      <c r="T198" s="244"/>
      <c r="AT198" s="245" t="s">
        <v>136</v>
      </c>
      <c r="AU198" s="245" t="s">
        <v>84</v>
      </c>
      <c r="AV198" s="12" t="s">
        <v>84</v>
      </c>
      <c r="AW198" s="12" t="s">
        <v>31</v>
      </c>
      <c r="AX198" s="12" t="s">
        <v>74</v>
      </c>
      <c r="AY198" s="245" t="s">
        <v>126</v>
      </c>
    </row>
    <row r="199" s="12" customFormat="1">
      <c r="B199" s="234"/>
      <c r="C199" s="235"/>
      <c r="D199" s="236" t="s">
        <v>136</v>
      </c>
      <c r="E199" s="237" t="s">
        <v>1</v>
      </c>
      <c r="F199" s="238" t="s">
        <v>153</v>
      </c>
      <c r="G199" s="235"/>
      <c r="H199" s="239">
        <v>57.600000000000001</v>
      </c>
      <c r="I199" s="240"/>
      <c r="J199" s="235"/>
      <c r="K199" s="235"/>
      <c r="L199" s="241"/>
      <c r="M199" s="242"/>
      <c r="N199" s="243"/>
      <c r="O199" s="243"/>
      <c r="P199" s="243"/>
      <c r="Q199" s="243"/>
      <c r="R199" s="243"/>
      <c r="S199" s="243"/>
      <c r="T199" s="244"/>
      <c r="AT199" s="245" t="s">
        <v>136</v>
      </c>
      <c r="AU199" s="245" t="s">
        <v>84</v>
      </c>
      <c r="AV199" s="12" t="s">
        <v>84</v>
      </c>
      <c r="AW199" s="12" t="s">
        <v>31</v>
      </c>
      <c r="AX199" s="12" t="s">
        <v>74</v>
      </c>
      <c r="AY199" s="245" t="s">
        <v>126</v>
      </c>
    </row>
    <row r="200" s="12" customFormat="1">
      <c r="B200" s="234"/>
      <c r="C200" s="235"/>
      <c r="D200" s="236" t="s">
        <v>136</v>
      </c>
      <c r="E200" s="237" t="s">
        <v>1</v>
      </c>
      <c r="F200" s="238" t="s">
        <v>154</v>
      </c>
      <c r="G200" s="235"/>
      <c r="H200" s="239">
        <v>30</v>
      </c>
      <c r="I200" s="240"/>
      <c r="J200" s="235"/>
      <c r="K200" s="235"/>
      <c r="L200" s="241"/>
      <c r="M200" s="242"/>
      <c r="N200" s="243"/>
      <c r="O200" s="243"/>
      <c r="P200" s="243"/>
      <c r="Q200" s="243"/>
      <c r="R200" s="243"/>
      <c r="S200" s="243"/>
      <c r="T200" s="244"/>
      <c r="AT200" s="245" t="s">
        <v>136</v>
      </c>
      <c r="AU200" s="245" t="s">
        <v>84</v>
      </c>
      <c r="AV200" s="12" t="s">
        <v>84</v>
      </c>
      <c r="AW200" s="12" t="s">
        <v>31</v>
      </c>
      <c r="AX200" s="12" t="s">
        <v>74</v>
      </c>
      <c r="AY200" s="245" t="s">
        <v>126</v>
      </c>
    </row>
    <row r="201" s="12" customFormat="1">
      <c r="B201" s="234"/>
      <c r="C201" s="235"/>
      <c r="D201" s="236" t="s">
        <v>136</v>
      </c>
      <c r="E201" s="237" t="s">
        <v>1</v>
      </c>
      <c r="F201" s="238" t="s">
        <v>155</v>
      </c>
      <c r="G201" s="235"/>
      <c r="H201" s="239">
        <v>72.599999999999994</v>
      </c>
      <c r="I201" s="240"/>
      <c r="J201" s="235"/>
      <c r="K201" s="235"/>
      <c r="L201" s="241"/>
      <c r="M201" s="242"/>
      <c r="N201" s="243"/>
      <c r="O201" s="243"/>
      <c r="P201" s="243"/>
      <c r="Q201" s="243"/>
      <c r="R201" s="243"/>
      <c r="S201" s="243"/>
      <c r="T201" s="244"/>
      <c r="AT201" s="245" t="s">
        <v>136</v>
      </c>
      <c r="AU201" s="245" t="s">
        <v>84</v>
      </c>
      <c r="AV201" s="12" t="s">
        <v>84</v>
      </c>
      <c r="AW201" s="12" t="s">
        <v>31</v>
      </c>
      <c r="AX201" s="12" t="s">
        <v>74</v>
      </c>
      <c r="AY201" s="245" t="s">
        <v>126</v>
      </c>
    </row>
    <row r="202" s="12" customFormat="1">
      <c r="B202" s="234"/>
      <c r="C202" s="235"/>
      <c r="D202" s="236" t="s">
        <v>136</v>
      </c>
      <c r="E202" s="237" t="s">
        <v>1</v>
      </c>
      <c r="F202" s="238" t="s">
        <v>156</v>
      </c>
      <c r="G202" s="235"/>
      <c r="H202" s="239">
        <v>76.799999999999997</v>
      </c>
      <c r="I202" s="240"/>
      <c r="J202" s="235"/>
      <c r="K202" s="235"/>
      <c r="L202" s="241"/>
      <c r="M202" s="242"/>
      <c r="N202" s="243"/>
      <c r="O202" s="243"/>
      <c r="P202" s="243"/>
      <c r="Q202" s="243"/>
      <c r="R202" s="243"/>
      <c r="S202" s="243"/>
      <c r="T202" s="244"/>
      <c r="AT202" s="245" t="s">
        <v>136</v>
      </c>
      <c r="AU202" s="245" t="s">
        <v>84</v>
      </c>
      <c r="AV202" s="12" t="s">
        <v>84</v>
      </c>
      <c r="AW202" s="12" t="s">
        <v>31</v>
      </c>
      <c r="AX202" s="12" t="s">
        <v>74</v>
      </c>
      <c r="AY202" s="245" t="s">
        <v>126</v>
      </c>
    </row>
    <row r="203" s="12" customFormat="1">
      <c r="B203" s="234"/>
      <c r="C203" s="235"/>
      <c r="D203" s="236" t="s">
        <v>136</v>
      </c>
      <c r="E203" s="237" t="s">
        <v>1</v>
      </c>
      <c r="F203" s="238" t="s">
        <v>157</v>
      </c>
      <c r="G203" s="235"/>
      <c r="H203" s="239">
        <v>35.399999999999999</v>
      </c>
      <c r="I203" s="240"/>
      <c r="J203" s="235"/>
      <c r="K203" s="235"/>
      <c r="L203" s="241"/>
      <c r="M203" s="242"/>
      <c r="N203" s="243"/>
      <c r="O203" s="243"/>
      <c r="P203" s="243"/>
      <c r="Q203" s="243"/>
      <c r="R203" s="243"/>
      <c r="S203" s="243"/>
      <c r="T203" s="244"/>
      <c r="AT203" s="245" t="s">
        <v>136</v>
      </c>
      <c r="AU203" s="245" t="s">
        <v>84</v>
      </c>
      <c r="AV203" s="12" t="s">
        <v>84</v>
      </c>
      <c r="AW203" s="12" t="s">
        <v>31</v>
      </c>
      <c r="AX203" s="12" t="s">
        <v>74</v>
      </c>
      <c r="AY203" s="245" t="s">
        <v>126</v>
      </c>
    </row>
    <row r="204" s="13" customFormat="1">
      <c r="B204" s="246"/>
      <c r="C204" s="247"/>
      <c r="D204" s="236" t="s">
        <v>136</v>
      </c>
      <c r="E204" s="248" t="s">
        <v>1</v>
      </c>
      <c r="F204" s="249" t="s">
        <v>144</v>
      </c>
      <c r="G204" s="247"/>
      <c r="H204" s="250">
        <v>304.80000000000001</v>
      </c>
      <c r="I204" s="251"/>
      <c r="J204" s="247"/>
      <c r="K204" s="247"/>
      <c r="L204" s="252"/>
      <c r="M204" s="253"/>
      <c r="N204" s="254"/>
      <c r="O204" s="254"/>
      <c r="P204" s="254"/>
      <c r="Q204" s="254"/>
      <c r="R204" s="254"/>
      <c r="S204" s="254"/>
      <c r="T204" s="255"/>
      <c r="AT204" s="256" t="s">
        <v>136</v>
      </c>
      <c r="AU204" s="256" t="s">
        <v>84</v>
      </c>
      <c r="AV204" s="13" t="s">
        <v>134</v>
      </c>
      <c r="AW204" s="13" t="s">
        <v>31</v>
      </c>
      <c r="AX204" s="13" t="s">
        <v>82</v>
      </c>
      <c r="AY204" s="256" t="s">
        <v>126</v>
      </c>
    </row>
    <row r="205" s="1" customFormat="1" ht="24" customHeight="1">
      <c r="B205" s="36"/>
      <c r="C205" s="257" t="s">
        <v>246</v>
      </c>
      <c r="D205" s="257" t="s">
        <v>193</v>
      </c>
      <c r="E205" s="258" t="s">
        <v>247</v>
      </c>
      <c r="F205" s="259" t="s">
        <v>248</v>
      </c>
      <c r="G205" s="260" t="s">
        <v>132</v>
      </c>
      <c r="H205" s="261">
        <v>335.27999999999997</v>
      </c>
      <c r="I205" s="262"/>
      <c r="J205" s="263">
        <f>ROUND(I205*H205,2)</f>
        <v>0</v>
      </c>
      <c r="K205" s="259" t="s">
        <v>133</v>
      </c>
      <c r="L205" s="264"/>
      <c r="M205" s="265" t="s">
        <v>1</v>
      </c>
      <c r="N205" s="266" t="s">
        <v>39</v>
      </c>
      <c r="O205" s="84"/>
      <c r="P205" s="230">
        <f>O205*H205</f>
        <v>0</v>
      </c>
      <c r="Q205" s="230">
        <v>0.0126</v>
      </c>
      <c r="R205" s="230">
        <f>Q205*H205</f>
        <v>4.2245279999999994</v>
      </c>
      <c r="S205" s="230">
        <v>0</v>
      </c>
      <c r="T205" s="231">
        <f>S205*H205</f>
        <v>0</v>
      </c>
      <c r="AR205" s="232" t="s">
        <v>197</v>
      </c>
      <c r="AT205" s="232" t="s">
        <v>193</v>
      </c>
      <c r="AU205" s="232" t="s">
        <v>84</v>
      </c>
      <c r="AY205" s="15" t="s">
        <v>126</v>
      </c>
      <c r="BE205" s="233">
        <f><![CDATA[IF(N205="základní",J205,0)]]></f>
        <v>0</v>
      </c>
      <c r="BF205" s="233">
        <f><![CDATA[IF(N205="snížená",J205,0)]]></f>
        <v>0</v>
      </c>
      <c r="BG205" s="233">
        <f><![CDATA[IF(N205="zákl. přenesená",J205,0)]]></f>
        <v>0</v>
      </c>
      <c r="BH205" s="233">
        <f><![CDATA[IF(N205="sníž. přenesená",J205,0)]]></f>
        <v>0</v>
      </c>
      <c r="BI205" s="233">
        <f><![CDATA[IF(N205="nulová",J205,0)]]></f>
        <v>0</v>
      </c>
      <c r="BJ205" s="15" t="s">
        <v>82</v>
      </c>
      <c r="BK205" s="233">
        <f>ROUND(I205*H205,2)</f>
        <v>0</v>
      </c>
      <c r="BL205" s="15" t="s">
        <v>186</v>
      </c>
      <c r="BM205" s="232" t="s">
        <v>249</v>
      </c>
    </row>
    <row r="206" s="12" customFormat="1">
      <c r="B206" s="234"/>
      <c r="C206" s="235"/>
      <c r="D206" s="236" t="s">
        <v>136</v>
      </c>
      <c r="E206" s="237" t="s">
        <v>1</v>
      </c>
      <c r="F206" s="238" t="s">
        <v>152</v>
      </c>
      <c r="G206" s="235"/>
      <c r="H206" s="239">
        <v>32.399999999999999</v>
      </c>
      <c r="I206" s="240"/>
      <c r="J206" s="235"/>
      <c r="K206" s="235"/>
      <c r="L206" s="241"/>
      <c r="M206" s="242"/>
      <c r="N206" s="243"/>
      <c r="O206" s="243"/>
      <c r="P206" s="243"/>
      <c r="Q206" s="243"/>
      <c r="R206" s="243"/>
      <c r="S206" s="243"/>
      <c r="T206" s="244"/>
      <c r="AT206" s="245" t="s">
        <v>136</v>
      </c>
      <c r="AU206" s="245" t="s">
        <v>84</v>
      </c>
      <c r="AV206" s="12" t="s">
        <v>84</v>
      </c>
      <c r="AW206" s="12" t="s">
        <v>31</v>
      </c>
      <c r="AX206" s="12" t="s">
        <v>74</v>
      </c>
      <c r="AY206" s="245" t="s">
        <v>126</v>
      </c>
    </row>
    <row r="207" s="12" customFormat="1">
      <c r="B207" s="234"/>
      <c r="C207" s="235"/>
      <c r="D207" s="236" t="s">
        <v>136</v>
      </c>
      <c r="E207" s="237" t="s">
        <v>1</v>
      </c>
      <c r="F207" s="238" t="s">
        <v>153</v>
      </c>
      <c r="G207" s="235"/>
      <c r="H207" s="239">
        <v>57.600000000000001</v>
      </c>
      <c r="I207" s="240"/>
      <c r="J207" s="235"/>
      <c r="K207" s="235"/>
      <c r="L207" s="241"/>
      <c r="M207" s="242"/>
      <c r="N207" s="243"/>
      <c r="O207" s="243"/>
      <c r="P207" s="243"/>
      <c r="Q207" s="243"/>
      <c r="R207" s="243"/>
      <c r="S207" s="243"/>
      <c r="T207" s="244"/>
      <c r="AT207" s="245" t="s">
        <v>136</v>
      </c>
      <c r="AU207" s="245" t="s">
        <v>84</v>
      </c>
      <c r="AV207" s="12" t="s">
        <v>84</v>
      </c>
      <c r="AW207" s="12" t="s">
        <v>31</v>
      </c>
      <c r="AX207" s="12" t="s">
        <v>74</v>
      </c>
      <c r="AY207" s="245" t="s">
        <v>126</v>
      </c>
    </row>
    <row r="208" s="12" customFormat="1">
      <c r="B208" s="234"/>
      <c r="C208" s="235"/>
      <c r="D208" s="236" t="s">
        <v>136</v>
      </c>
      <c r="E208" s="237" t="s">
        <v>1</v>
      </c>
      <c r="F208" s="238" t="s">
        <v>154</v>
      </c>
      <c r="G208" s="235"/>
      <c r="H208" s="239">
        <v>30</v>
      </c>
      <c r="I208" s="240"/>
      <c r="J208" s="235"/>
      <c r="K208" s="235"/>
      <c r="L208" s="241"/>
      <c r="M208" s="242"/>
      <c r="N208" s="243"/>
      <c r="O208" s="243"/>
      <c r="P208" s="243"/>
      <c r="Q208" s="243"/>
      <c r="R208" s="243"/>
      <c r="S208" s="243"/>
      <c r="T208" s="244"/>
      <c r="AT208" s="245" t="s">
        <v>136</v>
      </c>
      <c r="AU208" s="245" t="s">
        <v>84</v>
      </c>
      <c r="AV208" s="12" t="s">
        <v>84</v>
      </c>
      <c r="AW208" s="12" t="s">
        <v>31</v>
      </c>
      <c r="AX208" s="12" t="s">
        <v>74</v>
      </c>
      <c r="AY208" s="245" t="s">
        <v>126</v>
      </c>
    </row>
    <row r="209" s="12" customFormat="1">
      <c r="B209" s="234"/>
      <c r="C209" s="235"/>
      <c r="D209" s="236" t="s">
        <v>136</v>
      </c>
      <c r="E209" s="237" t="s">
        <v>1</v>
      </c>
      <c r="F209" s="238" t="s">
        <v>155</v>
      </c>
      <c r="G209" s="235"/>
      <c r="H209" s="239">
        <v>72.599999999999994</v>
      </c>
      <c r="I209" s="240"/>
      <c r="J209" s="235"/>
      <c r="K209" s="235"/>
      <c r="L209" s="241"/>
      <c r="M209" s="242"/>
      <c r="N209" s="243"/>
      <c r="O209" s="243"/>
      <c r="P209" s="243"/>
      <c r="Q209" s="243"/>
      <c r="R209" s="243"/>
      <c r="S209" s="243"/>
      <c r="T209" s="244"/>
      <c r="AT209" s="245" t="s">
        <v>136</v>
      </c>
      <c r="AU209" s="245" t="s">
        <v>84</v>
      </c>
      <c r="AV209" s="12" t="s">
        <v>84</v>
      </c>
      <c r="AW209" s="12" t="s">
        <v>31</v>
      </c>
      <c r="AX209" s="12" t="s">
        <v>74</v>
      </c>
      <c r="AY209" s="245" t="s">
        <v>126</v>
      </c>
    </row>
    <row r="210" s="12" customFormat="1">
      <c r="B210" s="234"/>
      <c r="C210" s="235"/>
      <c r="D210" s="236" t="s">
        <v>136</v>
      </c>
      <c r="E210" s="237" t="s">
        <v>1</v>
      </c>
      <c r="F210" s="238" t="s">
        <v>156</v>
      </c>
      <c r="G210" s="235"/>
      <c r="H210" s="239">
        <v>76.799999999999997</v>
      </c>
      <c r="I210" s="240"/>
      <c r="J210" s="235"/>
      <c r="K210" s="235"/>
      <c r="L210" s="241"/>
      <c r="M210" s="242"/>
      <c r="N210" s="243"/>
      <c r="O210" s="243"/>
      <c r="P210" s="243"/>
      <c r="Q210" s="243"/>
      <c r="R210" s="243"/>
      <c r="S210" s="243"/>
      <c r="T210" s="244"/>
      <c r="AT210" s="245" t="s">
        <v>136</v>
      </c>
      <c r="AU210" s="245" t="s">
        <v>84</v>
      </c>
      <c r="AV210" s="12" t="s">
        <v>84</v>
      </c>
      <c r="AW210" s="12" t="s">
        <v>31</v>
      </c>
      <c r="AX210" s="12" t="s">
        <v>74</v>
      </c>
      <c r="AY210" s="245" t="s">
        <v>126</v>
      </c>
    </row>
    <row r="211" s="12" customFormat="1">
      <c r="B211" s="234"/>
      <c r="C211" s="235"/>
      <c r="D211" s="236" t="s">
        <v>136</v>
      </c>
      <c r="E211" s="237" t="s">
        <v>1</v>
      </c>
      <c r="F211" s="238" t="s">
        <v>157</v>
      </c>
      <c r="G211" s="235"/>
      <c r="H211" s="239">
        <v>35.399999999999999</v>
      </c>
      <c r="I211" s="240"/>
      <c r="J211" s="235"/>
      <c r="K211" s="235"/>
      <c r="L211" s="241"/>
      <c r="M211" s="242"/>
      <c r="N211" s="243"/>
      <c r="O211" s="243"/>
      <c r="P211" s="243"/>
      <c r="Q211" s="243"/>
      <c r="R211" s="243"/>
      <c r="S211" s="243"/>
      <c r="T211" s="244"/>
      <c r="AT211" s="245" t="s">
        <v>136</v>
      </c>
      <c r="AU211" s="245" t="s">
        <v>84</v>
      </c>
      <c r="AV211" s="12" t="s">
        <v>84</v>
      </c>
      <c r="AW211" s="12" t="s">
        <v>31</v>
      </c>
      <c r="AX211" s="12" t="s">
        <v>74</v>
      </c>
      <c r="AY211" s="245" t="s">
        <v>126</v>
      </c>
    </row>
    <row r="212" s="13" customFormat="1">
      <c r="B212" s="246"/>
      <c r="C212" s="247"/>
      <c r="D212" s="236" t="s">
        <v>136</v>
      </c>
      <c r="E212" s="248" t="s">
        <v>1</v>
      </c>
      <c r="F212" s="249" t="s">
        <v>144</v>
      </c>
      <c r="G212" s="247"/>
      <c r="H212" s="250">
        <v>304.79999999999995</v>
      </c>
      <c r="I212" s="251"/>
      <c r="J212" s="247"/>
      <c r="K212" s="247"/>
      <c r="L212" s="252"/>
      <c r="M212" s="253"/>
      <c r="N212" s="254"/>
      <c r="O212" s="254"/>
      <c r="P212" s="254"/>
      <c r="Q212" s="254"/>
      <c r="R212" s="254"/>
      <c r="S212" s="254"/>
      <c r="T212" s="255"/>
      <c r="AT212" s="256" t="s">
        <v>136</v>
      </c>
      <c r="AU212" s="256" t="s">
        <v>84</v>
      </c>
      <c r="AV212" s="13" t="s">
        <v>134</v>
      </c>
      <c r="AW212" s="13" t="s">
        <v>31</v>
      </c>
      <c r="AX212" s="13" t="s">
        <v>82</v>
      </c>
      <c r="AY212" s="256" t="s">
        <v>126</v>
      </c>
    </row>
    <row r="213" s="12" customFormat="1">
      <c r="B213" s="234"/>
      <c r="C213" s="235"/>
      <c r="D213" s="236" t="s">
        <v>136</v>
      </c>
      <c r="E213" s="235"/>
      <c r="F213" s="238" t="s">
        <v>250</v>
      </c>
      <c r="G213" s="235"/>
      <c r="H213" s="239">
        <v>335.27999999999997</v>
      </c>
      <c r="I213" s="240"/>
      <c r="J213" s="235"/>
      <c r="K213" s="235"/>
      <c r="L213" s="241"/>
      <c r="M213" s="242"/>
      <c r="N213" s="243"/>
      <c r="O213" s="243"/>
      <c r="P213" s="243"/>
      <c r="Q213" s="243"/>
      <c r="R213" s="243"/>
      <c r="S213" s="243"/>
      <c r="T213" s="244"/>
      <c r="AT213" s="245" t="s">
        <v>136</v>
      </c>
      <c r="AU213" s="245" t="s">
        <v>84</v>
      </c>
      <c r="AV213" s="12" t="s">
        <v>84</v>
      </c>
      <c r="AW213" s="12" t="s">
        <v>4</v>
      </c>
      <c r="AX213" s="12" t="s">
        <v>82</v>
      </c>
      <c r="AY213" s="245" t="s">
        <v>126</v>
      </c>
    </row>
    <row r="214" s="1" customFormat="1" ht="24" customHeight="1">
      <c r="B214" s="36"/>
      <c r="C214" s="221" t="s">
        <v>251</v>
      </c>
      <c r="D214" s="221" t="s">
        <v>129</v>
      </c>
      <c r="E214" s="222" t="s">
        <v>252</v>
      </c>
      <c r="F214" s="223" t="s">
        <v>253</v>
      </c>
      <c r="G214" s="224" t="s">
        <v>165</v>
      </c>
      <c r="H214" s="225">
        <v>1</v>
      </c>
      <c r="I214" s="226"/>
      <c r="J214" s="227">
        <f>ROUND(I214*H214,2)</f>
        <v>0</v>
      </c>
      <c r="K214" s="223" t="s">
        <v>204</v>
      </c>
      <c r="L214" s="41"/>
      <c r="M214" s="228" t="s">
        <v>1</v>
      </c>
      <c r="N214" s="229" t="s">
        <v>39</v>
      </c>
      <c r="O214" s="84"/>
      <c r="P214" s="230">
        <f>O214*H214</f>
        <v>0</v>
      </c>
      <c r="Q214" s="230">
        <v>0</v>
      </c>
      <c r="R214" s="230">
        <f>Q214*H214</f>
        <v>0</v>
      </c>
      <c r="S214" s="230">
        <v>0</v>
      </c>
      <c r="T214" s="231">
        <f>S214*H214</f>
        <v>0</v>
      </c>
      <c r="AR214" s="232" t="s">
        <v>186</v>
      </c>
      <c r="AT214" s="232" t="s">
        <v>129</v>
      </c>
      <c r="AU214" s="232" t="s">
        <v>84</v>
      </c>
      <c r="AY214" s="15" t="s">
        <v>126</v>
      </c>
      <c r="BE214" s="233">
        <f><![CDATA[IF(N214="základní",J214,0)]]></f>
        <v>0</v>
      </c>
      <c r="BF214" s="233">
        <f><![CDATA[IF(N214="snížená",J214,0)]]></f>
        <v>0</v>
      </c>
      <c r="BG214" s="233">
        <f><![CDATA[IF(N214="zákl. přenesená",J214,0)]]></f>
        <v>0</v>
      </c>
      <c r="BH214" s="233">
        <f><![CDATA[IF(N214="sníž. přenesená",J214,0)]]></f>
        <v>0</v>
      </c>
      <c r="BI214" s="233">
        <f><![CDATA[IF(N214="nulová",J214,0)]]></f>
        <v>0</v>
      </c>
      <c r="BJ214" s="15" t="s">
        <v>82</v>
      </c>
      <c r="BK214" s="233">
        <f>ROUND(I214*H214,2)</f>
        <v>0</v>
      </c>
      <c r="BL214" s="15" t="s">
        <v>186</v>
      </c>
      <c r="BM214" s="232" t="s">
        <v>254</v>
      </c>
    </row>
    <row r="215" s="1" customFormat="1">
      <c r="B215" s="36"/>
      <c r="C215" s="37"/>
      <c r="D215" s="236" t="s">
        <v>206</v>
      </c>
      <c r="E215" s="37"/>
      <c r="F215" s="267" t="s">
        <v>207</v>
      </c>
      <c r="G215" s="37"/>
      <c r="H215" s="37"/>
      <c r="I215" s="137"/>
      <c r="J215" s="37"/>
      <c r="K215" s="37"/>
      <c r="L215" s="41"/>
      <c r="M215" s="268"/>
      <c r="N215" s="84"/>
      <c r="O215" s="84"/>
      <c r="P215" s="84"/>
      <c r="Q215" s="84"/>
      <c r="R215" s="84"/>
      <c r="S215" s="84"/>
      <c r="T215" s="85"/>
      <c r="AT215" s="15" t="s">
        <v>206</v>
      </c>
      <c r="AU215" s="15" t="s">
        <v>84</v>
      </c>
    </row>
    <row r="216" s="1" customFormat="1" ht="24" customHeight="1">
      <c r="B216" s="36"/>
      <c r="C216" s="221" t="s">
        <v>255</v>
      </c>
      <c r="D216" s="221" t="s">
        <v>129</v>
      </c>
      <c r="E216" s="222" t="s">
        <v>256</v>
      </c>
      <c r="F216" s="223" t="s">
        <v>257</v>
      </c>
      <c r="G216" s="224" t="s">
        <v>165</v>
      </c>
      <c r="H216" s="225">
        <v>5.1390000000000002</v>
      </c>
      <c r="I216" s="226"/>
      <c r="J216" s="227">
        <f>ROUND(I216*H216,2)</f>
        <v>0</v>
      </c>
      <c r="K216" s="223" t="s">
        <v>204</v>
      </c>
      <c r="L216" s="41"/>
      <c r="M216" s="228" t="s">
        <v>1</v>
      </c>
      <c r="N216" s="229" t="s">
        <v>39</v>
      </c>
      <c r="O216" s="84"/>
      <c r="P216" s="230">
        <f>O216*H216</f>
        <v>0</v>
      </c>
      <c r="Q216" s="230">
        <v>0</v>
      </c>
      <c r="R216" s="230">
        <f>Q216*H216</f>
        <v>0</v>
      </c>
      <c r="S216" s="230">
        <v>0</v>
      </c>
      <c r="T216" s="231">
        <f>S216*H216</f>
        <v>0</v>
      </c>
      <c r="AR216" s="232" t="s">
        <v>186</v>
      </c>
      <c r="AT216" s="232" t="s">
        <v>129</v>
      </c>
      <c r="AU216" s="232" t="s">
        <v>84</v>
      </c>
      <c r="AY216" s="15" t="s">
        <v>126</v>
      </c>
      <c r="BE216" s="233">
        <f><![CDATA[IF(N216="základní",J216,0)]]></f>
        <v>0</v>
      </c>
      <c r="BF216" s="233">
        <f><![CDATA[IF(N216="snížená",J216,0)]]></f>
        <v>0</v>
      </c>
      <c r="BG216" s="233">
        <f><![CDATA[IF(N216="zákl. přenesená",J216,0)]]></f>
        <v>0</v>
      </c>
      <c r="BH216" s="233">
        <f><![CDATA[IF(N216="sníž. přenesená",J216,0)]]></f>
        <v>0</v>
      </c>
      <c r="BI216" s="233">
        <f><![CDATA[IF(N216="nulová",J216,0)]]></f>
        <v>0</v>
      </c>
      <c r="BJ216" s="15" t="s">
        <v>82</v>
      </c>
      <c r="BK216" s="233">
        <f>ROUND(I216*H216,2)</f>
        <v>0</v>
      </c>
      <c r="BL216" s="15" t="s">
        <v>186</v>
      </c>
      <c r="BM216" s="232" t="s">
        <v>258</v>
      </c>
    </row>
    <row r="217" s="1" customFormat="1">
      <c r="B217" s="36"/>
      <c r="C217" s="37"/>
      <c r="D217" s="236" t="s">
        <v>206</v>
      </c>
      <c r="E217" s="37"/>
      <c r="F217" s="267" t="s">
        <v>207</v>
      </c>
      <c r="G217" s="37"/>
      <c r="H217" s="37"/>
      <c r="I217" s="137"/>
      <c r="J217" s="37"/>
      <c r="K217" s="37"/>
      <c r="L217" s="41"/>
      <c r="M217" s="268"/>
      <c r="N217" s="84"/>
      <c r="O217" s="84"/>
      <c r="P217" s="84"/>
      <c r="Q217" s="84"/>
      <c r="R217" s="84"/>
      <c r="S217" s="84"/>
      <c r="T217" s="85"/>
      <c r="AT217" s="15" t="s">
        <v>206</v>
      </c>
      <c r="AU217" s="15" t="s">
        <v>84</v>
      </c>
    </row>
    <row r="218" s="11" customFormat="1" ht="25.92" customHeight="1">
      <c r="B218" s="205"/>
      <c r="C218" s="206"/>
      <c r="D218" s="207" t="s">
        <v>73</v>
      </c>
      <c r="E218" s="208" t="s">
        <v>259</v>
      </c>
      <c r="F218" s="208" t="s">
        <v>260</v>
      </c>
      <c r="G218" s="206"/>
      <c r="H218" s="206"/>
      <c r="I218" s="209"/>
      <c r="J218" s="210">
        <f>BK218</f>
        <v>0</v>
      </c>
      <c r="K218" s="206"/>
      <c r="L218" s="211"/>
      <c r="M218" s="212"/>
      <c r="N218" s="213"/>
      <c r="O218" s="213"/>
      <c r="P218" s="214">
        <f>P219</f>
        <v>0</v>
      </c>
      <c r="Q218" s="213"/>
      <c r="R218" s="214">
        <f>R219</f>
        <v>0</v>
      </c>
      <c r="S218" s="213"/>
      <c r="T218" s="215">
        <f>T219</f>
        <v>0</v>
      </c>
      <c r="AR218" s="216" t="s">
        <v>134</v>
      </c>
      <c r="AT218" s="217" t="s">
        <v>73</v>
      </c>
      <c r="AU218" s="217" t="s">
        <v>74</v>
      </c>
      <c r="AY218" s="216" t="s">
        <v>126</v>
      </c>
      <c r="BK218" s="218">
        <f>BK219</f>
        <v>0</v>
      </c>
    </row>
    <row r="219" s="1" customFormat="1" ht="16.5" customHeight="1">
      <c r="B219" s="36"/>
      <c r="C219" s="221" t="s">
        <v>261</v>
      </c>
      <c r="D219" s="221" t="s">
        <v>129</v>
      </c>
      <c r="E219" s="222" t="s">
        <v>262</v>
      </c>
      <c r="F219" s="223" t="s">
        <v>263</v>
      </c>
      <c r="G219" s="224" t="s">
        <v>216</v>
      </c>
      <c r="H219" s="225">
        <v>1</v>
      </c>
      <c r="I219" s="226"/>
      <c r="J219" s="227">
        <f>ROUND(I219*H219,2)</f>
        <v>0</v>
      </c>
      <c r="K219" s="223" t="s">
        <v>1</v>
      </c>
      <c r="L219" s="41"/>
      <c r="M219" s="228" t="s">
        <v>1</v>
      </c>
      <c r="N219" s="229" t="s">
        <v>39</v>
      </c>
      <c r="O219" s="84"/>
      <c r="P219" s="230">
        <f>O219*H219</f>
        <v>0</v>
      </c>
      <c r="Q219" s="230">
        <v>0</v>
      </c>
      <c r="R219" s="230">
        <f>Q219*H219</f>
        <v>0</v>
      </c>
      <c r="S219" s="230">
        <v>0</v>
      </c>
      <c r="T219" s="231">
        <f>S219*H219</f>
        <v>0</v>
      </c>
      <c r="AR219" s="232" t="s">
        <v>264</v>
      </c>
      <c r="AT219" s="232" t="s">
        <v>129</v>
      </c>
      <c r="AU219" s="232" t="s">
        <v>82</v>
      </c>
      <c r="AY219" s="15" t="s">
        <v>126</v>
      </c>
      <c r="BE219" s="233">
        <f><![CDATA[IF(N219="základní",J219,0)]]></f>
        <v>0</v>
      </c>
      <c r="BF219" s="233">
        <f><![CDATA[IF(N219="snížená",J219,0)]]></f>
        <v>0</v>
      </c>
      <c r="BG219" s="233">
        <f><![CDATA[IF(N219="zákl. přenesená",J219,0)]]></f>
        <v>0</v>
      </c>
      <c r="BH219" s="233">
        <f><![CDATA[IF(N219="sníž. přenesená",J219,0)]]></f>
        <v>0</v>
      </c>
      <c r="BI219" s="233">
        <f><![CDATA[IF(N219="nulová",J219,0)]]></f>
        <v>0</v>
      </c>
      <c r="BJ219" s="15" t="s">
        <v>82</v>
      </c>
      <c r="BK219" s="233">
        <f>ROUND(I219*H219,2)</f>
        <v>0</v>
      </c>
      <c r="BL219" s="15" t="s">
        <v>264</v>
      </c>
      <c r="BM219" s="232" t="s">
        <v>265</v>
      </c>
    </row>
    <row r="220" s="11" customFormat="1" ht="25.92" customHeight="1">
      <c r="B220" s="205"/>
      <c r="C220" s="206"/>
      <c r="D220" s="207" t="s">
        <v>73</v>
      </c>
      <c r="E220" s="208" t="s">
        <v>266</v>
      </c>
      <c r="F220" s="208" t="s">
        <v>267</v>
      </c>
      <c r="G220" s="206"/>
      <c r="H220" s="206"/>
      <c r="I220" s="209"/>
      <c r="J220" s="210">
        <f>BK220</f>
        <v>0</v>
      </c>
      <c r="K220" s="206"/>
      <c r="L220" s="211"/>
      <c r="M220" s="212"/>
      <c r="N220" s="213"/>
      <c r="O220" s="213"/>
      <c r="P220" s="214">
        <f>SUM(P221:P230)</f>
        <v>0</v>
      </c>
      <c r="Q220" s="213"/>
      <c r="R220" s="214">
        <f>SUM(R221:R230)</f>
        <v>0</v>
      </c>
      <c r="S220" s="213"/>
      <c r="T220" s="215">
        <f>SUM(T221:T230)</f>
        <v>0</v>
      </c>
      <c r="AR220" s="216" t="s">
        <v>158</v>
      </c>
      <c r="AT220" s="217" t="s">
        <v>73</v>
      </c>
      <c r="AU220" s="217" t="s">
        <v>74</v>
      </c>
      <c r="AY220" s="216" t="s">
        <v>126</v>
      </c>
      <c r="BK220" s="218">
        <f>SUM(BK221:BK230)</f>
        <v>0</v>
      </c>
    </row>
    <row r="221" s="1" customFormat="1" ht="24" customHeight="1">
      <c r="B221" s="36"/>
      <c r="C221" s="221" t="s">
        <v>268</v>
      </c>
      <c r="D221" s="221" t="s">
        <v>129</v>
      </c>
      <c r="E221" s="222" t="s">
        <v>269</v>
      </c>
      <c r="F221" s="223" t="s">
        <v>270</v>
      </c>
      <c r="G221" s="224" t="s">
        <v>271</v>
      </c>
      <c r="H221" s="225">
        <v>3</v>
      </c>
      <c r="I221" s="226"/>
      <c r="J221" s="227">
        <f>ROUND(I221*H221,2)</f>
        <v>0</v>
      </c>
      <c r="K221" s="223" t="s">
        <v>1</v>
      </c>
      <c r="L221" s="41"/>
      <c r="M221" s="228" t="s">
        <v>1</v>
      </c>
      <c r="N221" s="229" t="s">
        <v>39</v>
      </c>
      <c r="O221" s="84"/>
      <c r="P221" s="230">
        <f>O221*H221</f>
        <v>0</v>
      </c>
      <c r="Q221" s="230">
        <v>0</v>
      </c>
      <c r="R221" s="230">
        <f>Q221*H221</f>
        <v>0</v>
      </c>
      <c r="S221" s="230">
        <v>0</v>
      </c>
      <c r="T221" s="231">
        <f>S221*H221</f>
        <v>0</v>
      </c>
      <c r="AR221" s="232" t="s">
        <v>134</v>
      </c>
      <c r="AT221" s="232" t="s">
        <v>129</v>
      </c>
      <c r="AU221" s="232" t="s">
        <v>82</v>
      </c>
      <c r="AY221" s="15" t="s">
        <v>126</v>
      </c>
      <c r="BE221" s="233">
        <f><![CDATA[IF(N221="základní",J221,0)]]></f>
        <v>0</v>
      </c>
      <c r="BF221" s="233">
        <f><![CDATA[IF(N221="snížená",J221,0)]]></f>
        <v>0</v>
      </c>
      <c r="BG221" s="233">
        <f><![CDATA[IF(N221="zákl. přenesená",J221,0)]]></f>
        <v>0</v>
      </c>
      <c r="BH221" s="233">
        <f><![CDATA[IF(N221="sníž. přenesená",J221,0)]]></f>
        <v>0</v>
      </c>
      <c r="BI221" s="233">
        <f><![CDATA[IF(N221="nulová",J221,0)]]></f>
        <v>0</v>
      </c>
      <c r="BJ221" s="15" t="s">
        <v>82</v>
      </c>
      <c r="BK221" s="233">
        <f>ROUND(I221*H221,2)</f>
        <v>0</v>
      </c>
      <c r="BL221" s="15" t="s">
        <v>134</v>
      </c>
      <c r="BM221" s="232" t="s">
        <v>272</v>
      </c>
    </row>
    <row r="222" s="1" customFormat="1" ht="16.5" customHeight="1">
      <c r="B222" s="36"/>
      <c r="C222" s="221" t="s">
        <v>273</v>
      </c>
      <c r="D222" s="221" t="s">
        <v>129</v>
      </c>
      <c r="E222" s="222" t="s">
        <v>274</v>
      </c>
      <c r="F222" s="223" t="s">
        <v>275</v>
      </c>
      <c r="G222" s="224" t="s">
        <v>271</v>
      </c>
      <c r="H222" s="225">
        <v>3</v>
      </c>
      <c r="I222" s="226"/>
      <c r="J222" s="227">
        <f>ROUND(I222*H222,2)</f>
        <v>0</v>
      </c>
      <c r="K222" s="223" t="s">
        <v>1</v>
      </c>
      <c r="L222" s="41"/>
      <c r="M222" s="228" t="s">
        <v>1</v>
      </c>
      <c r="N222" s="229" t="s">
        <v>39</v>
      </c>
      <c r="O222" s="84"/>
      <c r="P222" s="230">
        <f>O222*H222</f>
        <v>0</v>
      </c>
      <c r="Q222" s="230">
        <v>0</v>
      </c>
      <c r="R222" s="230">
        <f>Q222*H222</f>
        <v>0</v>
      </c>
      <c r="S222" s="230">
        <v>0</v>
      </c>
      <c r="T222" s="231">
        <f>S222*H222</f>
        <v>0</v>
      </c>
      <c r="AR222" s="232" t="s">
        <v>134</v>
      </c>
      <c r="AT222" s="232" t="s">
        <v>129</v>
      </c>
      <c r="AU222" s="232" t="s">
        <v>82</v>
      </c>
      <c r="AY222" s="15" t="s">
        <v>126</v>
      </c>
      <c r="BE222" s="233">
        <f><![CDATA[IF(N222="základní",J222,0)]]></f>
        <v>0</v>
      </c>
      <c r="BF222" s="233">
        <f><![CDATA[IF(N222="snížená",J222,0)]]></f>
        <v>0</v>
      </c>
      <c r="BG222" s="233">
        <f><![CDATA[IF(N222="zákl. přenesená",J222,0)]]></f>
        <v>0</v>
      </c>
      <c r="BH222" s="233">
        <f><![CDATA[IF(N222="sníž. přenesená",J222,0)]]></f>
        <v>0</v>
      </c>
      <c r="BI222" s="233">
        <f><![CDATA[IF(N222="nulová",J222,0)]]></f>
        <v>0</v>
      </c>
      <c r="BJ222" s="15" t="s">
        <v>82</v>
      </c>
      <c r="BK222" s="233">
        <f>ROUND(I222*H222,2)</f>
        <v>0</v>
      </c>
      <c r="BL222" s="15" t="s">
        <v>134</v>
      </c>
      <c r="BM222" s="232" t="s">
        <v>276</v>
      </c>
    </row>
    <row r="223" s="1" customFormat="1" ht="16.5" customHeight="1">
      <c r="B223" s="36"/>
      <c r="C223" s="221" t="s">
        <v>277</v>
      </c>
      <c r="D223" s="221" t="s">
        <v>129</v>
      </c>
      <c r="E223" s="222" t="s">
        <v>278</v>
      </c>
      <c r="F223" s="223" t="s">
        <v>279</v>
      </c>
      <c r="G223" s="224" t="s">
        <v>271</v>
      </c>
      <c r="H223" s="225">
        <v>3</v>
      </c>
      <c r="I223" s="226"/>
      <c r="J223" s="227">
        <f>ROUND(I223*H223,2)</f>
        <v>0</v>
      </c>
      <c r="K223" s="223" t="s">
        <v>1</v>
      </c>
      <c r="L223" s="41"/>
      <c r="M223" s="228" t="s">
        <v>1</v>
      </c>
      <c r="N223" s="229" t="s">
        <v>39</v>
      </c>
      <c r="O223" s="84"/>
      <c r="P223" s="230">
        <f>O223*H223</f>
        <v>0</v>
      </c>
      <c r="Q223" s="230">
        <v>0</v>
      </c>
      <c r="R223" s="230">
        <f>Q223*H223</f>
        <v>0</v>
      </c>
      <c r="S223" s="230">
        <v>0</v>
      </c>
      <c r="T223" s="231">
        <f>S223*H223</f>
        <v>0</v>
      </c>
      <c r="AR223" s="232" t="s">
        <v>134</v>
      </c>
      <c r="AT223" s="232" t="s">
        <v>129</v>
      </c>
      <c r="AU223" s="232" t="s">
        <v>82</v>
      </c>
      <c r="AY223" s="15" t="s">
        <v>126</v>
      </c>
      <c r="BE223" s="233">
        <f><![CDATA[IF(N223="základní",J223,0)]]></f>
        <v>0</v>
      </c>
      <c r="BF223" s="233">
        <f><![CDATA[IF(N223="snížená",J223,0)]]></f>
        <v>0</v>
      </c>
      <c r="BG223" s="233">
        <f><![CDATA[IF(N223="zákl. přenesená",J223,0)]]></f>
        <v>0</v>
      </c>
      <c r="BH223" s="233">
        <f><![CDATA[IF(N223="sníž. přenesená",J223,0)]]></f>
        <v>0</v>
      </c>
      <c r="BI223" s="233">
        <f><![CDATA[IF(N223="nulová",J223,0)]]></f>
        <v>0</v>
      </c>
      <c r="BJ223" s="15" t="s">
        <v>82</v>
      </c>
      <c r="BK223" s="233">
        <f>ROUND(I223*H223,2)</f>
        <v>0</v>
      </c>
      <c r="BL223" s="15" t="s">
        <v>134</v>
      </c>
      <c r="BM223" s="232" t="s">
        <v>280</v>
      </c>
    </row>
    <row r="224" s="1" customFormat="1" ht="16.5" customHeight="1">
      <c r="B224" s="36"/>
      <c r="C224" s="221" t="s">
        <v>281</v>
      </c>
      <c r="D224" s="221" t="s">
        <v>129</v>
      </c>
      <c r="E224" s="222" t="s">
        <v>282</v>
      </c>
      <c r="F224" s="223" t="s">
        <v>283</v>
      </c>
      <c r="G224" s="224" t="s">
        <v>271</v>
      </c>
      <c r="H224" s="225">
        <v>4</v>
      </c>
      <c r="I224" s="226"/>
      <c r="J224" s="227">
        <f>ROUND(I224*H224,2)</f>
        <v>0</v>
      </c>
      <c r="K224" s="223" t="s">
        <v>1</v>
      </c>
      <c r="L224" s="41"/>
      <c r="M224" s="228" t="s">
        <v>1</v>
      </c>
      <c r="N224" s="229" t="s">
        <v>39</v>
      </c>
      <c r="O224" s="84"/>
      <c r="P224" s="230">
        <f>O224*H224</f>
        <v>0</v>
      </c>
      <c r="Q224" s="230">
        <v>0</v>
      </c>
      <c r="R224" s="230">
        <f>Q224*H224</f>
        <v>0</v>
      </c>
      <c r="S224" s="230">
        <v>0</v>
      </c>
      <c r="T224" s="231">
        <f>S224*H224</f>
        <v>0</v>
      </c>
      <c r="AR224" s="232" t="s">
        <v>134</v>
      </c>
      <c r="AT224" s="232" t="s">
        <v>129</v>
      </c>
      <c r="AU224" s="232" t="s">
        <v>82</v>
      </c>
      <c r="AY224" s="15" t="s">
        <v>126</v>
      </c>
      <c r="BE224" s="233">
        <f><![CDATA[IF(N224="základní",J224,0)]]></f>
        <v>0</v>
      </c>
      <c r="BF224" s="233">
        <f><![CDATA[IF(N224="snížená",J224,0)]]></f>
        <v>0</v>
      </c>
      <c r="BG224" s="233">
        <f><![CDATA[IF(N224="zákl. přenesená",J224,0)]]></f>
        <v>0</v>
      </c>
      <c r="BH224" s="233">
        <f><![CDATA[IF(N224="sníž. přenesená",J224,0)]]></f>
        <v>0</v>
      </c>
      <c r="BI224" s="233">
        <f><![CDATA[IF(N224="nulová",J224,0)]]></f>
        <v>0</v>
      </c>
      <c r="BJ224" s="15" t="s">
        <v>82</v>
      </c>
      <c r="BK224" s="233">
        <f>ROUND(I224*H224,2)</f>
        <v>0</v>
      </c>
      <c r="BL224" s="15" t="s">
        <v>134</v>
      </c>
      <c r="BM224" s="232" t="s">
        <v>284</v>
      </c>
    </row>
    <row r="225" s="1" customFormat="1" ht="16.5" customHeight="1">
      <c r="B225" s="36"/>
      <c r="C225" s="221" t="s">
        <v>285</v>
      </c>
      <c r="D225" s="221" t="s">
        <v>129</v>
      </c>
      <c r="E225" s="222" t="s">
        <v>286</v>
      </c>
      <c r="F225" s="223" t="s">
        <v>287</v>
      </c>
      <c r="G225" s="224" t="s">
        <v>288</v>
      </c>
      <c r="H225" s="225">
        <v>15</v>
      </c>
      <c r="I225" s="226"/>
      <c r="J225" s="227">
        <f>ROUND(I225*H225,2)</f>
        <v>0</v>
      </c>
      <c r="K225" s="223" t="s">
        <v>1</v>
      </c>
      <c r="L225" s="41"/>
      <c r="M225" s="228" t="s">
        <v>1</v>
      </c>
      <c r="N225" s="229" t="s">
        <v>39</v>
      </c>
      <c r="O225" s="84"/>
      <c r="P225" s="230">
        <f>O225*H225</f>
        <v>0</v>
      </c>
      <c r="Q225" s="230">
        <v>0</v>
      </c>
      <c r="R225" s="230">
        <f>Q225*H225</f>
        <v>0</v>
      </c>
      <c r="S225" s="230">
        <v>0</v>
      </c>
      <c r="T225" s="231">
        <f>S225*H225</f>
        <v>0</v>
      </c>
      <c r="AR225" s="232" t="s">
        <v>134</v>
      </c>
      <c r="AT225" s="232" t="s">
        <v>129</v>
      </c>
      <c r="AU225" s="232" t="s">
        <v>82</v>
      </c>
      <c r="AY225" s="15" t="s">
        <v>126</v>
      </c>
      <c r="BE225" s="233">
        <f><![CDATA[IF(N225="základní",J225,0)]]></f>
        <v>0</v>
      </c>
      <c r="BF225" s="233">
        <f><![CDATA[IF(N225="snížená",J225,0)]]></f>
        <v>0</v>
      </c>
      <c r="BG225" s="233">
        <f><![CDATA[IF(N225="zákl. přenesená",J225,0)]]></f>
        <v>0</v>
      </c>
      <c r="BH225" s="233">
        <f><![CDATA[IF(N225="sníž. přenesená",J225,0)]]></f>
        <v>0</v>
      </c>
      <c r="BI225" s="233">
        <f><![CDATA[IF(N225="nulová",J225,0)]]></f>
        <v>0</v>
      </c>
      <c r="BJ225" s="15" t="s">
        <v>82</v>
      </c>
      <c r="BK225" s="233">
        <f>ROUND(I225*H225,2)</f>
        <v>0</v>
      </c>
      <c r="BL225" s="15" t="s">
        <v>134</v>
      </c>
      <c r="BM225" s="232" t="s">
        <v>289</v>
      </c>
    </row>
    <row r="226" s="1" customFormat="1" ht="24" customHeight="1">
      <c r="B226" s="36"/>
      <c r="C226" s="221" t="s">
        <v>290</v>
      </c>
      <c r="D226" s="221" t="s">
        <v>129</v>
      </c>
      <c r="E226" s="222" t="s">
        <v>291</v>
      </c>
      <c r="F226" s="223" t="s">
        <v>292</v>
      </c>
      <c r="G226" s="224" t="s">
        <v>220</v>
      </c>
      <c r="H226" s="225">
        <v>170</v>
      </c>
      <c r="I226" s="226"/>
      <c r="J226" s="227">
        <f>ROUND(I226*H226,2)</f>
        <v>0</v>
      </c>
      <c r="K226" s="223" t="s">
        <v>1</v>
      </c>
      <c r="L226" s="41"/>
      <c r="M226" s="228" t="s">
        <v>1</v>
      </c>
      <c r="N226" s="229" t="s">
        <v>39</v>
      </c>
      <c r="O226" s="84"/>
      <c r="P226" s="230">
        <f>O226*H226</f>
        <v>0</v>
      </c>
      <c r="Q226" s="230">
        <v>0</v>
      </c>
      <c r="R226" s="230">
        <f>Q226*H226</f>
        <v>0</v>
      </c>
      <c r="S226" s="230">
        <v>0</v>
      </c>
      <c r="T226" s="231">
        <f>S226*H226</f>
        <v>0</v>
      </c>
      <c r="AR226" s="232" t="s">
        <v>134</v>
      </c>
      <c r="AT226" s="232" t="s">
        <v>129</v>
      </c>
      <c r="AU226" s="232" t="s">
        <v>82</v>
      </c>
      <c r="AY226" s="15" t="s">
        <v>126</v>
      </c>
      <c r="BE226" s="233">
        <f><![CDATA[IF(N226="základní",J226,0)]]></f>
        <v>0</v>
      </c>
      <c r="BF226" s="233">
        <f><![CDATA[IF(N226="snížená",J226,0)]]></f>
        <v>0</v>
      </c>
      <c r="BG226" s="233">
        <f><![CDATA[IF(N226="zákl. přenesená",J226,0)]]></f>
        <v>0</v>
      </c>
      <c r="BH226" s="233">
        <f><![CDATA[IF(N226="sníž. přenesená",J226,0)]]></f>
        <v>0</v>
      </c>
      <c r="BI226" s="233">
        <f><![CDATA[IF(N226="nulová",J226,0)]]></f>
        <v>0</v>
      </c>
      <c r="BJ226" s="15" t="s">
        <v>82</v>
      </c>
      <c r="BK226" s="233">
        <f>ROUND(I226*H226,2)</f>
        <v>0</v>
      </c>
      <c r="BL226" s="15" t="s">
        <v>134</v>
      </c>
      <c r="BM226" s="232" t="s">
        <v>293</v>
      </c>
    </row>
    <row r="227" s="1" customFormat="1" ht="16.5" customHeight="1">
      <c r="B227" s="36"/>
      <c r="C227" s="221" t="s">
        <v>197</v>
      </c>
      <c r="D227" s="221" t="s">
        <v>129</v>
      </c>
      <c r="E227" s="222" t="s">
        <v>294</v>
      </c>
      <c r="F227" s="223" t="s">
        <v>295</v>
      </c>
      <c r="G227" s="224" t="s">
        <v>271</v>
      </c>
      <c r="H227" s="225">
        <v>3</v>
      </c>
      <c r="I227" s="226"/>
      <c r="J227" s="227">
        <f>ROUND(I227*H227,2)</f>
        <v>0</v>
      </c>
      <c r="K227" s="223" t="s">
        <v>1</v>
      </c>
      <c r="L227" s="41"/>
      <c r="M227" s="228" t="s">
        <v>1</v>
      </c>
      <c r="N227" s="229" t="s">
        <v>39</v>
      </c>
      <c r="O227" s="84"/>
      <c r="P227" s="230">
        <f>O227*H227</f>
        <v>0</v>
      </c>
      <c r="Q227" s="230">
        <v>0</v>
      </c>
      <c r="R227" s="230">
        <f>Q227*H227</f>
        <v>0</v>
      </c>
      <c r="S227" s="230">
        <v>0</v>
      </c>
      <c r="T227" s="231">
        <f>S227*H227</f>
        <v>0</v>
      </c>
      <c r="AR227" s="232" t="s">
        <v>134</v>
      </c>
      <c r="AT227" s="232" t="s">
        <v>129</v>
      </c>
      <c r="AU227" s="232" t="s">
        <v>82</v>
      </c>
      <c r="AY227" s="15" t="s">
        <v>126</v>
      </c>
      <c r="BE227" s="233">
        <f><![CDATA[IF(N227="základní",J227,0)]]></f>
        <v>0</v>
      </c>
      <c r="BF227" s="233">
        <f><![CDATA[IF(N227="snížená",J227,0)]]></f>
        <v>0</v>
      </c>
      <c r="BG227" s="233">
        <f><![CDATA[IF(N227="zákl. přenesená",J227,0)]]></f>
        <v>0</v>
      </c>
      <c r="BH227" s="233">
        <f><![CDATA[IF(N227="sníž. přenesená",J227,0)]]></f>
        <v>0</v>
      </c>
      <c r="BI227" s="233">
        <f><![CDATA[IF(N227="nulová",J227,0)]]></f>
        <v>0</v>
      </c>
      <c r="BJ227" s="15" t="s">
        <v>82</v>
      </c>
      <c r="BK227" s="233">
        <f>ROUND(I227*H227,2)</f>
        <v>0</v>
      </c>
      <c r="BL227" s="15" t="s">
        <v>134</v>
      </c>
      <c r="BM227" s="232" t="s">
        <v>296</v>
      </c>
    </row>
    <row r="228" s="1" customFormat="1" ht="16.5" customHeight="1">
      <c r="B228" s="36"/>
      <c r="C228" s="221" t="s">
        <v>297</v>
      </c>
      <c r="D228" s="221" t="s">
        <v>129</v>
      </c>
      <c r="E228" s="222" t="s">
        <v>298</v>
      </c>
      <c r="F228" s="223" t="s">
        <v>299</v>
      </c>
      <c r="G228" s="224" t="s">
        <v>271</v>
      </c>
      <c r="H228" s="225">
        <v>3</v>
      </c>
      <c r="I228" s="226"/>
      <c r="J228" s="227">
        <f>ROUND(I228*H228,2)</f>
        <v>0</v>
      </c>
      <c r="K228" s="223" t="s">
        <v>1</v>
      </c>
      <c r="L228" s="41"/>
      <c r="M228" s="228" t="s">
        <v>1</v>
      </c>
      <c r="N228" s="229" t="s">
        <v>39</v>
      </c>
      <c r="O228" s="84"/>
      <c r="P228" s="230">
        <f>O228*H228</f>
        <v>0</v>
      </c>
      <c r="Q228" s="230">
        <v>0</v>
      </c>
      <c r="R228" s="230">
        <f>Q228*H228</f>
        <v>0</v>
      </c>
      <c r="S228" s="230">
        <v>0</v>
      </c>
      <c r="T228" s="231">
        <f>S228*H228</f>
        <v>0</v>
      </c>
      <c r="AR228" s="232" t="s">
        <v>134</v>
      </c>
      <c r="AT228" s="232" t="s">
        <v>129</v>
      </c>
      <c r="AU228" s="232" t="s">
        <v>82</v>
      </c>
      <c r="AY228" s="15" t="s">
        <v>126</v>
      </c>
      <c r="BE228" s="233">
        <f><![CDATA[IF(N228="základní",J228,0)]]></f>
        <v>0</v>
      </c>
      <c r="BF228" s="233">
        <f><![CDATA[IF(N228="snížená",J228,0)]]></f>
        <v>0</v>
      </c>
      <c r="BG228" s="233">
        <f><![CDATA[IF(N228="zákl. přenesená",J228,0)]]></f>
        <v>0</v>
      </c>
      <c r="BH228" s="233">
        <f><![CDATA[IF(N228="sníž. přenesená",J228,0)]]></f>
        <v>0</v>
      </c>
      <c r="BI228" s="233">
        <f><![CDATA[IF(N228="nulová",J228,0)]]></f>
        <v>0</v>
      </c>
      <c r="BJ228" s="15" t="s">
        <v>82</v>
      </c>
      <c r="BK228" s="233">
        <f>ROUND(I228*H228,2)</f>
        <v>0</v>
      </c>
      <c r="BL228" s="15" t="s">
        <v>134</v>
      </c>
      <c r="BM228" s="232" t="s">
        <v>300</v>
      </c>
    </row>
    <row r="229" s="1" customFormat="1" ht="16.5" customHeight="1">
      <c r="B229" s="36"/>
      <c r="C229" s="221" t="s">
        <v>301</v>
      </c>
      <c r="D229" s="221" t="s">
        <v>129</v>
      </c>
      <c r="E229" s="222" t="s">
        <v>302</v>
      </c>
      <c r="F229" s="223" t="s">
        <v>303</v>
      </c>
      <c r="G229" s="224" t="s">
        <v>216</v>
      </c>
      <c r="H229" s="225">
        <v>1</v>
      </c>
      <c r="I229" s="226"/>
      <c r="J229" s="227">
        <f>ROUND(I229*H229,2)</f>
        <v>0</v>
      </c>
      <c r="K229" s="223" t="s">
        <v>1</v>
      </c>
      <c r="L229" s="41"/>
      <c r="M229" s="228" t="s">
        <v>1</v>
      </c>
      <c r="N229" s="229" t="s">
        <v>39</v>
      </c>
      <c r="O229" s="84"/>
      <c r="P229" s="230">
        <f>O229*H229</f>
        <v>0</v>
      </c>
      <c r="Q229" s="230">
        <v>0</v>
      </c>
      <c r="R229" s="230">
        <f>Q229*H229</f>
        <v>0</v>
      </c>
      <c r="S229" s="230">
        <v>0</v>
      </c>
      <c r="T229" s="231">
        <f>S229*H229</f>
        <v>0</v>
      </c>
      <c r="AR229" s="232" t="s">
        <v>134</v>
      </c>
      <c r="AT229" s="232" t="s">
        <v>129</v>
      </c>
      <c r="AU229" s="232" t="s">
        <v>82</v>
      </c>
      <c r="AY229" s="15" t="s">
        <v>126</v>
      </c>
      <c r="BE229" s="233">
        <f><![CDATA[IF(N229="základní",J229,0)]]></f>
        <v>0</v>
      </c>
      <c r="BF229" s="233">
        <f><![CDATA[IF(N229="snížená",J229,0)]]></f>
        <v>0</v>
      </c>
      <c r="BG229" s="233">
        <f><![CDATA[IF(N229="zákl. přenesená",J229,0)]]></f>
        <v>0</v>
      </c>
      <c r="BH229" s="233">
        <f><![CDATA[IF(N229="sníž. přenesená",J229,0)]]></f>
        <v>0</v>
      </c>
      <c r="BI229" s="233">
        <f><![CDATA[IF(N229="nulová",J229,0)]]></f>
        <v>0</v>
      </c>
      <c r="BJ229" s="15" t="s">
        <v>82</v>
      </c>
      <c r="BK229" s="233">
        <f>ROUND(I229*H229,2)</f>
        <v>0</v>
      </c>
      <c r="BL229" s="15" t="s">
        <v>134</v>
      </c>
      <c r="BM229" s="232" t="s">
        <v>304</v>
      </c>
    </row>
    <row r="230" s="1" customFormat="1" ht="16.5" customHeight="1">
      <c r="B230" s="36"/>
      <c r="C230" s="221" t="s">
        <v>305</v>
      </c>
      <c r="D230" s="221" t="s">
        <v>129</v>
      </c>
      <c r="E230" s="222" t="s">
        <v>306</v>
      </c>
      <c r="F230" s="223" t="s">
        <v>307</v>
      </c>
      <c r="G230" s="224" t="s">
        <v>308</v>
      </c>
      <c r="H230" s="269"/>
      <c r="I230" s="226"/>
      <c r="J230" s="227">
        <f>ROUND(I230*H230,2)</f>
        <v>0</v>
      </c>
      <c r="K230" s="223" t="s">
        <v>1</v>
      </c>
      <c r="L230" s="41"/>
      <c r="M230" s="270" t="s">
        <v>1</v>
      </c>
      <c r="N230" s="271" t="s">
        <v>39</v>
      </c>
      <c r="O230" s="272"/>
      <c r="P230" s="273">
        <f>O230*H230</f>
        <v>0</v>
      </c>
      <c r="Q230" s="273">
        <v>0</v>
      </c>
      <c r="R230" s="273">
        <f>Q230*H230</f>
        <v>0</v>
      </c>
      <c r="S230" s="273">
        <v>0</v>
      </c>
      <c r="T230" s="274">
        <f>S230*H230</f>
        <v>0</v>
      </c>
      <c r="AR230" s="232" t="s">
        <v>134</v>
      </c>
      <c r="AT230" s="232" t="s">
        <v>129</v>
      </c>
      <c r="AU230" s="232" t="s">
        <v>82</v>
      </c>
      <c r="AY230" s="15" t="s">
        <v>126</v>
      </c>
      <c r="BE230" s="233">
        <f><![CDATA[IF(N230="základní",J230,0)]]></f>
        <v>0</v>
      </c>
      <c r="BF230" s="233">
        <f><![CDATA[IF(N230="snížená",J230,0)]]></f>
        <v>0</v>
      </c>
      <c r="BG230" s="233">
        <f><![CDATA[IF(N230="zákl. přenesená",J230,0)]]></f>
        <v>0</v>
      </c>
      <c r="BH230" s="233">
        <f><![CDATA[IF(N230="sníž. přenesená",J230,0)]]></f>
        <v>0</v>
      </c>
      <c r="BI230" s="233">
        <f><![CDATA[IF(N230="nulová",J230,0)]]></f>
        <v>0</v>
      </c>
      <c r="BJ230" s="15" t="s">
        <v>82</v>
      </c>
      <c r="BK230" s="233">
        <f>ROUND(I230*H230,2)</f>
        <v>0</v>
      </c>
      <c r="BL230" s="15" t="s">
        <v>134</v>
      </c>
      <c r="BM230" s="232" t="s">
        <v>309</v>
      </c>
    </row>
    <row r="231" s="1" customFormat="1" ht="6.96" customHeight="1">
      <c r="B231" s="59"/>
      <c r="C231" s="60"/>
      <c r="D231" s="60"/>
      <c r="E231" s="60"/>
      <c r="F231" s="60"/>
      <c r="G231" s="60"/>
      <c r="H231" s="60"/>
      <c r="I231" s="171"/>
      <c r="J231" s="60"/>
      <c r="K231" s="60"/>
      <c r="L231" s="41"/>
    </row>
  </sheetData>
  <autoFilter ref="C124:K230"/>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87</v>
      </c>
    </row>
    <row r="3" hidden="1" ht="6.96" customHeight="1">
      <c r="B3" s="130"/>
      <c r="C3" s="131"/>
      <c r="D3" s="131"/>
      <c r="E3" s="131"/>
      <c r="F3" s="131"/>
      <c r="G3" s="131"/>
      <c r="H3" s="131"/>
      <c r="I3" s="132"/>
      <c r="J3" s="131"/>
      <c r="K3" s="131"/>
      <c r="L3" s="18"/>
      <c r="AT3" s="15" t="s">
        <v>84</v>
      </c>
    </row>
    <row r="4" hidden="1" ht="24.96" customHeight="1">
      <c r="B4" s="18"/>
      <c r="D4" s="133" t="s">
        <v>94</v>
      </c>
      <c r="L4" s="18"/>
      <c r="M4" s="134" t="s">
        <v>10</v>
      </c>
      <c r="AT4" s="15" t="s">
        <v>4</v>
      </c>
    </row>
    <row r="5" hidden="1" ht="6.96" customHeight="1">
      <c r="B5" s="18"/>
      <c r="L5" s="18"/>
    </row>
    <row r="6" hidden="1" ht="12" customHeight="1">
      <c r="B6" s="18"/>
      <c r="D6" s="135" t="s">
        <v>16</v>
      </c>
      <c r="L6" s="18"/>
    </row>
    <row r="7" hidden="1" ht="16.5" customHeight="1">
      <c r="B7" s="18"/>
      <c r="E7" s="136" t="str">
        <f>'Rekapitulace stavby'!K6</f>
        <v><![CDATA[ZŠ Svatoplukova]]></v>
      </c>
      <c r="F7" s="135"/>
      <c r="G7" s="135"/>
      <c r="H7" s="135"/>
      <c r="L7" s="18"/>
    </row>
    <row r="8" hidden="1" s="1" customFormat="1" ht="12" customHeight="1">
      <c r="B8" s="41"/>
      <c r="D8" s="135" t="s">
        <v>95</v>
      </c>
      <c r="I8" s="137"/>
      <c r="L8" s="41"/>
    </row>
    <row r="9" hidden="1" s="1" customFormat="1" ht="36.96" customHeight="1">
      <c r="B9" s="41"/>
      <c r="E9" s="138" t="s">
        <v>310</v>
      </c>
      <c r="F9" s="1"/>
      <c r="G9" s="1"/>
      <c r="H9" s="1"/>
      <c r="I9" s="137"/>
      <c r="L9" s="41"/>
    </row>
    <row r="10" hidden="1" s="1" customFormat="1">
      <c r="B10" s="41"/>
      <c r="I10" s="137"/>
      <c r="L10" s="41"/>
    </row>
    <row r="11" hidden="1" s="1" customFormat="1" ht="12" customHeight="1">
      <c r="B11" s="41"/>
      <c r="D11" s="135" t="s">
        <v>18</v>
      </c>
      <c r="F11" s="139" t="s">
        <v>1</v>
      </c>
      <c r="I11" s="140" t="s">
        <v>19</v>
      </c>
      <c r="J11" s="139" t="s">
        <v>1</v>
      </c>
      <c r="L11" s="41"/>
    </row>
    <row r="12" hidden="1" s="1" customFormat="1" ht="12" customHeight="1">
      <c r="B12" s="41"/>
      <c r="D12" s="135" t="s">
        <v>20</v>
      </c>
      <c r="F12" s="139" t="s">
        <v>21</v>
      </c>
      <c r="I12" s="140" t="s">
        <v>22</v>
      </c>
      <c r="J12" s="141" t="str">
        <f>'Rekapitulace stavby'!AN8</f>
        <v>20. 8. 2019</v>
      </c>
      <c r="L12" s="41"/>
    </row>
    <row r="13" hidden="1" s="1" customFormat="1" ht="10.8" customHeight="1">
      <c r="B13" s="41"/>
      <c r="I13" s="137"/>
      <c r="L13" s="41"/>
    </row>
    <row r="14" hidden="1" s="1" customFormat="1" ht="12" customHeight="1">
      <c r="B14" s="41"/>
      <c r="D14" s="135" t="s">
        <v>24</v>
      </c>
      <c r="I14" s="140" t="s">
        <v>25</v>
      </c>
      <c r="J14" s="139" t="s">
        <v>1</v>
      </c>
      <c r="L14" s="41"/>
    </row>
    <row r="15" hidden="1" s="1" customFormat="1" ht="18" customHeight="1">
      <c r="B15" s="41"/>
      <c r="E15" s="139" t="s">
        <v>26</v>
      </c>
      <c r="I15" s="140" t="s">
        <v>27</v>
      </c>
      <c r="J15" s="139" t="s">
        <v>1</v>
      </c>
      <c r="L15" s="41"/>
    </row>
    <row r="16" hidden="1" s="1" customFormat="1" ht="6.96" customHeight="1">
      <c r="B16" s="41"/>
      <c r="I16" s="137"/>
      <c r="L16" s="41"/>
    </row>
    <row r="17" hidden="1" s="1" customFormat="1" ht="12" customHeight="1">
      <c r="B17" s="41"/>
      <c r="D17" s="135" t="s">
        <v>28</v>
      </c>
      <c r="I17" s="140" t="s">
        <v>25</v>
      </c>
      <c r="J17" s="31" t="str">
        <f>'Rekapitulace stavby'!AN13</f>
        <v><![CDATA[Vyplň údaj]]></v>
      </c>
      <c r="L17" s="41"/>
    </row>
    <row r="18" hidden="1" s="1" customFormat="1" ht="18" customHeight="1">
      <c r="B18" s="41"/>
      <c r="E18" s="31" t="str">
        <f>'Rekapitulace stavby'!E14</f>
        <v><![CDATA[Vyplň údaj]]></v>
      </c>
      <c r="F18" s="139"/>
      <c r="G18" s="139"/>
      <c r="H18" s="139"/>
      <c r="I18" s="140" t="s">
        <v>27</v>
      </c>
      <c r="J18" s="31" t="str">
        <f>'Rekapitulace stavby'!AN14</f>
        <v><![CDATA[Vyplň údaj]]></v>
      </c>
      <c r="L18" s="41"/>
    </row>
    <row r="19" hidden="1" s="1" customFormat="1" ht="6.96" customHeight="1">
      <c r="B19" s="41"/>
      <c r="I19" s="137"/>
      <c r="L19" s="41"/>
    </row>
    <row r="20" hidden="1" s="1" customFormat="1" ht="12" customHeight="1">
      <c r="B20" s="41"/>
      <c r="D20" s="135" t="s">
        <v>30</v>
      </c>
      <c r="I20" s="140" t="s">
        <v>25</v>
      </c>
      <c r="J20" s="139" t="s">
        <v>1</v>
      </c>
      <c r="L20" s="41"/>
    </row>
    <row r="21" hidden="1" s="1" customFormat="1" ht="18" customHeight="1">
      <c r="B21" s="41"/>
      <c r="E21" s="139" t="s">
        <v>26</v>
      </c>
      <c r="I21" s="140" t="s">
        <v>27</v>
      </c>
      <c r="J21" s="139" t="s">
        <v>1</v>
      </c>
      <c r="L21" s="41"/>
    </row>
    <row r="22" hidden="1" s="1" customFormat="1" ht="6.96" customHeight="1">
      <c r="B22" s="41"/>
      <c r="I22" s="137"/>
      <c r="L22" s="41"/>
    </row>
    <row r="23" hidden="1" s="1" customFormat="1" ht="12" customHeight="1">
      <c r="B23" s="41"/>
      <c r="D23" s="135" t="s">
        <v>32</v>
      </c>
      <c r="I23" s="140" t="s">
        <v>25</v>
      </c>
      <c r="J23" s="139" t="s">
        <v>1</v>
      </c>
      <c r="L23" s="41"/>
    </row>
    <row r="24" hidden="1" s="1" customFormat="1" ht="18" customHeight="1">
      <c r="B24" s="41"/>
      <c r="E24" s="139" t="s">
        <v>26</v>
      </c>
      <c r="I24" s="140" t="s">
        <v>27</v>
      </c>
      <c r="J24" s="139" t="s">
        <v>1</v>
      </c>
      <c r="L24" s="41"/>
    </row>
    <row r="25" hidden="1" s="1" customFormat="1" ht="6.96" customHeight="1">
      <c r="B25" s="41"/>
      <c r="I25" s="137"/>
      <c r="L25" s="41"/>
    </row>
    <row r="26" hidden="1" s="1" customFormat="1" ht="12" customHeight="1">
      <c r="B26" s="41"/>
      <c r="D26" s="135" t="s">
        <v>33</v>
      </c>
      <c r="I26" s="137"/>
      <c r="L26" s="41"/>
    </row>
    <row r="27" hidden="1" s="7" customFormat="1" ht="16.5" customHeight="1">
      <c r="B27" s="142"/>
      <c r="E27" s="143" t="s">
        <v>1</v>
      </c>
      <c r="F27" s="143"/>
      <c r="G27" s="143"/>
      <c r="H27" s="143"/>
      <c r="I27" s="144"/>
      <c r="L27" s="142"/>
    </row>
    <row r="28" hidden="1" s="1" customFormat="1" ht="6.96" customHeight="1">
      <c r="B28" s="41"/>
      <c r="I28" s="137"/>
      <c r="L28" s="41"/>
    </row>
    <row r="29" hidden="1" s="1" customFormat="1" ht="6.96" customHeight="1">
      <c r="B29" s="41"/>
      <c r="D29" s="76"/>
      <c r="E29" s="76"/>
      <c r="F29" s="76"/>
      <c r="G29" s="76"/>
      <c r="H29" s="76"/>
      <c r="I29" s="145"/>
      <c r="J29" s="76"/>
      <c r="K29" s="76"/>
      <c r="L29" s="41"/>
    </row>
    <row r="30" hidden="1" s="1" customFormat="1" ht="25.44" customHeight="1">
      <c r="B30" s="41"/>
      <c r="D30" s="146" t="s">
        <v>34</v>
      </c>
      <c r="I30" s="137"/>
      <c r="J30" s="147">
        <f>ROUND(J126, 2)</f>
        <v>0</v>
      </c>
      <c r="L30" s="41"/>
    </row>
    <row r="31" hidden="1" s="1" customFormat="1" ht="6.96" customHeight="1">
      <c r="B31" s="41"/>
      <c r="D31" s="76"/>
      <c r="E31" s="76"/>
      <c r="F31" s="76"/>
      <c r="G31" s="76"/>
      <c r="H31" s="76"/>
      <c r="I31" s="145"/>
      <c r="J31" s="76"/>
      <c r="K31" s="76"/>
      <c r="L31" s="41"/>
    </row>
    <row r="32" hidden="1" s="1" customFormat="1" ht="14.4" customHeight="1">
      <c r="B32" s="41"/>
      <c r="F32" s="148" t="s">
        <v>36</v>
      </c>
      <c r="I32" s="149" t="s">
        <v>35</v>
      </c>
      <c r="J32" s="148" t="s">
        <v>37</v>
      </c>
      <c r="L32" s="41"/>
    </row>
    <row r="33" hidden="1" s="1" customFormat="1" ht="14.4" customHeight="1">
      <c r="B33" s="41"/>
      <c r="D33" s="150" t="s">
        <v>38</v>
      </c>
      <c r="E33" s="135" t="s">
        <v>39</v>
      </c>
      <c r="F33" s="151">
        <f>ROUND((SUM(BE126:BE299)),  2)</f>
        <v>0</v>
      </c>
      <c r="I33" s="152">
        <v>0.20999999999999999</v>
      </c>
      <c r="J33" s="151">
        <f>ROUND(((SUM(BE126:BE299))*I33),  2)</f>
        <v>0</v>
      </c>
      <c r="L33" s="41"/>
    </row>
    <row r="34" hidden="1" s="1" customFormat="1" ht="14.4" customHeight="1">
      <c r="B34" s="41"/>
      <c r="E34" s="135" t="s">
        <v>40</v>
      </c>
      <c r="F34" s="151">
        <f>ROUND((SUM(BF126:BF299)),  2)</f>
        <v>0</v>
      </c>
      <c r="I34" s="152">
        <v>0.14999999999999999</v>
      </c>
      <c r="J34" s="151">
        <f>ROUND(((SUM(BF126:BF299))*I34),  2)</f>
        <v>0</v>
      </c>
      <c r="L34" s="41"/>
    </row>
    <row r="35" hidden="1" s="1" customFormat="1" ht="14.4" customHeight="1">
      <c r="B35" s="41"/>
      <c r="E35" s="135" t="s">
        <v>41</v>
      </c>
      <c r="F35" s="151">
        <f>ROUND((SUM(BG126:BG299)),  2)</f>
        <v>0</v>
      </c>
      <c r="I35" s="152">
        <v>0.20999999999999999</v>
      </c>
      <c r="J35" s="151">
        <f>0</f>
        <v>0</v>
      </c>
      <c r="L35" s="41"/>
    </row>
    <row r="36" hidden="1" s="1" customFormat="1" ht="14.4" customHeight="1">
      <c r="B36" s="41"/>
      <c r="E36" s="135" t="s">
        <v>42</v>
      </c>
      <c r="F36" s="151">
        <f>ROUND((SUM(BH126:BH299)),  2)</f>
        <v>0</v>
      </c>
      <c r="I36" s="152">
        <v>0.14999999999999999</v>
      </c>
      <c r="J36" s="151">
        <f>0</f>
        <v>0</v>
      </c>
      <c r="L36" s="41"/>
    </row>
    <row r="37" hidden="1" s="1" customFormat="1" ht="14.4" customHeight="1">
      <c r="B37" s="41"/>
      <c r="E37" s="135" t="s">
        <v>43</v>
      </c>
      <c r="F37" s="151">
        <f>ROUND((SUM(BI126:BI299)),  2)</f>
        <v>0</v>
      </c>
      <c r="I37" s="152">
        <v>0</v>
      </c>
      <c r="J37" s="151">
        <f>0</f>
        <v>0</v>
      </c>
      <c r="L37" s="41"/>
    </row>
    <row r="38" hidden="1" s="1" customFormat="1" ht="6.96" customHeight="1">
      <c r="B38" s="41"/>
      <c r="I38" s="137"/>
      <c r="L38" s="41"/>
    </row>
    <row r="39" hidden="1" s="1" customFormat="1" ht="25.44" customHeight="1">
      <c r="B39" s="41"/>
      <c r="C39" s="153"/>
      <c r="D39" s="154" t="s">
        <v>44</v>
      </c>
      <c r="E39" s="155"/>
      <c r="F39" s="155"/>
      <c r="G39" s="156" t="s">
        <v>45</v>
      </c>
      <c r="H39" s="157" t="s">
        <v>46</v>
      </c>
      <c r="I39" s="158"/>
      <c r="J39" s="159">
        <f>SUM(J30:J37)</f>
        <v>0</v>
      </c>
      <c r="K39" s="160"/>
      <c r="L39" s="41"/>
    </row>
    <row r="40" hidden="1" s="1" customFormat="1" ht="14.4" customHeight="1">
      <c r="B40" s="41"/>
      <c r="I40" s="137"/>
      <c r="L40" s="41"/>
    </row>
    <row r="41" hidden="1" ht="14.4" customHeight="1">
      <c r="B41" s="18"/>
      <c r="L41" s="18"/>
    </row>
    <row r="42" hidden="1" ht="14.4" customHeight="1">
      <c r="B42" s="18"/>
      <c r="L42" s="18"/>
    </row>
    <row r="43" hidden="1" ht="14.4" customHeight="1">
      <c r="B43" s="18"/>
      <c r="L43" s="18"/>
    </row>
    <row r="44" hidden="1" ht="14.4" customHeight="1">
      <c r="B44" s="18"/>
      <c r="L44" s="18"/>
    </row>
    <row r="45" hidden="1" ht="14.4" customHeight="1">
      <c r="B45" s="18"/>
      <c r="L45" s="18"/>
    </row>
    <row r="46" hidden="1" ht="14.4" customHeight="1">
      <c r="B46" s="18"/>
      <c r="L46" s="18"/>
    </row>
    <row r="47" hidden="1" ht="14.4" customHeight="1">
      <c r="B47" s="18"/>
      <c r="L47" s="18"/>
    </row>
    <row r="48" hidden="1" ht="14.4" customHeight="1">
      <c r="B48" s="18"/>
      <c r="L48" s="18"/>
    </row>
    <row r="49" hidden="1" ht="14.4" customHeight="1">
      <c r="B49" s="18"/>
      <c r="L49" s="18"/>
    </row>
    <row r="50" hidden="1" s="1" customFormat="1" ht="14.4" customHeight="1">
      <c r="B50" s="41"/>
      <c r="D50" s="161" t="s">
        <v>47</v>
      </c>
      <c r="E50" s="162"/>
      <c r="F50" s="162"/>
      <c r="G50" s="161" t="s">
        <v>48</v>
      </c>
      <c r="H50" s="162"/>
      <c r="I50" s="163"/>
      <c r="J50" s="162"/>
      <c r="K50" s="162"/>
      <c r="L50" s="41"/>
    </row>
    <row r="51" hidden="1">
      <c r="B51" s="18"/>
      <c r="L51" s="18"/>
    </row>
    <row r="52" hidden="1">
      <c r="B52" s="18"/>
      <c r="L52" s="18"/>
    </row>
    <row r="53" hidden="1">
      <c r="B53" s="18"/>
      <c r="L53" s="18"/>
    </row>
    <row r="54" hidden="1">
      <c r="B54" s="18"/>
      <c r="L54" s="18"/>
    </row>
    <row r="55" hidden="1">
      <c r="B55" s="18"/>
      <c r="L55" s="18"/>
    </row>
    <row r="56" hidden="1">
      <c r="B56" s="18"/>
      <c r="L56" s="18"/>
    </row>
    <row r="57" hidden="1">
      <c r="B57" s="18"/>
      <c r="L57" s="18"/>
    </row>
    <row r="58" hidden="1">
      <c r="B58" s="18"/>
      <c r="L58" s="18"/>
    </row>
    <row r="59" hidden="1">
      <c r="B59" s="18"/>
      <c r="L59" s="18"/>
    </row>
    <row r="60" hidden="1">
      <c r="B60" s="18"/>
      <c r="L60" s="18"/>
    </row>
    <row r="61" hidden="1" s="1" customFormat="1">
      <c r="B61" s="41"/>
      <c r="D61" s="164" t="s">
        <v>49</v>
      </c>
      <c r="E61" s="165"/>
      <c r="F61" s="166" t="s">
        <v>50</v>
      </c>
      <c r="G61" s="164" t="s">
        <v>49</v>
      </c>
      <c r="H61" s="165"/>
      <c r="I61" s="167"/>
      <c r="J61" s="168" t="s">
        <v>50</v>
      </c>
      <c r="K61" s="165"/>
      <c r="L61" s="41"/>
    </row>
    <row r="62" hidden="1">
      <c r="B62" s="18"/>
      <c r="L62" s="18"/>
    </row>
    <row r="63" hidden="1">
      <c r="B63" s="18"/>
      <c r="L63" s="18"/>
    </row>
    <row r="64" hidden="1">
      <c r="B64" s="18"/>
      <c r="L64" s="18"/>
    </row>
    <row r="65" hidden="1" s="1" customFormat="1">
      <c r="B65" s="41"/>
      <c r="D65" s="161" t="s">
        <v>51</v>
      </c>
      <c r="E65" s="162"/>
      <c r="F65" s="162"/>
      <c r="G65" s="161" t="s">
        <v>52</v>
      </c>
      <c r="H65" s="162"/>
      <c r="I65" s="163"/>
      <c r="J65" s="162"/>
      <c r="K65" s="162"/>
      <c r="L65" s="41"/>
    </row>
    <row r="66" hidden="1">
      <c r="B66" s="18"/>
      <c r="L66" s="18"/>
    </row>
    <row r="67" hidden="1">
      <c r="B67" s="18"/>
      <c r="L67" s="18"/>
    </row>
    <row r="68" hidden="1">
      <c r="B68" s="18"/>
      <c r="L68" s="18"/>
    </row>
    <row r="69" hidden="1">
      <c r="B69" s="18"/>
      <c r="L69" s="18"/>
    </row>
    <row r="70" hidden="1">
      <c r="B70" s="18"/>
      <c r="L70" s="18"/>
    </row>
    <row r="71" hidden="1">
      <c r="B71" s="18"/>
      <c r="L71" s="18"/>
    </row>
    <row r="72" hidden="1">
      <c r="B72" s="18"/>
      <c r="L72" s="18"/>
    </row>
    <row r="73" hidden="1">
      <c r="B73" s="18"/>
      <c r="L73" s="18"/>
    </row>
    <row r="74" hidden="1">
      <c r="B74" s="18"/>
      <c r="L74" s="18"/>
    </row>
    <row r="75" hidden="1">
      <c r="B75" s="18"/>
      <c r="L75" s="18"/>
    </row>
    <row r="76" hidden="1" s="1" customFormat="1">
      <c r="B76" s="41"/>
      <c r="D76" s="164" t="s">
        <v>49</v>
      </c>
      <c r="E76" s="165"/>
      <c r="F76" s="166" t="s">
        <v>50</v>
      </c>
      <c r="G76" s="164" t="s">
        <v>49</v>
      </c>
      <c r="H76" s="165"/>
      <c r="I76" s="167"/>
      <c r="J76" s="168" t="s">
        <v>50</v>
      </c>
      <c r="K76" s="165"/>
      <c r="L76" s="41"/>
    </row>
    <row r="77" hidden="1" s="1" customFormat="1" ht="14.4" customHeight="1">
      <c r="B77" s="169"/>
      <c r="C77" s="170"/>
      <c r="D77" s="170"/>
      <c r="E77" s="170"/>
      <c r="F77" s="170"/>
      <c r="G77" s="170"/>
      <c r="H77" s="170"/>
      <c r="I77" s="171"/>
      <c r="J77" s="170"/>
      <c r="K77" s="170"/>
      <c r="L77" s="41"/>
    </row>
    <row r="78" hidden="1"/>
    <row r="79" hidden="1"/>
    <row r="80" hidden="1"/>
    <row r="81" s="1" customFormat="1" ht="6.96" customHeight="1">
      <c r="B81" s="172"/>
      <c r="C81" s="173"/>
      <c r="D81" s="173"/>
      <c r="E81" s="173"/>
      <c r="F81" s="173"/>
      <c r="G81" s="173"/>
      <c r="H81" s="173"/>
      <c r="I81" s="174"/>
      <c r="J81" s="173"/>
      <c r="K81" s="173"/>
      <c r="L81" s="41"/>
    </row>
    <row r="82" s="1" customFormat="1" ht="24.96" customHeight="1">
      <c r="B82" s="36"/>
      <c r="C82" s="21" t="s">
        <v>97</v>
      </c>
      <c r="D82" s="37"/>
      <c r="E82" s="37"/>
      <c r="F82" s="37"/>
      <c r="G82" s="37"/>
      <c r="H82" s="37"/>
      <c r="I82" s="137"/>
      <c r="J82" s="37"/>
      <c r="K82" s="37"/>
      <c r="L82" s="41"/>
    </row>
    <row r="83" s="1" customFormat="1" ht="6.96" customHeight="1">
      <c r="B83" s="36"/>
      <c r="C83" s="37"/>
      <c r="D83" s="37"/>
      <c r="E83" s="37"/>
      <c r="F83" s="37"/>
      <c r="G83" s="37"/>
      <c r="H83" s="37"/>
      <c r="I83" s="137"/>
      <c r="J83" s="37"/>
      <c r="K83" s="37"/>
      <c r="L83" s="41"/>
    </row>
    <row r="84" s="1" customFormat="1" ht="12" customHeight="1">
      <c r="B84" s="36"/>
      <c r="C84" s="30" t="s">
        <v>16</v>
      </c>
      <c r="D84" s="37"/>
      <c r="E84" s="37"/>
      <c r="F84" s="37"/>
      <c r="G84" s="37"/>
      <c r="H84" s="37"/>
      <c r="I84" s="137"/>
      <c r="J84" s="37"/>
      <c r="K84" s="37"/>
      <c r="L84" s="41"/>
    </row>
    <row r="85" s="1" customFormat="1" ht="16.5" customHeight="1">
      <c r="B85" s="36"/>
      <c r="C85" s="37"/>
      <c r="D85" s="37"/>
      <c r="E85" s="175" t="str">
        <f>E7</f>
        <v><![CDATA[ZŠ Svatoplukova]]></v>
      </c>
      <c r="F85" s="30"/>
      <c r="G85" s="30"/>
      <c r="H85" s="30"/>
      <c r="I85" s="137"/>
      <c r="J85" s="37"/>
      <c r="K85" s="37"/>
      <c r="L85" s="41"/>
    </row>
    <row r="86" s="1" customFormat="1" ht="12" customHeight="1">
      <c r="B86" s="36"/>
      <c r="C86" s="30" t="s">
        <v>95</v>
      </c>
      <c r="D86" s="37"/>
      <c r="E86" s="37"/>
      <c r="F86" s="37"/>
      <c r="G86" s="37"/>
      <c r="H86" s="37"/>
      <c r="I86" s="137"/>
      <c r="J86" s="37"/>
      <c r="K86" s="37"/>
      <c r="L86" s="41"/>
    </row>
    <row r="87" s="1" customFormat="1" ht="16.5" customHeight="1">
      <c r="B87" s="36"/>
      <c r="C87" s="37"/>
      <c r="D87" s="37"/>
      <c r="E87" s="69" t="str">
        <f>E9</f>
        <v><![CDATA[I. etapa 042019a2 - I. etapa Nová budova - venkovní kanalizace]]></v>
      </c>
      <c r="F87" s="37"/>
      <c r="G87" s="37"/>
      <c r="H87" s="37"/>
      <c r="I87" s="137"/>
      <c r="J87" s="37"/>
      <c r="K87" s="37"/>
      <c r="L87" s="41"/>
    </row>
    <row r="88" s="1" customFormat="1" ht="6.96" customHeight="1">
      <c r="B88" s="36"/>
      <c r="C88" s="37"/>
      <c r="D88" s="37"/>
      <c r="E88" s="37"/>
      <c r="F88" s="37"/>
      <c r="G88" s="37"/>
      <c r="H88" s="37"/>
      <c r="I88" s="137"/>
      <c r="J88" s="37"/>
      <c r="K88" s="37"/>
      <c r="L88" s="41"/>
    </row>
    <row r="89" s="1" customFormat="1" ht="12" customHeight="1">
      <c r="B89" s="36"/>
      <c r="C89" s="30" t="s">
        <v>20</v>
      </c>
      <c r="D89" s="37"/>
      <c r="E89" s="37"/>
      <c r="F89" s="25" t="str">
        <f>F12</f>
        <v><![CDATA[Šternberk]]></v>
      </c>
      <c r="G89" s="37"/>
      <c r="H89" s="37"/>
      <c r="I89" s="140" t="s">
        <v>22</v>
      </c>
      <c r="J89" s="72" t="str">
        <f>IF(J12="","",J12)</f>
        <v>20. 8. 2019</v>
      </c>
      <c r="K89" s="37"/>
      <c r="L89" s="41"/>
    </row>
    <row r="90" s="1" customFormat="1" ht="6.96" customHeight="1">
      <c r="B90" s="36"/>
      <c r="C90" s="37"/>
      <c r="D90" s="37"/>
      <c r="E90" s="37"/>
      <c r="F90" s="37"/>
      <c r="G90" s="37"/>
      <c r="H90" s="37"/>
      <c r="I90" s="137"/>
      <c r="J90" s="37"/>
      <c r="K90" s="37"/>
      <c r="L90" s="41"/>
    </row>
    <row r="91" s="1" customFormat="1" ht="15.15" customHeight="1">
      <c r="B91" s="36"/>
      <c r="C91" s="30" t="s">
        <v>24</v>
      </c>
      <c r="D91" s="37"/>
      <c r="E91" s="37"/>
      <c r="F91" s="25" t="str">
        <f>E15</f>
        <v xml:space="preserve"/>
      </c>
      <c r="G91" s="37"/>
      <c r="H91" s="37"/>
      <c r="I91" s="140" t="s">
        <v>30</v>
      </c>
      <c r="J91" s="34" t="str">
        <f>E21</f>
        <v xml:space="preserve"/>
      </c>
      <c r="K91" s="37"/>
      <c r="L91" s="41"/>
    </row>
    <row r="92" s="1" customFormat="1" ht="15.15" customHeight="1">
      <c r="B92" s="36"/>
      <c r="C92" s="30" t="s">
        <v>28</v>
      </c>
      <c r="D92" s="37"/>
      <c r="E92" s="37"/>
      <c r="F92" s="25" t="str">
        <f>IF(E18="","",E18)</f>
        <v><![CDATA[Vyplň údaj]]></v>
      </c>
      <c r="G92" s="37"/>
      <c r="H92" s="37"/>
      <c r="I92" s="140" t="s">
        <v>32</v>
      </c>
      <c r="J92" s="34" t="str">
        <f>E24</f>
        <v xml:space="preserve"/>
      </c>
      <c r="K92" s="37"/>
      <c r="L92" s="41"/>
    </row>
    <row r="93" s="1" customFormat="1" ht="10.32" customHeight="1">
      <c r="B93" s="36"/>
      <c r="C93" s="37"/>
      <c r="D93" s="37"/>
      <c r="E93" s="37"/>
      <c r="F93" s="37"/>
      <c r="G93" s="37"/>
      <c r="H93" s="37"/>
      <c r="I93" s="137"/>
      <c r="J93" s="37"/>
      <c r="K93" s="37"/>
      <c r="L93" s="41"/>
    </row>
    <row r="94" s="1" customFormat="1" ht="29.28" customHeight="1">
      <c r="B94" s="36"/>
      <c r="C94" s="176" t="s">
        <v>98</v>
      </c>
      <c r="D94" s="177"/>
      <c r="E94" s="177"/>
      <c r="F94" s="177"/>
      <c r="G94" s="177"/>
      <c r="H94" s="177"/>
      <c r="I94" s="178"/>
      <c r="J94" s="179" t="s">
        <v>99</v>
      </c>
      <c r="K94" s="177"/>
      <c r="L94" s="41"/>
    </row>
    <row r="95" s="1" customFormat="1" ht="10.32" customHeight="1">
      <c r="B95" s="36"/>
      <c r="C95" s="37"/>
      <c r="D95" s="37"/>
      <c r="E95" s="37"/>
      <c r="F95" s="37"/>
      <c r="G95" s="37"/>
      <c r="H95" s="37"/>
      <c r="I95" s="137"/>
      <c r="J95" s="37"/>
      <c r="K95" s="37"/>
      <c r="L95" s="41"/>
    </row>
    <row r="96" s="1" customFormat="1" ht="22.8" customHeight="1">
      <c r="B96" s="36"/>
      <c r="C96" s="180" t="s">
        <v>100</v>
      </c>
      <c r="D96" s="37"/>
      <c r="E96" s="37"/>
      <c r="F96" s="37"/>
      <c r="G96" s="37"/>
      <c r="H96" s="37"/>
      <c r="I96" s="137"/>
      <c r="J96" s="103">
        <f>J126</f>
        <v>0</v>
      </c>
      <c r="K96" s="37"/>
      <c r="L96" s="41"/>
      <c r="AU96" s="15" t="s">
        <v>101</v>
      </c>
    </row>
    <row r="97" s="8" customFormat="1" ht="24.96" customHeight="1">
      <c r="B97" s="181"/>
      <c r="C97" s="182"/>
      <c r="D97" s="183" t="s">
        <v>102</v>
      </c>
      <c r="E97" s="184"/>
      <c r="F97" s="184"/>
      <c r="G97" s="184"/>
      <c r="H97" s="184"/>
      <c r="I97" s="185"/>
      <c r="J97" s="186">
        <f>J127</f>
        <v>0</v>
      </c>
      <c r="K97" s="182"/>
      <c r="L97" s="187"/>
    </row>
    <row r="98" s="9" customFormat="1" ht="19.92" customHeight="1">
      <c r="B98" s="188"/>
      <c r="C98" s="189"/>
      <c r="D98" s="190" t="s">
        <v>311</v>
      </c>
      <c r="E98" s="191"/>
      <c r="F98" s="191"/>
      <c r="G98" s="191"/>
      <c r="H98" s="191"/>
      <c r="I98" s="192"/>
      <c r="J98" s="193">
        <f>J128</f>
        <v>0</v>
      </c>
      <c r="K98" s="189"/>
      <c r="L98" s="194"/>
    </row>
    <row r="99" s="9" customFormat="1" ht="19.92" customHeight="1">
      <c r="B99" s="188"/>
      <c r="C99" s="189"/>
      <c r="D99" s="190" t="s">
        <v>312</v>
      </c>
      <c r="E99" s="191"/>
      <c r="F99" s="191"/>
      <c r="G99" s="191"/>
      <c r="H99" s="191"/>
      <c r="I99" s="192"/>
      <c r="J99" s="193">
        <f>J175</f>
        <v>0</v>
      </c>
      <c r="K99" s="189"/>
      <c r="L99" s="194"/>
    </row>
    <row r="100" s="9" customFormat="1" ht="19.92" customHeight="1">
      <c r="B100" s="188"/>
      <c r="C100" s="189"/>
      <c r="D100" s="190" t="s">
        <v>313</v>
      </c>
      <c r="E100" s="191"/>
      <c r="F100" s="191"/>
      <c r="G100" s="191"/>
      <c r="H100" s="191"/>
      <c r="I100" s="192"/>
      <c r="J100" s="193">
        <f>J184</f>
        <v>0</v>
      </c>
      <c r="K100" s="189"/>
      <c r="L100" s="194"/>
    </row>
    <row r="101" s="9" customFormat="1" ht="19.92" customHeight="1">
      <c r="B101" s="188"/>
      <c r="C101" s="189"/>
      <c r="D101" s="190" t="s">
        <v>314</v>
      </c>
      <c r="E101" s="191"/>
      <c r="F101" s="191"/>
      <c r="G101" s="191"/>
      <c r="H101" s="191"/>
      <c r="I101" s="192"/>
      <c r="J101" s="193">
        <f>J189</f>
        <v>0</v>
      </c>
      <c r="K101" s="189"/>
      <c r="L101" s="194"/>
    </row>
    <row r="102" s="9" customFormat="1" ht="19.92" customHeight="1">
      <c r="B102" s="188"/>
      <c r="C102" s="189"/>
      <c r="D102" s="190" t="s">
        <v>315</v>
      </c>
      <c r="E102" s="191"/>
      <c r="F102" s="191"/>
      <c r="G102" s="191"/>
      <c r="H102" s="191"/>
      <c r="I102" s="192"/>
      <c r="J102" s="193">
        <f>J199</f>
        <v>0</v>
      </c>
      <c r="K102" s="189"/>
      <c r="L102" s="194"/>
    </row>
    <row r="103" s="9" customFormat="1" ht="19.92" customHeight="1">
      <c r="B103" s="188"/>
      <c r="C103" s="189"/>
      <c r="D103" s="190" t="s">
        <v>316</v>
      </c>
      <c r="E103" s="191"/>
      <c r="F103" s="191"/>
      <c r="G103" s="191"/>
      <c r="H103" s="191"/>
      <c r="I103" s="192"/>
      <c r="J103" s="193">
        <f>J235</f>
        <v>0</v>
      </c>
      <c r="K103" s="189"/>
      <c r="L103" s="194"/>
    </row>
    <row r="104" s="9" customFormat="1" ht="19.92" customHeight="1">
      <c r="B104" s="188"/>
      <c r="C104" s="189"/>
      <c r="D104" s="190" t="s">
        <v>103</v>
      </c>
      <c r="E104" s="191"/>
      <c r="F104" s="191"/>
      <c r="G104" s="191"/>
      <c r="H104" s="191"/>
      <c r="I104" s="192"/>
      <c r="J104" s="193">
        <f>J266</f>
        <v>0</v>
      </c>
      <c r="K104" s="189"/>
      <c r="L104" s="194"/>
    </row>
    <row r="105" s="9" customFormat="1" ht="14.88" customHeight="1">
      <c r="B105" s="188"/>
      <c r="C105" s="189"/>
      <c r="D105" s="190" t="s">
        <v>317</v>
      </c>
      <c r="E105" s="191"/>
      <c r="F105" s="191"/>
      <c r="G105" s="191"/>
      <c r="H105" s="191"/>
      <c r="I105" s="192"/>
      <c r="J105" s="193">
        <f>J280</f>
        <v>0</v>
      </c>
      <c r="K105" s="189"/>
      <c r="L105" s="194"/>
    </row>
    <row r="106" s="9" customFormat="1" ht="19.92" customHeight="1">
      <c r="B106" s="188"/>
      <c r="C106" s="189"/>
      <c r="D106" s="190" t="s">
        <v>318</v>
      </c>
      <c r="E106" s="191"/>
      <c r="F106" s="191"/>
      <c r="G106" s="191"/>
      <c r="H106" s="191"/>
      <c r="I106" s="192"/>
      <c r="J106" s="193">
        <f>J298</f>
        <v>0</v>
      </c>
      <c r="K106" s="189"/>
      <c r="L106" s="194"/>
    </row>
    <row r="107" s="1" customFormat="1" ht="21.84" customHeight="1">
      <c r="B107" s="36"/>
      <c r="C107" s="37"/>
      <c r="D107" s="37"/>
      <c r="E107" s="37"/>
      <c r="F107" s="37"/>
      <c r="G107" s="37"/>
      <c r="H107" s="37"/>
      <c r="I107" s="137"/>
      <c r="J107" s="37"/>
      <c r="K107" s="37"/>
      <c r="L107" s="41"/>
    </row>
    <row r="108" s="1" customFormat="1" ht="6.96" customHeight="1">
      <c r="B108" s="59"/>
      <c r="C108" s="60"/>
      <c r="D108" s="60"/>
      <c r="E108" s="60"/>
      <c r="F108" s="60"/>
      <c r="G108" s="60"/>
      <c r="H108" s="60"/>
      <c r="I108" s="171"/>
      <c r="J108" s="60"/>
      <c r="K108" s="60"/>
      <c r="L108" s="41"/>
    </row>
    <row r="112" s="1" customFormat="1" ht="6.96" customHeight="1">
      <c r="B112" s="61"/>
      <c r="C112" s="62"/>
      <c r="D112" s="62"/>
      <c r="E112" s="62"/>
      <c r="F112" s="62"/>
      <c r="G112" s="62"/>
      <c r="H112" s="62"/>
      <c r="I112" s="174"/>
      <c r="J112" s="62"/>
      <c r="K112" s="62"/>
      <c r="L112" s="41"/>
    </row>
    <row r="113" s="1" customFormat="1" ht="24.96" customHeight="1">
      <c r="B113" s="36"/>
      <c r="C113" s="21" t="s">
        <v>111</v>
      </c>
      <c r="D113" s="37"/>
      <c r="E113" s="37"/>
      <c r="F113" s="37"/>
      <c r="G113" s="37"/>
      <c r="H113" s="37"/>
      <c r="I113" s="137"/>
      <c r="J113" s="37"/>
      <c r="K113" s="37"/>
      <c r="L113" s="41"/>
    </row>
    <row r="114" s="1" customFormat="1" ht="6.96" customHeight="1">
      <c r="B114" s="36"/>
      <c r="C114" s="37"/>
      <c r="D114" s="37"/>
      <c r="E114" s="37"/>
      <c r="F114" s="37"/>
      <c r="G114" s="37"/>
      <c r="H114" s="37"/>
      <c r="I114" s="137"/>
      <c r="J114" s="37"/>
      <c r="K114" s="37"/>
      <c r="L114" s="41"/>
    </row>
    <row r="115" s="1" customFormat="1" ht="12" customHeight="1">
      <c r="B115" s="36"/>
      <c r="C115" s="30" t="s">
        <v>16</v>
      </c>
      <c r="D115" s="37"/>
      <c r="E115" s="37"/>
      <c r="F115" s="37"/>
      <c r="G115" s="37"/>
      <c r="H115" s="37"/>
      <c r="I115" s="137"/>
      <c r="J115" s="37"/>
      <c r="K115" s="37"/>
      <c r="L115" s="41"/>
    </row>
    <row r="116" s="1" customFormat="1" ht="16.5" customHeight="1">
      <c r="B116" s="36"/>
      <c r="C116" s="37"/>
      <c r="D116" s="37"/>
      <c r="E116" s="175" t="str">
        <f>E7</f>
        <v><![CDATA[ZŠ Svatoplukova]]></v>
      </c>
      <c r="F116" s="30"/>
      <c r="G116" s="30"/>
      <c r="H116" s="30"/>
      <c r="I116" s="137"/>
      <c r="J116" s="37"/>
      <c r="K116" s="37"/>
      <c r="L116" s="41"/>
    </row>
    <row r="117" s="1" customFormat="1" ht="12" customHeight="1">
      <c r="B117" s="36"/>
      <c r="C117" s="30" t="s">
        <v>95</v>
      </c>
      <c r="D117" s="37"/>
      <c r="E117" s="37"/>
      <c r="F117" s="37"/>
      <c r="G117" s="37"/>
      <c r="H117" s="37"/>
      <c r="I117" s="137"/>
      <c r="J117" s="37"/>
      <c r="K117" s="37"/>
      <c r="L117" s="41"/>
    </row>
    <row r="118" s="1" customFormat="1" ht="16.5" customHeight="1">
      <c r="B118" s="36"/>
      <c r="C118" s="37"/>
      <c r="D118" s="37"/>
      <c r="E118" s="69" t="str">
        <f>E9</f>
        <v><![CDATA[I. etapa 042019a2 - I. etapa Nová budova - venkovní kanalizace]]></v>
      </c>
      <c r="F118" s="37"/>
      <c r="G118" s="37"/>
      <c r="H118" s="37"/>
      <c r="I118" s="137"/>
      <c r="J118" s="37"/>
      <c r="K118" s="37"/>
      <c r="L118" s="41"/>
    </row>
    <row r="119" s="1" customFormat="1" ht="6.96" customHeight="1">
      <c r="B119" s="36"/>
      <c r="C119" s="37"/>
      <c r="D119" s="37"/>
      <c r="E119" s="37"/>
      <c r="F119" s="37"/>
      <c r="G119" s="37"/>
      <c r="H119" s="37"/>
      <c r="I119" s="137"/>
      <c r="J119" s="37"/>
      <c r="K119" s="37"/>
      <c r="L119" s="41"/>
    </row>
    <row r="120" s="1" customFormat="1" ht="12" customHeight="1">
      <c r="B120" s="36"/>
      <c r="C120" s="30" t="s">
        <v>20</v>
      </c>
      <c r="D120" s="37"/>
      <c r="E120" s="37"/>
      <c r="F120" s="25" t="str">
        <f>F12</f>
        <v><![CDATA[Šternberk]]></v>
      </c>
      <c r="G120" s="37"/>
      <c r="H120" s="37"/>
      <c r="I120" s="140" t="s">
        <v>22</v>
      </c>
      <c r="J120" s="72" t="str">
        <f>IF(J12="","",J12)</f>
        <v>20. 8. 2019</v>
      </c>
      <c r="K120" s="37"/>
      <c r="L120" s="41"/>
    </row>
    <row r="121" s="1" customFormat="1" ht="6.96" customHeight="1">
      <c r="B121" s="36"/>
      <c r="C121" s="37"/>
      <c r="D121" s="37"/>
      <c r="E121" s="37"/>
      <c r="F121" s="37"/>
      <c r="G121" s="37"/>
      <c r="H121" s="37"/>
      <c r="I121" s="137"/>
      <c r="J121" s="37"/>
      <c r="K121" s="37"/>
      <c r="L121" s="41"/>
    </row>
    <row r="122" s="1" customFormat="1" ht="15.15" customHeight="1">
      <c r="B122" s="36"/>
      <c r="C122" s="30" t="s">
        <v>24</v>
      </c>
      <c r="D122" s="37"/>
      <c r="E122" s="37"/>
      <c r="F122" s="25" t="str">
        <f>E15</f>
        <v xml:space="preserve"/>
      </c>
      <c r="G122" s="37"/>
      <c r="H122" s="37"/>
      <c r="I122" s="140" t="s">
        <v>30</v>
      </c>
      <c r="J122" s="34" t="str">
        <f>E21</f>
        <v xml:space="preserve"/>
      </c>
      <c r="K122" s="37"/>
      <c r="L122" s="41"/>
    </row>
    <row r="123" s="1" customFormat="1" ht="15.15" customHeight="1">
      <c r="B123" s="36"/>
      <c r="C123" s="30" t="s">
        <v>28</v>
      </c>
      <c r="D123" s="37"/>
      <c r="E123" s="37"/>
      <c r="F123" s="25" t="str">
        <f>IF(E18="","",E18)</f>
        <v><![CDATA[Vyplň údaj]]></v>
      </c>
      <c r="G123" s="37"/>
      <c r="H123" s="37"/>
      <c r="I123" s="140" t="s">
        <v>32</v>
      </c>
      <c r="J123" s="34" t="str">
        <f>E24</f>
        <v xml:space="preserve"/>
      </c>
      <c r="K123" s="37"/>
      <c r="L123" s="41"/>
    </row>
    <row r="124" s="1" customFormat="1" ht="10.32" customHeight="1">
      <c r="B124" s="36"/>
      <c r="C124" s="37"/>
      <c r="D124" s="37"/>
      <c r="E124" s="37"/>
      <c r="F124" s="37"/>
      <c r="G124" s="37"/>
      <c r="H124" s="37"/>
      <c r="I124" s="137"/>
      <c r="J124" s="37"/>
      <c r="K124" s="37"/>
      <c r="L124" s="41"/>
    </row>
    <row r="125" s="10" customFormat="1" ht="29.28" customHeight="1">
      <c r="B125" s="195"/>
      <c r="C125" s="196" t="s">
        <v>112</v>
      </c>
      <c r="D125" s="197" t="s">
        <v>59</v>
      </c>
      <c r="E125" s="197" t="s">
        <v>55</v>
      </c>
      <c r="F125" s="197" t="s">
        <v>56</v>
      </c>
      <c r="G125" s="197" t="s">
        <v>113</v>
      </c>
      <c r="H125" s="197" t="s">
        <v>114</v>
      </c>
      <c r="I125" s="198" t="s">
        <v>115</v>
      </c>
      <c r="J125" s="197" t="s">
        <v>99</v>
      </c>
      <c r="K125" s="199" t="s">
        <v>116</v>
      </c>
      <c r="L125" s="200"/>
      <c r="M125" s="93" t="s">
        <v>1</v>
      </c>
      <c r="N125" s="94" t="s">
        <v>38</v>
      </c>
      <c r="O125" s="94" t="s">
        <v>117</v>
      </c>
      <c r="P125" s="94" t="s">
        <v>118</v>
      </c>
      <c r="Q125" s="94" t="s">
        <v>119</v>
      </c>
      <c r="R125" s="94" t="s">
        <v>120</v>
      </c>
      <c r="S125" s="94" t="s">
        <v>121</v>
      </c>
      <c r="T125" s="95" t="s">
        <v>122</v>
      </c>
    </row>
    <row r="126" s="1" customFormat="1" ht="22.8" customHeight="1">
      <c r="B126" s="36"/>
      <c r="C126" s="100" t="s">
        <v>123</v>
      </c>
      <c r="D126" s="37"/>
      <c r="E126" s="37"/>
      <c r="F126" s="37"/>
      <c r="G126" s="37"/>
      <c r="H126" s="37"/>
      <c r="I126" s="137"/>
      <c r="J126" s="201">
        <f>BK126</f>
        <v>0</v>
      </c>
      <c r="K126" s="37"/>
      <c r="L126" s="41"/>
      <c r="M126" s="96"/>
      <c r="N126" s="97"/>
      <c r="O126" s="97"/>
      <c r="P126" s="202">
        <f>P127</f>
        <v>0</v>
      </c>
      <c r="Q126" s="97"/>
      <c r="R126" s="202">
        <f>R127</f>
        <v>98.98816853000001</v>
      </c>
      <c r="S126" s="97"/>
      <c r="T126" s="203">
        <f>T127</f>
        <v>23.054600000000001</v>
      </c>
      <c r="AT126" s="15" t="s">
        <v>73</v>
      </c>
      <c r="AU126" s="15" t="s">
        <v>101</v>
      </c>
      <c r="BK126" s="204">
        <f>BK127</f>
        <v>0</v>
      </c>
    </row>
    <row r="127" s="11" customFormat="1" ht="25.92" customHeight="1">
      <c r="B127" s="205"/>
      <c r="C127" s="206"/>
      <c r="D127" s="207" t="s">
        <v>73</v>
      </c>
      <c r="E127" s="208" t="s">
        <v>124</v>
      </c>
      <c r="F127" s="208" t="s">
        <v>125</v>
      </c>
      <c r="G127" s="206"/>
      <c r="H127" s="206"/>
      <c r="I127" s="209"/>
      <c r="J127" s="210">
        <f>BK127</f>
        <v>0</v>
      </c>
      <c r="K127" s="206"/>
      <c r="L127" s="211"/>
      <c r="M127" s="212"/>
      <c r="N127" s="213"/>
      <c r="O127" s="213"/>
      <c r="P127" s="214">
        <f>P128+P175+P184+P189+P199+P235+P266+P298</f>
        <v>0</v>
      </c>
      <c r="Q127" s="213"/>
      <c r="R127" s="214">
        <f>R128+R175+R184+R189+R199+R235+R266+R298</f>
        <v>98.98816853000001</v>
      </c>
      <c r="S127" s="213"/>
      <c r="T127" s="215">
        <f>T128+T175+T184+T189+T199+T235+T266+T298</f>
        <v>23.054600000000001</v>
      </c>
      <c r="AR127" s="216" t="s">
        <v>82</v>
      </c>
      <c r="AT127" s="217" t="s">
        <v>73</v>
      </c>
      <c r="AU127" s="217" t="s">
        <v>74</v>
      </c>
      <c r="AY127" s="216" t="s">
        <v>126</v>
      </c>
      <c r="BK127" s="218">
        <f>BK128+BK175+BK184+BK189+BK199+BK235+BK266+BK298</f>
        <v>0</v>
      </c>
    </row>
    <row r="128" s="11" customFormat="1" ht="22.8" customHeight="1">
      <c r="B128" s="205"/>
      <c r="C128" s="206"/>
      <c r="D128" s="207" t="s">
        <v>73</v>
      </c>
      <c r="E128" s="219" t="s">
        <v>82</v>
      </c>
      <c r="F128" s="219" t="s">
        <v>319</v>
      </c>
      <c r="G128" s="206"/>
      <c r="H128" s="206"/>
      <c r="I128" s="209"/>
      <c r="J128" s="220">
        <f>BK128</f>
        <v>0</v>
      </c>
      <c r="K128" s="206"/>
      <c r="L128" s="211"/>
      <c r="M128" s="212"/>
      <c r="N128" s="213"/>
      <c r="O128" s="213"/>
      <c r="P128" s="214">
        <f>SUM(P129:P174)</f>
        <v>0</v>
      </c>
      <c r="Q128" s="213"/>
      <c r="R128" s="214">
        <f>SUM(R129:R174)</f>
        <v>0</v>
      </c>
      <c r="S128" s="213"/>
      <c r="T128" s="215">
        <f>SUM(T129:T174)</f>
        <v>14.025315000000001</v>
      </c>
      <c r="AR128" s="216" t="s">
        <v>82</v>
      </c>
      <c r="AT128" s="217" t="s">
        <v>73</v>
      </c>
      <c r="AU128" s="217" t="s">
        <v>82</v>
      </c>
      <c r="AY128" s="216" t="s">
        <v>126</v>
      </c>
      <c r="BK128" s="218">
        <f>SUM(BK129:BK174)</f>
        <v>0</v>
      </c>
    </row>
    <row r="129" s="1" customFormat="1" ht="24" customHeight="1">
      <c r="B129" s="36"/>
      <c r="C129" s="221" t="s">
        <v>82</v>
      </c>
      <c r="D129" s="221" t="s">
        <v>129</v>
      </c>
      <c r="E129" s="222" t="s">
        <v>320</v>
      </c>
      <c r="F129" s="223" t="s">
        <v>321</v>
      </c>
      <c r="G129" s="224" t="s">
        <v>132</v>
      </c>
      <c r="H129" s="225">
        <v>51.173000000000002</v>
      </c>
      <c r="I129" s="226"/>
      <c r="J129" s="227">
        <f>ROUND(I129*H129,2)</f>
        <v>0</v>
      </c>
      <c r="K129" s="223" t="s">
        <v>1</v>
      </c>
      <c r="L129" s="41"/>
      <c r="M129" s="228" t="s">
        <v>1</v>
      </c>
      <c r="N129" s="229" t="s">
        <v>39</v>
      </c>
      <c r="O129" s="84"/>
      <c r="P129" s="230">
        <f>O129*H129</f>
        <v>0</v>
      </c>
      <c r="Q129" s="230">
        <v>0</v>
      </c>
      <c r="R129" s="230">
        <f>Q129*H129</f>
        <v>0</v>
      </c>
      <c r="S129" s="230">
        <v>0.255</v>
      </c>
      <c r="T129" s="231">
        <f>S129*H129</f>
        <v>13.049115000000001</v>
      </c>
      <c r="AR129" s="232" t="s">
        <v>134</v>
      </c>
      <c r="AT129" s="232" t="s">
        <v>129</v>
      </c>
      <c r="AU129" s="232" t="s">
        <v>84</v>
      </c>
      <c r="AY129" s="15" t="s">
        <v>126</v>
      </c>
      <c r="BE129" s="233">
        <f><![CDATA[IF(N129="základní",J129,0)]]></f>
        <v>0</v>
      </c>
      <c r="BF129" s="233">
        <f><![CDATA[IF(N129="snížená",J129,0)]]></f>
        <v>0</v>
      </c>
      <c r="BG129" s="233">
        <f><![CDATA[IF(N129="zákl. přenesená",J129,0)]]></f>
        <v>0</v>
      </c>
      <c r="BH129" s="233">
        <f><![CDATA[IF(N129="sníž. přenesená",J129,0)]]></f>
        <v>0</v>
      </c>
      <c r="BI129" s="233">
        <f><![CDATA[IF(N129="nulová",J129,0)]]></f>
        <v>0</v>
      </c>
      <c r="BJ129" s="15" t="s">
        <v>82</v>
      </c>
      <c r="BK129" s="233">
        <f>ROUND(I129*H129,2)</f>
        <v>0</v>
      </c>
      <c r="BL129" s="15" t="s">
        <v>134</v>
      </c>
      <c r="BM129" s="232" t="s">
        <v>322</v>
      </c>
    </row>
    <row r="130" s="12" customFormat="1">
      <c r="B130" s="234"/>
      <c r="C130" s="235"/>
      <c r="D130" s="236" t="s">
        <v>136</v>
      </c>
      <c r="E130" s="237" t="s">
        <v>1</v>
      </c>
      <c r="F130" s="238" t="s">
        <v>323</v>
      </c>
      <c r="G130" s="235"/>
      <c r="H130" s="239">
        <v>21.547999999999998</v>
      </c>
      <c r="I130" s="240"/>
      <c r="J130" s="235"/>
      <c r="K130" s="235"/>
      <c r="L130" s="241"/>
      <c r="M130" s="242"/>
      <c r="N130" s="243"/>
      <c r="O130" s="243"/>
      <c r="P130" s="243"/>
      <c r="Q130" s="243"/>
      <c r="R130" s="243"/>
      <c r="S130" s="243"/>
      <c r="T130" s="244"/>
      <c r="AT130" s="245" t="s">
        <v>136</v>
      </c>
      <c r="AU130" s="245" t="s">
        <v>84</v>
      </c>
      <c r="AV130" s="12" t="s">
        <v>84</v>
      </c>
      <c r="AW130" s="12" t="s">
        <v>31</v>
      </c>
      <c r="AX130" s="12" t="s">
        <v>74</v>
      </c>
      <c r="AY130" s="245" t="s">
        <v>126</v>
      </c>
    </row>
    <row r="131" s="12" customFormat="1">
      <c r="B131" s="234"/>
      <c r="C131" s="235"/>
      <c r="D131" s="236" t="s">
        <v>136</v>
      </c>
      <c r="E131" s="237" t="s">
        <v>1</v>
      </c>
      <c r="F131" s="238" t="s">
        <v>324</v>
      </c>
      <c r="G131" s="235"/>
      <c r="H131" s="239">
        <v>9</v>
      </c>
      <c r="I131" s="240"/>
      <c r="J131" s="235"/>
      <c r="K131" s="235"/>
      <c r="L131" s="241"/>
      <c r="M131" s="242"/>
      <c r="N131" s="243"/>
      <c r="O131" s="243"/>
      <c r="P131" s="243"/>
      <c r="Q131" s="243"/>
      <c r="R131" s="243"/>
      <c r="S131" s="243"/>
      <c r="T131" s="244"/>
      <c r="AT131" s="245" t="s">
        <v>136</v>
      </c>
      <c r="AU131" s="245" t="s">
        <v>84</v>
      </c>
      <c r="AV131" s="12" t="s">
        <v>84</v>
      </c>
      <c r="AW131" s="12" t="s">
        <v>31</v>
      </c>
      <c r="AX131" s="12" t="s">
        <v>74</v>
      </c>
      <c r="AY131" s="245" t="s">
        <v>126</v>
      </c>
    </row>
    <row r="132" s="12" customFormat="1">
      <c r="B132" s="234"/>
      <c r="C132" s="235"/>
      <c r="D132" s="236" t="s">
        <v>136</v>
      </c>
      <c r="E132" s="237" t="s">
        <v>1</v>
      </c>
      <c r="F132" s="238" t="s">
        <v>325</v>
      </c>
      <c r="G132" s="235"/>
      <c r="H132" s="239">
        <v>20.625</v>
      </c>
      <c r="I132" s="240"/>
      <c r="J132" s="235"/>
      <c r="K132" s="235"/>
      <c r="L132" s="241"/>
      <c r="M132" s="242"/>
      <c r="N132" s="243"/>
      <c r="O132" s="243"/>
      <c r="P132" s="243"/>
      <c r="Q132" s="243"/>
      <c r="R132" s="243"/>
      <c r="S132" s="243"/>
      <c r="T132" s="244"/>
      <c r="AT132" s="245" t="s">
        <v>136</v>
      </c>
      <c r="AU132" s="245" t="s">
        <v>84</v>
      </c>
      <c r="AV132" s="12" t="s">
        <v>84</v>
      </c>
      <c r="AW132" s="12" t="s">
        <v>31</v>
      </c>
      <c r="AX132" s="12" t="s">
        <v>74</v>
      </c>
      <c r="AY132" s="245" t="s">
        <v>126</v>
      </c>
    </row>
    <row r="133" s="13" customFormat="1">
      <c r="B133" s="246"/>
      <c r="C133" s="247"/>
      <c r="D133" s="236" t="s">
        <v>136</v>
      </c>
      <c r="E133" s="248" t="s">
        <v>1</v>
      </c>
      <c r="F133" s="249" t="s">
        <v>144</v>
      </c>
      <c r="G133" s="247"/>
      <c r="H133" s="250">
        <v>51.173000000000002</v>
      </c>
      <c r="I133" s="251"/>
      <c r="J133" s="247"/>
      <c r="K133" s="247"/>
      <c r="L133" s="252"/>
      <c r="M133" s="253"/>
      <c r="N133" s="254"/>
      <c r="O133" s="254"/>
      <c r="P133" s="254"/>
      <c r="Q133" s="254"/>
      <c r="R133" s="254"/>
      <c r="S133" s="254"/>
      <c r="T133" s="255"/>
      <c r="AT133" s="256" t="s">
        <v>136</v>
      </c>
      <c r="AU133" s="256" t="s">
        <v>84</v>
      </c>
      <c r="AV133" s="13" t="s">
        <v>134</v>
      </c>
      <c r="AW133" s="13" t="s">
        <v>31</v>
      </c>
      <c r="AX133" s="13" t="s">
        <v>82</v>
      </c>
      <c r="AY133" s="256" t="s">
        <v>126</v>
      </c>
    </row>
    <row r="134" s="1" customFormat="1" ht="24" customHeight="1">
      <c r="B134" s="36"/>
      <c r="C134" s="221" t="s">
        <v>84</v>
      </c>
      <c r="D134" s="221" t="s">
        <v>129</v>
      </c>
      <c r="E134" s="222" t="s">
        <v>326</v>
      </c>
      <c r="F134" s="223" t="s">
        <v>327</v>
      </c>
      <c r="G134" s="224" t="s">
        <v>132</v>
      </c>
      <c r="H134" s="225">
        <v>80.683000000000007</v>
      </c>
      <c r="I134" s="226"/>
      <c r="J134" s="227">
        <f>ROUND(I134*H134,2)</f>
        <v>0</v>
      </c>
      <c r="K134" s="223" t="s">
        <v>1</v>
      </c>
      <c r="L134" s="41"/>
      <c r="M134" s="228" t="s">
        <v>1</v>
      </c>
      <c r="N134" s="229" t="s">
        <v>39</v>
      </c>
      <c r="O134" s="84"/>
      <c r="P134" s="230">
        <f>O134*H134</f>
        <v>0</v>
      </c>
      <c r="Q134" s="230">
        <v>0</v>
      </c>
      <c r="R134" s="230">
        <f>Q134*H134</f>
        <v>0</v>
      </c>
      <c r="S134" s="230">
        <v>0</v>
      </c>
      <c r="T134" s="231">
        <f>S134*H134</f>
        <v>0</v>
      </c>
      <c r="AR134" s="232" t="s">
        <v>134</v>
      </c>
      <c r="AT134" s="232" t="s">
        <v>129</v>
      </c>
      <c r="AU134" s="232" t="s">
        <v>84</v>
      </c>
      <c r="AY134" s="15" t="s">
        <v>126</v>
      </c>
      <c r="BE134" s="233">
        <f><![CDATA[IF(N134="základní",J134,0)]]></f>
        <v>0</v>
      </c>
      <c r="BF134" s="233">
        <f><![CDATA[IF(N134="snížená",J134,0)]]></f>
        <v>0</v>
      </c>
      <c r="BG134" s="233">
        <f><![CDATA[IF(N134="zákl. přenesená",J134,0)]]></f>
        <v>0</v>
      </c>
      <c r="BH134" s="233">
        <f><![CDATA[IF(N134="sníž. přenesená",J134,0)]]></f>
        <v>0</v>
      </c>
      <c r="BI134" s="233">
        <f><![CDATA[IF(N134="nulová",J134,0)]]></f>
        <v>0</v>
      </c>
      <c r="BJ134" s="15" t="s">
        <v>82</v>
      </c>
      <c r="BK134" s="233">
        <f>ROUND(I134*H134,2)</f>
        <v>0</v>
      </c>
      <c r="BL134" s="15" t="s">
        <v>134</v>
      </c>
      <c r="BM134" s="232" t="s">
        <v>328</v>
      </c>
    </row>
    <row r="135" s="12" customFormat="1">
      <c r="B135" s="234"/>
      <c r="C135" s="235"/>
      <c r="D135" s="236" t="s">
        <v>136</v>
      </c>
      <c r="E135" s="237" t="s">
        <v>1</v>
      </c>
      <c r="F135" s="238" t="s">
        <v>323</v>
      </c>
      <c r="G135" s="235"/>
      <c r="H135" s="239">
        <v>21.547999999999998</v>
      </c>
      <c r="I135" s="240"/>
      <c r="J135" s="235"/>
      <c r="K135" s="235"/>
      <c r="L135" s="241"/>
      <c r="M135" s="242"/>
      <c r="N135" s="243"/>
      <c r="O135" s="243"/>
      <c r="P135" s="243"/>
      <c r="Q135" s="243"/>
      <c r="R135" s="243"/>
      <c r="S135" s="243"/>
      <c r="T135" s="244"/>
      <c r="AT135" s="245" t="s">
        <v>136</v>
      </c>
      <c r="AU135" s="245" t="s">
        <v>84</v>
      </c>
      <c r="AV135" s="12" t="s">
        <v>84</v>
      </c>
      <c r="AW135" s="12" t="s">
        <v>31</v>
      </c>
      <c r="AX135" s="12" t="s">
        <v>74</v>
      </c>
      <c r="AY135" s="245" t="s">
        <v>126</v>
      </c>
    </row>
    <row r="136" s="12" customFormat="1">
      <c r="B136" s="234"/>
      <c r="C136" s="235"/>
      <c r="D136" s="236" t="s">
        <v>136</v>
      </c>
      <c r="E136" s="237" t="s">
        <v>1</v>
      </c>
      <c r="F136" s="238" t="s">
        <v>324</v>
      </c>
      <c r="G136" s="235"/>
      <c r="H136" s="239">
        <v>9</v>
      </c>
      <c r="I136" s="240"/>
      <c r="J136" s="235"/>
      <c r="K136" s="235"/>
      <c r="L136" s="241"/>
      <c r="M136" s="242"/>
      <c r="N136" s="243"/>
      <c r="O136" s="243"/>
      <c r="P136" s="243"/>
      <c r="Q136" s="243"/>
      <c r="R136" s="243"/>
      <c r="S136" s="243"/>
      <c r="T136" s="244"/>
      <c r="AT136" s="245" t="s">
        <v>136</v>
      </c>
      <c r="AU136" s="245" t="s">
        <v>84</v>
      </c>
      <c r="AV136" s="12" t="s">
        <v>84</v>
      </c>
      <c r="AW136" s="12" t="s">
        <v>31</v>
      </c>
      <c r="AX136" s="12" t="s">
        <v>74</v>
      </c>
      <c r="AY136" s="245" t="s">
        <v>126</v>
      </c>
    </row>
    <row r="137" s="12" customFormat="1">
      <c r="B137" s="234"/>
      <c r="C137" s="235"/>
      <c r="D137" s="236" t="s">
        <v>136</v>
      </c>
      <c r="E137" s="237" t="s">
        <v>1</v>
      </c>
      <c r="F137" s="238" t="s">
        <v>325</v>
      </c>
      <c r="G137" s="235"/>
      <c r="H137" s="239">
        <v>20.625</v>
      </c>
      <c r="I137" s="240"/>
      <c r="J137" s="235"/>
      <c r="K137" s="235"/>
      <c r="L137" s="241"/>
      <c r="M137" s="242"/>
      <c r="N137" s="243"/>
      <c r="O137" s="243"/>
      <c r="P137" s="243"/>
      <c r="Q137" s="243"/>
      <c r="R137" s="243"/>
      <c r="S137" s="243"/>
      <c r="T137" s="244"/>
      <c r="AT137" s="245" t="s">
        <v>136</v>
      </c>
      <c r="AU137" s="245" t="s">
        <v>84</v>
      </c>
      <c r="AV137" s="12" t="s">
        <v>84</v>
      </c>
      <c r="AW137" s="12" t="s">
        <v>31</v>
      </c>
      <c r="AX137" s="12" t="s">
        <v>74</v>
      </c>
      <c r="AY137" s="245" t="s">
        <v>126</v>
      </c>
    </row>
    <row r="138" s="12" customFormat="1">
      <c r="B138" s="234"/>
      <c r="C138" s="235"/>
      <c r="D138" s="236" t="s">
        <v>136</v>
      </c>
      <c r="E138" s="237" t="s">
        <v>1</v>
      </c>
      <c r="F138" s="238" t="s">
        <v>329</v>
      </c>
      <c r="G138" s="235"/>
      <c r="H138" s="239">
        <v>29.510000000000002</v>
      </c>
      <c r="I138" s="240"/>
      <c r="J138" s="235"/>
      <c r="K138" s="235"/>
      <c r="L138" s="241"/>
      <c r="M138" s="242"/>
      <c r="N138" s="243"/>
      <c r="O138" s="243"/>
      <c r="P138" s="243"/>
      <c r="Q138" s="243"/>
      <c r="R138" s="243"/>
      <c r="S138" s="243"/>
      <c r="T138" s="244"/>
      <c r="AT138" s="245" t="s">
        <v>136</v>
      </c>
      <c r="AU138" s="245" t="s">
        <v>84</v>
      </c>
      <c r="AV138" s="12" t="s">
        <v>84</v>
      </c>
      <c r="AW138" s="12" t="s">
        <v>31</v>
      </c>
      <c r="AX138" s="12" t="s">
        <v>74</v>
      </c>
      <c r="AY138" s="245" t="s">
        <v>126</v>
      </c>
    </row>
    <row r="139" s="13" customFormat="1">
      <c r="B139" s="246"/>
      <c r="C139" s="247"/>
      <c r="D139" s="236" t="s">
        <v>136</v>
      </c>
      <c r="E139" s="248" t="s">
        <v>1</v>
      </c>
      <c r="F139" s="249" t="s">
        <v>144</v>
      </c>
      <c r="G139" s="247"/>
      <c r="H139" s="250">
        <v>80.683000000000007</v>
      </c>
      <c r="I139" s="251"/>
      <c r="J139" s="247"/>
      <c r="K139" s="247"/>
      <c r="L139" s="252"/>
      <c r="M139" s="253"/>
      <c r="N139" s="254"/>
      <c r="O139" s="254"/>
      <c r="P139" s="254"/>
      <c r="Q139" s="254"/>
      <c r="R139" s="254"/>
      <c r="S139" s="254"/>
      <c r="T139" s="255"/>
      <c r="AT139" s="256" t="s">
        <v>136</v>
      </c>
      <c r="AU139" s="256" t="s">
        <v>84</v>
      </c>
      <c r="AV139" s="13" t="s">
        <v>134</v>
      </c>
      <c r="AW139" s="13" t="s">
        <v>31</v>
      </c>
      <c r="AX139" s="13" t="s">
        <v>82</v>
      </c>
      <c r="AY139" s="256" t="s">
        <v>126</v>
      </c>
    </row>
    <row r="140" s="1" customFormat="1" ht="16.5" customHeight="1">
      <c r="B140" s="36"/>
      <c r="C140" s="221" t="s">
        <v>145</v>
      </c>
      <c r="D140" s="221" t="s">
        <v>129</v>
      </c>
      <c r="E140" s="222" t="s">
        <v>330</v>
      </c>
      <c r="F140" s="223" t="s">
        <v>331</v>
      </c>
      <c r="G140" s="224" t="s">
        <v>220</v>
      </c>
      <c r="H140" s="225">
        <v>24.405000000000001</v>
      </c>
      <c r="I140" s="226"/>
      <c r="J140" s="227">
        <f>ROUND(I140*H140,2)</f>
        <v>0</v>
      </c>
      <c r="K140" s="223" t="s">
        <v>1</v>
      </c>
      <c r="L140" s="41"/>
      <c r="M140" s="228" t="s">
        <v>1</v>
      </c>
      <c r="N140" s="229" t="s">
        <v>39</v>
      </c>
      <c r="O140" s="84"/>
      <c r="P140" s="230">
        <f>O140*H140</f>
        <v>0</v>
      </c>
      <c r="Q140" s="230">
        <v>0</v>
      </c>
      <c r="R140" s="230">
        <f>Q140*H140</f>
        <v>0</v>
      </c>
      <c r="S140" s="230">
        <v>0.040000000000000001</v>
      </c>
      <c r="T140" s="231">
        <f>S140*H140</f>
        <v>0.97620000000000007</v>
      </c>
      <c r="AR140" s="232" t="s">
        <v>134</v>
      </c>
      <c r="AT140" s="232" t="s">
        <v>129</v>
      </c>
      <c r="AU140" s="232" t="s">
        <v>84</v>
      </c>
      <c r="AY140" s="15" t="s">
        <v>126</v>
      </c>
      <c r="BE140" s="233">
        <f><![CDATA[IF(N140="základní",J140,0)]]></f>
        <v>0</v>
      </c>
      <c r="BF140" s="233">
        <f><![CDATA[IF(N140="snížená",J140,0)]]></f>
        <v>0</v>
      </c>
      <c r="BG140" s="233">
        <f><![CDATA[IF(N140="zákl. přenesená",J140,0)]]></f>
        <v>0</v>
      </c>
      <c r="BH140" s="233">
        <f><![CDATA[IF(N140="sníž. přenesená",J140,0)]]></f>
        <v>0</v>
      </c>
      <c r="BI140" s="233">
        <f><![CDATA[IF(N140="nulová",J140,0)]]></f>
        <v>0</v>
      </c>
      <c r="BJ140" s="15" t="s">
        <v>82</v>
      </c>
      <c r="BK140" s="233">
        <f>ROUND(I140*H140,2)</f>
        <v>0</v>
      </c>
      <c r="BL140" s="15" t="s">
        <v>134</v>
      </c>
      <c r="BM140" s="232" t="s">
        <v>332</v>
      </c>
    </row>
    <row r="141" s="12" customFormat="1">
      <c r="B141" s="234"/>
      <c r="C141" s="235"/>
      <c r="D141" s="236" t="s">
        <v>136</v>
      </c>
      <c r="E141" s="237" t="s">
        <v>1</v>
      </c>
      <c r="F141" s="238" t="s">
        <v>333</v>
      </c>
      <c r="G141" s="235"/>
      <c r="H141" s="239">
        <v>24.405000000000001</v>
      </c>
      <c r="I141" s="240"/>
      <c r="J141" s="235"/>
      <c r="K141" s="235"/>
      <c r="L141" s="241"/>
      <c r="M141" s="242"/>
      <c r="N141" s="243"/>
      <c r="O141" s="243"/>
      <c r="P141" s="243"/>
      <c r="Q141" s="243"/>
      <c r="R141" s="243"/>
      <c r="S141" s="243"/>
      <c r="T141" s="244"/>
      <c r="AT141" s="245" t="s">
        <v>136</v>
      </c>
      <c r="AU141" s="245" t="s">
        <v>84</v>
      </c>
      <c r="AV141" s="12" t="s">
        <v>84</v>
      </c>
      <c r="AW141" s="12" t="s">
        <v>31</v>
      </c>
      <c r="AX141" s="12" t="s">
        <v>82</v>
      </c>
      <c r="AY141" s="245" t="s">
        <v>126</v>
      </c>
    </row>
    <row r="142" s="1" customFormat="1" ht="24" customHeight="1">
      <c r="B142" s="36"/>
      <c r="C142" s="221" t="s">
        <v>134</v>
      </c>
      <c r="D142" s="221" t="s">
        <v>129</v>
      </c>
      <c r="E142" s="222" t="s">
        <v>334</v>
      </c>
      <c r="F142" s="223" t="s">
        <v>335</v>
      </c>
      <c r="G142" s="224" t="s">
        <v>336</v>
      </c>
      <c r="H142" s="225">
        <v>2.641</v>
      </c>
      <c r="I142" s="226"/>
      <c r="J142" s="227">
        <f>ROUND(I142*H142,2)</f>
        <v>0</v>
      </c>
      <c r="K142" s="223" t="s">
        <v>204</v>
      </c>
      <c r="L142" s="41"/>
      <c r="M142" s="228" t="s">
        <v>1</v>
      </c>
      <c r="N142" s="229" t="s">
        <v>39</v>
      </c>
      <c r="O142" s="84"/>
      <c r="P142" s="230">
        <f>O142*H142</f>
        <v>0</v>
      </c>
      <c r="Q142" s="230">
        <v>0</v>
      </c>
      <c r="R142" s="230">
        <f>Q142*H142</f>
        <v>0</v>
      </c>
      <c r="S142" s="230">
        <v>0</v>
      </c>
      <c r="T142" s="231">
        <f>S142*H142</f>
        <v>0</v>
      </c>
      <c r="AR142" s="232" t="s">
        <v>134</v>
      </c>
      <c r="AT142" s="232" t="s">
        <v>129</v>
      </c>
      <c r="AU142" s="232" t="s">
        <v>84</v>
      </c>
      <c r="AY142" s="15" t="s">
        <v>126</v>
      </c>
      <c r="BE142" s="233">
        <f><![CDATA[IF(N142="základní",J142,0)]]></f>
        <v>0</v>
      </c>
      <c r="BF142" s="233">
        <f><![CDATA[IF(N142="snížená",J142,0)]]></f>
        <v>0</v>
      </c>
      <c r="BG142" s="233">
        <f><![CDATA[IF(N142="zákl. přenesená",J142,0)]]></f>
        <v>0</v>
      </c>
      <c r="BH142" s="233">
        <f><![CDATA[IF(N142="sníž. přenesená",J142,0)]]></f>
        <v>0</v>
      </c>
      <c r="BI142" s="233">
        <f><![CDATA[IF(N142="nulová",J142,0)]]></f>
        <v>0</v>
      </c>
      <c r="BJ142" s="15" t="s">
        <v>82</v>
      </c>
      <c r="BK142" s="233">
        <f>ROUND(I142*H142,2)</f>
        <v>0</v>
      </c>
      <c r="BL142" s="15" t="s">
        <v>134</v>
      </c>
      <c r="BM142" s="232" t="s">
        <v>337</v>
      </c>
    </row>
    <row r="143" s="12" customFormat="1">
      <c r="B143" s="234"/>
      <c r="C143" s="235"/>
      <c r="D143" s="236" t="s">
        <v>136</v>
      </c>
      <c r="E143" s="237" t="s">
        <v>1</v>
      </c>
      <c r="F143" s="238" t="s">
        <v>338</v>
      </c>
      <c r="G143" s="235"/>
      <c r="H143" s="239">
        <v>2.4409999999999998</v>
      </c>
      <c r="I143" s="240"/>
      <c r="J143" s="235"/>
      <c r="K143" s="235"/>
      <c r="L143" s="241"/>
      <c r="M143" s="242"/>
      <c r="N143" s="243"/>
      <c r="O143" s="243"/>
      <c r="P143" s="243"/>
      <c r="Q143" s="243"/>
      <c r="R143" s="243"/>
      <c r="S143" s="243"/>
      <c r="T143" s="244"/>
      <c r="AT143" s="245" t="s">
        <v>136</v>
      </c>
      <c r="AU143" s="245" t="s">
        <v>84</v>
      </c>
      <c r="AV143" s="12" t="s">
        <v>84</v>
      </c>
      <c r="AW143" s="12" t="s">
        <v>31</v>
      </c>
      <c r="AX143" s="12" t="s">
        <v>74</v>
      </c>
      <c r="AY143" s="245" t="s">
        <v>126</v>
      </c>
    </row>
    <row r="144" s="12" customFormat="1">
      <c r="B144" s="234"/>
      <c r="C144" s="235"/>
      <c r="D144" s="236" t="s">
        <v>136</v>
      </c>
      <c r="E144" s="237" t="s">
        <v>1</v>
      </c>
      <c r="F144" s="238" t="s">
        <v>339</v>
      </c>
      <c r="G144" s="235"/>
      <c r="H144" s="239">
        <v>0.20000000000000001</v>
      </c>
      <c r="I144" s="240"/>
      <c r="J144" s="235"/>
      <c r="K144" s="235"/>
      <c r="L144" s="241"/>
      <c r="M144" s="242"/>
      <c r="N144" s="243"/>
      <c r="O144" s="243"/>
      <c r="P144" s="243"/>
      <c r="Q144" s="243"/>
      <c r="R144" s="243"/>
      <c r="S144" s="243"/>
      <c r="T144" s="244"/>
      <c r="AT144" s="245" t="s">
        <v>136</v>
      </c>
      <c r="AU144" s="245" t="s">
        <v>84</v>
      </c>
      <c r="AV144" s="12" t="s">
        <v>84</v>
      </c>
      <c r="AW144" s="12" t="s">
        <v>31</v>
      </c>
      <c r="AX144" s="12" t="s">
        <v>74</v>
      </c>
      <c r="AY144" s="245" t="s">
        <v>126</v>
      </c>
    </row>
    <row r="145" s="13" customFormat="1">
      <c r="B145" s="246"/>
      <c r="C145" s="247"/>
      <c r="D145" s="236" t="s">
        <v>136</v>
      </c>
      <c r="E145" s="248" t="s">
        <v>1</v>
      </c>
      <c r="F145" s="249" t="s">
        <v>144</v>
      </c>
      <c r="G145" s="247"/>
      <c r="H145" s="250">
        <v>2.641</v>
      </c>
      <c r="I145" s="251"/>
      <c r="J145" s="247"/>
      <c r="K145" s="247"/>
      <c r="L145" s="252"/>
      <c r="M145" s="253"/>
      <c r="N145" s="254"/>
      <c r="O145" s="254"/>
      <c r="P145" s="254"/>
      <c r="Q145" s="254"/>
      <c r="R145" s="254"/>
      <c r="S145" s="254"/>
      <c r="T145" s="255"/>
      <c r="AT145" s="256" t="s">
        <v>136</v>
      </c>
      <c r="AU145" s="256" t="s">
        <v>84</v>
      </c>
      <c r="AV145" s="13" t="s">
        <v>134</v>
      </c>
      <c r="AW145" s="13" t="s">
        <v>31</v>
      </c>
      <c r="AX145" s="13" t="s">
        <v>82</v>
      </c>
      <c r="AY145" s="256" t="s">
        <v>126</v>
      </c>
    </row>
    <row r="146" s="1" customFormat="1" ht="24" customHeight="1">
      <c r="B146" s="36"/>
      <c r="C146" s="221" t="s">
        <v>158</v>
      </c>
      <c r="D146" s="221" t="s">
        <v>129</v>
      </c>
      <c r="E146" s="222" t="s">
        <v>340</v>
      </c>
      <c r="F146" s="223" t="s">
        <v>341</v>
      </c>
      <c r="G146" s="224" t="s">
        <v>336</v>
      </c>
      <c r="H146" s="225">
        <v>17.550000000000001</v>
      </c>
      <c r="I146" s="226"/>
      <c r="J146" s="227">
        <f>ROUND(I146*H146,2)</f>
        <v>0</v>
      </c>
      <c r="K146" s="223" t="s">
        <v>1</v>
      </c>
      <c r="L146" s="41"/>
      <c r="M146" s="228" t="s">
        <v>1</v>
      </c>
      <c r="N146" s="229" t="s">
        <v>39</v>
      </c>
      <c r="O146" s="84"/>
      <c r="P146" s="230">
        <f>O146*H146</f>
        <v>0</v>
      </c>
      <c r="Q146" s="230">
        <v>0</v>
      </c>
      <c r="R146" s="230">
        <f>Q146*H146</f>
        <v>0</v>
      </c>
      <c r="S146" s="230">
        <v>0</v>
      </c>
      <c r="T146" s="231">
        <f>S146*H146</f>
        <v>0</v>
      </c>
      <c r="AR146" s="232" t="s">
        <v>134</v>
      </c>
      <c r="AT146" s="232" t="s">
        <v>129</v>
      </c>
      <c r="AU146" s="232" t="s">
        <v>84</v>
      </c>
      <c r="AY146" s="15" t="s">
        <v>126</v>
      </c>
      <c r="BE146" s="233">
        <f><![CDATA[IF(N146="základní",J146,0)]]></f>
        <v>0</v>
      </c>
      <c r="BF146" s="233">
        <f><![CDATA[IF(N146="snížená",J146,0)]]></f>
        <v>0</v>
      </c>
      <c r="BG146" s="233">
        <f><![CDATA[IF(N146="zákl. přenesená",J146,0)]]></f>
        <v>0</v>
      </c>
      <c r="BH146" s="233">
        <f><![CDATA[IF(N146="sníž. přenesená",J146,0)]]></f>
        <v>0</v>
      </c>
      <c r="BI146" s="233">
        <f><![CDATA[IF(N146="nulová",J146,0)]]></f>
        <v>0</v>
      </c>
      <c r="BJ146" s="15" t="s">
        <v>82</v>
      </c>
      <c r="BK146" s="233">
        <f>ROUND(I146*H146,2)</f>
        <v>0</v>
      </c>
      <c r="BL146" s="15" t="s">
        <v>134</v>
      </c>
      <c r="BM146" s="232" t="s">
        <v>342</v>
      </c>
    </row>
    <row r="147" s="12" customFormat="1">
      <c r="B147" s="234"/>
      <c r="C147" s="235"/>
      <c r="D147" s="236" t="s">
        <v>136</v>
      </c>
      <c r="E147" s="237" t="s">
        <v>1</v>
      </c>
      <c r="F147" s="238" t="s">
        <v>343</v>
      </c>
      <c r="G147" s="235"/>
      <c r="H147" s="239">
        <v>1.8</v>
      </c>
      <c r="I147" s="240"/>
      <c r="J147" s="235"/>
      <c r="K147" s="235"/>
      <c r="L147" s="241"/>
      <c r="M147" s="242"/>
      <c r="N147" s="243"/>
      <c r="O147" s="243"/>
      <c r="P147" s="243"/>
      <c r="Q147" s="243"/>
      <c r="R147" s="243"/>
      <c r="S147" s="243"/>
      <c r="T147" s="244"/>
      <c r="AT147" s="245" t="s">
        <v>136</v>
      </c>
      <c r="AU147" s="245" t="s">
        <v>84</v>
      </c>
      <c r="AV147" s="12" t="s">
        <v>84</v>
      </c>
      <c r="AW147" s="12" t="s">
        <v>31</v>
      </c>
      <c r="AX147" s="12" t="s">
        <v>74</v>
      </c>
      <c r="AY147" s="245" t="s">
        <v>126</v>
      </c>
    </row>
    <row r="148" s="12" customFormat="1">
      <c r="B148" s="234"/>
      <c r="C148" s="235"/>
      <c r="D148" s="236" t="s">
        <v>136</v>
      </c>
      <c r="E148" s="237" t="s">
        <v>1</v>
      </c>
      <c r="F148" s="238" t="s">
        <v>344</v>
      </c>
      <c r="G148" s="235"/>
      <c r="H148" s="239">
        <v>15.75</v>
      </c>
      <c r="I148" s="240"/>
      <c r="J148" s="235"/>
      <c r="K148" s="235"/>
      <c r="L148" s="241"/>
      <c r="M148" s="242"/>
      <c r="N148" s="243"/>
      <c r="O148" s="243"/>
      <c r="P148" s="243"/>
      <c r="Q148" s="243"/>
      <c r="R148" s="243"/>
      <c r="S148" s="243"/>
      <c r="T148" s="244"/>
      <c r="AT148" s="245" t="s">
        <v>136</v>
      </c>
      <c r="AU148" s="245" t="s">
        <v>84</v>
      </c>
      <c r="AV148" s="12" t="s">
        <v>84</v>
      </c>
      <c r="AW148" s="12" t="s">
        <v>31</v>
      </c>
      <c r="AX148" s="12" t="s">
        <v>74</v>
      </c>
      <c r="AY148" s="245" t="s">
        <v>126</v>
      </c>
    </row>
    <row r="149" s="13" customFormat="1">
      <c r="B149" s="246"/>
      <c r="C149" s="247"/>
      <c r="D149" s="236" t="s">
        <v>136</v>
      </c>
      <c r="E149" s="248" t="s">
        <v>1</v>
      </c>
      <c r="F149" s="249" t="s">
        <v>144</v>
      </c>
      <c r="G149" s="247"/>
      <c r="H149" s="250">
        <v>17.550000000000001</v>
      </c>
      <c r="I149" s="251"/>
      <c r="J149" s="247"/>
      <c r="K149" s="247"/>
      <c r="L149" s="252"/>
      <c r="M149" s="253"/>
      <c r="N149" s="254"/>
      <c r="O149" s="254"/>
      <c r="P149" s="254"/>
      <c r="Q149" s="254"/>
      <c r="R149" s="254"/>
      <c r="S149" s="254"/>
      <c r="T149" s="255"/>
      <c r="AT149" s="256" t="s">
        <v>136</v>
      </c>
      <c r="AU149" s="256" t="s">
        <v>84</v>
      </c>
      <c r="AV149" s="13" t="s">
        <v>134</v>
      </c>
      <c r="AW149" s="13" t="s">
        <v>31</v>
      </c>
      <c r="AX149" s="13" t="s">
        <v>82</v>
      </c>
      <c r="AY149" s="256" t="s">
        <v>126</v>
      </c>
    </row>
    <row r="150" s="1" customFormat="1" ht="24" customHeight="1">
      <c r="B150" s="36"/>
      <c r="C150" s="221" t="s">
        <v>162</v>
      </c>
      <c r="D150" s="221" t="s">
        <v>129</v>
      </c>
      <c r="E150" s="222" t="s">
        <v>345</v>
      </c>
      <c r="F150" s="223" t="s">
        <v>346</v>
      </c>
      <c r="G150" s="224" t="s">
        <v>336</v>
      </c>
      <c r="H150" s="225">
        <v>17.550000000000001</v>
      </c>
      <c r="I150" s="226"/>
      <c r="J150" s="227">
        <f>ROUND(I150*H150,2)</f>
        <v>0</v>
      </c>
      <c r="K150" s="223" t="s">
        <v>1</v>
      </c>
      <c r="L150" s="41"/>
      <c r="M150" s="228" t="s">
        <v>1</v>
      </c>
      <c r="N150" s="229" t="s">
        <v>39</v>
      </c>
      <c r="O150" s="84"/>
      <c r="P150" s="230">
        <f>O150*H150</f>
        <v>0</v>
      </c>
      <c r="Q150" s="230">
        <v>0</v>
      </c>
      <c r="R150" s="230">
        <f>Q150*H150</f>
        <v>0</v>
      </c>
      <c r="S150" s="230">
        <v>0</v>
      </c>
      <c r="T150" s="231">
        <f>S150*H150</f>
        <v>0</v>
      </c>
      <c r="AR150" s="232" t="s">
        <v>134</v>
      </c>
      <c r="AT150" s="232" t="s">
        <v>129</v>
      </c>
      <c r="AU150" s="232" t="s">
        <v>84</v>
      </c>
      <c r="AY150" s="15" t="s">
        <v>126</v>
      </c>
      <c r="BE150" s="233">
        <f><![CDATA[IF(N150="základní",J150,0)]]></f>
        <v>0</v>
      </c>
      <c r="BF150" s="233">
        <f><![CDATA[IF(N150="snížená",J150,0)]]></f>
        <v>0</v>
      </c>
      <c r="BG150" s="233">
        <f><![CDATA[IF(N150="zákl. přenesená",J150,0)]]></f>
        <v>0</v>
      </c>
      <c r="BH150" s="233">
        <f><![CDATA[IF(N150="sníž. přenesená",J150,0)]]></f>
        <v>0</v>
      </c>
      <c r="BI150" s="233">
        <f><![CDATA[IF(N150="nulová",J150,0)]]></f>
        <v>0</v>
      </c>
      <c r="BJ150" s="15" t="s">
        <v>82</v>
      </c>
      <c r="BK150" s="233">
        <f>ROUND(I150*H150,2)</f>
        <v>0</v>
      </c>
      <c r="BL150" s="15" t="s">
        <v>134</v>
      </c>
      <c r="BM150" s="232" t="s">
        <v>347</v>
      </c>
    </row>
    <row r="151" s="1" customFormat="1" ht="16.5" customHeight="1">
      <c r="B151" s="36"/>
      <c r="C151" s="221" t="s">
        <v>168</v>
      </c>
      <c r="D151" s="221" t="s">
        <v>129</v>
      </c>
      <c r="E151" s="222" t="s">
        <v>348</v>
      </c>
      <c r="F151" s="223" t="s">
        <v>349</v>
      </c>
      <c r="G151" s="224" t="s">
        <v>132</v>
      </c>
      <c r="H151" s="225">
        <v>52.5</v>
      </c>
      <c r="I151" s="226"/>
      <c r="J151" s="227">
        <f>ROUND(I151*H151,2)</f>
        <v>0</v>
      </c>
      <c r="K151" s="223" t="s">
        <v>1</v>
      </c>
      <c r="L151" s="41"/>
      <c r="M151" s="228" t="s">
        <v>1</v>
      </c>
      <c r="N151" s="229" t="s">
        <v>39</v>
      </c>
      <c r="O151" s="84"/>
      <c r="P151" s="230">
        <f>O151*H151</f>
        <v>0</v>
      </c>
      <c r="Q151" s="230">
        <v>0</v>
      </c>
      <c r="R151" s="230">
        <f>Q151*H151</f>
        <v>0</v>
      </c>
      <c r="S151" s="230">
        <v>0</v>
      </c>
      <c r="T151" s="231">
        <f>S151*H151</f>
        <v>0</v>
      </c>
      <c r="AR151" s="232" t="s">
        <v>134</v>
      </c>
      <c r="AT151" s="232" t="s">
        <v>129</v>
      </c>
      <c r="AU151" s="232" t="s">
        <v>84</v>
      </c>
      <c r="AY151" s="15" t="s">
        <v>126</v>
      </c>
      <c r="BE151" s="233">
        <f><![CDATA[IF(N151="základní",J151,0)]]></f>
        <v>0</v>
      </c>
      <c r="BF151" s="233">
        <f><![CDATA[IF(N151="snížená",J151,0)]]></f>
        <v>0</v>
      </c>
      <c r="BG151" s="233">
        <f><![CDATA[IF(N151="zákl. přenesená",J151,0)]]></f>
        <v>0</v>
      </c>
      <c r="BH151" s="233">
        <f><![CDATA[IF(N151="sníž. přenesená",J151,0)]]></f>
        <v>0</v>
      </c>
      <c r="BI151" s="233">
        <f><![CDATA[IF(N151="nulová",J151,0)]]></f>
        <v>0</v>
      </c>
      <c r="BJ151" s="15" t="s">
        <v>82</v>
      </c>
      <c r="BK151" s="233">
        <f>ROUND(I151*H151,2)</f>
        <v>0</v>
      </c>
      <c r="BL151" s="15" t="s">
        <v>134</v>
      </c>
      <c r="BM151" s="232" t="s">
        <v>350</v>
      </c>
    </row>
    <row r="152" s="12" customFormat="1">
      <c r="B152" s="234"/>
      <c r="C152" s="235"/>
      <c r="D152" s="236" t="s">
        <v>136</v>
      </c>
      <c r="E152" s="237" t="s">
        <v>1</v>
      </c>
      <c r="F152" s="238" t="s">
        <v>351</v>
      </c>
      <c r="G152" s="235"/>
      <c r="H152" s="239">
        <v>52.5</v>
      </c>
      <c r="I152" s="240"/>
      <c r="J152" s="235"/>
      <c r="K152" s="235"/>
      <c r="L152" s="241"/>
      <c r="M152" s="242"/>
      <c r="N152" s="243"/>
      <c r="O152" s="243"/>
      <c r="P152" s="243"/>
      <c r="Q152" s="243"/>
      <c r="R152" s="243"/>
      <c r="S152" s="243"/>
      <c r="T152" s="244"/>
      <c r="AT152" s="245" t="s">
        <v>136</v>
      </c>
      <c r="AU152" s="245" t="s">
        <v>84</v>
      </c>
      <c r="AV152" s="12" t="s">
        <v>84</v>
      </c>
      <c r="AW152" s="12" t="s">
        <v>31</v>
      </c>
      <c r="AX152" s="12" t="s">
        <v>74</v>
      </c>
      <c r="AY152" s="245" t="s">
        <v>126</v>
      </c>
    </row>
    <row r="153" s="13" customFormat="1">
      <c r="B153" s="246"/>
      <c r="C153" s="247"/>
      <c r="D153" s="236" t="s">
        <v>136</v>
      </c>
      <c r="E153" s="248" t="s">
        <v>1</v>
      </c>
      <c r="F153" s="249" t="s">
        <v>144</v>
      </c>
      <c r="G153" s="247"/>
      <c r="H153" s="250">
        <v>52.5</v>
      </c>
      <c r="I153" s="251"/>
      <c r="J153" s="247"/>
      <c r="K153" s="247"/>
      <c r="L153" s="252"/>
      <c r="M153" s="253"/>
      <c r="N153" s="254"/>
      <c r="O153" s="254"/>
      <c r="P153" s="254"/>
      <c r="Q153" s="254"/>
      <c r="R153" s="254"/>
      <c r="S153" s="254"/>
      <c r="T153" s="255"/>
      <c r="AT153" s="256" t="s">
        <v>136</v>
      </c>
      <c r="AU153" s="256" t="s">
        <v>84</v>
      </c>
      <c r="AV153" s="13" t="s">
        <v>134</v>
      </c>
      <c r="AW153" s="13" t="s">
        <v>31</v>
      </c>
      <c r="AX153" s="13" t="s">
        <v>82</v>
      </c>
      <c r="AY153" s="256" t="s">
        <v>126</v>
      </c>
    </row>
    <row r="154" s="1" customFormat="1" ht="24" customHeight="1">
      <c r="B154" s="36"/>
      <c r="C154" s="221" t="s">
        <v>172</v>
      </c>
      <c r="D154" s="221" t="s">
        <v>129</v>
      </c>
      <c r="E154" s="222" t="s">
        <v>352</v>
      </c>
      <c r="F154" s="223" t="s">
        <v>353</v>
      </c>
      <c r="G154" s="224" t="s">
        <v>132</v>
      </c>
      <c r="H154" s="225">
        <v>52.5</v>
      </c>
      <c r="I154" s="226"/>
      <c r="J154" s="227">
        <f>ROUND(I154*H154,2)</f>
        <v>0</v>
      </c>
      <c r="K154" s="223" t="s">
        <v>1</v>
      </c>
      <c r="L154" s="41"/>
      <c r="M154" s="228" t="s">
        <v>1</v>
      </c>
      <c r="N154" s="229" t="s">
        <v>39</v>
      </c>
      <c r="O154" s="84"/>
      <c r="P154" s="230">
        <f>O154*H154</f>
        <v>0</v>
      </c>
      <c r="Q154" s="230">
        <v>0</v>
      </c>
      <c r="R154" s="230">
        <f>Q154*H154</f>
        <v>0</v>
      </c>
      <c r="S154" s="230">
        <v>0</v>
      </c>
      <c r="T154" s="231">
        <f>S154*H154</f>
        <v>0</v>
      </c>
      <c r="AR154" s="232" t="s">
        <v>134</v>
      </c>
      <c r="AT154" s="232" t="s">
        <v>129</v>
      </c>
      <c r="AU154" s="232" t="s">
        <v>84</v>
      </c>
      <c r="AY154" s="15" t="s">
        <v>126</v>
      </c>
      <c r="BE154" s="233">
        <f><![CDATA[IF(N154="základní",J154,0)]]></f>
        <v>0</v>
      </c>
      <c r="BF154" s="233">
        <f><![CDATA[IF(N154="snížená",J154,0)]]></f>
        <v>0</v>
      </c>
      <c r="BG154" s="233">
        <f><![CDATA[IF(N154="zákl. přenesená",J154,0)]]></f>
        <v>0</v>
      </c>
      <c r="BH154" s="233">
        <f><![CDATA[IF(N154="sníž. přenesená",J154,0)]]></f>
        <v>0</v>
      </c>
      <c r="BI154" s="233">
        <f><![CDATA[IF(N154="nulová",J154,0)]]></f>
        <v>0</v>
      </c>
      <c r="BJ154" s="15" t="s">
        <v>82</v>
      </c>
      <c r="BK154" s="233">
        <f>ROUND(I154*H154,2)</f>
        <v>0</v>
      </c>
      <c r="BL154" s="15" t="s">
        <v>134</v>
      </c>
      <c r="BM154" s="232" t="s">
        <v>354</v>
      </c>
    </row>
    <row r="155" s="1" customFormat="1" ht="24" customHeight="1">
      <c r="B155" s="36"/>
      <c r="C155" s="221" t="s">
        <v>127</v>
      </c>
      <c r="D155" s="221" t="s">
        <v>129</v>
      </c>
      <c r="E155" s="222" t="s">
        <v>355</v>
      </c>
      <c r="F155" s="223" t="s">
        <v>356</v>
      </c>
      <c r="G155" s="224" t="s">
        <v>336</v>
      </c>
      <c r="H155" s="225">
        <v>17.550000000000001</v>
      </c>
      <c r="I155" s="226"/>
      <c r="J155" s="227">
        <f>ROUND(I155*H155,2)</f>
        <v>0</v>
      </c>
      <c r="K155" s="223" t="s">
        <v>1</v>
      </c>
      <c r="L155" s="41"/>
      <c r="M155" s="228" t="s">
        <v>1</v>
      </c>
      <c r="N155" s="229" t="s">
        <v>39</v>
      </c>
      <c r="O155" s="84"/>
      <c r="P155" s="230">
        <f>O155*H155</f>
        <v>0</v>
      </c>
      <c r="Q155" s="230">
        <v>0</v>
      </c>
      <c r="R155" s="230">
        <f>Q155*H155</f>
        <v>0</v>
      </c>
      <c r="S155" s="230">
        <v>0</v>
      </c>
      <c r="T155" s="231">
        <f>S155*H155</f>
        <v>0</v>
      </c>
      <c r="AR155" s="232" t="s">
        <v>134</v>
      </c>
      <c r="AT155" s="232" t="s">
        <v>129</v>
      </c>
      <c r="AU155" s="232" t="s">
        <v>84</v>
      </c>
      <c r="AY155" s="15" t="s">
        <v>126</v>
      </c>
      <c r="BE155" s="233">
        <f><![CDATA[IF(N155="základní",J155,0)]]></f>
        <v>0</v>
      </c>
      <c r="BF155" s="233">
        <f><![CDATA[IF(N155="snížená",J155,0)]]></f>
        <v>0</v>
      </c>
      <c r="BG155" s="233">
        <f><![CDATA[IF(N155="zákl. přenesená",J155,0)]]></f>
        <v>0</v>
      </c>
      <c r="BH155" s="233">
        <f><![CDATA[IF(N155="sníž. přenesená",J155,0)]]></f>
        <v>0</v>
      </c>
      <c r="BI155" s="233">
        <f><![CDATA[IF(N155="nulová",J155,0)]]></f>
        <v>0</v>
      </c>
      <c r="BJ155" s="15" t="s">
        <v>82</v>
      </c>
      <c r="BK155" s="233">
        <f>ROUND(I155*H155,2)</f>
        <v>0</v>
      </c>
      <c r="BL155" s="15" t="s">
        <v>134</v>
      </c>
      <c r="BM155" s="232" t="s">
        <v>357</v>
      </c>
    </row>
    <row r="156" s="1" customFormat="1" ht="24" customHeight="1">
      <c r="B156" s="36"/>
      <c r="C156" s="221" t="s">
        <v>183</v>
      </c>
      <c r="D156" s="221" t="s">
        <v>129</v>
      </c>
      <c r="E156" s="222" t="s">
        <v>358</v>
      </c>
      <c r="F156" s="223" t="s">
        <v>359</v>
      </c>
      <c r="G156" s="224" t="s">
        <v>336</v>
      </c>
      <c r="H156" s="225">
        <v>17.550000000000001</v>
      </c>
      <c r="I156" s="226"/>
      <c r="J156" s="227">
        <f>ROUND(I156*H156,2)</f>
        <v>0</v>
      </c>
      <c r="K156" s="223" t="s">
        <v>1</v>
      </c>
      <c r="L156" s="41"/>
      <c r="M156" s="228" t="s">
        <v>1</v>
      </c>
      <c r="N156" s="229" t="s">
        <v>39</v>
      </c>
      <c r="O156" s="84"/>
      <c r="P156" s="230">
        <f>O156*H156</f>
        <v>0</v>
      </c>
      <c r="Q156" s="230">
        <v>0</v>
      </c>
      <c r="R156" s="230">
        <f>Q156*H156</f>
        <v>0</v>
      </c>
      <c r="S156" s="230">
        <v>0</v>
      </c>
      <c r="T156" s="231">
        <f>S156*H156</f>
        <v>0</v>
      </c>
      <c r="AR156" s="232" t="s">
        <v>134</v>
      </c>
      <c r="AT156" s="232" t="s">
        <v>129</v>
      </c>
      <c r="AU156" s="232" t="s">
        <v>84</v>
      </c>
      <c r="AY156" s="15" t="s">
        <v>126</v>
      </c>
      <c r="BE156" s="233">
        <f><![CDATA[IF(N156="základní",J156,0)]]></f>
        <v>0</v>
      </c>
      <c r="BF156" s="233">
        <f><![CDATA[IF(N156="snížená",J156,0)]]></f>
        <v>0</v>
      </c>
      <c r="BG156" s="233">
        <f><![CDATA[IF(N156="zákl. přenesená",J156,0)]]></f>
        <v>0</v>
      </c>
      <c r="BH156" s="233">
        <f><![CDATA[IF(N156="sníž. přenesená",J156,0)]]></f>
        <v>0</v>
      </c>
      <c r="BI156" s="233">
        <f><![CDATA[IF(N156="nulová",J156,0)]]></f>
        <v>0</v>
      </c>
      <c r="BJ156" s="15" t="s">
        <v>82</v>
      </c>
      <c r="BK156" s="233">
        <f>ROUND(I156*H156,2)</f>
        <v>0</v>
      </c>
      <c r="BL156" s="15" t="s">
        <v>134</v>
      </c>
      <c r="BM156" s="232" t="s">
        <v>360</v>
      </c>
    </row>
    <row r="157" s="1" customFormat="1" ht="24" customHeight="1">
      <c r="B157" s="36"/>
      <c r="C157" s="221" t="s">
        <v>188</v>
      </c>
      <c r="D157" s="221" t="s">
        <v>129</v>
      </c>
      <c r="E157" s="222" t="s">
        <v>361</v>
      </c>
      <c r="F157" s="223" t="s">
        <v>362</v>
      </c>
      <c r="G157" s="224" t="s">
        <v>336</v>
      </c>
      <c r="H157" s="225">
        <v>17.550000000000001</v>
      </c>
      <c r="I157" s="226"/>
      <c r="J157" s="227">
        <f>ROUND(I157*H157,2)</f>
        <v>0</v>
      </c>
      <c r="K157" s="223" t="s">
        <v>1</v>
      </c>
      <c r="L157" s="41"/>
      <c r="M157" s="228" t="s">
        <v>1</v>
      </c>
      <c r="N157" s="229" t="s">
        <v>39</v>
      </c>
      <c r="O157" s="84"/>
      <c r="P157" s="230">
        <f>O157*H157</f>
        <v>0</v>
      </c>
      <c r="Q157" s="230">
        <v>0</v>
      </c>
      <c r="R157" s="230">
        <f>Q157*H157</f>
        <v>0</v>
      </c>
      <c r="S157" s="230">
        <v>0</v>
      </c>
      <c r="T157" s="231">
        <f>S157*H157</f>
        <v>0</v>
      </c>
      <c r="AR157" s="232" t="s">
        <v>134</v>
      </c>
      <c r="AT157" s="232" t="s">
        <v>129</v>
      </c>
      <c r="AU157" s="232" t="s">
        <v>84</v>
      </c>
      <c r="AY157" s="15" t="s">
        <v>126</v>
      </c>
      <c r="BE157" s="233">
        <f><![CDATA[IF(N157="základní",J157,0)]]></f>
        <v>0</v>
      </c>
      <c r="BF157" s="233">
        <f><![CDATA[IF(N157="snížená",J157,0)]]></f>
        <v>0</v>
      </c>
      <c r="BG157" s="233">
        <f><![CDATA[IF(N157="zákl. přenesená",J157,0)]]></f>
        <v>0</v>
      </c>
      <c r="BH157" s="233">
        <f><![CDATA[IF(N157="sníž. přenesená",J157,0)]]></f>
        <v>0</v>
      </c>
      <c r="BI157" s="233">
        <f><![CDATA[IF(N157="nulová",J157,0)]]></f>
        <v>0</v>
      </c>
      <c r="BJ157" s="15" t="s">
        <v>82</v>
      </c>
      <c r="BK157" s="233">
        <f>ROUND(I157*H157,2)</f>
        <v>0</v>
      </c>
      <c r="BL157" s="15" t="s">
        <v>134</v>
      </c>
      <c r="BM157" s="232" t="s">
        <v>363</v>
      </c>
    </row>
    <row r="158" s="1" customFormat="1" ht="16.5" customHeight="1">
      <c r="B158" s="36"/>
      <c r="C158" s="221" t="s">
        <v>192</v>
      </c>
      <c r="D158" s="221" t="s">
        <v>129</v>
      </c>
      <c r="E158" s="222" t="s">
        <v>364</v>
      </c>
      <c r="F158" s="223" t="s">
        <v>365</v>
      </c>
      <c r="G158" s="224" t="s">
        <v>336</v>
      </c>
      <c r="H158" s="225">
        <v>17.550000000000001</v>
      </c>
      <c r="I158" s="226"/>
      <c r="J158" s="227">
        <f>ROUND(I158*H158,2)</f>
        <v>0</v>
      </c>
      <c r="K158" s="223" t="s">
        <v>1</v>
      </c>
      <c r="L158" s="41"/>
      <c r="M158" s="228" t="s">
        <v>1</v>
      </c>
      <c r="N158" s="229" t="s">
        <v>39</v>
      </c>
      <c r="O158" s="84"/>
      <c r="P158" s="230">
        <f>O158*H158</f>
        <v>0</v>
      </c>
      <c r="Q158" s="230">
        <v>0</v>
      </c>
      <c r="R158" s="230">
        <f>Q158*H158</f>
        <v>0</v>
      </c>
      <c r="S158" s="230">
        <v>0</v>
      </c>
      <c r="T158" s="231">
        <f>S158*H158</f>
        <v>0</v>
      </c>
      <c r="AR158" s="232" t="s">
        <v>134</v>
      </c>
      <c r="AT158" s="232" t="s">
        <v>129</v>
      </c>
      <c r="AU158" s="232" t="s">
        <v>84</v>
      </c>
      <c r="AY158" s="15" t="s">
        <v>126</v>
      </c>
      <c r="BE158" s="233">
        <f><![CDATA[IF(N158="základní",J158,0)]]></f>
        <v>0</v>
      </c>
      <c r="BF158" s="233">
        <f><![CDATA[IF(N158="snížená",J158,0)]]></f>
        <v>0</v>
      </c>
      <c r="BG158" s="233">
        <f><![CDATA[IF(N158="zákl. přenesená",J158,0)]]></f>
        <v>0</v>
      </c>
      <c r="BH158" s="233">
        <f><![CDATA[IF(N158="sníž. přenesená",J158,0)]]></f>
        <v>0</v>
      </c>
      <c r="BI158" s="233">
        <f><![CDATA[IF(N158="nulová",J158,0)]]></f>
        <v>0</v>
      </c>
      <c r="BJ158" s="15" t="s">
        <v>82</v>
      </c>
      <c r="BK158" s="233">
        <f>ROUND(I158*H158,2)</f>
        <v>0</v>
      </c>
      <c r="BL158" s="15" t="s">
        <v>134</v>
      </c>
      <c r="BM158" s="232" t="s">
        <v>366</v>
      </c>
    </row>
    <row r="159" s="1" customFormat="1" ht="16.5" customHeight="1">
      <c r="B159" s="36"/>
      <c r="C159" s="221" t="s">
        <v>201</v>
      </c>
      <c r="D159" s="221" t="s">
        <v>129</v>
      </c>
      <c r="E159" s="222" t="s">
        <v>367</v>
      </c>
      <c r="F159" s="223" t="s">
        <v>368</v>
      </c>
      <c r="G159" s="224" t="s">
        <v>336</v>
      </c>
      <c r="H159" s="225">
        <v>17.550000000000001</v>
      </c>
      <c r="I159" s="226"/>
      <c r="J159" s="227">
        <f>ROUND(I159*H159,2)</f>
        <v>0</v>
      </c>
      <c r="K159" s="223" t="s">
        <v>1</v>
      </c>
      <c r="L159" s="41"/>
      <c r="M159" s="228" t="s">
        <v>1</v>
      </c>
      <c r="N159" s="229" t="s">
        <v>39</v>
      </c>
      <c r="O159" s="84"/>
      <c r="P159" s="230">
        <f>O159*H159</f>
        <v>0</v>
      </c>
      <c r="Q159" s="230">
        <v>0</v>
      </c>
      <c r="R159" s="230">
        <f>Q159*H159</f>
        <v>0</v>
      </c>
      <c r="S159" s="230">
        <v>0</v>
      </c>
      <c r="T159" s="231">
        <f>S159*H159</f>
        <v>0</v>
      </c>
      <c r="AR159" s="232" t="s">
        <v>134</v>
      </c>
      <c r="AT159" s="232" t="s">
        <v>129</v>
      </c>
      <c r="AU159" s="232" t="s">
        <v>84</v>
      </c>
      <c r="AY159" s="15" t="s">
        <v>126</v>
      </c>
      <c r="BE159" s="233">
        <f><![CDATA[IF(N159="základní",J159,0)]]></f>
        <v>0</v>
      </c>
      <c r="BF159" s="233">
        <f><![CDATA[IF(N159="snížená",J159,0)]]></f>
        <v>0</v>
      </c>
      <c r="BG159" s="233">
        <f><![CDATA[IF(N159="zákl. přenesená",J159,0)]]></f>
        <v>0</v>
      </c>
      <c r="BH159" s="233">
        <f><![CDATA[IF(N159="sníž. přenesená",J159,0)]]></f>
        <v>0</v>
      </c>
      <c r="BI159" s="233">
        <f><![CDATA[IF(N159="nulová",J159,0)]]></f>
        <v>0</v>
      </c>
      <c r="BJ159" s="15" t="s">
        <v>82</v>
      </c>
      <c r="BK159" s="233">
        <f>ROUND(I159*H159,2)</f>
        <v>0</v>
      </c>
      <c r="BL159" s="15" t="s">
        <v>134</v>
      </c>
      <c r="BM159" s="232" t="s">
        <v>369</v>
      </c>
    </row>
    <row r="160" s="1" customFormat="1" ht="24" customHeight="1">
      <c r="B160" s="36"/>
      <c r="C160" s="221" t="s">
        <v>208</v>
      </c>
      <c r="D160" s="221" t="s">
        <v>129</v>
      </c>
      <c r="E160" s="222" t="s">
        <v>370</v>
      </c>
      <c r="F160" s="223" t="s">
        <v>371</v>
      </c>
      <c r="G160" s="224" t="s">
        <v>165</v>
      </c>
      <c r="H160" s="225">
        <v>31.59</v>
      </c>
      <c r="I160" s="226"/>
      <c r="J160" s="227">
        <f>ROUND(I160*H160,2)</f>
        <v>0</v>
      </c>
      <c r="K160" s="223" t="s">
        <v>1</v>
      </c>
      <c r="L160" s="41"/>
      <c r="M160" s="228" t="s">
        <v>1</v>
      </c>
      <c r="N160" s="229" t="s">
        <v>39</v>
      </c>
      <c r="O160" s="84"/>
      <c r="P160" s="230">
        <f>O160*H160</f>
        <v>0</v>
      </c>
      <c r="Q160" s="230">
        <v>0</v>
      </c>
      <c r="R160" s="230">
        <f>Q160*H160</f>
        <v>0</v>
      </c>
      <c r="S160" s="230">
        <v>0</v>
      </c>
      <c r="T160" s="231">
        <f>S160*H160</f>
        <v>0</v>
      </c>
      <c r="AR160" s="232" t="s">
        <v>134</v>
      </c>
      <c r="AT160" s="232" t="s">
        <v>129</v>
      </c>
      <c r="AU160" s="232" t="s">
        <v>84</v>
      </c>
      <c r="AY160" s="15" t="s">
        <v>126</v>
      </c>
      <c r="BE160" s="233">
        <f><![CDATA[IF(N160="základní",J160,0)]]></f>
        <v>0</v>
      </c>
      <c r="BF160" s="233">
        <f><![CDATA[IF(N160="snížená",J160,0)]]></f>
        <v>0</v>
      </c>
      <c r="BG160" s="233">
        <f><![CDATA[IF(N160="zákl. přenesená",J160,0)]]></f>
        <v>0</v>
      </c>
      <c r="BH160" s="233">
        <f><![CDATA[IF(N160="sníž. přenesená",J160,0)]]></f>
        <v>0</v>
      </c>
      <c r="BI160" s="233">
        <f><![CDATA[IF(N160="nulová",J160,0)]]></f>
        <v>0</v>
      </c>
      <c r="BJ160" s="15" t="s">
        <v>82</v>
      </c>
      <c r="BK160" s="233">
        <f>ROUND(I160*H160,2)</f>
        <v>0</v>
      </c>
      <c r="BL160" s="15" t="s">
        <v>134</v>
      </c>
      <c r="BM160" s="232" t="s">
        <v>372</v>
      </c>
    </row>
    <row r="161" s="1" customFormat="1" ht="24" customHeight="1">
      <c r="B161" s="36"/>
      <c r="C161" s="221" t="s">
        <v>8</v>
      </c>
      <c r="D161" s="221" t="s">
        <v>129</v>
      </c>
      <c r="E161" s="222" t="s">
        <v>373</v>
      </c>
      <c r="F161" s="223" t="s">
        <v>374</v>
      </c>
      <c r="G161" s="224" t="s">
        <v>336</v>
      </c>
      <c r="H161" s="225">
        <v>14.220000000000001</v>
      </c>
      <c r="I161" s="226"/>
      <c r="J161" s="227">
        <f>ROUND(I161*H161,2)</f>
        <v>0</v>
      </c>
      <c r="K161" s="223" t="s">
        <v>1</v>
      </c>
      <c r="L161" s="41"/>
      <c r="M161" s="228" t="s">
        <v>1</v>
      </c>
      <c r="N161" s="229" t="s">
        <v>39</v>
      </c>
      <c r="O161" s="84"/>
      <c r="P161" s="230">
        <f>O161*H161</f>
        <v>0</v>
      </c>
      <c r="Q161" s="230">
        <v>0</v>
      </c>
      <c r="R161" s="230">
        <f>Q161*H161</f>
        <v>0</v>
      </c>
      <c r="S161" s="230">
        <v>0</v>
      </c>
      <c r="T161" s="231">
        <f>S161*H161</f>
        <v>0</v>
      </c>
      <c r="AR161" s="232" t="s">
        <v>134</v>
      </c>
      <c r="AT161" s="232" t="s">
        <v>129</v>
      </c>
      <c r="AU161" s="232" t="s">
        <v>84</v>
      </c>
      <c r="AY161" s="15" t="s">
        <v>126</v>
      </c>
      <c r="BE161" s="233">
        <f><![CDATA[IF(N161="základní",J161,0)]]></f>
        <v>0</v>
      </c>
      <c r="BF161" s="233">
        <f><![CDATA[IF(N161="snížená",J161,0)]]></f>
        <v>0</v>
      </c>
      <c r="BG161" s="233">
        <f><![CDATA[IF(N161="zákl. přenesená",J161,0)]]></f>
        <v>0</v>
      </c>
      <c r="BH161" s="233">
        <f><![CDATA[IF(N161="sníž. přenesená",J161,0)]]></f>
        <v>0</v>
      </c>
      <c r="BI161" s="233">
        <f><![CDATA[IF(N161="nulová",J161,0)]]></f>
        <v>0</v>
      </c>
      <c r="BJ161" s="15" t="s">
        <v>82</v>
      </c>
      <c r="BK161" s="233">
        <f>ROUND(I161*H161,2)</f>
        <v>0</v>
      </c>
      <c r="BL161" s="15" t="s">
        <v>134</v>
      </c>
      <c r="BM161" s="232" t="s">
        <v>375</v>
      </c>
    </row>
    <row r="162" s="12" customFormat="1">
      <c r="B162" s="234"/>
      <c r="C162" s="235"/>
      <c r="D162" s="236" t="s">
        <v>136</v>
      </c>
      <c r="E162" s="237" t="s">
        <v>1</v>
      </c>
      <c r="F162" s="238" t="s">
        <v>376</v>
      </c>
      <c r="G162" s="235"/>
      <c r="H162" s="239">
        <v>0.71999999999999997</v>
      </c>
      <c r="I162" s="240"/>
      <c r="J162" s="235"/>
      <c r="K162" s="235"/>
      <c r="L162" s="241"/>
      <c r="M162" s="242"/>
      <c r="N162" s="243"/>
      <c r="O162" s="243"/>
      <c r="P162" s="243"/>
      <c r="Q162" s="243"/>
      <c r="R162" s="243"/>
      <c r="S162" s="243"/>
      <c r="T162" s="244"/>
      <c r="AT162" s="245" t="s">
        <v>136</v>
      </c>
      <c r="AU162" s="245" t="s">
        <v>84</v>
      </c>
      <c r="AV162" s="12" t="s">
        <v>84</v>
      </c>
      <c r="AW162" s="12" t="s">
        <v>31</v>
      </c>
      <c r="AX162" s="12" t="s">
        <v>74</v>
      </c>
      <c r="AY162" s="245" t="s">
        <v>126</v>
      </c>
    </row>
    <row r="163" s="12" customFormat="1">
      <c r="B163" s="234"/>
      <c r="C163" s="235"/>
      <c r="D163" s="236" t="s">
        <v>136</v>
      </c>
      <c r="E163" s="237" t="s">
        <v>1</v>
      </c>
      <c r="F163" s="238" t="s">
        <v>377</v>
      </c>
      <c r="G163" s="235"/>
      <c r="H163" s="239">
        <v>13.5</v>
      </c>
      <c r="I163" s="240"/>
      <c r="J163" s="235"/>
      <c r="K163" s="235"/>
      <c r="L163" s="241"/>
      <c r="M163" s="242"/>
      <c r="N163" s="243"/>
      <c r="O163" s="243"/>
      <c r="P163" s="243"/>
      <c r="Q163" s="243"/>
      <c r="R163" s="243"/>
      <c r="S163" s="243"/>
      <c r="T163" s="244"/>
      <c r="AT163" s="245" t="s">
        <v>136</v>
      </c>
      <c r="AU163" s="245" t="s">
        <v>84</v>
      </c>
      <c r="AV163" s="12" t="s">
        <v>84</v>
      </c>
      <c r="AW163" s="12" t="s">
        <v>31</v>
      </c>
      <c r="AX163" s="12" t="s">
        <v>74</v>
      </c>
      <c r="AY163" s="245" t="s">
        <v>126</v>
      </c>
    </row>
    <row r="164" s="13" customFormat="1">
      <c r="B164" s="246"/>
      <c r="C164" s="247"/>
      <c r="D164" s="236" t="s">
        <v>136</v>
      </c>
      <c r="E164" s="248" t="s">
        <v>1</v>
      </c>
      <c r="F164" s="249" t="s">
        <v>144</v>
      </c>
      <c r="G164" s="247"/>
      <c r="H164" s="250">
        <v>14.220000000000001</v>
      </c>
      <c r="I164" s="251"/>
      <c r="J164" s="247"/>
      <c r="K164" s="247"/>
      <c r="L164" s="252"/>
      <c r="M164" s="253"/>
      <c r="N164" s="254"/>
      <c r="O164" s="254"/>
      <c r="P164" s="254"/>
      <c r="Q164" s="254"/>
      <c r="R164" s="254"/>
      <c r="S164" s="254"/>
      <c r="T164" s="255"/>
      <c r="AT164" s="256" t="s">
        <v>136</v>
      </c>
      <c r="AU164" s="256" t="s">
        <v>84</v>
      </c>
      <c r="AV164" s="13" t="s">
        <v>134</v>
      </c>
      <c r="AW164" s="13" t="s">
        <v>31</v>
      </c>
      <c r="AX164" s="13" t="s">
        <v>82</v>
      </c>
      <c r="AY164" s="256" t="s">
        <v>126</v>
      </c>
    </row>
    <row r="165" s="1" customFormat="1" ht="24" customHeight="1">
      <c r="B165" s="36"/>
      <c r="C165" s="221" t="s">
        <v>186</v>
      </c>
      <c r="D165" s="221" t="s">
        <v>129</v>
      </c>
      <c r="E165" s="222" t="s">
        <v>378</v>
      </c>
      <c r="F165" s="223" t="s">
        <v>379</v>
      </c>
      <c r="G165" s="224" t="s">
        <v>336</v>
      </c>
      <c r="H165" s="225">
        <v>3.2080000000000002</v>
      </c>
      <c r="I165" s="226"/>
      <c r="J165" s="227">
        <f>ROUND(I165*H165,2)</f>
        <v>0</v>
      </c>
      <c r="K165" s="223" t="s">
        <v>1</v>
      </c>
      <c r="L165" s="41"/>
      <c r="M165" s="228" t="s">
        <v>1</v>
      </c>
      <c r="N165" s="229" t="s">
        <v>39</v>
      </c>
      <c r="O165" s="84"/>
      <c r="P165" s="230">
        <f>O165*H165</f>
        <v>0</v>
      </c>
      <c r="Q165" s="230">
        <v>0</v>
      </c>
      <c r="R165" s="230">
        <f>Q165*H165</f>
        <v>0</v>
      </c>
      <c r="S165" s="230">
        <v>0</v>
      </c>
      <c r="T165" s="231">
        <f>S165*H165</f>
        <v>0</v>
      </c>
      <c r="AR165" s="232" t="s">
        <v>134</v>
      </c>
      <c r="AT165" s="232" t="s">
        <v>129</v>
      </c>
      <c r="AU165" s="232" t="s">
        <v>84</v>
      </c>
      <c r="AY165" s="15" t="s">
        <v>126</v>
      </c>
      <c r="BE165" s="233">
        <f><![CDATA[IF(N165="základní",J165,0)]]></f>
        <v>0</v>
      </c>
      <c r="BF165" s="233">
        <f><![CDATA[IF(N165="snížená",J165,0)]]></f>
        <v>0</v>
      </c>
      <c r="BG165" s="233">
        <f><![CDATA[IF(N165="zákl. přenesená",J165,0)]]></f>
        <v>0</v>
      </c>
      <c r="BH165" s="233">
        <f><![CDATA[IF(N165="sníž. přenesená",J165,0)]]></f>
        <v>0</v>
      </c>
      <c r="BI165" s="233">
        <f><![CDATA[IF(N165="nulová",J165,0)]]></f>
        <v>0</v>
      </c>
      <c r="BJ165" s="15" t="s">
        <v>82</v>
      </c>
      <c r="BK165" s="233">
        <f>ROUND(I165*H165,2)</f>
        <v>0</v>
      </c>
      <c r="BL165" s="15" t="s">
        <v>134</v>
      </c>
      <c r="BM165" s="232" t="s">
        <v>380</v>
      </c>
    </row>
    <row r="166" s="1" customFormat="1" ht="24" customHeight="1">
      <c r="B166" s="36"/>
      <c r="C166" s="221" t="s">
        <v>225</v>
      </c>
      <c r="D166" s="221" t="s">
        <v>129</v>
      </c>
      <c r="E166" s="222" t="s">
        <v>381</v>
      </c>
      <c r="F166" s="223" t="s">
        <v>382</v>
      </c>
      <c r="G166" s="224" t="s">
        <v>336</v>
      </c>
      <c r="H166" s="225">
        <v>4.8300000000000001</v>
      </c>
      <c r="I166" s="226"/>
      <c r="J166" s="227">
        <f>ROUND(I166*H166,2)</f>
        <v>0</v>
      </c>
      <c r="K166" s="223" t="s">
        <v>1</v>
      </c>
      <c r="L166" s="41"/>
      <c r="M166" s="228" t="s">
        <v>1</v>
      </c>
      <c r="N166" s="229" t="s">
        <v>39</v>
      </c>
      <c r="O166" s="84"/>
      <c r="P166" s="230">
        <f>O166*H166</f>
        <v>0</v>
      </c>
      <c r="Q166" s="230">
        <v>0</v>
      </c>
      <c r="R166" s="230">
        <f>Q166*H166</f>
        <v>0</v>
      </c>
      <c r="S166" s="230">
        <v>0</v>
      </c>
      <c r="T166" s="231">
        <f>S166*H166</f>
        <v>0</v>
      </c>
      <c r="AR166" s="232" t="s">
        <v>134</v>
      </c>
      <c r="AT166" s="232" t="s">
        <v>129</v>
      </c>
      <c r="AU166" s="232" t="s">
        <v>84</v>
      </c>
      <c r="AY166" s="15" t="s">
        <v>126</v>
      </c>
      <c r="BE166" s="233">
        <f><![CDATA[IF(N166="základní",J166,0)]]></f>
        <v>0</v>
      </c>
      <c r="BF166" s="233">
        <f><![CDATA[IF(N166="snížená",J166,0)]]></f>
        <v>0</v>
      </c>
      <c r="BG166" s="233">
        <f><![CDATA[IF(N166="zákl. přenesená",J166,0)]]></f>
        <v>0</v>
      </c>
      <c r="BH166" s="233">
        <f><![CDATA[IF(N166="sníž. přenesená",J166,0)]]></f>
        <v>0</v>
      </c>
      <c r="BI166" s="233">
        <f><![CDATA[IF(N166="nulová",J166,0)]]></f>
        <v>0</v>
      </c>
      <c r="BJ166" s="15" t="s">
        <v>82</v>
      </c>
      <c r="BK166" s="233">
        <f>ROUND(I166*H166,2)</f>
        <v>0</v>
      </c>
      <c r="BL166" s="15" t="s">
        <v>134</v>
      </c>
      <c r="BM166" s="232" t="s">
        <v>383</v>
      </c>
    </row>
    <row r="167" s="12" customFormat="1">
      <c r="B167" s="234"/>
      <c r="C167" s="235"/>
      <c r="D167" s="236" t="s">
        <v>136</v>
      </c>
      <c r="E167" s="237" t="s">
        <v>1</v>
      </c>
      <c r="F167" s="238" t="s">
        <v>384</v>
      </c>
      <c r="G167" s="235"/>
      <c r="H167" s="239">
        <v>1.0800000000000001</v>
      </c>
      <c r="I167" s="240"/>
      <c r="J167" s="235"/>
      <c r="K167" s="235"/>
      <c r="L167" s="241"/>
      <c r="M167" s="242"/>
      <c r="N167" s="243"/>
      <c r="O167" s="243"/>
      <c r="P167" s="243"/>
      <c r="Q167" s="243"/>
      <c r="R167" s="243"/>
      <c r="S167" s="243"/>
      <c r="T167" s="244"/>
      <c r="AT167" s="245" t="s">
        <v>136</v>
      </c>
      <c r="AU167" s="245" t="s">
        <v>84</v>
      </c>
      <c r="AV167" s="12" t="s">
        <v>84</v>
      </c>
      <c r="AW167" s="12" t="s">
        <v>31</v>
      </c>
      <c r="AX167" s="12" t="s">
        <v>74</v>
      </c>
      <c r="AY167" s="245" t="s">
        <v>126</v>
      </c>
    </row>
    <row r="168" s="12" customFormat="1">
      <c r="B168" s="234"/>
      <c r="C168" s="235"/>
      <c r="D168" s="236" t="s">
        <v>136</v>
      </c>
      <c r="E168" s="237" t="s">
        <v>1</v>
      </c>
      <c r="F168" s="238" t="s">
        <v>385</v>
      </c>
      <c r="G168" s="235"/>
      <c r="H168" s="239">
        <v>3.75</v>
      </c>
      <c r="I168" s="240"/>
      <c r="J168" s="235"/>
      <c r="K168" s="235"/>
      <c r="L168" s="241"/>
      <c r="M168" s="242"/>
      <c r="N168" s="243"/>
      <c r="O168" s="243"/>
      <c r="P168" s="243"/>
      <c r="Q168" s="243"/>
      <c r="R168" s="243"/>
      <c r="S168" s="243"/>
      <c r="T168" s="244"/>
      <c r="AT168" s="245" t="s">
        <v>136</v>
      </c>
      <c r="AU168" s="245" t="s">
        <v>84</v>
      </c>
      <c r="AV168" s="12" t="s">
        <v>84</v>
      </c>
      <c r="AW168" s="12" t="s">
        <v>31</v>
      </c>
      <c r="AX168" s="12" t="s">
        <v>74</v>
      </c>
      <c r="AY168" s="245" t="s">
        <v>126</v>
      </c>
    </row>
    <row r="169" s="13" customFormat="1">
      <c r="B169" s="246"/>
      <c r="C169" s="247"/>
      <c r="D169" s="236" t="s">
        <v>136</v>
      </c>
      <c r="E169" s="248" t="s">
        <v>1</v>
      </c>
      <c r="F169" s="249" t="s">
        <v>144</v>
      </c>
      <c r="G169" s="247"/>
      <c r="H169" s="250">
        <v>4.8300000000000001</v>
      </c>
      <c r="I169" s="251"/>
      <c r="J169" s="247"/>
      <c r="K169" s="247"/>
      <c r="L169" s="252"/>
      <c r="M169" s="253"/>
      <c r="N169" s="254"/>
      <c r="O169" s="254"/>
      <c r="P169" s="254"/>
      <c r="Q169" s="254"/>
      <c r="R169" s="254"/>
      <c r="S169" s="254"/>
      <c r="T169" s="255"/>
      <c r="AT169" s="256" t="s">
        <v>136</v>
      </c>
      <c r="AU169" s="256" t="s">
        <v>84</v>
      </c>
      <c r="AV169" s="13" t="s">
        <v>134</v>
      </c>
      <c r="AW169" s="13" t="s">
        <v>31</v>
      </c>
      <c r="AX169" s="13" t="s">
        <v>82</v>
      </c>
      <c r="AY169" s="256" t="s">
        <v>126</v>
      </c>
    </row>
    <row r="170" s="1" customFormat="1" ht="16.5" customHeight="1">
      <c r="B170" s="36"/>
      <c r="C170" s="257" t="s">
        <v>229</v>
      </c>
      <c r="D170" s="257" t="s">
        <v>193</v>
      </c>
      <c r="E170" s="258" t="s">
        <v>386</v>
      </c>
      <c r="F170" s="259" t="s">
        <v>387</v>
      </c>
      <c r="G170" s="260" t="s">
        <v>165</v>
      </c>
      <c r="H170" s="261">
        <v>10.143000000000001</v>
      </c>
      <c r="I170" s="262"/>
      <c r="J170" s="263">
        <f>ROUND(I170*H170,2)</f>
        <v>0</v>
      </c>
      <c r="K170" s="259" t="s">
        <v>1</v>
      </c>
      <c r="L170" s="264"/>
      <c r="M170" s="265" t="s">
        <v>1</v>
      </c>
      <c r="N170" s="266" t="s">
        <v>39</v>
      </c>
      <c r="O170" s="84"/>
      <c r="P170" s="230">
        <f>O170*H170</f>
        <v>0</v>
      </c>
      <c r="Q170" s="230">
        <v>0</v>
      </c>
      <c r="R170" s="230">
        <f>Q170*H170</f>
        <v>0</v>
      </c>
      <c r="S170" s="230">
        <v>0</v>
      </c>
      <c r="T170" s="231">
        <f>S170*H170</f>
        <v>0</v>
      </c>
      <c r="AR170" s="232" t="s">
        <v>172</v>
      </c>
      <c r="AT170" s="232" t="s">
        <v>193</v>
      </c>
      <c r="AU170" s="232" t="s">
        <v>84</v>
      </c>
      <c r="AY170" s="15" t="s">
        <v>126</v>
      </c>
      <c r="BE170" s="233">
        <f><![CDATA[IF(N170="základní",J170,0)]]></f>
        <v>0</v>
      </c>
      <c r="BF170" s="233">
        <f><![CDATA[IF(N170="snížená",J170,0)]]></f>
        <v>0</v>
      </c>
      <c r="BG170" s="233">
        <f><![CDATA[IF(N170="zákl. přenesená",J170,0)]]></f>
        <v>0</v>
      </c>
      <c r="BH170" s="233">
        <f><![CDATA[IF(N170="sníž. přenesená",J170,0)]]></f>
        <v>0</v>
      </c>
      <c r="BI170" s="233">
        <f><![CDATA[IF(N170="nulová",J170,0)]]></f>
        <v>0</v>
      </c>
      <c r="BJ170" s="15" t="s">
        <v>82</v>
      </c>
      <c r="BK170" s="233">
        <f>ROUND(I170*H170,2)</f>
        <v>0</v>
      </c>
      <c r="BL170" s="15" t="s">
        <v>134</v>
      </c>
      <c r="BM170" s="232" t="s">
        <v>388</v>
      </c>
    </row>
    <row r="171" s="12" customFormat="1">
      <c r="B171" s="234"/>
      <c r="C171" s="235"/>
      <c r="D171" s="236" t="s">
        <v>136</v>
      </c>
      <c r="E171" s="237" t="s">
        <v>1</v>
      </c>
      <c r="F171" s="238" t="s">
        <v>384</v>
      </c>
      <c r="G171" s="235"/>
      <c r="H171" s="239">
        <v>1.0800000000000001</v>
      </c>
      <c r="I171" s="240"/>
      <c r="J171" s="235"/>
      <c r="K171" s="235"/>
      <c r="L171" s="241"/>
      <c r="M171" s="242"/>
      <c r="N171" s="243"/>
      <c r="O171" s="243"/>
      <c r="P171" s="243"/>
      <c r="Q171" s="243"/>
      <c r="R171" s="243"/>
      <c r="S171" s="243"/>
      <c r="T171" s="244"/>
      <c r="AT171" s="245" t="s">
        <v>136</v>
      </c>
      <c r="AU171" s="245" t="s">
        <v>84</v>
      </c>
      <c r="AV171" s="12" t="s">
        <v>84</v>
      </c>
      <c r="AW171" s="12" t="s">
        <v>31</v>
      </c>
      <c r="AX171" s="12" t="s">
        <v>74</v>
      </c>
      <c r="AY171" s="245" t="s">
        <v>126</v>
      </c>
    </row>
    <row r="172" s="12" customFormat="1">
      <c r="B172" s="234"/>
      <c r="C172" s="235"/>
      <c r="D172" s="236" t="s">
        <v>136</v>
      </c>
      <c r="E172" s="237" t="s">
        <v>1</v>
      </c>
      <c r="F172" s="238" t="s">
        <v>385</v>
      </c>
      <c r="G172" s="235"/>
      <c r="H172" s="239">
        <v>3.75</v>
      </c>
      <c r="I172" s="240"/>
      <c r="J172" s="235"/>
      <c r="K172" s="235"/>
      <c r="L172" s="241"/>
      <c r="M172" s="242"/>
      <c r="N172" s="243"/>
      <c r="O172" s="243"/>
      <c r="P172" s="243"/>
      <c r="Q172" s="243"/>
      <c r="R172" s="243"/>
      <c r="S172" s="243"/>
      <c r="T172" s="244"/>
      <c r="AT172" s="245" t="s">
        <v>136</v>
      </c>
      <c r="AU172" s="245" t="s">
        <v>84</v>
      </c>
      <c r="AV172" s="12" t="s">
        <v>84</v>
      </c>
      <c r="AW172" s="12" t="s">
        <v>31</v>
      </c>
      <c r="AX172" s="12" t="s">
        <v>74</v>
      </c>
      <c r="AY172" s="245" t="s">
        <v>126</v>
      </c>
    </row>
    <row r="173" s="13" customFormat="1">
      <c r="B173" s="246"/>
      <c r="C173" s="247"/>
      <c r="D173" s="236" t="s">
        <v>136</v>
      </c>
      <c r="E173" s="248" t="s">
        <v>1</v>
      </c>
      <c r="F173" s="249" t="s">
        <v>144</v>
      </c>
      <c r="G173" s="247"/>
      <c r="H173" s="250">
        <v>4.8300000000000001</v>
      </c>
      <c r="I173" s="251"/>
      <c r="J173" s="247"/>
      <c r="K173" s="247"/>
      <c r="L173" s="252"/>
      <c r="M173" s="253"/>
      <c r="N173" s="254"/>
      <c r="O173" s="254"/>
      <c r="P173" s="254"/>
      <c r="Q173" s="254"/>
      <c r="R173" s="254"/>
      <c r="S173" s="254"/>
      <c r="T173" s="255"/>
      <c r="AT173" s="256" t="s">
        <v>136</v>
      </c>
      <c r="AU173" s="256" t="s">
        <v>84</v>
      </c>
      <c r="AV173" s="13" t="s">
        <v>134</v>
      </c>
      <c r="AW173" s="13" t="s">
        <v>31</v>
      </c>
      <c r="AX173" s="13" t="s">
        <v>74</v>
      </c>
      <c r="AY173" s="256" t="s">
        <v>126</v>
      </c>
    </row>
    <row r="174" s="12" customFormat="1">
      <c r="B174" s="234"/>
      <c r="C174" s="235"/>
      <c r="D174" s="236" t="s">
        <v>136</v>
      </c>
      <c r="E174" s="237" t="s">
        <v>1</v>
      </c>
      <c r="F174" s="238" t="s">
        <v>389</v>
      </c>
      <c r="G174" s="235"/>
      <c r="H174" s="239">
        <v>10.143000000000001</v>
      </c>
      <c r="I174" s="240"/>
      <c r="J174" s="235"/>
      <c r="K174" s="235"/>
      <c r="L174" s="241"/>
      <c r="M174" s="242"/>
      <c r="N174" s="243"/>
      <c r="O174" s="243"/>
      <c r="P174" s="243"/>
      <c r="Q174" s="243"/>
      <c r="R174" s="243"/>
      <c r="S174" s="243"/>
      <c r="T174" s="244"/>
      <c r="AT174" s="245" t="s">
        <v>136</v>
      </c>
      <c r="AU174" s="245" t="s">
        <v>84</v>
      </c>
      <c r="AV174" s="12" t="s">
        <v>84</v>
      </c>
      <c r="AW174" s="12" t="s">
        <v>31</v>
      </c>
      <c r="AX174" s="12" t="s">
        <v>82</v>
      </c>
      <c r="AY174" s="245" t="s">
        <v>126</v>
      </c>
    </row>
    <row r="175" s="11" customFormat="1" ht="22.8" customHeight="1">
      <c r="B175" s="205"/>
      <c r="C175" s="206"/>
      <c r="D175" s="207" t="s">
        <v>73</v>
      </c>
      <c r="E175" s="219" t="s">
        <v>84</v>
      </c>
      <c r="F175" s="219" t="s">
        <v>390</v>
      </c>
      <c r="G175" s="206"/>
      <c r="H175" s="206"/>
      <c r="I175" s="209"/>
      <c r="J175" s="220">
        <f>BK175</f>
        <v>0</v>
      </c>
      <c r="K175" s="206"/>
      <c r="L175" s="211"/>
      <c r="M175" s="212"/>
      <c r="N175" s="213"/>
      <c r="O175" s="213"/>
      <c r="P175" s="214">
        <f>SUM(P176:P183)</f>
        <v>0</v>
      </c>
      <c r="Q175" s="213"/>
      <c r="R175" s="214">
        <f>SUM(R176:R183)</f>
        <v>0.018440700000000004</v>
      </c>
      <c r="S175" s="213"/>
      <c r="T175" s="215">
        <f>SUM(T176:T183)</f>
        <v>0</v>
      </c>
      <c r="AR175" s="216" t="s">
        <v>82</v>
      </c>
      <c r="AT175" s="217" t="s">
        <v>73</v>
      </c>
      <c r="AU175" s="217" t="s">
        <v>82</v>
      </c>
      <c r="AY175" s="216" t="s">
        <v>126</v>
      </c>
      <c r="BK175" s="218">
        <f>SUM(BK176:BK183)</f>
        <v>0</v>
      </c>
    </row>
    <row r="176" s="1" customFormat="1" ht="24" customHeight="1">
      <c r="B176" s="36"/>
      <c r="C176" s="221" t="s">
        <v>234</v>
      </c>
      <c r="D176" s="221" t="s">
        <v>129</v>
      </c>
      <c r="E176" s="222" t="s">
        <v>391</v>
      </c>
      <c r="F176" s="223" t="s">
        <v>392</v>
      </c>
      <c r="G176" s="224" t="s">
        <v>132</v>
      </c>
      <c r="H176" s="225">
        <v>29.510000000000002</v>
      </c>
      <c r="I176" s="226"/>
      <c r="J176" s="227">
        <f>ROUND(I176*H176,2)</f>
        <v>0</v>
      </c>
      <c r="K176" s="223" t="s">
        <v>204</v>
      </c>
      <c r="L176" s="41"/>
      <c r="M176" s="228" t="s">
        <v>1</v>
      </c>
      <c r="N176" s="229" t="s">
        <v>39</v>
      </c>
      <c r="O176" s="84"/>
      <c r="P176" s="230">
        <f>O176*H176</f>
        <v>0</v>
      </c>
      <c r="Q176" s="230">
        <v>0.00027</v>
      </c>
      <c r="R176" s="230">
        <f>Q176*H176</f>
        <v>0.0079677000000000012</v>
      </c>
      <c r="S176" s="230">
        <v>0</v>
      </c>
      <c r="T176" s="231">
        <f>S176*H176</f>
        <v>0</v>
      </c>
      <c r="AR176" s="232" t="s">
        <v>134</v>
      </c>
      <c r="AT176" s="232" t="s">
        <v>129</v>
      </c>
      <c r="AU176" s="232" t="s">
        <v>84</v>
      </c>
      <c r="AY176" s="15" t="s">
        <v>126</v>
      </c>
      <c r="BE176" s="233">
        <f><![CDATA[IF(N176="základní",J176,0)]]></f>
        <v>0</v>
      </c>
      <c r="BF176" s="233">
        <f><![CDATA[IF(N176="snížená",J176,0)]]></f>
        <v>0</v>
      </c>
      <c r="BG176" s="233">
        <f><![CDATA[IF(N176="zákl. přenesená",J176,0)]]></f>
        <v>0</v>
      </c>
      <c r="BH176" s="233">
        <f><![CDATA[IF(N176="sníž. přenesená",J176,0)]]></f>
        <v>0</v>
      </c>
      <c r="BI176" s="233">
        <f><![CDATA[IF(N176="nulová",J176,0)]]></f>
        <v>0</v>
      </c>
      <c r="BJ176" s="15" t="s">
        <v>82</v>
      </c>
      <c r="BK176" s="233">
        <f>ROUND(I176*H176,2)</f>
        <v>0</v>
      </c>
      <c r="BL176" s="15" t="s">
        <v>134</v>
      </c>
      <c r="BM176" s="232" t="s">
        <v>393</v>
      </c>
    </row>
    <row r="177" s="12" customFormat="1">
      <c r="B177" s="234"/>
      <c r="C177" s="235"/>
      <c r="D177" s="236" t="s">
        <v>136</v>
      </c>
      <c r="E177" s="237" t="s">
        <v>1</v>
      </c>
      <c r="F177" s="238" t="s">
        <v>329</v>
      </c>
      <c r="G177" s="235"/>
      <c r="H177" s="239">
        <v>29.510000000000002</v>
      </c>
      <c r="I177" s="240"/>
      <c r="J177" s="235"/>
      <c r="K177" s="235"/>
      <c r="L177" s="241"/>
      <c r="M177" s="242"/>
      <c r="N177" s="243"/>
      <c r="O177" s="243"/>
      <c r="P177" s="243"/>
      <c r="Q177" s="243"/>
      <c r="R177" s="243"/>
      <c r="S177" s="243"/>
      <c r="T177" s="244"/>
      <c r="AT177" s="245" t="s">
        <v>136</v>
      </c>
      <c r="AU177" s="245" t="s">
        <v>84</v>
      </c>
      <c r="AV177" s="12" t="s">
        <v>84</v>
      </c>
      <c r="AW177" s="12" t="s">
        <v>31</v>
      </c>
      <c r="AX177" s="12" t="s">
        <v>82</v>
      </c>
      <c r="AY177" s="245" t="s">
        <v>126</v>
      </c>
    </row>
    <row r="178" s="1" customFormat="1" ht="24" customHeight="1">
      <c r="B178" s="36"/>
      <c r="C178" s="257" t="s">
        <v>222</v>
      </c>
      <c r="D178" s="257" t="s">
        <v>193</v>
      </c>
      <c r="E178" s="258" t="s">
        <v>394</v>
      </c>
      <c r="F178" s="259" t="s">
        <v>395</v>
      </c>
      <c r="G178" s="260" t="s">
        <v>132</v>
      </c>
      <c r="H178" s="261">
        <v>44.265000000000001</v>
      </c>
      <c r="I178" s="262"/>
      <c r="J178" s="263">
        <f>ROUND(I178*H178,2)</f>
        <v>0</v>
      </c>
      <c r="K178" s="259" t="s">
        <v>204</v>
      </c>
      <c r="L178" s="264"/>
      <c r="M178" s="265" t="s">
        <v>1</v>
      </c>
      <c r="N178" s="266" t="s">
        <v>39</v>
      </c>
      <c r="O178" s="84"/>
      <c r="P178" s="230">
        <f>O178*H178</f>
        <v>0</v>
      </c>
      <c r="Q178" s="230">
        <v>0.00020000000000000001</v>
      </c>
      <c r="R178" s="230">
        <f>Q178*H178</f>
        <v>0.0088529999999999998</v>
      </c>
      <c r="S178" s="230">
        <v>0</v>
      </c>
      <c r="T178" s="231">
        <f>S178*H178</f>
        <v>0</v>
      </c>
      <c r="AR178" s="232" t="s">
        <v>172</v>
      </c>
      <c r="AT178" s="232" t="s">
        <v>193</v>
      </c>
      <c r="AU178" s="232" t="s">
        <v>84</v>
      </c>
      <c r="AY178" s="15" t="s">
        <v>126</v>
      </c>
      <c r="BE178" s="233">
        <f><![CDATA[IF(N178="základní",J178,0)]]></f>
        <v>0</v>
      </c>
      <c r="BF178" s="233">
        <f><![CDATA[IF(N178="snížená",J178,0)]]></f>
        <v>0</v>
      </c>
      <c r="BG178" s="233">
        <f><![CDATA[IF(N178="zákl. přenesená",J178,0)]]></f>
        <v>0</v>
      </c>
      <c r="BH178" s="233">
        <f><![CDATA[IF(N178="sníž. přenesená",J178,0)]]></f>
        <v>0</v>
      </c>
      <c r="BI178" s="233">
        <f><![CDATA[IF(N178="nulová",J178,0)]]></f>
        <v>0</v>
      </c>
      <c r="BJ178" s="15" t="s">
        <v>82</v>
      </c>
      <c r="BK178" s="233">
        <f>ROUND(I178*H178,2)</f>
        <v>0</v>
      </c>
      <c r="BL178" s="15" t="s">
        <v>134</v>
      </c>
      <c r="BM178" s="232" t="s">
        <v>396</v>
      </c>
    </row>
    <row r="179" s="12" customFormat="1">
      <c r="B179" s="234"/>
      <c r="C179" s="235"/>
      <c r="D179" s="236" t="s">
        <v>136</v>
      </c>
      <c r="E179" s="237" t="s">
        <v>1</v>
      </c>
      <c r="F179" s="238" t="s">
        <v>397</v>
      </c>
      <c r="G179" s="235"/>
      <c r="H179" s="239">
        <v>44.265000000000001</v>
      </c>
      <c r="I179" s="240"/>
      <c r="J179" s="235"/>
      <c r="K179" s="235"/>
      <c r="L179" s="241"/>
      <c r="M179" s="242"/>
      <c r="N179" s="243"/>
      <c r="O179" s="243"/>
      <c r="P179" s="243"/>
      <c r="Q179" s="243"/>
      <c r="R179" s="243"/>
      <c r="S179" s="243"/>
      <c r="T179" s="244"/>
      <c r="AT179" s="245" t="s">
        <v>136</v>
      </c>
      <c r="AU179" s="245" t="s">
        <v>84</v>
      </c>
      <c r="AV179" s="12" t="s">
        <v>84</v>
      </c>
      <c r="AW179" s="12" t="s">
        <v>31</v>
      </c>
      <c r="AX179" s="12" t="s">
        <v>82</v>
      </c>
      <c r="AY179" s="245" t="s">
        <v>126</v>
      </c>
    </row>
    <row r="180" s="1" customFormat="1" ht="24" customHeight="1">
      <c r="B180" s="36"/>
      <c r="C180" s="221" t="s">
        <v>7</v>
      </c>
      <c r="D180" s="221" t="s">
        <v>129</v>
      </c>
      <c r="E180" s="222" t="s">
        <v>398</v>
      </c>
      <c r="F180" s="223" t="s">
        <v>399</v>
      </c>
      <c r="G180" s="224" t="s">
        <v>220</v>
      </c>
      <c r="H180" s="225">
        <v>1</v>
      </c>
      <c r="I180" s="226"/>
      <c r="J180" s="227">
        <f>ROUND(I180*H180,2)</f>
        <v>0</v>
      </c>
      <c r="K180" s="223" t="s">
        <v>204</v>
      </c>
      <c r="L180" s="41"/>
      <c r="M180" s="228" t="s">
        <v>1</v>
      </c>
      <c r="N180" s="229" t="s">
        <v>39</v>
      </c>
      <c r="O180" s="84"/>
      <c r="P180" s="230">
        <f>O180*H180</f>
        <v>0</v>
      </c>
      <c r="Q180" s="230">
        <v>0.00033</v>
      </c>
      <c r="R180" s="230">
        <f>Q180*H180</f>
        <v>0.00033</v>
      </c>
      <c r="S180" s="230">
        <v>0</v>
      </c>
      <c r="T180" s="231">
        <f>S180*H180</f>
        <v>0</v>
      </c>
      <c r="AR180" s="232" t="s">
        <v>134</v>
      </c>
      <c r="AT180" s="232" t="s">
        <v>129</v>
      </c>
      <c r="AU180" s="232" t="s">
        <v>84</v>
      </c>
      <c r="AY180" s="15" t="s">
        <v>126</v>
      </c>
      <c r="BE180" s="233">
        <f><![CDATA[IF(N180="základní",J180,0)]]></f>
        <v>0</v>
      </c>
      <c r="BF180" s="233">
        <f><![CDATA[IF(N180="snížená",J180,0)]]></f>
        <v>0</v>
      </c>
      <c r="BG180" s="233">
        <f><![CDATA[IF(N180="zákl. přenesená",J180,0)]]></f>
        <v>0</v>
      </c>
      <c r="BH180" s="233">
        <f><![CDATA[IF(N180="sníž. přenesená",J180,0)]]></f>
        <v>0</v>
      </c>
      <c r="BI180" s="233">
        <f><![CDATA[IF(N180="nulová",J180,0)]]></f>
        <v>0</v>
      </c>
      <c r="BJ180" s="15" t="s">
        <v>82</v>
      </c>
      <c r="BK180" s="233">
        <f>ROUND(I180*H180,2)</f>
        <v>0</v>
      </c>
      <c r="BL180" s="15" t="s">
        <v>134</v>
      </c>
      <c r="BM180" s="232" t="s">
        <v>400</v>
      </c>
    </row>
    <row r="181" s="1" customFormat="1" ht="16.5" customHeight="1">
      <c r="B181" s="36"/>
      <c r="C181" s="257" t="s">
        <v>246</v>
      </c>
      <c r="D181" s="257" t="s">
        <v>193</v>
      </c>
      <c r="E181" s="258" t="s">
        <v>401</v>
      </c>
      <c r="F181" s="259" t="s">
        <v>402</v>
      </c>
      <c r="G181" s="260" t="s">
        <v>220</v>
      </c>
      <c r="H181" s="261">
        <v>1</v>
      </c>
      <c r="I181" s="262"/>
      <c r="J181" s="263">
        <f>ROUND(I181*H181,2)</f>
        <v>0</v>
      </c>
      <c r="K181" s="259" t="s">
        <v>204</v>
      </c>
      <c r="L181" s="264"/>
      <c r="M181" s="265" t="s">
        <v>1</v>
      </c>
      <c r="N181" s="266" t="s">
        <v>39</v>
      </c>
      <c r="O181" s="84"/>
      <c r="P181" s="230">
        <f>O181*H181</f>
        <v>0</v>
      </c>
      <c r="Q181" s="230">
        <v>0.00032000000000000003</v>
      </c>
      <c r="R181" s="230">
        <f>Q181*H181</f>
        <v>0.00032000000000000003</v>
      </c>
      <c r="S181" s="230">
        <v>0</v>
      </c>
      <c r="T181" s="231">
        <f>S181*H181</f>
        <v>0</v>
      </c>
      <c r="AR181" s="232" t="s">
        <v>172</v>
      </c>
      <c r="AT181" s="232" t="s">
        <v>193</v>
      </c>
      <c r="AU181" s="232" t="s">
        <v>84</v>
      </c>
      <c r="AY181" s="15" t="s">
        <v>126</v>
      </c>
      <c r="BE181" s="233">
        <f><![CDATA[IF(N181="základní",J181,0)]]></f>
        <v>0</v>
      </c>
      <c r="BF181" s="233">
        <f><![CDATA[IF(N181="snížená",J181,0)]]></f>
        <v>0</v>
      </c>
      <c r="BG181" s="233">
        <f><![CDATA[IF(N181="zákl. přenesená",J181,0)]]></f>
        <v>0</v>
      </c>
      <c r="BH181" s="233">
        <f><![CDATA[IF(N181="sníž. přenesená",J181,0)]]></f>
        <v>0</v>
      </c>
      <c r="BI181" s="233">
        <f><![CDATA[IF(N181="nulová",J181,0)]]></f>
        <v>0</v>
      </c>
      <c r="BJ181" s="15" t="s">
        <v>82</v>
      </c>
      <c r="BK181" s="233">
        <f>ROUND(I181*H181,2)</f>
        <v>0</v>
      </c>
      <c r="BL181" s="15" t="s">
        <v>134</v>
      </c>
      <c r="BM181" s="232" t="s">
        <v>403</v>
      </c>
    </row>
    <row r="182" s="1" customFormat="1" ht="24" customHeight="1">
      <c r="B182" s="36"/>
      <c r="C182" s="221" t="s">
        <v>251</v>
      </c>
      <c r="D182" s="221" t="s">
        <v>129</v>
      </c>
      <c r="E182" s="222" t="s">
        <v>404</v>
      </c>
      <c r="F182" s="223" t="s">
        <v>405</v>
      </c>
      <c r="G182" s="224" t="s">
        <v>220</v>
      </c>
      <c r="H182" s="225">
        <v>1</v>
      </c>
      <c r="I182" s="226"/>
      <c r="J182" s="227">
        <f>ROUND(I182*H182,2)</f>
        <v>0</v>
      </c>
      <c r="K182" s="223" t="s">
        <v>204</v>
      </c>
      <c r="L182" s="41"/>
      <c r="M182" s="228" t="s">
        <v>1</v>
      </c>
      <c r="N182" s="229" t="s">
        <v>39</v>
      </c>
      <c r="O182" s="84"/>
      <c r="P182" s="230">
        <f>O182*H182</f>
        <v>0</v>
      </c>
      <c r="Q182" s="230">
        <v>0.00048999999999999998</v>
      </c>
      <c r="R182" s="230">
        <f>Q182*H182</f>
        <v>0.00048999999999999998</v>
      </c>
      <c r="S182" s="230">
        <v>0</v>
      </c>
      <c r="T182" s="231">
        <f>S182*H182</f>
        <v>0</v>
      </c>
      <c r="AR182" s="232" t="s">
        <v>134</v>
      </c>
      <c r="AT182" s="232" t="s">
        <v>129</v>
      </c>
      <c r="AU182" s="232" t="s">
        <v>84</v>
      </c>
      <c r="AY182" s="15" t="s">
        <v>126</v>
      </c>
      <c r="BE182" s="233">
        <f><![CDATA[IF(N182="základní",J182,0)]]></f>
        <v>0</v>
      </c>
      <c r="BF182" s="233">
        <f><![CDATA[IF(N182="snížená",J182,0)]]></f>
        <v>0</v>
      </c>
      <c r="BG182" s="233">
        <f><![CDATA[IF(N182="zákl. přenesená",J182,0)]]></f>
        <v>0</v>
      </c>
      <c r="BH182" s="233">
        <f><![CDATA[IF(N182="sníž. přenesená",J182,0)]]></f>
        <v>0</v>
      </c>
      <c r="BI182" s="233">
        <f><![CDATA[IF(N182="nulová",J182,0)]]></f>
        <v>0</v>
      </c>
      <c r="BJ182" s="15" t="s">
        <v>82</v>
      </c>
      <c r="BK182" s="233">
        <f>ROUND(I182*H182,2)</f>
        <v>0</v>
      </c>
      <c r="BL182" s="15" t="s">
        <v>134</v>
      </c>
      <c r="BM182" s="232" t="s">
        <v>406</v>
      </c>
    </row>
    <row r="183" s="1" customFormat="1" ht="16.5" customHeight="1">
      <c r="B183" s="36"/>
      <c r="C183" s="257" t="s">
        <v>255</v>
      </c>
      <c r="D183" s="257" t="s">
        <v>193</v>
      </c>
      <c r="E183" s="258" t="s">
        <v>407</v>
      </c>
      <c r="F183" s="259" t="s">
        <v>408</v>
      </c>
      <c r="G183" s="260" t="s">
        <v>220</v>
      </c>
      <c r="H183" s="261">
        <v>1</v>
      </c>
      <c r="I183" s="262"/>
      <c r="J183" s="263">
        <f>ROUND(I183*H183,2)</f>
        <v>0</v>
      </c>
      <c r="K183" s="259" t="s">
        <v>204</v>
      </c>
      <c r="L183" s="264"/>
      <c r="M183" s="265" t="s">
        <v>1</v>
      </c>
      <c r="N183" s="266" t="s">
        <v>39</v>
      </c>
      <c r="O183" s="84"/>
      <c r="P183" s="230">
        <f>O183*H183</f>
        <v>0</v>
      </c>
      <c r="Q183" s="230">
        <v>0.00048000000000000001</v>
      </c>
      <c r="R183" s="230">
        <f>Q183*H183</f>
        <v>0.00048000000000000001</v>
      </c>
      <c r="S183" s="230">
        <v>0</v>
      </c>
      <c r="T183" s="231">
        <f>S183*H183</f>
        <v>0</v>
      </c>
      <c r="AR183" s="232" t="s">
        <v>172</v>
      </c>
      <c r="AT183" s="232" t="s">
        <v>193</v>
      </c>
      <c r="AU183" s="232" t="s">
        <v>84</v>
      </c>
      <c r="AY183" s="15" t="s">
        <v>126</v>
      </c>
      <c r="BE183" s="233">
        <f><![CDATA[IF(N183="základní",J183,0)]]></f>
        <v>0</v>
      </c>
      <c r="BF183" s="233">
        <f><![CDATA[IF(N183="snížená",J183,0)]]></f>
        <v>0</v>
      </c>
      <c r="BG183" s="233">
        <f><![CDATA[IF(N183="zákl. přenesená",J183,0)]]></f>
        <v>0</v>
      </c>
      <c r="BH183" s="233">
        <f><![CDATA[IF(N183="sníž. přenesená",J183,0)]]></f>
        <v>0</v>
      </c>
      <c r="BI183" s="233">
        <f><![CDATA[IF(N183="nulová",J183,0)]]></f>
        <v>0</v>
      </c>
      <c r="BJ183" s="15" t="s">
        <v>82</v>
      </c>
      <c r="BK183" s="233">
        <f>ROUND(I183*H183,2)</f>
        <v>0</v>
      </c>
      <c r="BL183" s="15" t="s">
        <v>134</v>
      </c>
      <c r="BM183" s="232" t="s">
        <v>409</v>
      </c>
    </row>
    <row r="184" s="11" customFormat="1" ht="22.8" customHeight="1">
      <c r="B184" s="205"/>
      <c r="C184" s="206"/>
      <c r="D184" s="207" t="s">
        <v>73</v>
      </c>
      <c r="E184" s="219" t="s">
        <v>145</v>
      </c>
      <c r="F184" s="219" t="s">
        <v>410</v>
      </c>
      <c r="G184" s="206"/>
      <c r="H184" s="206"/>
      <c r="I184" s="209"/>
      <c r="J184" s="220">
        <f>BK184</f>
        <v>0</v>
      </c>
      <c r="K184" s="206"/>
      <c r="L184" s="211"/>
      <c r="M184" s="212"/>
      <c r="N184" s="213"/>
      <c r="O184" s="213"/>
      <c r="P184" s="214">
        <f>SUM(P185:P188)</f>
        <v>0</v>
      </c>
      <c r="Q184" s="213"/>
      <c r="R184" s="214">
        <f>SUM(R185:R188)</f>
        <v>0</v>
      </c>
      <c r="S184" s="213"/>
      <c r="T184" s="215">
        <f>SUM(T185:T188)</f>
        <v>0</v>
      </c>
      <c r="AR184" s="216" t="s">
        <v>82</v>
      </c>
      <c r="AT184" s="217" t="s">
        <v>73</v>
      </c>
      <c r="AU184" s="217" t="s">
        <v>82</v>
      </c>
      <c r="AY184" s="216" t="s">
        <v>126</v>
      </c>
      <c r="BK184" s="218">
        <f>SUM(BK185:BK188)</f>
        <v>0</v>
      </c>
    </row>
    <row r="185" s="1" customFormat="1" ht="24" customHeight="1">
      <c r="B185" s="36"/>
      <c r="C185" s="221" t="s">
        <v>261</v>
      </c>
      <c r="D185" s="221" t="s">
        <v>129</v>
      </c>
      <c r="E185" s="222" t="s">
        <v>411</v>
      </c>
      <c r="F185" s="223" t="s">
        <v>412</v>
      </c>
      <c r="G185" s="224" t="s">
        <v>220</v>
      </c>
      <c r="H185" s="225">
        <v>161</v>
      </c>
      <c r="I185" s="226"/>
      <c r="J185" s="227">
        <f>ROUND(I185*H185,2)</f>
        <v>0</v>
      </c>
      <c r="K185" s="223" t="s">
        <v>1</v>
      </c>
      <c r="L185" s="41"/>
      <c r="M185" s="228" t="s">
        <v>1</v>
      </c>
      <c r="N185" s="229" t="s">
        <v>39</v>
      </c>
      <c r="O185" s="84"/>
      <c r="P185" s="230">
        <f>O185*H185</f>
        <v>0</v>
      </c>
      <c r="Q185" s="230">
        <v>0</v>
      </c>
      <c r="R185" s="230">
        <f>Q185*H185</f>
        <v>0</v>
      </c>
      <c r="S185" s="230">
        <v>0</v>
      </c>
      <c r="T185" s="231">
        <f>S185*H185</f>
        <v>0</v>
      </c>
      <c r="AR185" s="232" t="s">
        <v>134</v>
      </c>
      <c r="AT185" s="232" t="s">
        <v>129</v>
      </c>
      <c r="AU185" s="232" t="s">
        <v>84</v>
      </c>
      <c r="AY185" s="15" t="s">
        <v>126</v>
      </c>
      <c r="BE185" s="233">
        <f><![CDATA[IF(N185="základní",J185,0)]]></f>
        <v>0</v>
      </c>
      <c r="BF185" s="233">
        <f><![CDATA[IF(N185="snížená",J185,0)]]></f>
        <v>0</v>
      </c>
      <c r="BG185" s="233">
        <f><![CDATA[IF(N185="zákl. přenesená",J185,0)]]></f>
        <v>0</v>
      </c>
      <c r="BH185" s="233">
        <f><![CDATA[IF(N185="sníž. přenesená",J185,0)]]></f>
        <v>0</v>
      </c>
      <c r="BI185" s="233">
        <f><![CDATA[IF(N185="nulová",J185,0)]]></f>
        <v>0</v>
      </c>
      <c r="BJ185" s="15" t="s">
        <v>82</v>
      </c>
      <c r="BK185" s="233">
        <f>ROUND(I185*H185,2)</f>
        <v>0</v>
      </c>
      <c r="BL185" s="15" t="s">
        <v>134</v>
      </c>
      <c r="BM185" s="232" t="s">
        <v>413</v>
      </c>
    </row>
    <row r="186" s="12" customFormat="1">
      <c r="B186" s="234"/>
      <c r="C186" s="235"/>
      <c r="D186" s="236" t="s">
        <v>136</v>
      </c>
      <c r="E186" s="237" t="s">
        <v>1</v>
      </c>
      <c r="F186" s="238" t="s">
        <v>414</v>
      </c>
      <c r="G186" s="235"/>
      <c r="H186" s="239">
        <v>161</v>
      </c>
      <c r="I186" s="240"/>
      <c r="J186" s="235"/>
      <c r="K186" s="235"/>
      <c r="L186" s="241"/>
      <c r="M186" s="242"/>
      <c r="N186" s="243"/>
      <c r="O186" s="243"/>
      <c r="P186" s="243"/>
      <c r="Q186" s="243"/>
      <c r="R186" s="243"/>
      <c r="S186" s="243"/>
      <c r="T186" s="244"/>
      <c r="AT186" s="245" t="s">
        <v>136</v>
      </c>
      <c r="AU186" s="245" t="s">
        <v>84</v>
      </c>
      <c r="AV186" s="12" t="s">
        <v>84</v>
      </c>
      <c r="AW186" s="12" t="s">
        <v>31</v>
      </c>
      <c r="AX186" s="12" t="s">
        <v>82</v>
      </c>
      <c r="AY186" s="245" t="s">
        <v>126</v>
      </c>
    </row>
    <row r="187" s="1" customFormat="1" ht="24" customHeight="1">
      <c r="B187" s="36"/>
      <c r="C187" s="221" t="s">
        <v>268</v>
      </c>
      <c r="D187" s="221" t="s">
        <v>129</v>
      </c>
      <c r="E187" s="222" t="s">
        <v>415</v>
      </c>
      <c r="F187" s="223" t="s">
        <v>416</v>
      </c>
      <c r="G187" s="224" t="s">
        <v>220</v>
      </c>
      <c r="H187" s="225">
        <v>161</v>
      </c>
      <c r="I187" s="226"/>
      <c r="J187" s="227">
        <f>ROUND(I187*H187,2)</f>
        <v>0</v>
      </c>
      <c r="K187" s="223" t="s">
        <v>1</v>
      </c>
      <c r="L187" s="41"/>
      <c r="M187" s="228" t="s">
        <v>1</v>
      </c>
      <c r="N187" s="229" t="s">
        <v>39</v>
      </c>
      <c r="O187" s="84"/>
      <c r="P187" s="230">
        <f>O187*H187</f>
        <v>0</v>
      </c>
      <c r="Q187" s="230">
        <v>0</v>
      </c>
      <c r="R187" s="230">
        <f>Q187*H187</f>
        <v>0</v>
      </c>
      <c r="S187" s="230">
        <v>0</v>
      </c>
      <c r="T187" s="231">
        <f>S187*H187</f>
        <v>0</v>
      </c>
      <c r="AR187" s="232" t="s">
        <v>134</v>
      </c>
      <c r="AT187" s="232" t="s">
        <v>129</v>
      </c>
      <c r="AU187" s="232" t="s">
        <v>84</v>
      </c>
      <c r="AY187" s="15" t="s">
        <v>126</v>
      </c>
      <c r="BE187" s="233">
        <f><![CDATA[IF(N187="základní",J187,0)]]></f>
        <v>0</v>
      </c>
      <c r="BF187" s="233">
        <f><![CDATA[IF(N187="snížená",J187,0)]]></f>
        <v>0</v>
      </c>
      <c r="BG187" s="233">
        <f><![CDATA[IF(N187="zákl. přenesená",J187,0)]]></f>
        <v>0</v>
      </c>
      <c r="BH187" s="233">
        <f><![CDATA[IF(N187="sníž. přenesená",J187,0)]]></f>
        <v>0</v>
      </c>
      <c r="BI187" s="233">
        <f><![CDATA[IF(N187="nulová",J187,0)]]></f>
        <v>0</v>
      </c>
      <c r="BJ187" s="15" t="s">
        <v>82</v>
      </c>
      <c r="BK187" s="233">
        <f>ROUND(I187*H187,2)</f>
        <v>0</v>
      </c>
      <c r="BL187" s="15" t="s">
        <v>134</v>
      </c>
      <c r="BM187" s="232" t="s">
        <v>417</v>
      </c>
    </row>
    <row r="188" s="1" customFormat="1" ht="16.5" customHeight="1">
      <c r="B188" s="36"/>
      <c r="C188" s="221" t="s">
        <v>273</v>
      </c>
      <c r="D188" s="221" t="s">
        <v>129</v>
      </c>
      <c r="E188" s="222" t="s">
        <v>418</v>
      </c>
      <c r="F188" s="223" t="s">
        <v>419</v>
      </c>
      <c r="G188" s="224" t="s">
        <v>220</v>
      </c>
      <c r="H188" s="225">
        <v>161</v>
      </c>
      <c r="I188" s="226"/>
      <c r="J188" s="227">
        <f>ROUND(I188*H188,2)</f>
        <v>0</v>
      </c>
      <c r="K188" s="223" t="s">
        <v>1</v>
      </c>
      <c r="L188" s="41"/>
      <c r="M188" s="228" t="s">
        <v>1</v>
      </c>
      <c r="N188" s="229" t="s">
        <v>39</v>
      </c>
      <c r="O188" s="84"/>
      <c r="P188" s="230">
        <f>O188*H188</f>
        <v>0</v>
      </c>
      <c r="Q188" s="230">
        <v>0</v>
      </c>
      <c r="R188" s="230">
        <f>Q188*H188</f>
        <v>0</v>
      </c>
      <c r="S188" s="230">
        <v>0</v>
      </c>
      <c r="T188" s="231">
        <f>S188*H188</f>
        <v>0</v>
      </c>
      <c r="AR188" s="232" t="s">
        <v>134</v>
      </c>
      <c r="AT188" s="232" t="s">
        <v>129</v>
      </c>
      <c r="AU188" s="232" t="s">
        <v>84</v>
      </c>
      <c r="AY188" s="15" t="s">
        <v>126</v>
      </c>
      <c r="BE188" s="233">
        <f><![CDATA[IF(N188="základní",J188,0)]]></f>
        <v>0</v>
      </c>
      <c r="BF188" s="233">
        <f><![CDATA[IF(N188="snížená",J188,0)]]></f>
        <v>0</v>
      </c>
      <c r="BG188" s="233">
        <f><![CDATA[IF(N188="zákl. přenesená",J188,0)]]></f>
        <v>0</v>
      </c>
      <c r="BH188" s="233">
        <f><![CDATA[IF(N188="sníž. přenesená",J188,0)]]></f>
        <v>0</v>
      </c>
      <c r="BI188" s="233">
        <f><![CDATA[IF(N188="nulová",J188,0)]]></f>
        <v>0</v>
      </c>
      <c r="BJ188" s="15" t="s">
        <v>82</v>
      </c>
      <c r="BK188" s="233">
        <f>ROUND(I188*H188,2)</f>
        <v>0</v>
      </c>
      <c r="BL188" s="15" t="s">
        <v>134</v>
      </c>
      <c r="BM188" s="232" t="s">
        <v>420</v>
      </c>
    </row>
    <row r="189" s="11" customFormat="1" ht="22.8" customHeight="1">
      <c r="B189" s="205"/>
      <c r="C189" s="206"/>
      <c r="D189" s="207" t="s">
        <v>73</v>
      </c>
      <c r="E189" s="219" t="s">
        <v>134</v>
      </c>
      <c r="F189" s="219" t="s">
        <v>421</v>
      </c>
      <c r="G189" s="206"/>
      <c r="H189" s="206"/>
      <c r="I189" s="209"/>
      <c r="J189" s="220">
        <f>BK189</f>
        <v>0</v>
      </c>
      <c r="K189" s="206"/>
      <c r="L189" s="211"/>
      <c r="M189" s="212"/>
      <c r="N189" s="213"/>
      <c r="O189" s="213"/>
      <c r="P189" s="214">
        <f>SUM(P190:P198)</f>
        <v>0</v>
      </c>
      <c r="Q189" s="213"/>
      <c r="R189" s="214">
        <f>SUM(R190:R198)</f>
        <v>0</v>
      </c>
      <c r="S189" s="213"/>
      <c r="T189" s="215">
        <f>SUM(T190:T198)</f>
        <v>0</v>
      </c>
      <c r="AR189" s="216" t="s">
        <v>82</v>
      </c>
      <c r="AT189" s="217" t="s">
        <v>73</v>
      </c>
      <c r="AU189" s="217" t="s">
        <v>82</v>
      </c>
      <c r="AY189" s="216" t="s">
        <v>126</v>
      </c>
      <c r="BK189" s="218">
        <f>SUM(BK190:BK198)</f>
        <v>0</v>
      </c>
    </row>
    <row r="190" s="1" customFormat="1" ht="16.5" customHeight="1">
      <c r="B190" s="36"/>
      <c r="C190" s="221" t="s">
        <v>277</v>
      </c>
      <c r="D190" s="221" t="s">
        <v>129</v>
      </c>
      <c r="E190" s="222" t="s">
        <v>422</v>
      </c>
      <c r="F190" s="223" t="s">
        <v>423</v>
      </c>
      <c r="G190" s="224" t="s">
        <v>336</v>
      </c>
      <c r="H190" s="225">
        <v>1.1100000000000001</v>
      </c>
      <c r="I190" s="226"/>
      <c r="J190" s="227">
        <f>ROUND(I190*H190,2)</f>
        <v>0</v>
      </c>
      <c r="K190" s="223" t="s">
        <v>1</v>
      </c>
      <c r="L190" s="41"/>
      <c r="M190" s="228" t="s">
        <v>1</v>
      </c>
      <c r="N190" s="229" t="s">
        <v>39</v>
      </c>
      <c r="O190" s="84"/>
      <c r="P190" s="230">
        <f>O190*H190</f>
        <v>0</v>
      </c>
      <c r="Q190" s="230">
        <v>0</v>
      </c>
      <c r="R190" s="230">
        <f>Q190*H190</f>
        <v>0</v>
      </c>
      <c r="S190" s="230">
        <v>0</v>
      </c>
      <c r="T190" s="231">
        <f>S190*H190</f>
        <v>0</v>
      </c>
      <c r="AR190" s="232" t="s">
        <v>134</v>
      </c>
      <c r="AT190" s="232" t="s">
        <v>129</v>
      </c>
      <c r="AU190" s="232" t="s">
        <v>84</v>
      </c>
      <c r="AY190" s="15" t="s">
        <v>126</v>
      </c>
      <c r="BE190" s="233">
        <f><![CDATA[IF(N190="základní",J190,0)]]></f>
        <v>0</v>
      </c>
      <c r="BF190" s="233">
        <f><![CDATA[IF(N190="snížená",J190,0)]]></f>
        <v>0</v>
      </c>
      <c r="BG190" s="233">
        <f><![CDATA[IF(N190="zákl. přenesená",J190,0)]]></f>
        <v>0</v>
      </c>
      <c r="BH190" s="233">
        <f><![CDATA[IF(N190="sníž. přenesená",J190,0)]]></f>
        <v>0</v>
      </c>
      <c r="BI190" s="233">
        <f><![CDATA[IF(N190="nulová",J190,0)]]></f>
        <v>0</v>
      </c>
      <c r="BJ190" s="15" t="s">
        <v>82</v>
      </c>
      <c r="BK190" s="233">
        <f>ROUND(I190*H190,2)</f>
        <v>0</v>
      </c>
      <c r="BL190" s="15" t="s">
        <v>134</v>
      </c>
      <c r="BM190" s="232" t="s">
        <v>424</v>
      </c>
    </row>
    <row r="191" s="12" customFormat="1">
      <c r="B191" s="234"/>
      <c r="C191" s="235"/>
      <c r="D191" s="236" t="s">
        <v>136</v>
      </c>
      <c r="E191" s="237" t="s">
        <v>1</v>
      </c>
      <c r="F191" s="238" t="s">
        <v>425</v>
      </c>
      <c r="G191" s="235"/>
      <c r="H191" s="239">
        <v>0.35999999999999999</v>
      </c>
      <c r="I191" s="240"/>
      <c r="J191" s="235"/>
      <c r="K191" s="235"/>
      <c r="L191" s="241"/>
      <c r="M191" s="242"/>
      <c r="N191" s="243"/>
      <c r="O191" s="243"/>
      <c r="P191" s="243"/>
      <c r="Q191" s="243"/>
      <c r="R191" s="243"/>
      <c r="S191" s="243"/>
      <c r="T191" s="244"/>
      <c r="AT191" s="245" t="s">
        <v>136</v>
      </c>
      <c r="AU191" s="245" t="s">
        <v>84</v>
      </c>
      <c r="AV191" s="12" t="s">
        <v>84</v>
      </c>
      <c r="AW191" s="12" t="s">
        <v>31</v>
      </c>
      <c r="AX191" s="12" t="s">
        <v>74</v>
      </c>
      <c r="AY191" s="245" t="s">
        <v>126</v>
      </c>
    </row>
    <row r="192" s="12" customFormat="1">
      <c r="B192" s="234"/>
      <c r="C192" s="235"/>
      <c r="D192" s="236" t="s">
        <v>136</v>
      </c>
      <c r="E192" s="237" t="s">
        <v>1</v>
      </c>
      <c r="F192" s="238" t="s">
        <v>426</v>
      </c>
      <c r="G192" s="235"/>
      <c r="H192" s="239">
        <v>0.75</v>
      </c>
      <c r="I192" s="240"/>
      <c r="J192" s="235"/>
      <c r="K192" s="235"/>
      <c r="L192" s="241"/>
      <c r="M192" s="242"/>
      <c r="N192" s="243"/>
      <c r="O192" s="243"/>
      <c r="P192" s="243"/>
      <c r="Q192" s="243"/>
      <c r="R192" s="243"/>
      <c r="S192" s="243"/>
      <c r="T192" s="244"/>
      <c r="AT192" s="245" t="s">
        <v>136</v>
      </c>
      <c r="AU192" s="245" t="s">
        <v>84</v>
      </c>
      <c r="AV192" s="12" t="s">
        <v>84</v>
      </c>
      <c r="AW192" s="12" t="s">
        <v>31</v>
      </c>
      <c r="AX192" s="12" t="s">
        <v>74</v>
      </c>
      <c r="AY192" s="245" t="s">
        <v>126</v>
      </c>
    </row>
    <row r="193" s="13" customFormat="1">
      <c r="B193" s="246"/>
      <c r="C193" s="247"/>
      <c r="D193" s="236" t="s">
        <v>136</v>
      </c>
      <c r="E193" s="248" t="s">
        <v>1</v>
      </c>
      <c r="F193" s="249" t="s">
        <v>144</v>
      </c>
      <c r="G193" s="247"/>
      <c r="H193" s="250">
        <v>1.1100000000000001</v>
      </c>
      <c r="I193" s="251"/>
      <c r="J193" s="247"/>
      <c r="K193" s="247"/>
      <c r="L193" s="252"/>
      <c r="M193" s="253"/>
      <c r="N193" s="254"/>
      <c r="O193" s="254"/>
      <c r="P193" s="254"/>
      <c r="Q193" s="254"/>
      <c r="R193" s="254"/>
      <c r="S193" s="254"/>
      <c r="T193" s="255"/>
      <c r="AT193" s="256" t="s">
        <v>136</v>
      </c>
      <c r="AU193" s="256" t="s">
        <v>84</v>
      </c>
      <c r="AV193" s="13" t="s">
        <v>134</v>
      </c>
      <c r="AW193" s="13" t="s">
        <v>31</v>
      </c>
      <c r="AX193" s="13" t="s">
        <v>82</v>
      </c>
      <c r="AY193" s="256" t="s">
        <v>126</v>
      </c>
    </row>
    <row r="194" s="1" customFormat="1" ht="16.5" customHeight="1">
      <c r="B194" s="36"/>
      <c r="C194" s="257" t="s">
        <v>281</v>
      </c>
      <c r="D194" s="257" t="s">
        <v>193</v>
      </c>
      <c r="E194" s="258" t="s">
        <v>427</v>
      </c>
      <c r="F194" s="259" t="s">
        <v>387</v>
      </c>
      <c r="G194" s="260" t="s">
        <v>165</v>
      </c>
      <c r="H194" s="261">
        <v>2.331</v>
      </c>
      <c r="I194" s="262"/>
      <c r="J194" s="263">
        <f>ROUND(I194*H194,2)</f>
        <v>0</v>
      </c>
      <c r="K194" s="259" t="s">
        <v>1</v>
      </c>
      <c r="L194" s="264"/>
      <c r="M194" s="265" t="s">
        <v>1</v>
      </c>
      <c r="N194" s="266" t="s">
        <v>39</v>
      </c>
      <c r="O194" s="84"/>
      <c r="P194" s="230">
        <f>O194*H194</f>
        <v>0</v>
      </c>
      <c r="Q194" s="230">
        <v>0</v>
      </c>
      <c r="R194" s="230">
        <f>Q194*H194</f>
        <v>0</v>
      </c>
      <c r="S194" s="230">
        <v>0</v>
      </c>
      <c r="T194" s="231">
        <f>S194*H194</f>
        <v>0</v>
      </c>
      <c r="AR194" s="232" t="s">
        <v>172</v>
      </c>
      <c r="AT194" s="232" t="s">
        <v>193</v>
      </c>
      <c r="AU194" s="232" t="s">
        <v>84</v>
      </c>
      <c r="AY194" s="15" t="s">
        <v>126</v>
      </c>
      <c r="BE194" s="233">
        <f><![CDATA[IF(N194="základní",J194,0)]]></f>
        <v>0</v>
      </c>
      <c r="BF194" s="233">
        <f><![CDATA[IF(N194="snížená",J194,0)]]></f>
        <v>0</v>
      </c>
      <c r="BG194" s="233">
        <f><![CDATA[IF(N194="zákl. přenesená",J194,0)]]></f>
        <v>0</v>
      </c>
      <c r="BH194" s="233">
        <f><![CDATA[IF(N194="sníž. přenesená",J194,0)]]></f>
        <v>0</v>
      </c>
      <c r="BI194" s="233">
        <f><![CDATA[IF(N194="nulová",J194,0)]]></f>
        <v>0</v>
      </c>
      <c r="BJ194" s="15" t="s">
        <v>82</v>
      </c>
      <c r="BK194" s="233">
        <f>ROUND(I194*H194,2)</f>
        <v>0</v>
      </c>
      <c r="BL194" s="15" t="s">
        <v>134</v>
      </c>
      <c r="BM194" s="232" t="s">
        <v>428</v>
      </c>
    </row>
    <row r="195" s="12" customFormat="1">
      <c r="B195" s="234"/>
      <c r="C195" s="235"/>
      <c r="D195" s="236" t="s">
        <v>136</v>
      </c>
      <c r="E195" s="237" t="s">
        <v>1</v>
      </c>
      <c r="F195" s="238" t="s">
        <v>425</v>
      </c>
      <c r="G195" s="235"/>
      <c r="H195" s="239">
        <v>0.35999999999999999</v>
      </c>
      <c r="I195" s="240"/>
      <c r="J195" s="235"/>
      <c r="K195" s="235"/>
      <c r="L195" s="241"/>
      <c r="M195" s="242"/>
      <c r="N195" s="243"/>
      <c r="O195" s="243"/>
      <c r="P195" s="243"/>
      <c r="Q195" s="243"/>
      <c r="R195" s="243"/>
      <c r="S195" s="243"/>
      <c r="T195" s="244"/>
      <c r="AT195" s="245" t="s">
        <v>136</v>
      </c>
      <c r="AU195" s="245" t="s">
        <v>84</v>
      </c>
      <c r="AV195" s="12" t="s">
        <v>84</v>
      </c>
      <c r="AW195" s="12" t="s">
        <v>31</v>
      </c>
      <c r="AX195" s="12" t="s">
        <v>74</v>
      </c>
      <c r="AY195" s="245" t="s">
        <v>126</v>
      </c>
    </row>
    <row r="196" s="12" customFormat="1">
      <c r="B196" s="234"/>
      <c r="C196" s="235"/>
      <c r="D196" s="236" t="s">
        <v>136</v>
      </c>
      <c r="E196" s="237" t="s">
        <v>1</v>
      </c>
      <c r="F196" s="238" t="s">
        <v>426</v>
      </c>
      <c r="G196" s="235"/>
      <c r="H196" s="239">
        <v>0.75</v>
      </c>
      <c r="I196" s="240"/>
      <c r="J196" s="235"/>
      <c r="K196" s="235"/>
      <c r="L196" s="241"/>
      <c r="M196" s="242"/>
      <c r="N196" s="243"/>
      <c r="O196" s="243"/>
      <c r="P196" s="243"/>
      <c r="Q196" s="243"/>
      <c r="R196" s="243"/>
      <c r="S196" s="243"/>
      <c r="T196" s="244"/>
      <c r="AT196" s="245" t="s">
        <v>136</v>
      </c>
      <c r="AU196" s="245" t="s">
        <v>84</v>
      </c>
      <c r="AV196" s="12" t="s">
        <v>84</v>
      </c>
      <c r="AW196" s="12" t="s">
        <v>31</v>
      </c>
      <c r="AX196" s="12" t="s">
        <v>74</v>
      </c>
      <c r="AY196" s="245" t="s">
        <v>126</v>
      </c>
    </row>
    <row r="197" s="13" customFormat="1">
      <c r="B197" s="246"/>
      <c r="C197" s="247"/>
      <c r="D197" s="236" t="s">
        <v>136</v>
      </c>
      <c r="E197" s="248" t="s">
        <v>1</v>
      </c>
      <c r="F197" s="249" t="s">
        <v>144</v>
      </c>
      <c r="G197" s="247"/>
      <c r="H197" s="250">
        <v>1.1100000000000001</v>
      </c>
      <c r="I197" s="251"/>
      <c r="J197" s="247"/>
      <c r="K197" s="247"/>
      <c r="L197" s="252"/>
      <c r="M197" s="253"/>
      <c r="N197" s="254"/>
      <c r="O197" s="254"/>
      <c r="P197" s="254"/>
      <c r="Q197" s="254"/>
      <c r="R197" s="254"/>
      <c r="S197" s="254"/>
      <c r="T197" s="255"/>
      <c r="AT197" s="256" t="s">
        <v>136</v>
      </c>
      <c r="AU197" s="256" t="s">
        <v>84</v>
      </c>
      <c r="AV197" s="13" t="s">
        <v>134</v>
      </c>
      <c r="AW197" s="13" t="s">
        <v>31</v>
      </c>
      <c r="AX197" s="13" t="s">
        <v>74</v>
      </c>
      <c r="AY197" s="256" t="s">
        <v>126</v>
      </c>
    </row>
    <row r="198" s="12" customFormat="1">
      <c r="B198" s="234"/>
      <c r="C198" s="235"/>
      <c r="D198" s="236" t="s">
        <v>136</v>
      </c>
      <c r="E198" s="237" t="s">
        <v>1</v>
      </c>
      <c r="F198" s="238" t="s">
        <v>429</v>
      </c>
      <c r="G198" s="235"/>
      <c r="H198" s="239">
        <v>2.331</v>
      </c>
      <c r="I198" s="240"/>
      <c r="J198" s="235"/>
      <c r="K198" s="235"/>
      <c r="L198" s="241"/>
      <c r="M198" s="242"/>
      <c r="N198" s="243"/>
      <c r="O198" s="243"/>
      <c r="P198" s="243"/>
      <c r="Q198" s="243"/>
      <c r="R198" s="243"/>
      <c r="S198" s="243"/>
      <c r="T198" s="244"/>
      <c r="AT198" s="245" t="s">
        <v>136</v>
      </c>
      <c r="AU198" s="245" t="s">
        <v>84</v>
      </c>
      <c r="AV198" s="12" t="s">
        <v>84</v>
      </c>
      <c r="AW198" s="12" t="s">
        <v>31</v>
      </c>
      <c r="AX198" s="12" t="s">
        <v>82</v>
      </c>
      <c r="AY198" s="245" t="s">
        <v>126</v>
      </c>
    </row>
    <row r="199" s="11" customFormat="1" ht="22.8" customHeight="1">
      <c r="B199" s="205"/>
      <c r="C199" s="206"/>
      <c r="D199" s="207" t="s">
        <v>73</v>
      </c>
      <c r="E199" s="219" t="s">
        <v>158</v>
      </c>
      <c r="F199" s="219" t="s">
        <v>430</v>
      </c>
      <c r="G199" s="206"/>
      <c r="H199" s="206"/>
      <c r="I199" s="209"/>
      <c r="J199" s="220">
        <f>BK199</f>
        <v>0</v>
      </c>
      <c r="K199" s="206"/>
      <c r="L199" s="211"/>
      <c r="M199" s="212"/>
      <c r="N199" s="213"/>
      <c r="O199" s="213"/>
      <c r="P199" s="214">
        <f>SUM(P200:P234)</f>
        <v>0</v>
      </c>
      <c r="Q199" s="213"/>
      <c r="R199" s="214">
        <f>SUM(R200:R234)</f>
        <v>98.892187830000012</v>
      </c>
      <c r="S199" s="213"/>
      <c r="T199" s="215">
        <f>SUM(T200:T234)</f>
        <v>0.75</v>
      </c>
      <c r="AR199" s="216" t="s">
        <v>82</v>
      </c>
      <c r="AT199" s="217" t="s">
        <v>73</v>
      </c>
      <c r="AU199" s="217" t="s">
        <v>82</v>
      </c>
      <c r="AY199" s="216" t="s">
        <v>126</v>
      </c>
      <c r="BK199" s="218">
        <f>SUM(BK200:BK234)</f>
        <v>0</v>
      </c>
    </row>
    <row r="200" s="1" customFormat="1" ht="16.5" customHeight="1">
      <c r="B200" s="36"/>
      <c r="C200" s="221" t="s">
        <v>285</v>
      </c>
      <c r="D200" s="221" t="s">
        <v>129</v>
      </c>
      <c r="E200" s="222" t="s">
        <v>431</v>
      </c>
      <c r="F200" s="223" t="s">
        <v>432</v>
      </c>
      <c r="G200" s="224" t="s">
        <v>132</v>
      </c>
      <c r="H200" s="225">
        <v>80.683000000000007</v>
      </c>
      <c r="I200" s="226"/>
      <c r="J200" s="227">
        <f>ROUND(I200*H200,2)</f>
        <v>0</v>
      </c>
      <c r="K200" s="223" t="s">
        <v>1</v>
      </c>
      <c r="L200" s="41"/>
      <c r="M200" s="228" t="s">
        <v>1</v>
      </c>
      <c r="N200" s="229" t="s">
        <v>39</v>
      </c>
      <c r="O200" s="84"/>
      <c r="P200" s="230">
        <f>O200*H200</f>
        <v>0</v>
      </c>
      <c r="Q200" s="230">
        <v>0.60104000000000002</v>
      </c>
      <c r="R200" s="230">
        <f>Q200*H200</f>
        <v>48.493710320000005</v>
      </c>
      <c r="S200" s="230">
        <v>0</v>
      </c>
      <c r="T200" s="231">
        <f>S200*H200</f>
        <v>0</v>
      </c>
      <c r="AR200" s="232" t="s">
        <v>134</v>
      </c>
      <c r="AT200" s="232" t="s">
        <v>129</v>
      </c>
      <c r="AU200" s="232" t="s">
        <v>84</v>
      </c>
      <c r="AY200" s="15" t="s">
        <v>126</v>
      </c>
      <c r="BE200" s="233">
        <f><![CDATA[IF(N200="základní",J200,0)]]></f>
        <v>0</v>
      </c>
      <c r="BF200" s="233">
        <f><![CDATA[IF(N200="snížená",J200,0)]]></f>
        <v>0</v>
      </c>
      <c r="BG200" s="233">
        <f><![CDATA[IF(N200="zákl. přenesená",J200,0)]]></f>
        <v>0</v>
      </c>
      <c r="BH200" s="233">
        <f><![CDATA[IF(N200="sníž. přenesená",J200,0)]]></f>
        <v>0</v>
      </c>
      <c r="BI200" s="233">
        <f><![CDATA[IF(N200="nulová",J200,0)]]></f>
        <v>0</v>
      </c>
      <c r="BJ200" s="15" t="s">
        <v>82</v>
      </c>
      <c r="BK200" s="233">
        <f>ROUND(I200*H200,2)</f>
        <v>0</v>
      </c>
      <c r="BL200" s="15" t="s">
        <v>134</v>
      </c>
      <c r="BM200" s="232" t="s">
        <v>433</v>
      </c>
    </row>
    <row r="201" s="12" customFormat="1">
      <c r="B201" s="234"/>
      <c r="C201" s="235"/>
      <c r="D201" s="236" t="s">
        <v>136</v>
      </c>
      <c r="E201" s="237" t="s">
        <v>1</v>
      </c>
      <c r="F201" s="238" t="s">
        <v>323</v>
      </c>
      <c r="G201" s="235"/>
      <c r="H201" s="239">
        <v>21.547999999999998</v>
      </c>
      <c r="I201" s="240"/>
      <c r="J201" s="235"/>
      <c r="K201" s="235"/>
      <c r="L201" s="241"/>
      <c r="M201" s="242"/>
      <c r="N201" s="243"/>
      <c r="O201" s="243"/>
      <c r="P201" s="243"/>
      <c r="Q201" s="243"/>
      <c r="R201" s="243"/>
      <c r="S201" s="243"/>
      <c r="T201" s="244"/>
      <c r="AT201" s="245" t="s">
        <v>136</v>
      </c>
      <c r="AU201" s="245" t="s">
        <v>84</v>
      </c>
      <c r="AV201" s="12" t="s">
        <v>84</v>
      </c>
      <c r="AW201" s="12" t="s">
        <v>31</v>
      </c>
      <c r="AX201" s="12" t="s">
        <v>74</v>
      </c>
      <c r="AY201" s="245" t="s">
        <v>126</v>
      </c>
    </row>
    <row r="202" s="12" customFormat="1">
      <c r="B202" s="234"/>
      <c r="C202" s="235"/>
      <c r="D202" s="236" t="s">
        <v>136</v>
      </c>
      <c r="E202" s="237" t="s">
        <v>1</v>
      </c>
      <c r="F202" s="238" t="s">
        <v>324</v>
      </c>
      <c r="G202" s="235"/>
      <c r="H202" s="239">
        <v>9</v>
      </c>
      <c r="I202" s="240"/>
      <c r="J202" s="235"/>
      <c r="K202" s="235"/>
      <c r="L202" s="241"/>
      <c r="M202" s="242"/>
      <c r="N202" s="243"/>
      <c r="O202" s="243"/>
      <c r="P202" s="243"/>
      <c r="Q202" s="243"/>
      <c r="R202" s="243"/>
      <c r="S202" s="243"/>
      <c r="T202" s="244"/>
      <c r="AT202" s="245" t="s">
        <v>136</v>
      </c>
      <c r="AU202" s="245" t="s">
        <v>84</v>
      </c>
      <c r="AV202" s="12" t="s">
        <v>84</v>
      </c>
      <c r="AW202" s="12" t="s">
        <v>31</v>
      </c>
      <c r="AX202" s="12" t="s">
        <v>74</v>
      </c>
      <c r="AY202" s="245" t="s">
        <v>126</v>
      </c>
    </row>
    <row r="203" s="12" customFormat="1">
      <c r="B203" s="234"/>
      <c r="C203" s="235"/>
      <c r="D203" s="236" t="s">
        <v>136</v>
      </c>
      <c r="E203" s="237" t="s">
        <v>1</v>
      </c>
      <c r="F203" s="238" t="s">
        <v>325</v>
      </c>
      <c r="G203" s="235"/>
      <c r="H203" s="239">
        <v>20.625</v>
      </c>
      <c r="I203" s="240"/>
      <c r="J203" s="235"/>
      <c r="K203" s="235"/>
      <c r="L203" s="241"/>
      <c r="M203" s="242"/>
      <c r="N203" s="243"/>
      <c r="O203" s="243"/>
      <c r="P203" s="243"/>
      <c r="Q203" s="243"/>
      <c r="R203" s="243"/>
      <c r="S203" s="243"/>
      <c r="T203" s="244"/>
      <c r="AT203" s="245" t="s">
        <v>136</v>
      </c>
      <c r="AU203" s="245" t="s">
        <v>84</v>
      </c>
      <c r="AV203" s="12" t="s">
        <v>84</v>
      </c>
      <c r="AW203" s="12" t="s">
        <v>31</v>
      </c>
      <c r="AX203" s="12" t="s">
        <v>74</v>
      </c>
      <c r="AY203" s="245" t="s">
        <v>126</v>
      </c>
    </row>
    <row r="204" s="12" customFormat="1">
      <c r="B204" s="234"/>
      <c r="C204" s="235"/>
      <c r="D204" s="236" t="s">
        <v>136</v>
      </c>
      <c r="E204" s="237" t="s">
        <v>1</v>
      </c>
      <c r="F204" s="238" t="s">
        <v>329</v>
      </c>
      <c r="G204" s="235"/>
      <c r="H204" s="239">
        <v>29.510000000000002</v>
      </c>
      <c r="I204" s="240"/>
      <c r="J204" s="235"/>
      <c r="K204" s="235"/>
      <c r="L204" s="241"/>
      <c r="M204" s="242"/>
      <c r="N204" s="243"/>
      <c r="O204" s="243"/>
      <c r="P204" s="243"/>
      <c r="Q204" s="243"/>
      <c r="R204" s="243"/>
      <c r="S204" s="243"/>
      <c r="T204" s="244"/>
      <c r="AT204" s="245" t="s">
        <v>136</v>
      </c>
      <c r="AU204" s="245" t="s">
        <v>84</v>
      </c>
      <c r="AV204" s="12" t="s">
        <v>84</v>
      </c>
      <c r="AW204" s="12" t="s">
        <v>31</v>
      </c>
      <c r="AX204" s="12" t="s">
        <v>74</v>
      </c>
      <c r="AY204" s="245" t="s">
        <v>126</v>
      </c>
    </row>
    <row r="205" s="13" customFormat="1">
      <c r="B205" s="246"/>
      <c r="C205" s="247"/>
      <c r="D205" s="236" t="s">
        <v>136</v>
      </c>
      <c r="E205" s="248" t="s">
        <v>1</v>
      </c>
      <c r="F205" s="249" t="s">
        <v>144</v>
      </c>
      <c r="G205" s="247"/>
      <c r="H205" s="250">
        <v>80.683000000000007</v>
      </c>
      <c r="I205" s="251"/>
      <c r="J205" s="247"/>
      <c r="K205" s="247"/>
      <c r="L205" s="252"/>
      <c r="M205" s="253"/>
      <c r="N205" s="254"/>
      <c r="O205" s="254"/>
      <c r="P205" s="254"/>
      <c r="Q205" s="254"/>
      <c r="R205" s="254"/>
      <c r="S205" s="254"/>
      <c r="T205" s="255"/>
      <c r="AT205" s="256" t="s">
        <v>136</v>
      </c>
      <c r="AU205" s="256" t="s">
        <v>84</v>
      </c>
      <c r="AV205" s="13" t="s">
        <v>134</v>
      </c>
      <c r="AW205" s="13" t="s">
        <v>31</v>
      </c>
      <c r="AX205" s="13" t="s">
        <v>82</v>
      </c>
      <c r="AY205" s="256" t="s">
        <v>126</v>
      </c>
    </row>
    <row r="206" s="1" customFormat="1" ht="16.5" customHeight="1">
      <c r="B206" s="36"/>
      <c r="C206" s="221" t="s">
        <v>290</v>
      </c>
      <c r="D206" s="221" t="s">
        <v>129</v>
      </c>
      <c r="E206" s="222" t="s">
        <v>434</v>
      </c>
      <c r="F206" s="223" t="s">
        <v>435</v>
      </c>
      <c r="G206" s="224" t="s">
        <v>132</v>
      </c>
      <c r="H206" s="225">
        <v>80.683000000000007</v>
      </c>
      <c r="I206" s="226"/>
      <c r="J206" s="227">
        <f>ROUND(I206*H206,2)</f>
        <v>0</v>
      </c>
      <c r="K206" s="223" t="s">
        <v>1</v>
      </c>
      <c r="L206" s="41"/>
      <c r="M206" s="228" t="s">
        <v>1</v>
      </c>
      <c r="N206" s="229" t="s">
        <v>39</v>
      </c>
      <c r="O206" s="84"/>
      <c r="P206" s="230">
        <f>O206*H206</f>
        <v>0</v>
      </c>
      <c r="Q206" s="230">
        <v>0.27994000000000002</v>
      </c>
      <c r="R206" s="230">
        <f>Q206*H206</f>
        <v>22.586399020000005</v>
      </c>
      <c r="S206" s="230">
        <v>0</v>
      </c>
      <c r="T206" s="231">
        <f>S206*H206</f>
        <v>0</v>
      </c>
      <c r="AR206" s="232" t="s">
        <v>134</v>
      </c>
      <c r="AT206" s="232" t="s">
        <v>129</v>
      </c>
      <c r="AU206" s="232" t="s">
        <v>84</v>
      </c>
      <c r="AY206" s="15" t="s">
        <v>126</v>
      </c>
      <c r="BE206" s="233">
        <f><![CDATA[IF(N206="základní",J206,0)]]></f>
        <v>0</v>
      </c>
      <c r="BF206" s="233">
        <f><![CDATA[IF(N206="snížená",J206,0)]]></f>
        <v>0</v>
      </c>
      <c r="BG206" s="233">
        <f><![CDATA[IF(N206="zákl. přenesená",J206,0)]]></f>
        <v>0</v>
      </c>
      <c r="BH206" s="233">
        <f><![CDATA[IF(N206="sníž. přenesená",J206,0)]]></f>
        <v>0</v>
      </c>
      <c r="BI206" s="233">
        <f><![CDATA[IF(N206="nulová",J206,0)]]></f>
        <v>0</v>
      </c>
      <c r="BJ206" s="15" t="s">
        <v>82</v>
      </c>
      <c r="BK206" s="233">
        <f>ROUND(I206*H206,2)</f>
        <v>0</v>
      </c>
      <c r="BL206" s="15" t="s">
        <v>134</v>
      </c>
      <c r="BM206" s="232" t="s">
        <v>436</v>
      </c>
    </row>
    <row r="207" s="12" customFormat="1">
      <c r="B207" s="234"/>
      <c r="C207" s="235"/>
      <c r="D207" s="236" t="s">
        <v>136</v>
      </c>
      <c r="E207" s="237" t="s">
        <v>1</v>
      </c>
      <c r="F207" s="238" t="s">
        <v>323</v>
      </c>
      <c r="G207" s="235"/>
      <c r="H207" s="239">
        <v>21.547999999999998</v>
      </c>
      <c r="I207" s="240"/>
      <c r="J207" s="235"/>
      <c r="K207" s="235"/>
      <c r="L207" s="241"/>
      <c r="M207" s="242"/>
      <c r="N207" s="243"/>
      <c r="O207" s="243"/>
      <c r="P207" s="243"/>
      <c r="Q207" s="243"/>
      <c r="R207" s="243"/>
      <c r="S207" s="243"/>
      <c r="T207" s="244"/>
      <c r="AT207" s="245" t="s">
        <v>136</v>
      </c>
      <c r="AU207" s="245" t="s">
        <v>84</v>
      </c>
      <c r="AV207" s="12" t="s">
        <v>84</v>
      </c>
      <c r="AW207" s="12" t="s">
        <v>31</v>
      </c>
      <c r="AX207" s="12" t="s">
        <v>74</v>
      </c>
      <c r="AY207" s="245" t="s">
        <v>126</v>
      </c>
    </row>
    <row r="208" s="12" customFormat="1">
      <c r="B208" s="234"/>
      <c r="C208" s="235"/>
      <c r="D208" s="236" t="s">
        <v>136</v>
      </c>
      <c r="E208" s="237" t="s">
        <v>1</v>
      </c>
      <c r="F208" s="238" t="s">
        <v>324</v>
      </c>
      <c r="G208" s="235"/>
      <c r="H208" s="239">
        <v>9</v>
      </c>
      <c r="I208" s="240"/>
      <c r="J208" s="235"/>
      <c r="K208" s="235"/>
      <c r="L208" s="241"/>
      <c r="M208" s="242"/>
      <c r="N208" s="243"/>
      <c r="O208" s="243"/>
      <c r="P208" s="243"/>
      <c r="Q208" s="243"/>
      <c r="R208" s="243"/>
      <c r="S208" s="243"/>
      <c r="T208" s="244"/>
      <c r="AT208" s="245" t="s">
        <v>136</v>
      </c>
      <c r="AU208" s="245" t="s">
        <v>84</v>
      </c>
      <c r="AV208" s="12" t="s">
        <v>84</v>
      </c>
      <c r="AW208" s="12" t="s">
        <v>31</v>
      </c>
      <c r="AX208" s="12" t="s">
        <v>74</v>
      </c>
      <c r="AY208" s="245" t="s">
        <v>126</v>
      </c>
    </row>
    <row r="209" s="12" customFormat="1">
      <c r="B209" s="234"/>
      <c r="C209" s="235"/>
      <c r="D209" s="236" t="s">
        <v>136</v>
      </c>
      <c r="E209" s="237" t="s">
        <v>1</v>
      </c>
      <c r="F209" s="238" t="s">
        <v>325</v>
      </c>
      <c r="G209" s="235"/>
      <c r="H209" s="239">
        <v>20.625</v>
      </c>
      <c r="I209" s="240"/>
      <c r="J209" s="235"/>
      <c r="K209" s="235"/>
      <c r="L209" s="241"/>
      <c r="M209" s="242"/>
      <c r="N209" s="243"/>
      <c r="O209" s="243"/>
      <c r="P209" s="243"/>
      <c r="Q209" s="243"/>
      <c r="R209" s="243"/>
      <c r="S209" s="243"/>
      <c r="T209" s="244"/>
      <c r="AT209" s="245" t="s">
        <v>136</v>
      </c>
      <c r="AU209" s="245" t="s">
        <v>84</v>
      </c>
      <c r="AV209" s="12" t="s">
        <v>84</v>
      </c>
      <c r="AW209" s="12" t="s">
        <v>31</v>
      </c>
      <c r="AX209" s="12" t="s">
        <v>74</v>
      </c>
      <c r="AY209" s="245" t="s">
        <v>126</v>
      </c>
    </row>
    <row r="210" s="12" customFormat="1">
      <c r="B210" s="234"/>
      <c r="C210" s="235"/>
      <c r="D210" s="236" t="s">
        <v>136</v>
      </c>
      <c r="E210" s="237" t="s">
        <v>1</v>
      </c>
      <c r="F210" s="238" t="s">
        <v>329</v>
      </c>
      <c r="G210" s="235"/>
      <c r="H210" s="239">
        <v>29.510000000000002</v>
      </c>
      <c r="I210" s="240"/>
      <c r="J210" s="235"/>
      <c r="K210" s="235"/>
      <c r="L210" s="241"/>
      <c r="M210" s="242"/>
      <c r="N210" s="243"/>
      <c r="O210" s="243"/>
      <c r="P210" s="243"/>
      <c r="Q210" s="243"/>
      <c r="R210" s="243"/>
      <c r="S210" s="243"/>
      <c r="T210" s="244"/>
      <c r="AT210" s="245" t="s">
        <v>136</v>
      </c>
      <c r="AU210" s="245" t="s">
        <v>84</v>
      </c>
      <c r="AV210" s="12" t="s">
        <v>84</v>
      </c>
      <c r="AW210" s="12" t="s">
        <v>31</v>
      </c>
      <c r="AX210" s="12" t="s">
        <v>74</v>
      </c>
      <c r="AY210" s="245" t="s">
        <v>126</v>
      </c>
    </row>
    <row r="211" s="13" customFormat="1">
      <c r="B211" s="246"/>
      <c r="C211" s="247"/>
      <c r="D211" s="236" t="s">
        <v>136</v>
      </c>
      <c r="E211" s="248" t="s">
        <v>1</v>
      </c>
      <c r="F211" s="249" t="s">
        <v>144</v>
      </c>
      <c r="G211" s="247"/>
      <c r="H211" s="250">
        <v>80.683000000000007</v>
      </c>
      <c r="I211" s="251"/>
      <c r="J211" s="247"/>
      <c r="K211" s="247"/>
      <c r="L211" s="252"/>
      <c r="M211" s="253"/>
      <c r="N211" s="254"/>
      <c r="O211" s="254"/>
      <c r="P211" s="254"/>
      <c r="Q211" s="254"/>
      <c r="R211" s="254"/>
      <c r="S211" s="254"/>
      <c r="T211" s="255"/>
      <c r="AT211" s="256" t="s">
        <v>136</v>
      </c>
      <c r="AU211" s="256" t="s">
        <v>84</v>
      </c>
      <c r="AV211" s="13" t="s">
        <v>134</v>
      </c>
      <c r="AW211" s="13" t="s">
        <v>31</v>
      </c>
      <c r="AX211" s="13" t="s">
        <v>82</v>
      </c>
      <c r="AY211" s="256" t="s">
        <v>126</v>
      </c>
    </row>
    <row r="212" s="1" customFormat="1" ht="24" customHeight="1">
      <c r="B212" s="36"/>
      <c r="C212" s="221" t="s">
        <v>197</v>
      </c>
      <c r="D212" s="221" t="s">
        <v>129</v>
      </c>
      <c r="E212" s="222" t="s">
        <v>437</v>
      </c>
      <c r="F212" s="223" t="s">
        <v>438</v>
      </c>
      <c r="G212" s="224" t="s">
        <v>132</v>
      </c>
      <c r="H212" s="225">
        <v>29.510000000000002</v>
      </c>
      <c r="I212" s="226"/>
      <c r="J212" s="227">
        <f>ROUND(I212*H212,2)</f>
        <v>0</v>
      </c>
      <c r="K212" s="223" t="s">
        <v>204</v>
      </c>
      <c r="L212" s="41"/>
      <c r="M212" s="228" t="s">
        <v>1</v>
      </c>
      <c r="N212" s="229" t="s">
        <v>39</v>
      </c>
      <c r="O212" s="84"/>
      <c r="P212" s="230">
        <f>O212*H212</f>
        <v>0</v>
      </c>
      <c r="Q212" s="230">
        <v>0.40799999999999997</v>
      </c>
      <c r="R212" s="230">
        <f>Q212*H212</f>
        <v>12.04008</v>
      </c>
      <c r="S212" s="230">
        <v>0</v>
      </c>
      <c r="T212" s="231">
        <f>S212*H212</f>
        <v>0</v>
      </c>
      <c r="AR212" s="232" t="s">
        <v>134</v>
      </c>
      <c r="AT212" s="232" t="s">
        <v>129</v>
      </c>
      <c r="AU212" s="232" t="s">
        <v>84</v>
      </c>
      <c r="AY212" s="15" t="s">
        <v>126</v>
      </c>
      <c r="BE212" s="233">
        <f><![CDATA[IF(N212="základní",J212,0)]]></f>
        <v>0</v>
      </c>
      <c r="BF212" s="233">
        <f><![CDATA[IF(N212="snížená",J212,0)]]></f>
        <v>0</v>
      </c>
      <c r="BG212" s="233">
        <f><![CDATA[IF(N212="zákl. přenesená",J212,0)]]></f>
        <v>0</v>
      </c>
      <c r="BH212" s="233">
        <f><![CDATA[IF(N212="sníž. přenesená",J212,0)]]></f>
        <v>0</v>
      </c>
      <c r="BI212" s="233">
        <f><![CDATA[IF(N212="nulová",J212,0)]]></f>
        <v>0</v>
      </c>
      <c r="BJ212" s="15" t="s">
        <v>82</v>
      </c>
      <c r="BK212" s="233">
        <f>ROUND(I212*H212,2)</f>
        <v>0</v>
      </c>
      <c r="BL212" s="15" t="s">
        <v>134</v>
      </c>
      <c r="BM212" s="232" t="s">
        <v>439</v>
      </c>
    </row>
    <row r="213" s="12" customFormat="1">
      <c r="B213" s="234"/>
      <c r="C213" s="235"/>
      <c r="D213" s="236" t="s">
        <v>136</v>
      </c>
      <c r="E213" s="237" t="s">
        <v>1</v>
      </c>
      <c r="F213" s="238" t="s">
        <v>329</v>
      </c>
      <c r="G213" s="235"/>
      <c r="H213" s="239">
        <v>29.510000000000002</v>
      </c>
      <c r="I213" s="240"/>
      <c r="J213" s="235"/>
      <c r="K213" s="235"/>
      <c r="L213" s="241"/>
      <c r="M213" s="242"/>
      <c r="N213" s="243"/>
      <c r="O213" s="243"/>
      <c r="P213" s="243"/>
      <c r="Q213" s="243"/>
      <c r="R213" s="243"/>
      <c r="S213" s="243"/>
      <c r="T213" s="244"/>
      <c r="AT213" s="245" t="s">
        <v>136</v>
      </c>
      <c r="AU213" s="245" t="s">
        <v>84</v>
      </c>
      <c r="AV213" s="12" t="s">
        <v>84</v>
      </c>
      <c r="AW213" s="12" t="s">
        <v>31</v>
      </c>
      <c r="AX213" s="12" t="s">
        <v>82</v>
      </c>
      <c r="AY213" s="245" t="s">
        <v>126</v>
      </c>
    </row>
    <row r="214" s="1" customFormat="1" ht="24" customHeight="1">
      <c r="B214" s="36"/>
      <c r="C214" s="221" t="s">
        <v>297</v>
      </c>
      <c r="D214" s="221" t="s">
        <v>129</v>
      </c>
      <c r="E214" s="222" t="s">
        <v>440</v>
      </c>
      <c r="F214" s="223" t="s">
        <v>441</v>
      </c>
      <c r="G214" s="224" t="s">
        <v>132</v>
      </c>
      <c r="H214" s="225">
        <v>49.972999999999999</v>
      </c>
      <c r="I214" s="226"/>
      <c r="J214" s="227">
        <f>ROUND(I214*H214,2)</f>
        <v>0</v>
      </c>
      <c r="K214" s="223" t="s">
        <v>1</v>
      </c>
      <c r="L214" s="41"/>
      <c r="M214" s="228" t="s">
        <v>1</v>
      </c>
      <c r="N214" s="229" t="s">
        <v>39</v>
      </c>
      <c r="O214" s="84"/>
      <c r="P214" s="230">
        <f>O214*H214</f>
        <v>0</v>
      </c>
      <c r="Q214" s="230">
        <v>0.10100000000000001</v>
      </c>
      <c r="R214" s="230">
        <f>Q214*H214</f>
        <v>5.0472730000000006</v>
      </c>
      <c r="S214" s="230">
        <v>0</v>
      </c>
      <c r="T214" s="231">
        <f>S214*H214</f>
        <v>0</v>
      </c>
      <c r="AR214" s="232" t="s">
        <v>134</v>
      </c>
      <c r="AT214" s="232" t="s">
        <v>129</v>
      </c>
      <c r="AU214" s="232" t="s">
        <v>84</v>
      </c>
      <c r="AY214" s="15" t="s">
        <v>126</v>
      </c>
      <c r="BE214" s="233">
        <f><![CDATA[IF(N214="základní",J214,0)]]></f>
        <v>0</v>
      </c>
      <c r="BF214" s="233">
        <f><![CDATA[IF(N214="snížená",J214,0)]]></f>
        <v>0</v>
      </c>
      <c r="BG214" s="233">
        <f><![CDATA[IF(N214="zákl. přenesená",J214,0)]]></f>
        <v>0</v>
      </c>
      <c r="BH214" s="233">
        <f><![CDATA[IF(N214="sníž. přenesená",J214,0)]]></f>
        <v>0</v>
      </c>
      <c r="BI214" s="233">
        <f><![CDATA[IF(N214="nulová",J214,0)]]></f>
        <v>0</v>
      </c>
      <c r="BJ214" s="15" t="s">
        <v>82</v>
      </c>
      <c r="BK214" s="233">
        <f>ROUND(I214*H214,2)</f>
        <v>0</v>
      </c>
      <c r="BL214" s="15" t="s">
        <v>134</v>
      </c>
      <c r="BM214" s="232" t="s">
        <v>442</v>
      </c>
    </row>
    <row r="215" s="12" customFormat="1">
      <c r="B215" s="234"/>
      <c r="C215" s="235"/>
      <c r="D215" s="236" t="s">
        <v>136</v>
      </c>
      <c r="E215" s="237" t="s">
        <v>1</v>
      </c>
      <c r="F215" s="238" t="s">
        <v>323</v>
      </c>
      <c r="G215" s="235"/>
      <c r="H215" s="239">
        <v>21.547999999999998</v>
      </c>
      <c r="I215" s="240"/>
      <c r="J215" s="235"/>
      <c r="K215" s="235"/>
      <c r="L215" s="241"/>
      <c r="M215" s="242"/>
      <c r="N215" s="243"/>
      <c r="O215" s="243"/>
      <c r="P215" s="243"/>
      <c r="Q215" s="243"/>
      <c r="R215" s="243"/>
      <c r="S215" s="243"/>
      <c r="T215" s="244"/>
      <c r="AT215" s="245" t="s">
        <v>136</v>
      </c>
      <c r="AU215" s="245" t="s">
        <v>84</v>
      </c>
      <c r="AV215" s="12" t="s">
        <v>84</v>
      </c>
      <c r="AW215" s="12" t="s">
        <v>31</v>
      </c>
      <c r="AX215" s="12" t="s">
        <v>74</v>
      </c>
      <c r="AY215" s="245" t="s">
        <v>126</v>
      </c>
    </row>
    <row r="216" s="12" customFormat="1">
      <c r="B216" s="234"/>
      <c r="C216" s="235"/>
      <c r="D216" s="236" t="s">
        <v>136</v>
      </c>
      <c r="E216" s="237" t="s">
        <v>1</v>
      </c>
      <c r="F216" s="238" t="s">
        <v>324</v>
      </c>
      <c r="G216" s="235"/>
      <c r="H216" s="239">
        <v>9</v>
      </c>
      <c r="I216" s="240"/>
      <c r="J216" s="235"/>
      <c r="K216" s="235"/>
      <c r="L216" s="241"/>
      <c r="M216" s="242"/>
      <c r="N216" s="243"/>
      <c r="O216" s="243"/>
      <c r="P216" s="243"/>
      <c r="Q216" s="243"/>
      <c r="R216" s="243"/>
      <c r="S216" s="243"/>
      <c r="T216" s="244"/>
      <c r="AT216" s="245" t="s">
        <v>136</v>
      </c>
      <c r="AU216" s="245" t="s">
        <v>84</v>
      </c>
      <c r="AV216" s="12" t="s">
        <v>84</v>
      </c>
      <c r="AW216" s="12" t="s">
        <v>31</v>
      </c>
      <c r="AX216" s="12" t="s">
        <v>74</v>
      </c>
      <c r="AY216" s="245" t="s">
        <v>126</v>
      </c>
    </row>
    <row r="217" s="12" customFormat="1">
      <c r="B217" s="234"/>
      <c r="C217" s="235"/>
      <c r="D217" s="236" t="s">
        <v>136</v>
      </c>
      <c r="E217" s="237" t="s">
        <v>1</v>
      </c>
      <c r="F217" s="238" t="s">
        <v>325</v>
      </c>
      <c r="G217" s="235"/>
      <c r="H217" s="239">
        <v>20.625</v>
      </c>
      <c r="I217" s="240"/>
      <c r="J217" s="235"/>
      <c r="K217" s="235"/>
      <c r="L217" s="241"/>
      <c r="M217" s="242"/>
      <c r="N217" s="243"/>
      <c r="O217" s="243"/>
      <c r="P217" s="243"/>
      <c r="Q217" s="243"/>
      <c r="R217" s="243"/>
      <c r="S217" s="243"/>
      <c r="T217" s="244"/>
      <c r="AT217" s="245" t="s">
        <v>136</v>
      </c>
      <c r="AU217" s="245" t="s">
        <v>84</v>
      </c>
      <c r="AV217" s="12" t="s">
        <v>84</v>
      </c>
      <c r="AW217" s="12" t="s">
        <v>31</v>
      </c>
      <c r="AX217" s="12" t="s">
        <v>74</v>
      </c>
      <c r="AY217" s="245" t="s">
        <v>126</v>
      </c>
    </row>
    <row r="218" s="12" customFormat="1">
      <c r="B218" s="234"/>
      <c r="C218" s="235"/>
      <c r="D218" s="236" t="s">
        <v>136</v>
      </c>
      <c r="E218" s="237" t="s">
        <v>1</v>
      </c>
      <c r="F218" s="238" t="s">
        <v>443</v>
      </c>
      <c r="G218" s="235"/>
      <c r="H218" s="239">
        <v>-1.2</v>
      </c>
      <c r="I218" s="240"/>
      <c r="J218" s="235"/>
      <c r="K218" s="235"/>
      <c r="L218" s="241"/>
      <c r="M218" s="242"/>
      <c r="N218" s="243"/>
      <c r="O218" s="243"/>
      <c r="P218" s="243"/>
      <c r="Q218" s="243"/>
      <c r="R218" s="243"/>
      <c r="S218" s="243"/>
      <c r="T218" s="244"/>
      <c r="AT218" s="245" t="s">
        <v>136</v>
      </c>
      <c r="AU218" s="245" t="s">
        <v>84</v>
      </c>
      <c r="AV218" s="12" t="s">
        <v>84</v>
      </c>
      <c r="AW218" s="12" t="s">
        <v>31</v>
      </c>
      <c r="AX218" s="12" t="s">
        <v>74</v>
      </c>
      <c r="AY218" s="245" t="s">
        <v>126</v>
      </c>
    </row>
    <row r="219" s="13" customFormat="1">
      <c r="B219" s="246"/>
      <c r="C219" s="247"/>
      <c r="D219" s="236" t="s">
        <v>136</v>
      </c>
      <c r="E219" s="248" t="s">
        <v>1</v>
      </c>
      <c r="F219" s="249" t="s">
        <v>144</v>
      </c>
      <c r="G219" s="247"/>
      <c r="H219" s="250">
        <v>49.972999999999999</v>
      </c>
      <c r="I219" s="251"/>
      <c r="J219" s="247"/>
      <c r="K219" s="247"/>
      <c r="L219" s="252"/>
      <c r="M219" s="253"/>
      <c r="N219" s="254"/>
      <c r="O219" s="254"/>
      <c r="P219" s="254"/>
      <c r="Q219" s="254"/>
      <c r="R219" s="254"/>
      <c r="S219" s="254"/>
      <c r="T219" s="255"/>
      <c r="AT219" s="256" t="s">
        <v>136</v>
      </c>
      <c r="AU219" s="256" t="s">
        <v>84</v>
      </c>
      <c r="AV219" s="13" t="s">
        <v>134</v>
      </c>
      <c r="AW219" s="13" t="s">
        <v>31</v>
      </c>
      <c r="AX219" s="13" t="s">
        <v>82</v>
      </c>
      <c r="AY219" s="256" t="s">
        <v>126</v>
      </c>
    </row>
    <row r="220" s="1" customFormat="1" ht="24" customHeight="1">
      <c r="B220" s="36"/>
      <c r="C220" s="257" t="s">
        <v>301</v>
      </c>
      <c r="D220" s="257" t="s">
        <v>193</v>
      </c>
      <c r="E220" s="258" t="s">
        <v>444</v>
      </c>
      <c r="F220" s="259" t="s">
        <v>445</v>
      </c>
      <c r="G220" s="260" t="s">
        <v>132</v>
      </c>
      <c r="H220" s="261">
        <v>9.9949999999999992</v>
      </c>
      <c r="I220" s="262"/>
      <c r="J220" s="263">
        <f>ROUND(I220*H220,2)</f>
        <v>0</v>
      </c>
      <c r="K220" s="259" t="s">
        <v>1</v>
      </c>
      <c r="L220" s="264"/>
      <c r="M220" s="265" t="s">
        <v>1</v>
      </c>
      <c r="N220" s="266" t="s">
        <v>39</v>
      </c>
      <c r="O220" s="84"/>
      <c r="P220" s="230">
        <f>O220*H220</f>
        <v>0</v>
      </c>
      <c r="Q220" s="230">
        <v>0</v>
      </c>
      <c r="R220" s="230">
        <f>Q220*H220</f>
        <v>0</v>
      </c>
      <c r="S220" s="230">
        <v>0</v>
      </c>
      <c r="T220" s="231">
        <f>S220*H220</f>
        <v>0</v>
      </c>
      <c r="AR220" s="232" t="s">
        <v>172</v>
      </c>
      <c r="AT220" s="232" t="s">
        <v>193</v>
      </c>
      <c r="AU220" s="232" t="s">
        <v>84</v>
      </c>
      <c r="AY220" s="15" t="s">
        <v>126</v>
      </c>
      <c r="BE220" s="233">
        <f><![CDATA[IF(N220="základní",J220,0)]]></f>
        <v>0</v>
      </c>
      <c r="BF220" s="233">
        <f><![CDATA[IF(N220="snížená",J220,0)]]></f>
        <v>0</v>
      </c>
      <c r="BG220" s="233">
        <f><![CDATA[IF(N220="zákl. přenesená",J220,0)]]></f>
        <v>0</v>
      </c>
      <c r="BH220" s="233">
        <f><![CDATA[IF(N220="sníž. přenesená",J220,0)]]></f>
        <v>0</v>
      </c>
      <c r="BI220" s="233">
        <f><![CDATA[IF(N220="nulová",J220,0)]]></f>
        <v>0</v>
      </c>
      <c r="BJ220" s="15" t="s">
        <v>82</v>
      </c>
      <c r="BK220" s="233">
        <f>ROUND(I220*H220,2)</f>
        <v>0</v>
      </c>
      <c r="BL220" s="15" t="s">
        <v>134</v>
      </c>
      <c r="BM220" s="232" t="s">
        <v>446</v>
      </c>
    </row>
    <row r="221" s="12" customFormat="1">
      <c r="B221" s="234"/>
      <c r="C221" s="235"/>
      <c r="D221" s="236" t="s">
        <v>136</v>
      </c>
      <c r="E221" s="237" t="s">
        <v>1</v>
      </c>
      <c r="F221" s="238" t="s">
        <v>323</v>
      </c>
      <c r="G221" s="235"/>
      <c r="H221" s="239">
        <v>21.547999999999998</v>
      </c>
      <c r="I221" s="240"/>
      <c r="J221" s="235"/>
      <c r="K221" s="235"/>
      <c r="L221" s="241"/>
      <c r="M221" s="242"/>
      <c r="N221" s="243"/>
      <c r="O221" s="243"/>
      <c r="P221" s="243"/>
      <c r="Q221" s="243"/>
      <c r="R221" s="243"/>
      <c r="S221" s="243"/>
      <c r="T221" s="244"/>
      <c r="AT221" s="245" t="s">
        <v>136</v>
      </c>
      <c r="AU221" s="245" t="s">
        <v>84</v>
      </c>
      <c r="AV221" s="12" t="s">
        <v>84</v>
      </c>
      <c r="AW221" s="12" t="s">
        <v>31</v>
      </c>
      <c r="AX221" s="12" t="s">
        <v>74</v>
      </c>
      <c r="AY221" s="245" t="s">
        <v>126</v>
      </c>
    </row>
    <row r="222" s="12" customFormat="1">
      <c r="B222" s="234"/>
      <c r="C222" s="235"/>
      <c r="D222" s="236" t="s">
        <v>136</v>
      </c>
      <c r="E222" s="237" t="s">
        <v>1</v>
      </c>
      <c r="F222" s="238" t="s">
        <v>324</v>
      </c>
      <c r="G222" s="235"/>
      <c r="H222" s="239">
        <v>9</v>
      </c>
      <c r="I222" s="240"/>
      <c r="J222" s="235"/>
      <c r="K222" s="235"/>
      <c r="L222" s="241"/>
      <c r="M222" s="242"/>
      <c r="N222" s="243"/>
      <c r="O222" s="243"/>
      <c r="P222" s="243"/>
      <c r="Q222" s="243"/>
      <c r="R222" s="243"/>
      <c r="S222" s="243"/>
      <c r="T222" s="244"/>
      <c r="AT222" s="245" t="s">
        <v>136</v>
      </c>
      <c r="AU222" s="245" t="s">
        <v>84</v>
      </c>
      <c r="AV222" s="12" t="s">
        <v>84</v>
      </c>
      <c r="AW222" s="12" t="s">
        <v>31</v>
      </c>
      <c r="AX222" s="12" t="s">
        <v>74</v>
      </c>
      <c r="AY222" s="245" t="s">
        <v>126</v>
      </c>
    </row>
    <row r="223" s="12" customFormat="1">
      <c r="B223" s="234"/>
      <c r="C223" s="235"/>
      <c r="D223" s="236" t="s">
        <v>136</v>
      </c>
      <c r="E223" s="237" t="s">
        <v>1</v>
      </c>
      <c r="F223" s="238" t="s">
        <v>325</v>
      </c>
      <c r="G223" s="235"/>
      <c r="H223" s="239">
        <v>20.625</v>
      </c>
      <c r="I223" s="240"/>
      <c r="J223" s="235"/>
      <c r="K223" s="235"/>
      <c r="L223" s="241"/>
      <c r="M223" s="242"/>
      <c r="N223" s="243"/>
      <c r="O223" s="243"/>
      <c r="P223" s="243"/>
      <c r="Q223" s="243"/>
      <c r="R223" s="243"/>
      <c r="S223" s="243"/>
      <c r="T223" s="244"/>
      <c r="AT223" s="245" t="s">
        <v>136</v>
      </c>
      <c r="AU223" s="245" t="s">
        <v>84</v>
      </c>
      <c r="AV223" s="12" t="s">
        <v>84</v>
      </c>
      <c r="AW223" s="12" t="s">
        <v>31</v>
      </c>
      <c r="AX223" s="12" t="s">
        <v>74</v>
      </c>
      <c r="AY223" s="245" t="s">
        <v>126</v>
      </c>
    </row>
    <row r="224" s="12" customFormat="1">
      <c r="B224" s="234"/>
      <c r="C224" s="235"/>
      <c r="D224" s="236" t="s">
        <v>136</v>
      </c>
      <c r="E224" s="237" t="s">
        <v>1</v>
      </c>
      <c r="F224" s="238" t="s">
        <v>443</v>
      </c>
      <c r="G224" s="235"/>
      <c r="H224" s="239">
        <v>-1.2</v>
      </c>
      <c r="I224" s="240"/>
      <c r="J224" s="235"/>
      <c r="K224" s="235"/>
      <c r="L224" s="241"/>
      <c r="M224" s="242"/>
      <c r="N224" s="243"/>
      <c r="O224" s="243"/>
      <c r="P224" s="243"/>
      <c r="Q224" s="243"/>
      <c r="R224" s="243"/>
      <c r="S224" s="243"/>
      <c r="T224" s="244"/>
      <c r="AT224" s="245" t="s">
        <v>136</v>
      </c>
      <c r="AU224" s="245" t="s">
        <v>84</v>
      </c>
      <c r="AV224" s="12" t="s">
        <v>84</v>
      </c>
      <c r="AW224" s="12" t="s">
        <v>31</v>
      </c>
      <c r="AX224" s="12" t="s">
        <v>74</v>
      </c>
      <c r="AY224" s="245" t="s">
        <v>126</v>
      </c>
    </row>
    <row r="225" s="13" customFormat="1">
      <c r="B225" s="246"/>
      <c r="C225" s="247"/>
      <c r="D225" s="236" t="s">
        <v>136</v>
      </c>
      <c r="E225" s="248" t="s">
        <v>1</v>
      </c>
      <c r="F225" s="249" t="s">
        <v>144</v>
      </c>
      <c r="G225" s="247"/>
      <c r="H225" s="250">
        <v>49.972999999999999</v>
      </c>
      <c r="I225" s="251"/>
      <c r="J225" s="247"/>
      <c r="K225" s="247"/>
      <c r="L225" s="252"/>
      <c r="M225" s="253"/>
      <c r="N225" s="254"/>
      <c r="O225" s="254"/>
      <c r="P225" s="254"/>
      <c r="Q225" s="254"/>
      <c r="R225" s="254"/>
      <c r="S225" s="254"/>
      <c r="T225" s="255"/>
      <c r="AT225" s="256" t="s">
        <v>136</v>
      </c>
      <c r="AU225" s="256" t="s">
        <v>84</v>
      </c>
      <c r="AV225" s="13" t="s">
        <v>134</v>
      </c>
      <c r="AW225" s="13" t="s">
        <v>31</v>
      </c>
      <c r="AX225" s="13" t="s">
        <v>74</v>
      </c>
      <c r="AY225" s="256" t="s">
        <v>126</v>
      </c>
    </row>
    <row r="226" s="12" customFormat="1">
      <c r="B226" s="234"/>
      <c r="C226" s="235"/>
      <c r="D226" s="236" t="s">
        <v>136</v>
      </c>
      <c r="E226" s="237" t="s">
        <v>1</v>
      </c>
      <c r="F226" s="238" t="s">
        <v>447</v>
      </c>
      <c r="G226" s="235"/>
      <c r="H226" s="239">
        <v>9.9949999999999992</v>
      </c>
      <c r="I226" s="240"/>
      <c r="J226" s="235"/>
      <c r="K226" s="235"/>
      <c r="L226" s="241"/>
      <c r="M226" s="242"/>
      <c r="N226" s="243"/>
      <c r="O226" s="243"/>
      <c r="P226" s="243"/>
      <c r="Q226" s="243"/>
      <c r="R226" s="243"/>
      <c r="S226" s="243"/>
      <c r="T226" s="244"/>
      <c r="AT226" s="245" t="s">
        <v>136</v>
      </c>
      <c r="AU226" s="245" t="s">
        <v>84</v>
      </c>
      <c r="AV226" s="12" t="s">
        <v>84</v>
      </c>
      <c r="AW226" s="12" t="s">
        <v>31</v>
      </c>
      <c r="AX226" s="12" t="s">
        <v>82</v>
      </c>
      <c r="AY226" s="245" t="s">
        <v>126</v>
      </c>
    </row>
    <row r="227" s="1" customFormat="1" ht="24" customHeight="1">
      <c r="B227" s="36"/>
      <c r="C227" s="221" t="s">
        <v>305</v>
      </c>
      <c r="D227" s="221" t="s">
        <v>129</v>
      </c>
      <c r="E227" s="222" t="s">
        <v>448</v>
      </c>
      <c r="F227" s="223" t="s">
        <v>449</v>
      </c>
      <c r="G227" s="224" t="s">
        <v>220</v>
      </c>
      <c r="H227" s="225">
        <v>24.405000000000001</v>
      </c>
      <c r="I227" s="226"/>
      <c r="J227" s="227">
        <f>ROUND(I227*H227,2)</f>
        <v>0</v>
      </c>
      <c r="K227" s="223" t="s">
        <v>1</v>
      </c>
      <c r="L227" s="41"/>
      <c r="M227" s="228" t="s">
        <v>1</v>
      </c>
      <c r="N227" s="229" t="s">
        <v>39</v>
      </c>
      <c r="O227" s="84"/>
      <c r="P227" s="230">
        <f>O227*H227</f>
        <v>0</v>
      </c>
      <c r="Q227" s="230">
        <v>0.10095</v>
      </c>
      <c r="R227" s="230">
        <f>Q227*H227</f>
        <v>2.4636847500000001</v>
      </c>
      <c r="S227" s="230">
        <v>0</v>
      </c>
      <c r="T227" s="231">
        <f>S227*H227</f>
        <v>0</v>
      </c>
      <c r="AR227" s="232" t="s">
        <v>134</v>
      </c>
      <c r="AT227" s="232" t="s">
        <v>129</v>
      </c>
      <c r="AU227" s="232" t="s">
        <v>84</v>
      </c>
      <c r="AY227" s="15" t="s">
        <v>126</v>
      </c>
      <c r="BE227" s="233">
        <f><![CDATA[IF(N227="základní",J227,0)]]></f>
        <v>0</v>
      </c>
      <c r="BF227" s="233">
        <f><![CDATA[IF(N227="snížená",J227,0)]]></f>
        <v>0</v>
      </c>
      <c r="BG227" s="233">
        <f><![CDATA[IF(N227="zákl. přenesená",J227,0)]]></f>
        <v>0</v>
      </c>
      <c r="BH227" s="233">
        <f><![CDATA[IF(N227="sníž. přenesená",J227,0)]]></f>
        <v>0</v>
      </c>
      <c r="BI227" s="233">
        <f><![CDATA[IF(N227="nulová",J227,0)]]></f>
        <v>0</v>
      </c>
      <c r="BJ227" s="15" t="s">
        <v>82</v>
      </c>
      <c r="BK227" s="233">
        <f>ROUND(I227*H227,2)</f>
        <v>0</v>
      </c>
      <c r="BL227" s="15" t="s">
        <v>134</v>
      </c>
      <c r="BM227" s="232" t="s">
        <v>450</v>
      </c>
    </row>
    <row r="228" s="12" customFormat="1">
      <c r="B228" s="234"/>
      <c r="C228" s="235"/>
      <c r="D228" s="236" t="s">
        <v>136</v>
      </c>
      <c r="E228" s="237" t="s">
        <v>1</v>
      </c>
      <c r="F228" s="238" t="s">
        <v>333</v>
      </c>
      <c r="G228" s="235"/>
      <c r="H228" s="239">
        <v>24.405000000000001</v>
      </c>
      <c r="I228" s="240"/>
      <c r="J228" s="235"/>
      <c r="K228" s="235"/>
      <c r="L228" s="241"/>
      <c r="M228" s="242"/>
      <c r="N228" s="243"/>
      <c r="O228" s="243"/>
      <c r="P228" s="243"/>
      <c r="Q228" s="243"/>
      <c r="R228" s="243"/>
      <c r="S228" s="243"/>
      <c r="T228" s="244"/>
      <c r="AT228" s="245" t="s">
        <v>136</v>
      </c>
      <c r="AU228" s="245" t="s">
        <v>84</v>
      </c>
      <c r="AV228" s="12" t="s">
        <v>84</v>
      </c>
      <c r="AW228" s="12" t="s">
        <v>31</v>
      </c>
      <c r="AX228" s="12" t="s">
        <v>82</v>
      </c>
      <c r="AY228" s="245" t="s">
        <v>126</v>
      </c>
    </row>
    <row r="229" s="1" customFormat="1" ht="24" customHeight="1">
      <c r="B229" s="36"/>
      <c r="C229" s="257" t="s">
        <v>451</v>
      </c>
      <c r="D229" s="257" t="s">
        <v>193</v>
      </c>
      <c r="E229" s="258" t="s">
        <v>452</v>
      </c>
      <c r="F229" s="259" t="s">
        <v>453</v>
      </c>
      <c r="G229" s="260" t="s">
        <v>454</v>
      </c>
      <c r="H229" s="261">
        <v>5</v>
      </c>
      <c r="I229" s="262"/>
      <c r="J229" s="263">
        <f>ROUND(I229*H229,2)</f>
        <v>0</v>
      </c>
      <c r="K229" s="259" t="s">
        <v>1</v>
      </c>
      <c r="L229" s="264"/>
      <c r="M229" s="265" t="s">
        <v>1</v>
      </c>
      <c r="N229" s="266" t="s">
        <v>39</v>
      </c>
      <c r="O229" s="84"/>
      <c r="P229" s="230">
        <f>O229*H229</f>
        <v>0</v>
      </c>
      <c r="Q229" s="230">
        <v>0</v>
      </c>
      <c r="R229" s="230">
        <f>Q229*H229</f>
        <v>0</v>
      </c>
      <c r="S229" s="230">
        <v>0</v>
      </c>
      <c r="T229" s="231">
        <f>S229*H229</f>
        <v>0</v>
      </c>
      <c r="AR229" s="232" t="s">
        <v>172</v>
      </c>
      <c r="AT229" s="232" t="s">
        <v>193</v>
      </c>
      <c r="AU229" s="232" t="s">
        <v>84</v>
      </c>
      <c r="AY229" s="15" t="s">
        <v>126</v>
      </c>
      <c r="BE229" s="233">
        <f><![CDATA[IF(N229="základní",J229,0)]]></f>
        <v>0</v>
      </c>
      <c r="BF229" s="233">
        <f><![CDATA[IF(N229="snížená",J229,0)]]></f>
        <v>0</v>
      </c>
      <c r="BG229" s="233">
        <f><![CDATA[IF(N229="zákl. přenesená",J229,0)]]></f>
        <v>0</v>
      </c>
      <c r="BH229" s="233">
        <f><![CDATA[IF(N229="sníž. přenesená",J229,0)]]></f>
        <v>0</v>
      </c>
      <c r="BI229" s="233">
        <f><![CDATA[IF(N229="nulová",J229,0)]]></f>
        <v>0</v>
      </c>
      <c r="BJ229" s="15" t="s">
        <v>82</v>
      </c>
      <c r="BK229" s="233">
        <f>ROUND(I229*H229,2)</f>
        <v>0</v>
      </c>
      <c r="BL229" s="15" t="s">
        <v>134</v>
      </c>
      <c r="BM229" s="232" t="s">
        <v>455</v>
      </c>
    </row>
    <row r="230" s="12" customFormat="1">
      <c r="B230" s="234"/>
      <c r="C230" s="235"/>
      <c r="D230" s="236" t="s">
        <v>136</v>
      </c>
      <c r="E230" s="237" t="s">
        <v>1</v>
      </c>
      <c r="F230" s="238" t="s">
        <v>456</v>
      </c>
      <c r="G230" s="235"/>
      <c r="H230" s="239">
        <v>5</v>
      </c>
      <c r="I230" s="240"/>
      <c r="J230" s="235"/>
      <c r="K230" s="235"/>
      <c r="L230" s="241"/>
      <c r="M230" s="242"/>
      <c r="N230" s="243"/>
      <c r="O230" s="243"/>
      <c r="P230" s="243"/>
      <c r="Q230" s="243"/>
      <c r="R230" s="243"/>
      <c r="S230" s="243"/>
      <c r="T230" s="244"/>
      <c r="AT230" s="245" t="s">
        <v>136</v>
      </c>
      <c r="AU230" s="245" t="s">
        <v>84</v>
      </c>
      <c r="AV230" s="12" t="s">
        <v>84</v>
      </c>
      <c r="AW230" s="12" t="s">
        <v>31</v>
      </c>
      <c r="AX230" s="12" t="s">
        <v>82</v>
      </c>
      <c r="AY230" s="245" t="s">
        <v>126</v>
      </c>
    </row>
    <row r="231" s="1" customFormat="1" ht="24" customHeight="1">
      <c r="B231" s="36"/>
      <c r="C231" s="221" t="s">
        <v>457</v>
      </c>
      <c r="D231" s="221" t="s">
        <v>129</v>
      </c>
      <c r="E231" s="222" t="s">
        <v>458</v>
      </c>
      <c r="F231" s="223" t="s">
        <v>459</v>
      </c>
      <c r="G231" s="224" t="s">
        <v>336</v>
      </c>
      <c r="H231" s="225">
        <v>3.661</v>
      </c>
      <c r="I231" s="226"/>
      <c r="J231" s="227">
        <f>ROUND(I231*H231,2)</f>
        <v>0</v>
      </c>
      <c r="K231" s="223" t="s">
        <v>1</v>
      </c>
      <c r="L231" s="41"/>
      <c r="M231" s="228" t="s">
        <v>1</v>
      </c>
      <c r="N231" s="229" t="s">
        <v>39</v>
      </c>
      <c r="O231" s="84"/>
      <c r="P231" s="230">
        <f>O231*H231</f>
        <v>0</v>
      </c>
      <c r="Q231" s="230">
        <v>2.2563399999999998</v>
      </c>
      <c r="R231" s="230">
        <f>Q231*H231</f>
        <v>8.2604607399999992</v>
      </c>
      <c r="S231" s="230">
        <v>0</v>
      </c>
      <c r="T231" s="231">
        <f>S231*H231</f>
        <v>0</v>
      </c>
      <c r="AR231" s="232" t="s">
        <v>134</v>
      </c>
      <c r="AT231" s="232" t="s">
        <v>129</v>
      </c>
      <c r="AU231" s="232" t="s">
        <v>84</v>
      </c>
      <c r="AY231" s="15" t="s">
        <v>126</v>
      </c>
      <c r="BE231" s="233">
        <f><![CDATA[IF(N231="základní",J231,0)]]></f>
        <v>0</v>
      </c>
      <c r="BF231" s="233">
        <f><![CDATA[IF(N231="snížená",J231,0)]]></f>
        <v>0</v>
      </c>
      <c r="BG231" s="233">
        <f><![CDATA[IF(N231="zákl. přenesená",J231,0)]]></f>
        <v>0</v>
      </c>
      <c r="BH231" s="233">
        <f><![CDATA[IF(N231="sníž. přenesená",J231,0)]]></f>
        <v>0</v>
      </c>
      <c r="BI231" s="233">
        <f><![CDATA[IF(N231="nulová",J231,0)]]></f>
        <v>0</v>
      </c>
      <c r="BJ231" s="15" t="s">
        <v>82</v>
      </c>
      <c r="BK231" s="233">
        <f>ROUND(I231*H231,2)</f>
        <v>0</v>
      </c>
      <c r="BL231" s="15" t="s">
        <v>134</v>
      </c>
      <c r="BM231" s="232" t="s">
        <v>460</v>
      </c>
    </row>
    <row r="232" s="12" customFormat="1">
      <c r="B232" s="234"/>
      <c r="C232" s="235"/>
      <c r="D232" s="236" t="s">
        <v>136</v>
      </c>
      <c r="E232" s="237" t="s">
        <v>1</v>
      </c>
      <c r="F232" s="238" t="s">
        <v>461</v>
      </c>
      <c r="G232" s="235"/>
      <c r="H232" s="239">
        <v>3.661</v>
      </c>
      <c r="I232" s="240"/>
      <c r="J232" s="235"/>
      <c r="K232" s="235"/>
      <c r="L232" s="241"/>
      <c r="M232" s="242"/>
      <c r="N232" s="243"/>
      <c r="O232" s="243"/>
      <c r="P232" s="243"/>
      <c r="Q232" s="243"/>
      <c r="R232" s="243"/>
      <c r="S232" s="243"/>
      <c r="T232" s="244"/>
      <c r="AT232" s="245" t="s">
        <v>136</v>
      </c>
      <c r="AU232" s="245" t="s">
        <v>84</v>
      </c>
      <c r="AV232" s="12" t="s">
        <v>84</v>
      </c>
      <c r="AW232" s="12" t="s">
        <v>31</v>
      </c>
      <c r="AX232" s="12" t="s">
        <v>82</v>
      </c>
      <c r="AY232" s="245" t="s">
        <v>126</v>
      </c>
    </row>
    <row r="233" s="1" customFormat="1" ht="24" customHeight="1">
      <c r="B233" s="36"/>
      <c r="C233" s="221" t="s">
        <v>462</v>
      </c>
      <c r="D233" s="221" t="s">
        <v>129</v>
      </c>
      <c r="E233" s="222" t="s">
        <v>463</v>
      </c>
      <c r="F233" s="223" t="s">
        <v>464</v>
      </c>
      <c r="G233" s="224" t="s">
        <v>454</v>
      </c>
      <c r="H233" s="225">
        <v>2</v>
      </c>
      <c r="I233" s="226"/>
      <c r="J233" s="227">
        <f>ROUND(I233*H233,2)</f>
        <v>0</v>
      </c>
      <c r="K233" s="223" t="s">
        <v>1</v>
      </c>
      <c r="L233" s="41"/>
      <c r="M233" s="228" t="s">
        <v>1</v>
      </c>
      <c r="N233" s="229" t="s">
        <v>39</v>
      </c>
      <c r="O233" s="84"/>
      <c r="P233" s="230">
        <f>O233*H233</f>
        <v>0</v>
      </c>
      <c r="Q233" s="230">
        <v>0.00029</v>
      </c>
      <c r="R233" s="230">
        <f>Q233*H233</f>
        <v>0.00058</v>
      </c>
      <c r="S233" s="230">
        <v>0.375</v>
      </c>
      <c r="T233" s="231">
        <f>S233*H233</f>
        <v>0.75</v>
      </c>
      <c r="AR233" s="232" t="s">
        <v>134</v>
      </c>
      <c r="AT233" s="232" t="s">
        <v>129</v>
      </c>
      <c r="AU233" s="232" t="s">
        <v>84</v>
      </c>
      <c r="AY233" s="15" t="s">
        <v>126</v>
      </c>
      <c r="BE233" s="233">
        <f><![CDATA[IF(N233="základní",J233,0)]]></f>
        <v>0</v>
      </c>
      <c r="BF233" s="233">
        <f><![CDATA[IF(N233="snížená",J233,0)]]></f>
        <v>0</v>
      </c>
      <c r="BG233" s="233">
        <f><![CDATA[IF(N233="zákl. přenesená",J233,0)]]></f>
        <v>0</v>
      </c>
      <c r="BH233" s="233">
        <f><![CDATA[IF(N233="sníž. přenesená",J233,0)]]></f>
        <v>0</v>
      </c>
      <c r="BI233" s="233">
        <f><![CDATA[IF(N233="nulová",J233,0)]]></f>
        <v>0</v>
      </c>
      <c r="BJ233" s="15" t="s">
        <v>82</v>
      </c>
      <c r="BK233" s="233">
        <f>ROUND(I233*H233,2)</f>
        <v>0</v>
      </c>
      <c r="BL233" s="15" t="s">
        <v>134</v>
      </c>
      <c r="BM233" s="232" t="s">
        <v>465</v>
      </c>
    </row>
    <row r="234" s="12" customFormat="1">
      <c r="B234" s="234"/>
      <c r="C234" s="235"/>
      <c r="D234" s="236" t="s">
        <v>136</v>
      </c>
      <c r="E234" s="237" t="s">
        <v>1</v>
      </c>
      <c r="F234" s="238" t="s">
        <v>466</v>
      </c>
      <c r="G234" s="235"/>
      <c r="H234" s="239">
        <v>2</v>
      </c>
      <c r="I234" s="240"/>
      <c r="J234" s="235"/>
      <c r="K234" s="235"/>
      <c r="L234" s="241"/>
      <c r="M234" s="242"/>
      <c r="N234" s="243"/>
      <c r="O234" s="243"/>
      <c r="P234" s="243"/>
      <c r="Q234" s="243"/>
      <c r="R234" s="243"/>
      <c r="S234" s="243"/>
      <c r="T234" s="244"/>
      <c r="AT234" s="245" t="s">
        <v>136</v>
      </c>
      <c r="AU234" s="245" t="s">
        <v>84</v>
      </c>
      <c r="AV234" s="12" t="s">
        <v>84</v>
      </c>
      <c r="AW234" s="12" t="s">
        <v>31</v>
      </c>
      <c r="AX234" s="12" t="s">
        <v>82</v>
      </c>
      <c r="AY234" s="245" t="s">
        <v>126</v>
      </c>
    </row>
    <row r="235" s="11" customFormat="1" ht="22.8" customHeight="1">
      <c r="B235" s="205"/>
      <c r="C235" s="206"/>
      <c r="D235" s="207" t="s">
        <v>73</v>
      </c>
      <c r="E235" s="219" t="s">
        <v>172</v>
      </c>
      <c r="F235" s="219" t="s">
        <v>467</v>
      </c>
      <c r="G235" s="206"/>
      <c r="H235" s="206"/>
      <c r="I235" s="209"/>
      <c r="J235" s="220">
        <f>BK235</f>
        <v>0</v>
      </c>
      <c r="K235" s="206"/>
      <c r="L235" s="211"/>
      <c r="M235" s="212"/>
      <c r="N235" s="213"/>
      <c r="O235" s="213"/>
      <c r="P235" s="214">
        <f>SUM(P236:P265)</f>
        <v>0</v>
      </c>
      <c r="Q235" s="213"/>
      <c r="R235" s="214">
        <f>SUM(R236:R265)</f>
        <v>0.077539999999999998</v>
      </c>
      <c r="S235" s="213"/>
      <c r="T235" s="215">
        <f>SUM(T236:T265)</f>
        <v>0</v>
      </c>
      <c r="AR235" s="216" t="s">
        <v>82</v>
      </c>
      <c r="AT235" s="217" t="s">
        <v>73</v>
      </c>
      <c r="AU235" s="217" t="s">
        <v>82</v>
      </c>
      <c r="AY235" s="216" t="s">
        <v>126</v>
      </c>
      <c r="BK235" s="218">
        <f>SUM(BK236:BK265)</f>
        <v>0</v>
      </c>
    </row>
    <row r="236" s="1" customFormat="1" ht="16.5" customHeight="1">
      <c r="B236" s="36"/>
      <c r="C236" s="221" t="s">
        <v>468</v>
      </c>
      <c r="D236" s="221" t="s">
        <v>129</v>
      </c>
      <c r="E236" s="222" t="s">
        <v>469</v>
      </c>
      <c r="F236" s="223" t="s">
        <v>470</v>
      </c>
      <c r="G236" s="224" t="s">
        <v>454</v>
      </c>
      <c r="H236" s="225">
        <v>3</v>
      </c>
      <c r="I236" s="226"/>
      <c r="J236" s="227">
        <f>ROUND(I236*H236,2)</f>
        <v>0</v>
      </c>
      <c r="K236" s="223" t="s">
        <v>204</v>
      </c>
      <c r="L236" s="41"/>
      <c r="M236" s="228" t="s">
        <v>1</v>
      </c>
      <c r="N236" s="229" t="s">
        <v>39</v>
      </c>
      <c r="O236" s="84"/>
      <c r="P236" s="230">
        <f>O236*H236</f>
        <v>0</v>
      </c>
      <c r="Q236" s="230">
        <v>0.00012999999999999999</v>
      </c>
      <c r="R236" s="230">
        <f>Q236*H236</f>
        <v>0.00038999999999999994</v>
      </c>
      <c r="S236" s="230">
        <v>0</v>
      </c>
      <c r="T236" s="231">
        <f>S236*H236</f>
        <v>0</v>
      </c>
      <c r="AR236" s="232" t="s">
        <v>134</v>
      </c>
      <c r="AT236" s="232" t="s">
        <v>129</v>
      </c>
      <c r="AU236" s="232" t="s">
        <v>84</v>
      </c>
      <c r="AY236" s="15" t="s">
        <v>126</v>
      </c>
      <c r="BE236" s="233">
        <f><![CDATA[IF(N236="základní",J236,0)]]></f>
        <v>0</v>
      </c>
      <c r="BF236" s="233">
        <f><![CDATA[IF(N236="snížená",J236,0)]]></f>
        <v>0</v>
      </c>
      <c r="BG236" s="233">
        <f><![CDATA[IF(N236="zákl. přenesená",J236,0)]]></f>
        <v>0</v>
      </c>
      <c r="BH236" s="233">
        <f><![CDATA[IF(N236="sníž. přenesená",J236,0)]]></f>
        <v>0</v>
      </c>
      <c r="BI236" s="233">
        <f><![CDATA[IF(N236="nulová",J236,0)]]></f>
        <v>0</v>
      </c>
      <c r="BJ236" s="15" t="s">
        <v>82</v>
      </c>
      <c r="BK236" s="233">
        <f>ROUND(I236*H236,2)</f>
        <v>0</v>
      </c>
      <c r="BL236" s="15" t="s">
        <v>134</v>
      </c>
      <c r="BM236" s="232" t="s">
        <v>471</v>
      </c>
    </row>
    <row r="237" s="1" customFormat="1" ht="24" customHeight="1">
      <c r="B237" s="36"/>
      <c r="C237" s="221" t="s">
        <v>472</v>
      </c>
      <c r="D237" s="221" t="s">
        <v>129</v>
      </c>
      <c r="E237" s="222" t="s">
        <v>473</v>
      </c>
      <c r="F237" s="223" t="s">
        <v>474</v>
      </c>
      <c r="G237" s="224" t="s">
        <v>454</v>
      </c>
      <c r="H237" s="225">
        <v>3</v>
      </c>
      <c r="I237" s="226"/>
      <c r="J237" s="227">
        <f>ROUND(I237*H237,2)</f>
        <v>0</v>
      </c>
      <c r="K237" s="223" t="s">
        <v>1</v>
      </c>
      <c r="L237" s="41"/>
      <c r="M237" s="228" t="s">
        <v>1</v>
      </c>
      <c r="N237" s="229" t="s">
        <v>39</v>
      </c>
      <c r="O237" s="84"/>
      <c r="P237" s="230">
        <f>O237*H237</f>
        <v>0</v>
      </c>
      <c r="Q237" s="230">
        <v>0.00012999999999999999</v>
      </c>
      <c r="R237" s="230">
        <f>Q237*H237</f>
        <v>0.00038999999999999994</v>
      </c>
      <c r="S237" s="230">
        <v>0</v>
      </c>
      <c r="T237" s="231">
        <f>S237*H237</f>
        <v>0</v>
      </c>
      <c r="AR237" s="232" t="s">
        <v>134</v>
      </c>
      <c r="AT237" s="232" t="s">
        <v>129</v>
      </c>
      <c r="AU237" s="232" t="s">
        <v>84</v>
      </c>
      <c r="AY237" s="15" t="s">
        <v>126</v>
      </c>
      <c r="BE237" s="233">
        <f><![CDATA[IF(N237="základní",J237,0)]]></f>
        <v>0</v>
      </c>
      <c r="BF237" s="233">
        <f><![CDATA[IF(N237="snížená",J237,0)]]></f>
        <v>0</v>
      </c>
      <c r="BG237" s="233">
        <f><![CDATA[IF(N237="zákl. přenesená",J237,0)]]></f>
        <v>0</v>
      </c>
      <c r="BH237" s="233">
        <f><![CDATA[IF(N237="sníž. přenesená",J237,0)]]></f>
        <v>0</v>
      </c>
      <c r="BI237" s="233">
        <f><![CDATA[IF(N237="nulová",J237,0)]]></f>
        <v>0</v>
      </c>
      <c r="BJ237" s="15" t="s">
        <v>82</v>
      </c>
      <c r="BK237" s="233">
        <f>ROUND(I237*H237,2)</f>
        <v>0</v>
      </c>
      <c r="BL237" s="15" t="s">
        <v>134</v>
      </c>
      <c r="BM237" s="232" t="s">
        <v>475</v>
      </c>
    </row>
    <row r="238" s="12" customFormat="1">
      <c r="B238" s="234"/>
      <c r="C238" s="235"/>
      <c r="D238" s="236" t="s">
        <v>136</v>
      </c>
      <c r="E238" s="237" t="s">
        <v>1</v>
      </c>
      <c r="F238" s="238" t="s">
        <v>476</v>
      </c>
      <c r="G238" s="235"/>
      <c r="H238" s="239">
        <v>3</v>
      </c>
      <c r="I238" s="240"/>
      <c r="J238" s="235"/>
      <c r="K238" s="235"/>
      <c r="L238" s="241"/>
      <c r="M238" s="242"/>
      <c r="N238" s="243"/>
      <c r="O238" s="243"/>
      <c r="P238" s="243"/>
      <c r="Q238" s="243"/>
      <c r="R238" s="243"/>
      <c r="S238" s="243"/>
      <c r="T238" s="244"/>
      <c r="AT238" s="245" t="s">
        <v>136</v>
      </c>
      <c r="AU238" s="245" t="s">
        <v>84</v>
      </c>
      <c r="AV238" s="12" t="s">
        <v>84</v>
      </c>
      <c r="AW238" s="12" t="s">
        <v>31</v>
      </c>
      <c r="AX238" s="12" t="s">
        <v>82</v>
      </c>
      <c r="AY238" s="245" t="s">
        <v>126</v>
      </c>
    </row>
    <row r="239" s="1" customFormat="1" ht="16.5" customHeight="1">
      <c r="B239" s="36"/>
      <c r="C239" s="257" t="s">
        <v>477</v>
      </c>
      <c r="D239" s="257" t="s">
        <v>193</v>
      </c>
      <c r="E239" s="258" t="s">
        <v>478</v>
      </c>
      <c r="F239" s="259" t="s">
        <v>479</v>
      </c>
      <c r="G239" s="260" t="s">
        <v>454</v>
      </c>
      <c r="H239" s="261">
        <v>3</v>
      </c>
      <c r="I239" s="262"/>
      <c r="J239" s="263">
        <f>ROUND(I239*H239,2)</f>
        <v>0</v>
      </c>
      <c r="K239" s="259" t="s">
        <v>1</v>
      </c>
      <c r="L239" s="264"/>
      <c r="M239" s="265" t="s">
        <v>1</v>
      </c>
      <c r="N239" s="266" t="s">
        <v>39</v>
      </c>
      <c r="O239" s="84"/>
      <c r="P239" s="230">
        <f>O239*H239</f>
        <v>0</v>
      </c>
      <c r="Q239" s="230">
        <v>0</v>
      </c>
      <c r="R239" s="230">
        <f>Q239*H239</f>
        <v>0</v>
      </c>
      <c r="S239" s="230">
        <v>0</v>
      </c>
      <c r="T239" s="231">
        <f>S239*H239</f>
        <v>0</v>
      </c>
      <c r="AR239" s="232" t="s">
        <v>172</v>
      </c>
      <c r="AT239" s="232" t="s">
        <v>193</v>
      </c>
      <c r="AU239" s="232" t="s">
        <v>84</v>
      </c>
      <c r="AY239" s="15" t="s">
        <v>126</v>
      </c>
      <c r="BE239" s="233">
        <f><![CDATA[IF(N239="základní",J239,0)]]></f>
        <v>0</v>
      </c>
      <c r="BF239" s="233">
        <f><![CDATA[IF(N239="snížená",J239,0)]]></f>
        <v>0</v>
      </c>
      <c r="BG239" s="233">
        <f><![CDATA[IF(N239="zákl. přenesená",J239,0)]]></f>
        <v>0</v>
      </c>
      <c r="BH239" s="233">
        <f><![CDATA[IF(N239="sníž. přenesená",J239,0)]]></f>
        <v>0</v>
      </c>
      <c r="BI239" s="233">
        <f><![CDATA[IF(N239="nulová",J239,0)]]></f>
        <v>0</v>
      </c>
      <c r="BJ239" s="15" t="s">
        <v>82</v>
      </c>
      <c r="BK239" s="233">
        <f>ROUND(I239*H239,2)</f>
        <v>0</v>
      </c>
      <c r="BL239" s="15" t="s">
        <v>134</v>
      </c>
      <c r="BM239" s="232" t="s">
        <v>480</v>
      </c>
    </row>
    <row r="240" s="1" customFormat="1" ht="16.5" customHeight="1">
      <c r="B240" s="36"/>
      <c r="C240" s="257" t="s">
        <v>481</v>
      </c>
      <c r="D240" s="257" t="s">
        <v>193</v>
      </c>
      <c r="E240" s="258" t="s">
        <v>482</v>
      </c>
      <c r="F240" s="259" t="s">
        <v>483</v>
      </c>
      <c r="G240" s="260" t="s">
        <v>454</v>
      </c>
      <c r="H240" s="261">
        <v>3</v>
      </c>
      <c r="I240" s="262"/>
      <c r="J240" s="263">
        <f>ROUND(I240*H240,2)</f>
        <v>0</v>
      </c>
      <c r="K240" s="259" t="s">
        <v>204</v>
      </c>
      <c r="L240" s="264"/>
      <c r="M240" s="265" t="s">
        <v>1</v>
      </c>
      <c r="N240" s="266" t="s">
        <v>39</v>
      </c>
      <c r="O240" s="84"/>
      <c r="P240" s="230">
        <f>O240*H240</f>
        <v>0</v>
      </c>
      <c r="Q240" s="230">
        <v>0.025499999999999998</v>
      </c>
      <c r="R240" s="230">
        <f>Q240*H240</f>
        <v>0.076499999999999999</v>
      </c>
      <c r="S240" s="230">
        <v>0</v>
      </c>
      <c r="T240" s="231">
        <f>S240*H240</f>
        <v>0</v>
      </c>
      <c r="AR240" s="232" t="s">
        <v>172</v>
      </c>
      <c r="AT240" s="232" t="s">
        <v>193</v>
      </c>
      <c r="AU240" s="232" t="s">
        <v>84</v>
      </c>
      <c r="AY240" s="15" t="s">
        <v>126</v>
      </c>
      <c r="BE240" s="233">
        <f><![CDATA[IF(N240="základní",J240,0)]]></f>
        <v>0</v>
      </c>
      <c r="BF240" s="233">
        <f><![CDATA[IF(N240="snížená",J240,0)]]></f>
        <v>0</v>
      </c>
      <c r="BG240" s="233">
        <f><![CDATA[IF(N240="zákl. přenesená",J240,0)]]></f>
        <v>0</v>
      </c>
      <c r="BH240" s="233">
        <f><![CDATA[IF(N240="sníž. přenesená",J240,0)]]></f>
        <v>0</v>
      </c>
      <c r="BI240" s="233">
        <f><![CDATA[IF(N240="nulová",J240,0)]]></f>
        <v>0</v>
      </c>
      <c r="BJ240" s="15" t="s">
        <v>82</v>
      </c>
      <c r="BK240" s="233">
        <f>ROUND(I240*H240,2)</f>
        <v>0</v>
      </c>
      <c r="BL240" s="15" t="s">
        <v>134</v>
      </c>
      <c r="BM240" s="232" t="s">
        <v>484</v>
      </c>
    </row>
    <row r="241" s="1" customFormat="1" ht="16.5" customHeight="1">
      <c r="B241" s="36"/>
      <c r="C241" s="221" t="s">
        <v>485</v>
      </c>
      <c r="D241" s="221" t="s">
        <v>129</v>
      </c>
      <c r="E241" s="222" t="s">
        <v>486</v>
      </c>
      <c r="F241" s="223" t="s">
        <v>487</v>
      </c>
      <c r="G241" s="224" t="s">
        <v>454</v>
      </c>
      <c r="H241" s="225">
        <v>3</v>
      </c>
      <c r="I241" s="226"/>
      <c r="J241" s="227">
        <f>ROUND(I241*H241,2)</f>
        <v>0</v>
      </c>
      <c r="K241" s="223" t="s">
        <v>1</v>
      </c>
      <c r="L241" s="41"/>
      <c r="M241" s="228" t="s">
        <v>1</v>
      </c>
      <c r="N241" s="229" t="s">
        <v>39</v>
      </c>
      <c r="O241" s="84"/>
      <c r="P241" s="230">
        <f>O241*H241</f>
        <v>0</v>
      </c>
      <c r="Q241" s="230">
        <v>0</v>
      </c>
      <c r="R241" s="230">
        <f>Q241*H241</f>
        <v>0</v>
      </c>
      <c r="S241" s="230">
        <v>0</v>
      </c>
      <c r="T241" s="231">
        <f>S241*H241</f>
        <v>0</v>
      </c>
      <c r="AR241" s="232" t="s">
        <v>134</v>
      </c>
      <c r="AT241" s="232" t="s">
        <v>129</v>
      </c>
      <c r="AU241" s="232" t="s">
        <v>84</v>
      </c>
      <c r="AY241" s="15" t="s">
        <v>126</v>
      </c>
      <c r="BE241" s="233">
        <f><![CDATA[IF(N241="základní",J241,0)]]></f>
        <v>0</v>
      </c>
      <c r="BF241" s="233">
        <f><![CDATA[IF(N241="snížená",J241,0)]]></f>
        <v>0</v>
      </c>
      <c r="BG241" s="233">
        <f><![CDATA[IF(N241="zákl. přenesená",J241,0)]]></f>
        <v>0</v>
      </c>
      <c r="BH241" s="233">
        <f><![CDATA[IF(N241="sníž. přenesená",J241,0)]]></f>
        <v>0</v>
      </c>
      <c r="BI241" s="233">
        <f><![CDATA[IF(N241="nulová",J241,0)]]></f>
        <v>0</v>
      </c>
      <c r="BJ241" s="15" t="s">
        <v>82</v>
      </c>
      <c r="BK241" s="233">
        <f>ROUND(I241*H241,2)</f>
        <v>0</v>
      </c>
      <c r="BL241" s="15" t="s">
        <v>134</v>
      </c>
      <c r="BM241" s="232" t="s">
        <v>488</v>
      </c>
    </row>
    <row r="242" s="1" customFormat="1" ht="24" customHeight="1">
      <c r="B242" s="36"/>
      <c r="C242" s="221" t="s">
        <v>489</v>
      </c>
      <c r="D242" s="221" t="s">
        <v>129</v>
      </c>
      <c r="E242" s="222" t="s">
        <v>490</v>
      </c>
      <c r="F242" s="223" t="s">
        <v>491</v>
      </c>
      <c r="G242" s="224" t="s">
        <v>220</v>
      </c>
      <c r="H242" s="225">
        <v>25</v>
      </c>
      <c r="I242" s="226"/>
      <c r="J242" s="227">
        <f>ROUND(I242*H242,2)</f>
        <v>0</v>
      </c>
      <c r="K242" s="223" t="s">
        <v>204</v>
      </c>
      <c r="L242" s="41"/>
      <c r="M242" s="228" t="s">
        <v>1</v>
      </c>
      <c r="N242" s="229" t="s">
        <v>39</v>
      </c>
      <c r="O242" s="84"/>
      <c r="P242" s="230">
        <f>O242*H242</f>
        <v>0</v>
      </c>
      <c r="Q242" s="230">
        <v>1.0000000000000001E-05</v>
      </c>
      <c r="R242" s="230">
        <f>Q242*H242</f>
        <v>0.00025000000000000001</v>
      </c>
      <c r="S242" s="230">
        <v>0</v>
      </c>
      <c r="T242" s="231">
        <f>S242*H242</f>
        <v>0</v>
      </c>
      <c r="AR242" s="232" t="s">
        <v>134</v>
      </c>
      <c r="AT242" s="232" t="s">
        <v>129</v>
      </c>
      <c r="AU242" s="232" t="s">
        <v>84</v>
      </c>
      <c r="AY242" s="15" t="s">
        <v>126</v>
      </c>
      <c r="BE242" s="233">
        <f><![CDATA[IF(N242="základní",J242,0)]]></f>
        <v>0</v>
      </c>
      <c r="BF242" s="233">
        <f><![CDATA[IF(N242="snížená",J242,0)]]></f>
        <v>0</v>
      </c>
      <c r="BG242" s="233">
        <f><![CDATA[IF(N242="zákl. přenesená",J242,0)]]></f>
        <v>0</v>
      </c>
      <c r="BH242" s="233">
        <f><![CDATA[IF(N242="sníž. přenesená",J242,0)]]></f>
        <v>0</v>
      </c>
      <c r="BI242" s="233">
        <f><![CDATA[IF(N242="nulová",J242,0)]]></f>
        <v>0</v>
      </c>
      <c r="BJ242" s="15" t="s">
        <v>82</v>
      </c>
      <c r="BK242" s="233">
        <f>ROUND(I242*H242,2)</f>
        <v>0</v>
      </c>
      <c r="BL242" s="15" t="s">
        <v>134</v>
      </c>
      <c r="BM242" s="232" t="s">
        <v>492</v>
      </c>
    </row>
    <row r="243" s="12" customFormat="1">
      <c r="B243" s="234"/>
      <c r="C243" s="235"/>
      <c r="D243" s="236" t="s">
        <v>136</v>
      </c>
      <c r="E243" s="237" t="s">
        <v>1</v>
      </c>
      <c r="F243" s="238" t="s">
        <v>493</v>
      </c>
      <c r="G243" s="235"/>
      <c r="H243" s="239">
        <v>25</v>
      </c>
      <c r="I243" s="240"/>
      <c r="J243" s="235"/>
      <c r="K243" s="235"/>
      <c r="L243" s="241"/>
      <c r="M243" s="242"/>
      <c r="N243" s="243"/>
      <c r="O243" s="243"/>
      <c r="P243" s="243"/>
      <c r="Q243" s="243"/>
      <c r="R243" s="243"/>
      <c r="S243" s="243"/>
      <c r="T243" s="244"/>
      <c r="AT243" s="245" t="s">
        <v>136</v>
      </c>
      <c r="AU243" s="245" t="s">
        <v>84</v>
      </c>
      <c r="AV243" s="12" t="s">
        <v>84</v>
      </c>
      <c r="AW243" s="12" t="s">
        <v>31</v>
      </c>
      <c r="AX243" s="12" t="s">
        <v>82</v>
      </c>
      <c r="AY243" s="245" t="s">
        <v>126</v>
      </c>
    </row>
    <row r="244" s="1" customFormat="1" ht="16.5" customHeight="1">
      <c r="B244" s="36"/>
      <c r="C244" s="257" t="s">
        <v>494</v>
      </c>
      <c r="D244" s="257" t="s">
        <v>193</v>
      </c>
      <c r="E244" s="258" t="s">
        <v>495</v>
      </c>
      <c r="F244" s="259" t="s">
        <v>496</v>
      </c>
      <c r="G244" s="260" t="s">
        <v>497</v>
      </c>
      <c r="H244" s="261">
        <v>26</v>
      </c>
      <c r="I244" s="262"/>
      <c r="J244" s="263">
        <f>ROUND(I244*H244,2)</f>
        <v>0</v>
      </c>
      <c r="K244" s="259" t="s">
        <v>1</v>
      </c>
      <c r="L244" s="264"/>
      <c r="M244" s="265" t="s">
        <v>1</v>
      </c>
      <c r="N244" s="266" t="s">
        <v>39</v>
      </c>
      <c r="O244" s="84"/>
      <c r="P244" s="230">
        <f>O244*H244</f>
        <v>0</v>
      </c>
      <c r="Q244" s="230">
        <v>0</v>
      </c>
      <c r="R244" s="230">
        <f>Q244*H244</f>
        <v>0</v>
      </c>
      <c r="S244" s="230">
        <v>0</v>
      </c>
      <c r="T244" s="231">
        <f>S244*H244</f>
        <v>0</v>
      </c>
      <c r="AR244" s="232" t="s">
        <v>172</v>
      </c>
      <c r="AT244" s="232" t="s">
        <v>193</v>
      </c>
      <c r="AU244" s="232" t="s">
        <v>84</v>
      </c>
      <c r="AY244" s="15" t="s">
        <v>126</v>
      </c>
      <c r="BE244" s="233">
        <f><![CDATA[IF(N244="základní",J244,0)]]></f>
        <v>0</v>
      </c>
      <c r="BF244" s="233">
        <f><![CDATA[IF(N244="snížená",J244,0)]]></f>
        <v>0</v>
      </c>
      <c r="BG244" s="233">
        <f><![CDATA[IF(N244="zákl. přenesená",J244,0)]]></f>
        <v>0</v>
      </c>
      <c r="BH244" s="233">
        <f><![CDATA[IF(N244="sníž. přenesená",J244,0)]]></f>
        <v>0</v>
      </c>
      <c r="BI244" s="233">
        <f><![CDATA[IF(N244="nulová",J244,0)]]></f>
        <v>0</v>
      </c>
      <c r="BJ244" s="15" t="s">
        <v>82</v>
      </c>
      <c r="BK244" s="233">
        <f>ROUND(I244*H244,2)</f>
        <v>0</v>
      </c>
      <c r="BL244" s="15" t="s">
        <v>134</v>
      </c>
      <c r="BM244" s="232" t="s">
        <v>498</v>
      </c>
    </row>
    <row r="245" s="1" customFormat="1" ht="24" customHeight="1">
      <c r="B245" s="36"/>
      <c r="C245" s="221" t="s">
        <v>499</v>
      </c>
      <c r="D245" s="221" t="s">
        <v>129</v>
      </c>
      <c r="E245" s="222" t="s">
        <v>500</v>
      </c>
      <c r="F245" s="223" t="s">
        <v>501</v>
      </c>
      <c r="G245" s="224" t="s">
        <v>454</v>
      </c>
      <c r="H245" s="225">
        <v>4</v>
      </c>
      <c r="I245" s="226"/>
      <c r="J245" s="227">
        <f>ROUND(I245*H245,2)</f>
        <v>0</v>
      </c>
      <c r="K245" s="223" t="s">
        <v>204</v>
      </c>
      <c r="L245" s="41"/>
      <c r="M245" s="228" t="s">
        <v>1</v>
      </c>
      <c r="N245" s="229" t="s">
        <v>39</v>
      </c>
      <c r="O245" s="84"/>
      <c r="P245" s="230">
        <f>O245*H245</f>
        <v>0</v>
      </c>
      <c r="Q245" s="230">
        <v>0</v>
      </c>
      <c r="R245" s="230">
        <f>Q245*H245</f>
        <v>0</v>
      </c>
      <c r="S245" s="230">
        <v>0</v>
      </c>
      <c r="T245" s="231">
        <f>S245*H245</f>
        <v>0</v>
      </c>
      <c r="AR245" s="232" t="s">
        <v>134</v>
      </c>
      <c r="AT245" s="232" t="s">
        <v>129</v>
      </c>
      <c r="AU245" s="232" t="s">
        <v>84</v>
      </c>
      <c r="AY245" s="15" t="s">
        <v>126</v>
      </c>
      <c r="BE245" s="233">
        <f><![CDATA[IF(N245="základní",J245,0)]]></f>
        <v>0</v>
      </c>
      <c r="BF245" s="233">
        <f><![CDATA[IF(N245="snížená",J245,0)]]></f>
        <v>0</v>
      </c>
      <c r="BG245" s="233">
        <f><![CDATA[IF(N245="zákl. přenesená",J245,0)]]></f>
        <v>0</v>
      </c>
      <c r="BH245" s="233">
        <f><![CDATA[IF(N245="sníž. přenesená",J245,0)]]></f>
        <v>0</v>
      </c>
      <c r="BI245" s="233">
        <f><![CDATA[IF(N245="nulová",J245,0)]]></f>
        <v>0</v>
      </c>
      <c r="BJ245" s="15" t="s">
        <v>82</v>
      </c>
      <c r="BK245" s="233">
        <f>ROUND(I245*H245,2)</f>
        <v>0</v>
      </c>
      <c r="BL245" s="15" t="s">
        <v>134</v>
      </c>
      <c r="BM245" s="232" t="s">
        <v>502</v>
      </c>
    </row>
    <row r="246" s="1" customFormat="1" ht="24" customHeight="1">
      <c r="B246" s="36"/>
      <c r="C246" s="221" t="s">
        <v>503</v>
      </c>
      <c r="D246" s="221" t="s">
        <v>129</v>
      </c>
      <c r="E246" s="222" t="s">
        <v>504</v>
      </c>
      <c r="F246" s="223" t="s">
        <v>505</v>
      </c>
      <c r="G246" s="224" t="s">
        <v>454</v>
      </c>
      <c r="H246" s="225">
        <v>1</v>
      </c>
      <c r="I246" s="226"/>
      <c r="J246" s="227">
        <f>ROUND(I246*H246,2)</f>
        <v>0</v>
      </c>
      <c r="K246" s="223" t="s">
        <v>204</v>
      </c>
      <c r="L246" s="41"/>
      <c r="M246" s="228" t="s">
        <v>1</v>
      </c>
      <c r="N246" s="229" t="s">
        <v>39</v>
      </c>
      <c r="O246" s="84"/>
      <c r="P246" s="230">
        <f>O246*H246</f>
        <v>0</v>
      </c>
      <c r="Q246" s="230">
        <v>1.0000000000000001E-05</v>
      </c>
      <c r="R246" s="230">
        <f>Q246*H246</f>
        <v>1.0000000000000001E-05</v>
      </c>
      <c r="S246" s="230">
        <v>0</v>
      </c>
      <c r="T246" s="231">
        <f>S246*H246</f>
        <v>0</v>
      </c>
      <c r="AR246" s="232" t="s">
        <v>134</v>
      </c>
      <c r="AT246" s="232" t="s">
        <v>129</v>
      </c>
      <c r="AU246" s="232" t="s">
        <v>84</v>
      </c>
      <c r="AY246" s="15" t="s">
        <v>126</v>
      </c>
      <c r="BE246" s="233">
        <f><![CDATA[IF(N246="základní",J246,0)]]></f>
        <v>0</v>
      </c>
      <c r="BF246" s="233">
        <f><![CDATA[IF(N246="snížená",J246,0)]]></f>
        <v>0</v>
      </c>
      <c r="BG246" s="233">
        <f><![CDATA[IF(N246="zákl. přenesená",J246,0)]]></f>
        <v>0</v>
      </c>
      <c r="BH246" s="233">
        <f><![CDATA[IF(N246="sníž. přenesená",J246,0)]]></f>
        <v>0</v>
      </c>
      <c r="BI246" s="233">
        <f><![CDATA[IF(N246="nulová",J246,0)]]></f>
        <v>0</v>
      </c>
      <c r="BJ246" s="15" t="s">
        <v>82</v>
      </c>
      <c r="BK246" s="233">
        <f>ROUND(I246*H246,2)</f>
        <v>0</v>
      </c>
      <c r="BL246" s="15" t="s">
        <v>134</v>
      </c>
      <c r="BM246" s="232" t="s">
        <v>506</v>
      </c>
    </row>
    <row r="247" s="1" customFormat="1" ht="24" customHeight="1">
      <c r="B247" s="36"/>
      <c r="C247" s="221" t="s">
        <v>507</v>
      </c>
      <c r="D247" s="221" t="s">
        <v>129</v>
      </c>
      <c r="E247" s="222" t="s">
        <v>508</v>
      </c>
      <c r="F247" s="223" t="s">
        <v>509</v>
      </c>
      <c r="G247" s="224" t="s">
        <v>454</v>
      </c>
      <c r="H247" s="225">
        <v>21</v>
      </c>
      <c r="I247" s="226"/>
      <c r="J247" s="227">
        <f>ROUND(I247*H247,2)</f>
        <v>0</v>
      </c>
      <c r="K247" s="223" t="s">
        <v>1</v>
      </c>
      <c r="L247" s="41"/>
      <c r="M247" s="228" t="s">
        <v>1</v>
      </c>
      <c r="N247" s="229" t="s">
        <v>39</v>
      </c>
      <c r="O247" s="84"/>
      <c r="P247" s="230">
        <f>O247*H247</f>
        <v>0</v>
      </c>
      <c r="Q247" s="230">
        <v>0</v>
      </c>
      <c r="R247" s="230">
        <f>Q247*H247</f>
        <v>0</v>
      </c>
      <c r="S247" s="230">
        <v>0</v>
      </c>
      <c r="T247" s="231">
        <f>S247*H247</f>
        <v>0</v>
      </c>
      <c r="AR247" s="232" t="s">
        <v>134</v>
      </c>
      <c r="AT247" s="232" t="s">
        <v>129</v>
      </c>
      <c r="AU247" s="232" t="s">
        <v>84</v>
      </c>
      <c r="AY247" s="15" t="s">
        <v>126</v>
      </c>
      <c r="BE247" s="233">
        <f><![CDATA[IF(N247="základní",J247,0)]]></f>
        <v>0</v>
      </c>
      <c r="BF247" s="233">
        <f><![CDATA[IF(N247="snížená",J247,0)]]></f>
        <v>0</v>
      </c>
      <c r="BG247" s="233">
        <f><![CDATA[IF(N247="zákl. přenesená",J247,0)]]></f>
        <v>0</v>
      </c>
      <c r="BH247" s="233">
        <f><![CDATA[IF(N247="sníž. přenesená",J247,0)]]></f>
        <v>0</v>
      </c>
      <c r="BI247" s="233">
        <f><![CDATA[IF(N247="nulová",J247,0)]]></f>
        <v>0</v>
      </c>
      <c r="BJ247" s="15" t="s">
        <v>82</v>
      </c>
      <c r="BK247" s="233">
        <f>ROUND(I247*H247,2)</f>
        <v>0</v>
      </c>
      <c r="BL247" s="15" t="s">
        <v>134</v>
      </c>
      <c r="BM247" s="232" t="s">
        <v>510</v>
      </c>
    </row>
    <row r="248" s="1" customFormat="1" ht="24" customHeight="1">
      <c r="B248" s="36"/>
      <c r="C248" s="257" t="s">
        <v>511</v>
      </c>
      <c r="D248" s="257" t="s">
        <v>193</v>
      </c>
      <c r="E248" s="258" t="s">
        <v>512</v>
      </c>
      <c r="F248" s="259" t="s">
        <v>513</v>
      </c>
      <c r="G248" s="260" t="s">
        <v>497</v>
      </c>
      <c r="H248" s="261">
        <v>10</v>
      </c>
      <c r="I248" s="262"/>
      <c r="J248" s="263">
        <f>ROUND(I248*H248,2)</f>
        <v>0</v>
      </c>
      <c r="K248" s="259" t="s">
        <v>1</v>
      </c>
      <c r="L248" s="264"/>
      <c r="M248" s="265" t="s">
        <v>1</v>
      </c>
      <c r="N248" s="266" t="s">
        <v>39</v>
      </c>
      <c r="O248" s="84"/>
      <c r="P248" s="230">
        <f>O248*H248</f>
        <v>0</v>
      </c>
      <c r="Q248" s="230">
        <v>0</v>
      </c>
      <c r="R248" s="230">
        <f>Q248*H248</f>
        <v>0</v>
      </c>
      <c r="S248" s="230">
        <v>0</v>
      </c>
      <c r="T248" s="231">
        <f>S248*H248</f>
        <v>0</v>
      </c>
      <c r="AR248" s="232" t="s">
        <v>172</v>
      </c>
      <c r="AT248" s="232" t="s">
        <v>193</v>
      </c>
      <c r="AU248" s="232" t="s">
        <v>84</v>
      </c>
      <c r="AY248" s="15" t="s">
        <v>126</v>
      </c>
      <c r="BE248" s="233">
        <f><![CDATA[IF(N248="základní",J248,0)]]></f>
        <v>0</v>
      </c>
      <c r="BF248" s="233">
        <f><![CDATA[IF(N248="snížená",J248,0)]]></f>
        <v>0</v>
      </c>
      <c r="BG248" s="233">
        <f><![CDATA[IF(N248="zákl. přenesená",J248,0)]]></f>
        <v>0</v>
      </c>
      <c r="BH248" s="233">
        <f><![CDATA[IF(N248="sníž. přenesená",J248,0)]]></f>
        <v>0</v>
      </c>
      <c r="BI248" s="233">
        <f><![CDATA[IF(N248="nulová",J248,0)]]></f>
        <v>0</v>
      </c>
      <c r="BJ248" s="15" t="s">
        <v>82</v>
      </c>
      <c r="BK248" s="233">
        <f>ROUND(I248*H248,2)</f>
        <v>0</v>
      </c>
      <c r="BL248" s="15" t="s">
        <v>134</v>
      </c>
      <c r="BM248" s="232" t="s">
        <v>514</v>
      </c>
    </row>
    <row r="249" s="1" customFormat="1" ht="16.5" customHeight="1">
      <c r="B249" s="36"/>
      <c r="C249" s="257" t="s">
        <v>515</v>
      </c>
      <c r="D249" s="257" t="s">
        <v>193</v>
      </c>
      <c r="E249" s="258" t="s">
        <v>516</v>
      </c>
      <c r="F249" s="259" t="s">
        <v>517</v>
      </c>
      <c r="G249" s="260" t="s">
        <v>497</v>
      </c>
      <c r="H249" s="261">
        <v>11</v>
      </c>
      <c r="I249" s="262"/>
      <c r="J249" s="263">
        <f>ROUND(I249*H249,2)</f>
        <v>0</v>
      </c>
      <c r="K249" s="259" t="s">
        <v>1</v>
      </c>
      <c r="L249" s="264"/>
      <c r="M249" s="265" t="s">
        <v>1</v>
      </c>
      <c r="N249" s="266" t="s">
        <v>39</v>
      </c>
      <c r="O249" s="84"/>
      <c r="P249" s="230">
        <f>O249*H249</f>
        <v>0</v>
      </c>
      <c r="Q249" s="230">
        <v>0</v>
      </c>
      <c r="R249" s="230">
        <f>Q249*H249</f>
        <v>0</v>
      </c>
      <c r="S249" s="230">
        <v>0</v>
      </c>
      <c r="T249" s="231">
        <f>S249*H249</f>
        <v>0</v>
      </c>
      <c r="AR249" s="232" t="s">
        <v>172</v>
      </c>
      <c r="AT249" s="232" t="s">
        <v>193</v>
      </c>
      <c r="AU249" s="232" t="s">
        <v>84</v>
      </c>
      <c r="AY249" s="15" t="s">
        <v>126</v>
      </c>
      <c r="BE249" s="233">
        <f><![CDATA[IF(N249="základní",J249,0)]]></f>
        <v>0</v>
      </c>
      <c r="BF249" s="233">
        <f><![CDATA[IF(N249="snížená",J249,0)]]></f>
        <v>0</v>
      </c>
      <c r="BG249" s="233">
        <f><![CDATA[IF(N249="zákl. přenesená",J249,0)]]></f>
        <v>0</v>
      </c>
      <c r="BH249" s="233">
        <f><![CDATA[IF(N249="sníž. přenesená",J249,0)]]></f>
        <v>0</v>
      </c>
      <c r="BI249" s="233">
        <f><![CDATA[IF(N249="nulová",J249,0)]]></f>
        <v>0</v>
      </c>
      <c r="BJ249" s="15" t="s">
        <v>82</v>
      </c>
      <c r="BK249" s="233">
        <f>ROUND(I249*H249,2)</f>
        <v>0</v>
      </c>
      <c r="BL249" s="15" t="s">
        <v>134</v>
      </c>
      <c r="BM249" s="232" t="s">
        <v>518</v>
      </c>
    </row>
    <row r="250" s="1" customFormat="1" ht="16.5" customHeight="1">
      <c r="B250" s="36"/>
      <c r="C250" s="221" t="s">
        <v>519</v>
      </c>
      <c r="D250" s="221" t="s">
        <v>129</v>
      </c>
      <c r="E250" s="222" t="s">
        <v>520</v>
      </c>
      <c r="F250" s="223" t="s">
        <v>521</v>
      </c>
      <c r="G250" s="224" t="s">
        <v>220</v>
      </c>
      <c r="H250" s="225">
        <v>191</v>
      </c>
      <c r="I250" s="226"/>
      <c r="J250" s="227">
        <f>ROUND(I250*H250,2)</f>
        <v>0</v>
      </c>
      <c r="K250" s="223" t="s">
        <v>1</v>
      </c>
      <c r="L250" s="41"/>
      <c r="M250" s="228" t="s">
        <v>1</v>
      </c>
      <c r="N250" s="229" t="s">
        <v>39</v>
      </c>
      <c r="O250" s="84"/>
      <c r="P250" s="230">
        <f>O250*H250</f>
        <v>0</v>
      </c>
      <c r="Q250" s="230">
        <v>0</v>
      </c>
      <c r="R250" s="230">
        <f>Q250*H250</f>
        <v>0</v>
      </c>
      <c r="S250" s="230">
        <v>0</v>
      </c>
      <c r="T250" s="231">
        <f>S250*H250</f>
        <v>0</v>
      </c>
      <c r="AR250" s="232" t="s">
        <v>134</v>
      </c>
      <c r="AT250" s="232" t="s">
        <v>129</v>
      </c>
      <c r="AU250" s="232" t="s">
        <v>84</v>
      </c>
      <c r="AY250" s="15" t="s">
        <v>126</v>
      </c>
      <c r="BE250" s="233">
        <f><![CDATA[IF(N250="základní",J250,0)]]></f>
        <v>0</v>
      </c>
      <c r="BF250" s="233">
        <f><![CDATA[IF(N250="snížená",J250,0)]]></f>
        <v>0</v>
      </c>
      <c r="BG250" s="233">
        <f><![CDATA[IF(N250="zákl. přenesená",J250,0)]]></f>
        <v>0</v>
      </c>
      <c r="BH250" s="233">
        <f><![CDATA[IF(N250="sníž. přenesená",J250,0)]]></f>
        <v>0</v>
      </c>
      <c r="BI250" s="233">
        <f><![CDATA[IF(N250="nulová",J250,0)]]></f>
        <v>0</v>
      </c>
      <c r="BJ250" s="15" t="s">
        <v>82</v>
      </c>
      <c r="BK250" s="233">
        <f>ROUND(I250*H250,2)</f>
        <v>0</v>
      </c>
      <c r="BL250" s="15" t="s">
        <v>134</v>
      </c>
      <c r="BM250" s="232" t="s">
        <v>522</v>
      </c>
    </row>
    <row r="251" s="1" customFormat="1" ht="24" customHeight="1">
      <c r="B251" s="36"/>
      <c r="C251" s="221" t="s">
        <v>523</v>
      </c>
      <c r="D251" s="221" t="s">
        <v>129</v>
      </c>
      <c r="E251" s="222" t="s">
        <v>524</v>
      </c>
      <c r="F251" s="223" t="s">
        <v>525</v>
      </c>
      <c r="G251" s="224" t="s">
        <v>454</v>
      </c>
      <c r="H251" s="225">
        <v>8</v>
      </c>
      <c r="I251" s="226"/>
      <c r="J251" s="227">
        <f>ROUND(I251*H251,2)</f>
        <v>0</v>
      </c>
      <c r="K251" s="223" t="s">
        <v>1</v>
      </c>
      <c r="L251" s="41"/>
      <c r="M251" s="228" t="s">
        <v>1</v>
      </c>
      <c r="N251" s="229" t="s">
        <v>39</v>
      </c>
      <c r="O251" s="84"/>
      <c r="P251" s="230">
        <f>O251*H251</f>
        <v>0</v>
      </c>
      <c r="Q251" s="230">
        <v>0</v>
      </c>
      <c r="R251" s="230">
        <f>Q251*H251</f>
        <v>0</v>
      </c>
      <c r="S251" s="230">
        <v>0</v>
      </c>
      <c r="T251" s="231">
        <f>S251*H251</f>
        <v>0</v>
      </c>
      <c r="AR251" s="232" t="s">
        <v>134</v>
      </c>
      <c r="AT251" s="232" t="s">
        <v>129</v>
      </c>
      <c r="AU251" s="232" t="s">
        <v>84</v>
      </c>
      <c r="AY251" s="15" t="s">
        <v>126</v>
      </c>
      <c r="BE251" s="233">
        <f><![CDATA[IF(N251="základní",J251,0)]]></f>
        <v>0</v>
      </c>
      <c r="BF251" s="233">
        <f><![CDATA[IF(N251="snížená",J251,0)]]></f>
        <v>0</v>
      </c>
      <c r="BG251" s="233">
        <f><![CDATA[IF(N251="zákl. přenesená",J251,0)]]></f>
        <v>0</v>
      </c>
      <c r="BH251" s="233">
        <f><![CDATA[IF(N251="sníž. přenesená",J251,0)]]></f>
        <v>0</v>
      </c>
      <c r="BI251" s="233">
        <f><![CDATA[IF(N251="nulová",J251,0)]]></f>
        <v>0</v>
      </c>
      <c r="BJ251" s="15" t="s">
        <v>82</v>
      </c>
      <c r="BK251" s="233">
        <f>ROUND(I251*H251,2)</f>
        <v>0</v>
      </c>
      <c r="BL251" s="15" t="s">
        <v>134</v>
      </c>
      <c r="BM251" s="232" t="s">
        <v>526</v>
      </c>
    </row>
    <row r="252" s="1" customFormat="1" ht="24" customHeight="1">
      <c r="B252" s="36"/>
      <c r="C252" s="221" t="s">
        <v>527</v>
      </c>
      <c r="D252" s="221" t="s">
        <v>129</v>
      </c>
      <c r="E252" s="222" t="s">
        <v>528</v>
      </c>
      <c r="F252" s="223" t="s">
        <v>529</v>
      </c>
      <c r="G252" s="224" t="s">
        <v>530</v>
      </c>
      <c r="H252" s="225">
        <v>1</v>
      </c>
      <c r="I252" s="226"/>
      <c r="J252" s="227">
        <f>ROUND(I252*H252,2)</f>
        <v>0</v>
      </c>
      <c r="K252" s="223" t="s">
        <v>1</v>
      </c>
      <c r="L252" s="41"/>
      <c r="M252" s="228" t="s">
        <v>1</v>
      </c>
      <c r="N252" s="229" t="s">
        <v>39</v>
      </c>
      <c r="O252" s="84"/>
      <c r="P252" s="230">
        <f>O252*H252</f>
        <v>0</v>
      </c>
      <c r="Q252" s="230">
        <v>0</v>
      </c>
      <c r="R252" s="230">
        <f>Q252*H252</f>
        <v>0</v>
      </c>
      <c r="S252" s="230">
        <v>0</v>
      </c>
      <c r="T252" s="231">
        <f>S252*H252</f>
        <v>0</v>
      </c>
      <c r="AR252" s="232" t="s">
        <v>134</v>
      </c>
      <c r="AT252" s="232" t="s">
        <v>129</v>
      </c>
      <c r="AU252" s="232" t="s">
        <v>84</v>
      </c>
      <c r="AY252" s="15" t="s">
        <v>126</v>
      </c>
      <c r="BE252" s="233">
        <f><![CDATA[IF(N252="základní",J252,0)]]></f>
        <v>0</v>
      </c>
      <c r="BF252" s="233">
        <f><![CDATA[IF(N252="snížená",J252,0)]]></f>
        <v>0</v>
      </c>
      <c r="BG252" s="233">
        <f><![CDATA[IF(N252="zákl. přenesená",J252,0)]]></f>
        <v>0</v>
      </c>
      <c r="BH252" s="233">
        <f><![CDATA[IF(N252="sníž. přenesená",J252,0)]]></f>
        <v>0</v>
      </c>
      <c r="BI252" s="233">
        <f><![CDATA[IF(N252="nulová",J252,0)]]></f>
        <v>0</v>
      </c>
      <c r="BJ252" s="15" t="s">
        <v>82</v>
      </c>
      <c r="BK252" s="233">
        <f>ROUND(I252*H252,2)</f>
        <v>0</v>
      </c>
      <c r="BL252" s="15" t="s">
        <v>134</v>
      </c>
      <c r="BM252" s="232" t="s">
        <v>531</v>
      </c>
    </row>
    <row r="253" s="1" customFormat="1" ht="24" customHeight="1">
      <c r="B253" s="36"/>
      <c r="C253" s="221" t="s">
        <v>532</v>
      </c>
      <c r="D253" s="221" t="s">
        <v>129</v>
      </c>
      <c r="E253" s="222" t="s">
        <v>533</v>
      </c>
      <c r="F253" s="223" t="s">
        <v>534</v>
      </c>
      <c r="G253" s="224" t="s">
        <v>454</v>
      </c>
      <c r="H253" s="225">
        <v>1</v>
      </c>
      <c r="I253" s="226"/>
      <c r="J253" s="227">
        <f>ROUND(I253*H253,2)</f>
        <v>0</v>
      </c>
      <c r="K253" s="223" t="s">
        <v>1</v>
      </c>
      <c r="L253" s="41"/>
      <c r="M253" s="228" t="s">
        <v>1</v>
      </c>
      <c r="N253" s="229" t="s">
        <v>39</v>
      </c>
      <c r="O253" s="84"/>
      <c r="P253" s="230">
        <f>O253*H253</f>
        <v>0</v>
      </c>
      <c r="Q253" s="230">
        <v>0</v>
      </c>
      <c r="R253" s="230">
        <f>Q253*H253</f>
        <v>0</v>
      </c>
      <c r="S253" s="230">
        <v>0</v>
      </c>
      <c r="T253" s="231">
        <f>S253*H253</f>
        <v>0</v>
      </c>
      <c r="AR253" s="232" t="s">
        <v>134</v>
      </c>
      <c r="AT253" s="232" t="s">
        <v>129</v>
      </c>
      <c r="AU253" s="232" t="s">
        <v>84</v>
      </c>
      <c r="AY253" s="15" t="s">
        <v>126</v>
      </c>
      <c r="BE253" s="233">
        <f><![CDATA[IF(N253="základní",J253,0)]]></f>
        <v>0</v>
      </c>
      <c r="BF253" s="233">
        <f><![CDATA[IF(N253="snížená",J253,0)]]></f>
        <v>0</v>
      </c>
      <c r="BG253" s="233">
        <f><![CDATA[IF(N253="zákl. přenesená",J253,0)]]></f>
        <v>0</v>
      </c>
      <c r="BH253" s="233">
        <f><![CDATA[IF(N253="sníž. přenesená",J253,0)]]></f>
        <v>0</v>
      </c>
      <c r="BI253" s="233">
        <f><![CDATA[IF(N253="nulová",J253,0)]]></f>
        <v>0</v>
      </c>
      <c r="BJ253" s="15" t="s">
        <v>82</v>
      </c>
      <c r="BK253" s="233">
        <f>ROUND(I253*H253,2)</f>
        <v>0</v>
      </c>
      <c r="BL253" s="15" t="s">
        <v>134</v>
      </c>
      <c r="BM253" s="232" t="s">
        <v>535</v>
      </c>
    </row>
    <row r="254" s="1" customFormat="1" ht="16.5" customHeight="1">
      <c r="B254" s="36"/>
      <c r="C254" s="221" t="s">
        <v>536</v>
      </c>
      <c r="D254" s="221" t="s">
        <v>129</v>
      </c>
      <c r="E254" s="222" t="s">
        <v>537</v>
      </c>
      <c r="F254" s="223" t="s">
        <v>538</v>
      </c>
      <c r="G254" s="224" t="s">
        <v>454</v>
      </c>
      <c r="H254" s="225">
        <v>6</v>
      </c>
      <c r="I254" s="226"/>
      <c r="J254" s="227">
        <f>ROUND(I254*H254,2)</f>
        <v>0</v>
      </c>
      <c r="K254" s="223" t="s">
        <v>1</v>
      </c>
      <c r="L254" s="41"/>
      <c r="M254" s="228" t="s">
        <v>1</v>
      </c>
      <c r="N254" s="229" t="s">
        <v>39</v>
      </c>
      <c r="O254" s="84"/>
      <c r="P254" s="230">
        <f>O254*H254</f>
        <v>0</v>
      </c>
      <c r="Q254" s="230">
        <v>0</v>
      </c>
      <c r="R254" s="230">
        <f>Q254*H254</f>
        <v>0</v>
      </c>
      <c r="S254" s="230">
        <v>0</v>
      </c>
      <c r="T254" s="231">
        <f>S254*H254</f>
        <v>0</v>
      </c>
      <c r="AR254" s="232" t="s">
        <v>134</v>
      </c>
      <c r="AT254" s="232" t="s">
        <v>129</v>
      </c>
      <c r="AU254" s="232" t="s">
        <v>84</v>
      </c>
      <c r="AY254" s="15" t="s">
        <v>126</v>
      </c>
      <c r="BE254" s="233">
        <f><![CDATA[IF(N254="základní",J254,0)]]></f>
        <v>0</v>
      </c>
      <c r="BF254" s="233">
        <f><![CDATA[IF(N254="snížená",J254,0)]]></f>
        <v>0</v>
      </c>
      <c r="BG254" s="233">
        <f><![CDATA[IF(N254="zákl. přenesená",J254,0)]]></f>
        <v>0</v>
      </c>
      <c r="BH254" s="233">
        <f><![CDATA[IF(N254="sníž. přenesená",J254,0)]]></f>
        <v>0</v>
      </c>
      <c r="BI254" s="233">
        <f><![CDATA[IF(N254="nulová",J254,0)]]></f>
        <v>0</v>
      </c>
      <c r="BJ254" s="15" t="s">
        <v>82</v>
      </c>
      <c r="BK254" s="233">
        <f>ROUND(I254*H254,2)</f>
        <v>0</v>
      </c>
      <c r="BL254" s="15" t="s">
        <v>134</v>
      </c>
      <c r="BM254" s="232" t="s">
        <v>539</v>
      </c>
    </row>
    <row r="255" s="1" customFormat="1" ht="16.5" customHeight="1">
      <c r="B255" s="36"/>
      <c r="C255" s="221" t="s">
        <v>540</v>
      </c>
      <c r="D255" s="221" t="s">
        <v>129</v>
      </c>
      <c r="E255" s="222" t="s">
        <v>541</v>
      </c>
      <c r="F255" s="223" t="s">
        <v>542</v>
      </c>
      <c r="G255" s="224" t="s">
        <v>454</v>
      </c>
      <c r="H255" s="225">
        <v>2</v>
      </c>
      <c r="I255" s="226"/>
      <c r="J255" s="227">
        <f>ROUND(I255*H255,2)</f>
        <v>0</v>
      </c>
      <c r="K255" s="223" t="s">
        <v>1</v>
      </c>
      <c r="L255" s="41"/>
      <c r="M255" s="228" t="s">
        <v>1</v>
      </c>
      <c r="N255" s="229" t="s">
        <v>39</v>
      </c>
      <c r="O255" s="84"/>
      <c r="P255" s="230">
        <f>O255*H255</f>
        <v>0</v>
      </c>
      <c r="Q255" s="230">
        <v>0</v>
      </c>
      <c r="R255" s="230">
        <f>Q255*H255</f>
        <v>0</v>
      </c>
      <c r="S255" s="230">
        <v>0</v>
      </c>
      <c r="T255" s="231">
        <f>S255*H255</f>
        <v>0</v>
      </c>
      <c r="AR255" s="232" t="s">
        <v>134</v>
      </c>
      <c r="AT255" s="232" t="s">
        <v>129</v>
      </c>
      <c r="AU255" s="232" t="s">
        <v>84</v>
      </c>
      <c r="AY255" s="15" t="s">
        <v>126</v>
      </c>
      <c r="BE255" s="233">
        <f><![CDATA[IF(N255="základní",J255,0)]]></f>
        <v>0</v>
      </c>
      <c r="BF255" s="233">
        <f><![CDATA[IF(N255="snížená",J255,0)]]></f>
        <v>0</v>
      </c>
      <c r="BG255" s="233">
        <f><![CDATA[IF(N255="zákl. přenesená",J255,0)]]></f>
        <v>0</v>
      </c>
      <c r="BH255" s="233">
        <f><![CDATA[IF(N255="sníž. přenesená",J255,0)]]></f>
        <v>0</v>
      </c>
      <c r="BI255" s="233">
        <f><![CDATA[IF(N255="nulová",J255,0)]]></f>
        <v>0</v>
      </c>
      <c r="BJ255" s="15" t="s">
        <v>82</v>
      </c>
      <c r="BK255" s="233">
        <f>ROUND(I255*H255,2)</f>
        <v>0</v>
      </c>
      <c r="BL255" s="15" t="s">
        <v>134</v>
      </c>
      <c r="BM255" s="232" t="s">
        <v>543</v>
      </c>
    </row>
    <row r="256" s="1" customFormat="1" ht="16.5" customHeight="1">
      <c r="B256" s="36"/>
      <c r="C256" s="221" t="s">
        <v>544</v>
      </c>
      <c r="D256" s="221" t="s">
        <v>129</v>
      </c>
      <c r="E256" s="222" t="s">
        <v>545</v>
      </c>
      <c r="F256" s="223" t="s">
        <v>546</v>
      </c>
      <c r="G256" s="224" t="s">
        <v>454</v>
      </c>
      <c r="H256" s="225">
        <v>1</v>
      </c>
      <c r="I256" s="226"/>
      <c r="J256" s="227">
        <f>ROUND(I256*H256,2)</f>
        <v>0</v>
      </c>
      <c r="K256" s="223" t="s">
        <v>1</v>
      </c>
      <c r="L256" s="41"/>
      <c r="M256" s="228" t="s">
        <v>1</v>
      </c>
      <c r="N256" s="229" t="s">
        <v>39</v>
      </c>
      <c r="O256" s="84"/>
      <c r="P256" s="230">
        <f>O256*H256</f>
        <v>0</v>
      </c>
      <c r="Q256" s="230">
        <v>0</v>
      </c>
      <c r="R256" s="230">
        <f>Q256*H256</f>
        <v>0</v>
      </c>
      <c r="S256" s="230">
        <v>0</v>
      </c>
      <c r="T256" s="231">
        <f>S256*H256</f>
        <v>0</v>
      </c>
      <c r="AR256" s="232" t="s">
        <v>134</v>
      </c>
      <c r="AT256" s="232" t="s">
        <v>129</v>
      </c>
      <c r="AU256" s="232" t="s">
        <v>84</v>
      </c>
      <c r="AY256" s="15" t="s">
        <v>126</v>
      </c>
      <c r="BE256" s="233">
        <f><![CDATA[IF(N256="základní",J256,0)]]></f>
        <v>0</v>
      </c>
      <c r="BF256" s="233">
        <f><![CDATA[IF(N256="snížená",J256,0)]]></f>
        <v>0</v>
      </c>
      <c r="BG256" s="233">
        <f><![CDATA[IF(N256="zákl. přenesená",J256,0)]]></f>
        <v>0</v>
      </c>
      <c r="BH256" s="233">
        <f><![CDATA[IF(N256="sníž. přenesená",J256,0)]]></f>
        <v>0</v>
      </c>
      <c r="BI256" s="233">
        <f><![CDATA[IF(N256="nulová",J256,0)]]></f>
        <v>0</v>
      </c>
      <c r="BJ256" s="15" t="s">
        <v>82</v>
      </c>
      <c r="BK256" s="233">
        <f>ROUND(I256*H256,2)</f>
        <v>0</v>
      </c>
      <c r="BL256" s="15" t="s">
        <v>134</v>
      </c>
      <c r="BM256" s="232" t="s">
        <v>547</v>
      </c>
    </row>
    <row r="257" s="1" customFormat="1" ht="24" customHeight="1">
      <c r="B257" s="36"/>
      <c r="C257" s="257" t="s">
        <v>548</v>
      </c>
      <c r="D257" s="257" t="s">
        <v>193</v>
      </c>
      <c r="E257" s="258" t="s">
        <v>549</v>
      </c>
      <c r="F257" s="259" t="s">
        <v>550</v>
      </c>
      <c r="G257" s="260" t="s">
        <v>454</v>
      </c>
      <c r="H257" s="261">
        <v>1</v>
      </c>
      <c r="I257" s="262"/>
      <c r="J257" s="263">
        <f>ROUND(I257*H257,2)</f>
        <v>0</v>
      </c>
      <c r="K257" s="259" t="s">
        <v>1</v>
      </c>
      <c r="L257" s="264"/>
      <c r="M257" s="265" t="s">
        <v>1</v>
      </c>
      <c r="N257" s="266" t="s">
        <v>39</v>
      </c>
      <c r="O257" s="84"/>
      <c r="P257" s="230">
        <f>O257*H257</f>
        <v>0</v>
      </c>
      <c r="Q257" s="230">
        <v>0</v>
      </c>
      <c r="R257" s="230">
        <f>Q257*H257</f>
        <v>0</v>
      </c>
      <c r="S257" s="230">
        <v>0</v>
      </c>
      <c r="T257" s="231">
        <f>S257*H257</f>
        <v>0</v>
      </c>
      <c r="AR257" s="232" t="s">
        <v>172</v>
      </c>
      <c r="AT257" s="232" t="s">
        <v>193</v>
      </c>
      <c r="AU257" s="232" t="s">
        <v>84</v>
      </c>
      <c r="AY257" s="15" t="s">
        <v>126</v>
      </c>
      <c r="BE257" s="233">
        <f><![CDATA[IF(N257="základní",J257,0)]]></f>
        <v>0</v>
      </c>
      <c r="BF257" s="233">
        <f><![CDATA[IF(N257="snížená",J257,0)]]></f>
        <v>0</v>
      </c>
      <c r="BG257" s="233">
        <f><![CDATA[IF(N257="zákl. přenesená",J257,0)]]></f>
        <v>0</v>
      </c>
      <c r="BH257" s="233">
        <f><![CDATA[IF(N257="sníž. přenesená",J257,0)]]></f>
        <v>0</v>
      </c>
      <c r="BI257" s="233">
        <f><![CDATA[IF(N257="nulová",J257,0)]]></f>
        <v>0</v>
      </c>
      <c r="BJ257" s="15" t="s">
        <v>82</v>
      </c>
      <c r="BK257" s="233">
        <f>ROUND(I257*H257,2)</f>
        <v>0</v>
      </c>
      <c r="BL257" s="15" t="s">
        <v>134</v>
      </c>
      <c r="BM257" s="232" t="s">
        <v>551</v>
      </c>
    </row>
    <row r="258" s="1" customFormat="1" ht="24" customHeight="1">
      <c r="B258" s="36"/>
      <c r="C258" s="257" t="s">
        <v>552</v>
      </c>
      <c r="D258" s="257" t="s">
        <v>193</v>
      </c>
      <c r="E258" s="258" t="s">
        <v>553</v>
      </c>
      <c r="F258" s="259" t="s">
        <v>554</v>
      </c>
      <c r="G258" s="260" t="s">
        <v>454</v>
      </c>
      <c r="H258" s="261">
        <v>6</v>
      </c>
      <c r="I258" s="262"/>
      <c r="J258" s="263">
        <f>ROUND(I258*H258,2)</f>
        <v>0</v>
      </c>
      <c r="K258" s="259" t="s">
        <v>1</v>
      </c>
      <c r="L258" s="264"/>
      <c r="M258" s="265" t="s">
        <v>1</v>
      </c>
      <c r="N258" s="266" t="s">
        <v>39</v>
      </c>
      <c r="O258" s="84"/>
      <c r="P258" s="230">
        <f>O258*H258</f>
        <v>0</v>
      </c>
      <c r="Q258" s="230">
        <v>0</v>
      </c>
      <c r="R258" s="230">
        <f>Q258*H258</f>
        <v>0</v>
      </c>
      <c r="S258" s="230">
        <v>0</v>
      </c>
      <c r="T258" s="231">
        <f>S258*H258</f>
        <v>0</v>
      </c>
      <c r="AR258" s="232" t="s">
        <v>172</v>
      </c>
      <c r="AT258" s="232" t="s">
        <v>193</v>
      </c>
      <c r="AU258" s="232" t="s">
        <v>84</v>
      </c>
      <c r="AY258" s="15" t="s">
        <v>126</v>
      </c>
      <c r="BE258" s="233">
        <f><![CDATA[IF(N258="základní",J258,0)]]></f>
        <v>0</v>
      </c>
      <c r="BF258" s="233">
        <f><![CDATA[IF(N258="snížená",J258,0)]]></f>
        <v>0</v>
      </c>
      <c r="BG258" s="233">
        <f><![CDATA[IF(N258="zákl. přenesená",J258,0)]]></f>
        <v>0</v>
      </c>
      <c r="BH258" s="233">
        <f><![CDATA[IF(N258="sníž. přenesená",J258,0)]]></f>
        <v>0</v>
      </c>
      <c r="BI258" s="233">
        <f><![CDATA[IF(N258="nulová",J258,0)]]></f>
        <v>0</v>
      </c>
      <c r="BJ258" s="15" t="s">
        <v>82</v>
      </c>
      <c r="BK258" s="233">
        <f>ROUND(I258*H258,2)</f>
        <v>0</v>
      </c>
      <c r="BL258" s="15" t="s">
        <v>134</v>
      </c>
      <c r="BM258" s="232" t="s">
        <v>555</v>
      </c>
    </row>
    <row r="259" s="1" customFormat="1" ht="24" customHeight="1">
      <c r="B259" s="36"/>
      <c r="C259" s="257" t="s">
        <v>556</v>
      </c>
      <c r="D259" s="257" t="s">
        <v>193</v>
      </c>
      <c r="E259" s="258" t="s">
        <v>557</v>
      </c>
      <c r="F259" s="259" t="s">
        <v>558</v>
      </c>
      <c r="G259" s="260" t="s">
        <v>454</v>
      </c>
      <c r="H259" s="261">
        <v>2</v>
      </c>
      <c r="I259" s="262"/>
      <c r="J259" s="263">
        <f>ROUND(I259*H259,2)</f>
        <v>0</v>
      </c>
      <c r="K259" s="259" t="s">
        <v>1</v>
      </c>
      <c r="L259" s="264"/>
      <c r="M259" s="265" t="s">
        <v>1</v>
      </c>
      <c r="N259" s="266" t="s">
        <v>39</v>
      </c>
      <c r="O259" s="84"/>
      <c r="P259" s="230">
        <f>O259*H259</f>
        <v>0</v>
      </c>
      <c r="Q259" s="230">
        <v>0</v>
      </c>
      <c r="R259" s="230">
        <f>Q259*H259</f>
        <v>0</v>
      </c>
      <c r="S259" s="230">
        <v>0</v>
      </c>
      <c r="T259" s="231">
        <f>S259*H259</f>
        <v>0</v>
      </c>
      <c r="AR259" s="232" t="s">
        <v>172</v>
      </c>
      <c r="AT259" s="232" t="s">
        <v>193</v>
      </c>
      <c r="AU259" s="232" t="s">
        <v>84</v>
      </c>
      <c r="AY259" s="15" t="s">
        <v>126</v>
      </c>
      <c r="BE259" s="233">
        <f><![CDATA[IF(N259="základní",J259,0)]]></f>
        <v>0</v>
      </c>
      <c r="BF259" s="233">
        <f><![CDATA[IF(N259="snížená",J259,0)]]></f>
        <v>0</v>
      </c>
      <c r="BG259" s="233">
        <f><![CDATA[IF(N259="zákl. přenesená",J259,0)]]></f>
        <v>0</v>
      </c>
      <c r="BH259" s="233">
        <f><![CDATA[IF(N259="sníž. přenesená",J259,0)]]></f>
        <v>0</v>
      </c>
      <c r="BI259" s="233">
        <f><![CDATA[IF(N259="nulová",J259,0)]]></f>
        <v>0</v>
      </c>
      <c r="BJ259" s="15" t="s">
        <v>82</v>
      </c>
      <c r="BK259" s="233">
        <f>ROUND(I259*H259,2)</f>
        <v>0</v>
      </c>
      <c r="BL259" s="15" t="s">
        <v>134</v>
      </c>
      <c r="BM259" s="232" t="s">
        <v>559</v>
      </c>
    </row>
    <row r="260" s="1" customFormat="1" ht="24" customHeight="1">
      <c r="B260" s="36"/>
      <c r="C260" s="221" t="s">
        <v>560</v>
      </c>
      <c r="D260" s="221" t="s">
        <v>129</v>
      </c>
      <c r="E260" s="222" t="s">
        <v>561</v>
      </c>
      <c r="F260" s="223" t="s">
        <v>562</v>
      </c>
      <c r="G260" s="224" t="s">
        <v>220</v>
      </c>
      <c r="H260" s="225">
        <v>65</v>
      </c>
      <c r="I260" s="226"/>
      <c r="J260" s="227">
        <f>ROUND(I260*H260,2)</f>
        <v>0</v>
      </c>
      <c r="K260" s="223" t="s">
        <v>1</v>
      </c>
      <c r="L260" s="41"/>
      <c r="M260" s="228" t="s">
        <v>1</v>
      </c>
      <c r="N260" s="229" t="s">
        <v>39</v>
      </c>
      <c r="O260" s="84"/>
      <c r="P260" s="230">
        <f>O260*H260</f>
        <v>0</v>
      </c>
      <c r="Q260" s="230">
        <v>0</v>
      </c>
      <c r="R260" s="230">
        <f>Q260*H260</f>
        <v>0</v>
      </c>
      <c r="S260" s="230">
        <v>0</v>
      </c>
      <c r="T260" s="231">
        <f>S260*H260</f>
        <v>0</v>
      </c>
      <c r="AR260" s="232" t="s">
        <v>134</v>
      </c>
      <c r="AT260" s="232" t="s">
        <v>129</v>
      </c>
      <c r="AU260" s="232" t="s">
        <v>84</v>
      </c>
      <c r="AY260" s="15" t="s">
        <v>126</v>
      </c>
      <c r="BE260" s="233">
        <f><![CDATA[IF(N260="základní",J260,0)]]></f>
        <v>0</v>
      </c>
      <c r="BF260" s="233">
        <f><![CDATA[IF(N260="snížená",J260,0)]]></f>
        <v>0</v>
      </c>
      <c r="BG260" s="233">
        <f><![CDATA[IF(N260="zákl. přenesená",J260,0)]]></f>
        <v>0</v>
      </c>
      <c r="BH260" s="233">
        <f><![CDATA[IF(N260="sníž. přenesená",J260,0)]]></f>
        <v>0</v>
      </c>
      <c r="BI260" s="233">
        <f><![CDATA[IF(N260="nulová",J260,0)]]></f>
        <v>0</v>
      </c>
      <c r="BJ260" s="15" t="s">
        <v>82</v>
      </c>
      <c r="BK260" s="233">
        <f>ROUND(I260*H260,2)</f>
        <v>0</v>
      </c>
      <c r="BL260" s="15" t="s">
        <v>134</v>
      </c>
      <c r="BM260" s="232" t="s">
        <v>563</v>
      </c>
    </row>
    <row r="261" s="12" customFormat="1">
      <c r="B261" s="234"/>
      <c r="C261" s="235"/>
      <c r="D261" s="236" t="s">
        <v>136</v>
      </c>
      <c r="E261" s="237" t="s">
        <v>1</v>
      </c>
      <c r="F261" s="238" t="s">
        <v>564</v>
      </c>
      <c r="G261" s="235"/>
      <c r="H261" s="239">
        <v>65</v>
      </c>
      <c r="I261" s="240"/>
      <c r="J261" s="235"/>
      <c r="K261" s="235"/>
      <c r="L261" s="241"/>
      <c r="M261" s="242"/>
      <c r="N261" s="243"/>
      <c r="O261" s="243"/>
      <c r="P261" s="243"/>
      <c r="Q261" s="243"/>
      <c r="R261" s="243"/>
      <c r="S261" s="243"/>
      <c r="T261" s="244"/>
      <c r="AT261" s="245" t="s">
        <v>136</v>
      </c>
      <c r="AU261" s="245" t="s">
        <v>84</v>
      </c>
      <c r="AV261" s="12" t="s">
        <v>84</v>
      </c>
      <c r="AW261" s="12" t="s">
        <v>31</v>
      </c>
      <c r="AX261" s="12" t="s">
        <v>82</v>
      </c>
      <c r="AY261" s="245" t="s">
        <v>126</v>
      </c>
    </row>
    <row r="262" s="1" customFormat="1" ht="16.5" customHeight="1">
      <c r="B262" s="36"/>
      <c r="C262" s="221" t="s">
        <v>565</v>
      </c>
      <c r="D262" s="221" t="s">
        <v>129</v>
      </c>
      <c r="E262" s="222" t="s">
        <v>566</v>
      </c>
      <c r="F262" s="223" t="s">
        <v>567</v>
      </c>
      <c r="G262" s="224" t="s">
        <v>220</v>
      </c>
      <c r="H262" s="225">
        <v>1</v>
      </c>
      <c r="I262" s="226"/>
      <c r="J262" s="227">
        <f>ROUND(I262*H262,2)</f>
        <v>0</v>
      </c>
      <c r="K262" s="223" t="s">
        <v>1</v>
      </c>
      <c r="L262" s="41"/>
      <c r="M262" s="228" t="s">
        <v>1</v>
      </c>
      <c r="N262" s="229" t="s">
        <v>39</v>
      </c>
      <c r="O262" s="84"/>
      <c r="P262" s="230">
        <f>O262*H262</f>
        <v>0</v>
      </c>
      <c r="Q262" s="230">
        <v>0</v>
      </c>
      <c r="R262" s="230">
        <f>Q262*H262</f>
        <v>0</v>
      </c>
      <c r="S262" s="230">
        <v>0</v>
      </c>
      <c r="T262" s="231">
        <f>S262*H262</f>
        <v>0</v>
      </c>
      <c r="AR262" s="232" t="s">
        <v>134</v>
      </c>
      <c r="AT262" s="232" t="s">
        <v>129</v>
      </c>
      <c r="AU262" s="232" t="s">
        <v>84</v>
      </c>
      <c r="AY262" s="15" t="s">
        <v>126</v>
      </c>
      <c r="BE262" s="233">
        <f><![CDATA[IF(N262="základní",J262,0)]]></f>
        <v>0</v>
      </c>
      <c r="BF262" s="233">
        <f><![CDATA[IF(N262="snížená",J262,0)]]></f>
        <v>0</v>
      </c>
      <c r="BG262" s="233">
        <f><![CDATA[IF(N262="zákl. přenesená",J262,0)]]></f>
        <v>0</v>
      </c>
      <c r="BH262" s="233">
        <f><![CDATA[IF(N262="sníž. přenesená",J262,0)]]></f>
        <v>0</v>
      </c>
      <c r="BI262" s="233">
        <f><![CDATA[IF(N262="nulová",J262,0)]]></f>
        <v>0</v>
      </c>
      <c r="BJ262" s="15" t="s">
        <v>82</v>
      </c>
      <c r="BK262" s="233">
        <f>ROUND(I262*H262,2)</f>
        <v>0</v>
      </c>
      <c r="BL262" s="15" t="s">
        <v>134</v>
      </c>
      <c r="BM262" s="232" t="s">
        <v>568</v>
      </c>
    </row>
    <row r="263" s="1" customFormat="1" ht="24" customHeight="1">
      <c r="B263" s="36"/>
      <c r="C263" s="221" t="s">
        <v>569</v>
      </c>
      <c r="D263" s="221" t="s">
        <v>129</v>
      </c>
      <c r="E263" s="222" t="s">
        <v>570</v>
      </c>
      <c r="F263" s="223" t="s">
        <v>571</v>
      </c>
      <c r="G263" s="224" t="s">
        <v>454</v>
      </c>
      <c r="H263" s="225">
        <v>2</v>
      </c>
      <c r="I263" s="226"/>
      <c r="J263" s="227">
        <f>ROUND(I263*H263,2)</f>
        <v>0</v>
      </c>
      <c r="K263" s="223" t="s">
        <v>1</v>
      </c>
      <c r="L263" s="41"/>
      <c r="M263" s="228" t="s">
        <v>1</v>
      </c>
      <c r="N263" s="229" t="s">
        <v>39</v>
      </c>
      <c r="O263" s="84"/>
      <c r="P263" s="230">
        <f>O263*H263</f>
        <v>0</v>
      </c>
      <c r="Q263" s="230">
        <v>0</v>
      </c>
      <c r="R263" s="230">
        <f>Q263*H263</f>
        <v>0</v>
      </c>
      <c r="S263" s="230">
        <v>0</v>
      </c>
      <c r="T263" s="231">
        <f>S263*H263</f>
        <v>0</v>
      </c>
      <c r="AR263" s="232" t="s">
        <v>134</v>
      </c>
      <c r="AT263" s="232" t="s">
        <v>129</v>
      </c>
      <c r="AU263" s="232" t="s">
        <v>84</v>
      </c>
      <c r="AY263" s="15" t="s">
        <v>126</v>
      </c>
      <c r="BE263" s="233">
        <f><![CDATA[IF(N263="základní",J263,0)]]></f>
        <v>0</v>
      </c>
      <c r="BF263" s="233">
        <f><![CDATA[IF(N263="snížená",J263,0)]]></f>
        <v>0</v>
      </c>
      <c r="BG263" s="233">
        <f><![CDATA[IF(N263="zákl. přenesená",J263,0)]]></f>
        <v>0</v>
      </c>
      <c r="BH263" s="233">
        <f><![CDATA[IF(N263="sníž. přenesená",J263,0)]]></f>
        <v>0</v>
      </c>
      <c r="BI263" s="233">
        <f><![CDATA[IF(N263="nulová",J263,0)]]></f>
        <v>0</v>
      </c>
      <c r="BJ263" s="15" t="s">
        <v>82</v>
      </c>
      <c r="BK263" s="233">
        <f>ROUND(I263*H263,2)</f>
        <v>0</v>
      </c>
      <c r="BL263" s="15" t="s">
        <v>134</v>
      </c>
      <c r="BM263" s="232" t="s">
        <v>572</v>
      </c>
    </row>
    <row r="264" s="1" customFormat="1" ht="16.5" customHeight="1">
      <c r="B264" s="36"/>
      <c r="C264" s="257" t="s">
        <v>573</v>
      </c>
      <c r="D264" s="257" t="s">
        <v>193</v>
      </c>
      <c r="E264" s="258" t="s">
        <v>574</v>
      </c>
      <c r="F264" s="259" t="s">
        <v>575</v>
      </c>
      <c r="G264" s="260" t="s">
        <v>454</v>
      </c>
      <c r="H264" s="261">
        <v>2</v>
      </c>
      <c r="I264" s="262"/>
      <c r="J264" s="263">
        <f>ROUND(I264*H264,2)</f>
        <v>0</v>
      </c>
      <c r="K264" s="259" t="s">
        <v>1</v>
      </c>
      <c r="L264" s="264"/>
      <c r="M264" s="265" t="s">
        <v>1</v>
      </c>
      <c r="N264" s="266" t="s">
        <v>39</v>
      </c>
      <c r="O264" s="84"/>
      <c r="P264" s="230">
        <f>O264*H264</f>
        <v>0</v>
      </c>
      <c r="Q264" s="230">
        <v>0</v>
      </c>
      <c r="R264" s="230">
        <f>Q264*H264</f>
        <v>0</v>
      </c>
      <c r="S264" s="230">
        <v>0</v>
      </c>
      <c r="T264" s="231">
        <f>S264*H264</f>
        <v>0</v>
      </c>
      <c r="AR264" s="232" t="s">
        <v>172</v>
      </c>
      <c r="AT264" s="232" t="s">
        <v>193</v>
      </c>
      <c r="AU264" s="232" t="s">
        <v>84</v>
      </c>
      <c r="AY264" s="15" t="s">
        <v>126</v>
      </c>
      <c r="BE264" s="233">
        <f><![CDATA[IF(N264="základní",J264,0)]]></f>
        <v>0</v>
      </c>
      <c r="BF264" s="233">
        <f><![CDATA[IF(N264="snížená",J264,0)]]></f>
        <v>0</v>
      </c>
      <c r="BG264" s="233">
        <f><![CDATA[IF(N264="zákl. přenesená",J264,0)]]></f>
        <v>0</v>
      </c>
      <c r="BH264" s="233">
        <f><![CDATA[IF(N264="sníž. přenesená",J264,0)]]></f>
        <v>0</v>
      </c>
      <c r="BI264" s="233">
        <f><![CDATA[IF(N264="nulová",J264,0)]]></f>
        <v>0</v>
      </c>
      <c r="BJ264" s="15" t="s">
        <v>82</v>
      </c>
      <c r="BK264" s="233">
        <f>ROUND(I264*H264,2)</f>
        <v>0</v>
      </c>
      <c r="BL264" s="15" t="s">
        <v>134</v>
      </c>
      <c r="BM264" s="232" t="s">
        <v>576</v>
      </c>
    </row>
    <row r="265" s="12" customFormat="1">
      <c r="B265" s="234"/>
      <c r="C265" s="235"/>
      <c r="D265" s="236" t="s">
        <v>136</v>
      </c>
      <c r="E265" s="237" t="s">
        <v>1</v>
      </c>
      <c r="F265" s="238" t="s">
        <v>84</v>
      </c>
      <c r="G265" s="235"/>
      <c r="H265" s="239">
        <v>2</v>
      </c>
      <c r="I265" s="240"/>
      <c r="J265" s="235"/>
      <c r="K265" s="235"/>
      <c r="L265" s="241"/>
      <c r="M265" s="242"/>
      <c r="N265" s="243"/>
      <c r="O265" s="243"/>
      <c r="P265" s="243"/>
      <c r="Q265" s="243"/>
      <c r="R265" s="243"/>
      <c r="S265" s="243"/>
      <c r="T265" s="244"/>
      <c r="AT265" s="245" t="s">
        <v>136</v>
      </c>
      <c r="AU265" s="245" t="s">
        <v>84</v>
      </c>
      <c r="AV265" s="12" t="s">
        <v>84</v>
      </c>
      <c r="AW265" s="12" t="s">
        <v>31</v>
      </c>
      <c r="AX265" s="12" t="s">
        <v>82</v>
      </c>
      <c r="AY265" s="245" t="s">
        <v>126</v>
      </c>
    </row>
    <row r="266" s="11" customFormat="1" ht="22.8" customHeight="1">
      <c r="B266" s="205"/>
      <c r="C266" s="206"/>
      <c r="D266" s="207" t="s">
        <v>73</v>
      </c>
      <c r="E266" s="219" t="s">
        <v>127</v>
      </c>
      <c r="F266" s="219" t="s">
        <v>128</v>
      </c>
      <c r="G266" s="206"/>
      <c r="H266" s="206"/>
      <c r="I266" s="209"/>
      <c r="J266" s="220">
        <f>BK266</f>
        <v>0</v>
      </c>
      <c r="K266" s="206"/>
      <c r="L266" s="211"/>
      <c r="M266" s="212"/>
      <c r="N266" s="213"/>
      <c r="O266" s="213"/>
      <c r="P266" s="214">
        <f>P267+SUM(P268:P280)</f>
        <v>0</v>
      </c>
      <c r="Q266" s="213"/>
      <c r="R266" s="214">
        <f>R267+SUM(R268:R280)</f>
        <v>0</v>
      </c>
      <c r="S266" s="213"/>
      <c r="T266" s="215">
        <f>T267+SUM(T268:T280)</f>
        <v>8.2792849999999998</v>
      </c>
      <c r="AR266" s="216" t="s">
        <v>82</v>
      </c>
      <c r="AT266" s="217" t="s">
        <v>73</v>
      </c>
      <c r="AU266" s="217" t="s">
        <v>82</v>
      </c>
      <c r="AY266" s="216" t="s">
        <v>126</v>
      </c>
      <c r="BK266" s="218">
        <f>BK267+SUM(BK268:BK280)</f>
        <v>0</v>
      </c>
    </row>
    <row r="267" s="1" customFormat="1" ht="24" customHeight="1">
      <c r="B267" s="36"/>
      <c r="C267" s="221" t="s">
        <v>577</v>
      </c>
      <c r="D267" s="221" t="s">
        <v>129</v>
      </c>
      <c r="E267" s="222" t="s">
        <v>578</v>
      </c>
      <c r="F267" s="223" t="s">
        <v>579</v>
      </c>
      <c r="G267" s="224" t="s">
        <v>220</v>
      </c>
      <c r="H267" s="225">
        <v>120.95</v>
      </c>
      <c r="I267" s="226"/>
      <c r="J267" s="227">
        <f>ROUND(I267*H267,2)</f>
        <v>0</v>
      </c>
      <c r="K267" s="223" t="s">
        <v>1</v>
      </c>
      <c r="L267" s="41"/>
      <c r="M267" s="228" t="s">
        <v>1</v>
      </c>
      <c r="N267" s="229" t="s">
        <v>39</v>
      </c>
      <c r="O267" s="84"/>
      <c r="P267" s="230">
        <f>O267*H267</f>
        <v>0</v>
      </c>
      <c r="Q267" s="230">
        <v>0</v>
      </c>
      <c r="R267" s="230">
        <f>Q267*H267</f>
        <v>0</v>
      </c>
      <c r="S267" s="230">
        <v>0.0035000000000000001</v>
      </c>
      <c r="T267" s="231">
        <f>S267*H267</f>
        <v>0.42332500000000001</v>
      </c>
      <c r="AR267" s="232" t="s">
        <v>134</v>
      </c>
      <c r="AT267" s="232" t="s">
        <v>129</v>
      </c>
      <c r="AU267" s="232" t="s">
        <v>84</v>
      </c>
      <c r="AY267" s="15" t="s">
        <v>126</v>
      </c>
      <c r="BE267" s="233">
        <f><![CDATA[IF(N267="základní",J267,0)]]></f>
        <v>0</v>
      </c>
      <c r="BF267" s="233">
        <f><![CDATA[IF(N267="snížená",J267,0)]]></f>
        <v>0</v>
      </c>
      <c r="BG267" s="233">
        <f><![CDATA[IF(N267="zákl. přenesená",J267,0)]]></f>
        <v>0</v>
      </c>
      <c r="BH267" s="233">
        <f><![CDATA[IF(N267="sníž. přenesená",J267,0)]]></f>
        <v>0</v>
      </c>
      <c r="BI267" s="233">
        <f><![CDATA[IF(N267="nulová",J267,0)]]></f>
        <v>0</v>
      </c>
      <c r="BJ267" s="15" t="s">
        <v>82</v>
      </c>
      <c r="BK267" s="233">
        <f>ROUND(I267*H267,2)</f>
        <v>0</v>
      </c>
      <c r="BL267" s="15" t="s">
        <v>134</v>
      </c>
      <c r="BM267" s="232" t="s">
        <v>580</v>
      </c>
    </row>
    <row r="268" s="12" customFormat="1">
      <c r="B268" s="234"/>
      <c r="C268" s="235"/>
      <c r="D268" s="236" t="s">
        <v>136</v>
      </c>
      <c r="E268" s="237" t="s">
        <v>1</v>
      </c>
      <c r="F268" s="238" t="s">
        <v>581</v>
      </c>
      <c r="G268" s="235"/>
      <c r="H268" s="239">
        <v>50.899999999999999</v>
      </c>
      <c r="I268" s="240"/>
      <c r="J268" s="235"/>
      <c r="K268" s="235"/>
      <c r="L268" s="241"/>
      <c r="M268" s="242"/>
      <c r="N268" s="243"/>
      <c r="O268" s="243"/>
      <c r="P268" s="243"/>
      <c r="Q268" s="243"/>
      <c r="R268" s="243"/>
      <c r="S268" s="243"/>
      <c r="T268" s="244"/>
      <c r="AT268" s="245" t="s">
        <v>136</v>
      </c>
      <c r="AU268" s="245" t="s">
        <v>84</v>
      </c>
      <c r="AV268" s="12" t="s">
        <v>84</v>
      </c>
      <c r="AW268" s="12" t="s">
        <v>31</v>
      </c>
      <c r="AX268" s="12" t="s">
        <v>74</v>
      </c>
      <c r="AY268" s="245" t="s">
        <v>126</v>
      </c>
    </row>
    <row r="269" s="12" customFormat="1">
      <c r="B269" s="234"/>
      <c r="C269" s="235"/>
      <c r="D269" s="236" t="s">
        <v>136</v>
      </c>
      <c r="E269" s="237" t="s">
        <v>1</v>
      </c>
      <c r="F269" s="238" t="s">
        <v>582</v>
      </c>
      <c r="G269" s="235"/>
      <c r="H269" s="239">
        <v>44.899999999999999</v>
      </c>
      <c r="I269" s="240"/>
      <c r="J269" s="235"/>
      <c r="K269" s="235"/>
      <c r="L269" s="241"/>
      <c r="M269" s="242"/>
      <c r="N269" s="243"/>
      <c r="O269" s="243"/>
      <c r="P269" s="243"/>
      <c r="Q269" s="243"/>
      <c r="R269" s="243"/>
      <c r="S269" s="243"/>
      <c r="T269" s="244"/>
      <c r="AT269" s="245" t="s">
        <v>136</v>
      </c>
      <c r="AU269" s="245" t="s">
        <v>84</v>
      </c>
      <c r="AV269" s="12" t="s">
        <v>84</v>
      </c>
      <c r="AW269" s="12" t="s">
        <v>31</v>
      </c>
      <c r="AX269" s="12" t="s">
        <v>74</v>
      </c>
      <c r="AY269" s="245" t="s">
        <v>126</v>
      </c>
    </row>
    <row r="270" s="12" customFormat="1">
      <c r="B270" s="234"/>
      <c r="C270" s="235"/>
      <c r="D270" s="236" t="s">
        <v>136</v>
      </c>
      <c r="E270" s="237" t="s">
        <v>1</v>
      </c>
      <c r="F270" s="238" t="s">
        <v>583</v>
      </c>
      <c r="G270" s="235"/>
      <c r="H270" s="239">
        <v>25.149999999999999</v>
      </c>
      <c r="I270" s="240"/>
      <c r="J270" s="235"/>
      <c r="K270" s="235"/>
      <c r="L270" s="241"/>
      <c r="M270" s="242"/>
      <c r="N270" s="243"/>
      <c r="O270" s="243"/>
      <c r="P270" s="243"/>
      <c r="Q270" s="243"/>
      <c r="R270" s="243"/>
      <c r="S270" s="243"/>
      <c r="T270" s="244"/>
      <c r="AT270" s="245" t="s">
        <v>136</v>
      </c>
      <c r="AU270" s="245" t="s">
        <v>84</v>
      </c>
      <c r="AV270" s="12" t="s">
        <v>84</v>
      </c>
      <c r="AW270" s="12" t="s">
        <v>31</v>
      </c>
      <c r="AX270" s="12" t="s">
        <v>74</v>
      </c>
      <c r="AY270" s="245" t="s">
        <v>126</v>
      </c>
    </row>
    <row r="271" s="13" customFormat="1">
      <c r="B271" s="246"/>
      <c r="C271" s="247"/>
      <c r="D271" s="236" t="s">
        <v>136</v>
      </c>
      <c r="E271" s="248" t="s">
        <v>1</v>
      </c>
      <c r="F271" s="249" t="s">
        <v>144</v>
      </c>
      <c r="G271" s="247"/>
      <c r="H271" s="250">
        <v>120.95</v>
      </c>
      <c r="I271" s="251"/>
      <c r="J271" s="247"/>
      <c r="K271" s="247"/>
      <c r="L271" s="252"/>
      <c r="M271" s="253"/>
      <c r="N271" s="254"/>
      <c r="O271" s="254"/>
      <c r="P271" s="254"/>
      <c r="Q271" s="254"/>
      <c r="R271" s="254"/>
      <c r="S271" s="254"/>
      <c r="T271" s="255"/>
      <c r="AT271" s="256" t="s">
        <v>136</v>
      </c>
      <c r="AU271" s="256" t="s">
        <v>84</v>
      </c>
      <c r="AV271" s="13" t="s">
        <v>134</v>
      </c>
      <c r="AW271" s="13" t="s">
        <v>31</v>
      </c>
      <c r="AX271" s="13" t="s">
        <v>82</v>
      </c>
      <c r="AY271" s="256" t="s">
        <v>126</v>
      </c>
    </row>
    <row r="272" s="1" customFormat="1" ht="24" customHeight="1">
      <c r="B272" s="36"/>
      <c r="C272" s="221" t="s">
        <v>584</v>
      </c>
      <c r="D272" s="221" t="s">
        <v>129</v>
      </c>
      <c r="E272" s="222" t="s">
        <v>146</v>
      </c>
      <c r="F272" s="223" t="s">
        <v>585</v>
      </c>
      <c r="G272" s="224" t="s">
        <v>132</v>
      </c>
      <c r="H272" s="225">
        <v>6</v>
      </c>
      <c r="I272" s="226"/>
      <c r="J272" s="227">
        <f>ROUND(I272*H272,2)</f>
        <v>0</v>
      </c>
      <c r="K272" s="223" t="s">
        <v>133</v>
      </c>
      <c r="L272" s="41"/>
      <c r="M272" s="228" t="s">
        <v>1</v>
      </c>
      <c r="N272" s="229" t="s">
        <v>39</v>
      </c>
      <c r="O272" s="84"/>
      <c r="P272" s="230">
        <f>O272*H272</f>
        <v>0</v>
      </c>
      <c r="Q272" s="230">
        <v>0</v>
      </c>
      <c r="R272" s="230">
        <f>Q272*H272</f>
        <v>0</v>
      </c>
      <c r="S272" s="230">
        <v>0.050000000000000003</v>
      </c>
      <c r="T272" s="231">
        <f>S272*H272</f>
        <v>0.30000000000000004</v>
      </c>
      <c r="AR272" s="232" t="s">
        <v>134</v>
      </c>
      <c r="AT272" s="232" t="s">
        <v>129</v>
      </c>
      <c r="AU272" s="232" t="s">
        <v>84</v>
      </c>
      <c r="AY272" s="15" t="s">
        <v>126</v>
      </c>
      <c r="BE272" s="233">
        <f><![CDATA[IF(N272="základní",J272,0)]]></f>
        <v>0</v>
      </c>
      <c r="BF272" s="233">
        <f><![CDATA[IF(N272="snížená",J272,0)]]></f>
        <v>0</v>
      </c>
      <c r="BG272" s="233">
        <f><![CDATA[IF(N272="zákl. přenesená",J272,0)]]></f>
        <v>0</v>
      </c>
      <c r="BH272" s="233">
        <f><![CDATA[IF(N272="sníž. přenesená",J272,0)]]></f>
        <v>0</v>
      </c>
      <c r="BI272" s="233">
        <f><![CDATA[IF(N272="nulová",J272,0)]]></f>
        <v>0</v>
      </c>
      <c r="BJ272" s="15" t="s">
        <v>82</v>
      </c>
      <c r="BK272" s="233">
        <f>ROUND(I272*H272,2)</f>
        <v>0</v>
      </c>
      <c r="BL272" s="15" t="s">
        <v>134</v>
      </c>
      <c r="BM272" s="232" t="s">
        <v>586</v>
      </c>
    </row>
    <row r="273" s="12" customFormat="1">
      <c r="B273" s="234"/>
      <c r="C273" s="235"/>
      <c r="D273" s="236" t="s">
        <v>136</v>
      </c>
      <c r="E273" s="237" t="s">
        <v>1</v>
      </c>
      <c r="F273" s="238" t="s">
        <v>587</v>
      </c>
      <c r="G273" s="235"/>
      <c r="H273" s="239">
        <v>6</v>
      </c>
      <c r="I273" s="240"/>
      <c r="J273" s="235"/>
      <c r="K273" s="235"/>
      <c r="L273" s="241"/>
      <c r="M273" s="242"/>
      <c r="N273" s="243"/>
      <c r="O273" s="243"/>
      <c r="P273" s="243"/>
      <c r="Q273" s="243"/>
      <c r="R273" s="243"/>
      <c r="S273" s="243"/>
      <c r="T273" s="244"/>
      <c r="AT273" s="245" t="s">
        <v>136</v>
      </c>
      <c r="AU273" s="245" t="s">
        <v>84</v>
      </c>
      <c r="AV273" s="12" t="s">
        <v>84</v>
      </c>
      <c r="AW273" s="12" t="s">
        <v>31</v>
      </c>
      <c r="AX273" s="12" t="s">
        <v>74</v>
      </c>
      <c r="AY273" s="245" t="s">
        <v>126</v>
      </c>
    </row>
    <row r="274" s="13" customFormat="1">
      <c r="B274" s="246"/>
      <c r="C274" s="247"/>
      <c r="D274" s="236" t="s">
        <v>136</v>
      </c>
      <c r="E274" s="248" t="s">
        <v>1</v>
      </c>
      <c r="F274" s="249" t="s">
        <v>144</v>
      </c>
      <c r="G274" s="247"/>
      <c r="H274" s="250">
        <v>6</v>
      </c>
      <c r="I274" s="251"/>
      <c r="J274" s="247"/>
      <c r="K274" s="247"/>
      <c r="L274" s="252"/>
      <c r="M274" s="253"/>
      <c r="N274" s="254"/>
      <c r="O274" s="254"/>
      <c r="P274" s="254"/>
      <c r="Q274" s="254"/>
      <c r="R274" s="254"/>
      <c r="S274" s="254"/>
      <c r="T274" s="255"/>
      <c r="AT274" s="256" t="s">
        <v>136</v>
      </c>
      <c r="AU274" s="256" t="s">
        <v>84</v>
      </c>
      <c r="AV274" s="13" t="s">
        <v>134</v>
      </c>
      <c r="AW274" s="13" t="s">
        <v>31</v>
      </c>
      <c r="AX274" s="13" t="s">
        <v>82</v>
      </c>
      <c r="AY274" s="256" t="s">
        <v>126</v>
      </c>
    </row>
    <row r="275" s="1" customFormat="1" ht="24" customHeight="1">
      <c r="B275" s="36"/>
      <c r="C275" s="221" t="s">
        <v>588</v>
      </c>
      <c r="D275" s="221" t="s">
        <v>129</v>
      </c>
      <c r="E275" s="222" t="s">
        <v>589</v>
      </c>
      <c r="F275" s="223" t="s">
        <v>590</v>
      </c>
      <c r="G275" s="224" t="s">
        <v>132</v>
      </c>
      <c r="H275" s="225">
        <v>164.25999999999999</v>
      </c>
      <c r="I275" s="226"/>
      <c r="J275" s="227">
        <f>ROUND(I275*H275,2)</f>
        <v>0</v>
      </c>
      <c r="K275" s="223" t="s">
        <v>133</v>
      </c>
      <c r="L275" s="41"/>
      <c r="M275" s="228" t="s">
        <v>1</v>
      </c>
      <c r="N275" s="229" t="s">
        <v>39</v>
      </c>
      <c r="O275" s="84"/>
      <c r="P275" s="230">
        <f>O275*H275</f>
        <v>0</v>
      </c>
      <c r="Q275" s="230">
        <v>0</v>
      </c>
      <c r="R275" s="230">
        <f>Q275*H275</f>
        <v>0</v>
      </c>
      <c r="S275" s="230">
        <v>0.045999999999999999</v>
      </c>
      <c r="T275" s="231">
        <f>S275*H275</f>
        <v>7.5559599999999998</v>
      </c>
      <c r="AR275" s="232" t="s">
        <v>134</v>
      </c>
      <c r="AT275" s="232" t="s">
        <v>129</v>
      </c>
      <c r="AU275" s="232" t="s">
        <v>84</v>
      </c>
      <c r="AY275" s="15" t="s">
        <v>126</v>
      </c>
      <c r="BE275" s="233">
        <f><![CDATA[IF(N275="základní",J275,0)]]></f>
        <v>0</v>
      </c>
      <c r="BF275" s="233">
        <f><![CDATA[IF(N275="snížená",J275,0)]]></f>
        <v>0</v>
      </c>
      <c r="BG275" s="233">
        <f><![CDATA[IF(N275="zákl. přenesená",J275,0)]]></f>
        <v>0</v>
      </c>
      <c r="BH275" s="233">
        <f><![CDATA[IF(N275="sníž. přenesená",J275,0)]]></f>
        <v>0</v>
      </c>
      <c r="BI275" s="233">
        <f><![CDATA[IF(N275="nulová",J275,0)]]></f>
        <v>0</v>
      </c>
      <c r="BJ275" s="15" t="s">
        <v>82</v>
      </c>
      <c r="BK275" s="233">
        <f>ROUND(I275*H275,2)</f>
        <v>0</v>
      </c>
      <c r="BL275" s="15" t="s">
        <v>134</v>
      </c>
      <c r="BM275" s="232" t="s">
        <v>591</v>
      </c>
    </row>
    <row r="276" s="12" customFormat="1">
      <c r="B276" s="234"/>
      <c r="C276" s="235"/>
      <c r="D276" s="236" t="s">
        <v>136</v>
      </c>
      <c r="E276" s="237" t="s">
        <v>1</v>
      </c>
      <c r="F276" s="238" t="s">
        <v>592</v>
      </c>
      <c r="G276" s="235"/>
      <c r="H276" s="239">
        <v>80.200000000000003</v>
      </c>
      <c r="I276" s="240"/>
      <c r="J276" s="235"/>
      <c r="K276" s="235"/>
      <c r="L276" s="241"/>
      <c r="M276" s="242"/>
      <c r="N276" s="243"/>
      <c r="O276" s="243"/>
      <c r="P276" s="243"/>
      <c r="Q276" s="243"/>
      <c r="R276" s="243"/>
      <c r="S276" s="243"/>
      <c r="T276" s="244"/>
      <c r="AT276" s="245" t="s">
        <v>136</v>
      </c>
      <c r="AU276" s="245" t="s">
        <v>84</v>
      </c>
      <c r="AV276" s="12" t="s">
        <v>84</v>
      </c>
      <c r="AW276" s="12" t="s">
        <v>31</v>
      </c>
      <c r="AX276" s="12" t="s">
        <v>74</v>
      </c>
      <c r="AY276" s="245" t="s">
        <v>126</v>
      </c>
    </row>
    <row r="277" s="12" customFormat="1">
      <c r="B277" s="234"/>
      <c r="C277" s="235"/>
      <c r="D277" s="236" t="s">
        <v>136</v>
      </c>
      <c r="E277" s="237" t="s">
        <v>1</v>
      </c>
      <c r="F277" s="238" t="s">
        <v>593</v>
      </c>
      <c r="G277" s="235"/>
      <c r="H277" s="239">
        <v>53.880000000000003</v>
      </c>
      <c r="I277" s="240"/>
      <c r="J277" s="235"/>
      <c r="K277" s="235"/>
      <c r="L277" s="241"/>
      <c r="M277" s="242"/>
      <c r="N277" s="243"/>
      <c r="O277" s="243"/>
      <c r="P277" s="243"/>
      <c r="Q277" s="243"/>
      <c r="R277" s="243"/>
      <c r="S277" s="243"/>
      <c r="T277" s="244"/>
      <c r="AT277" s="245" t="s">
        <v>136</v>
      </c>
      <c r="AU277" s="245" t="s">
        <v>84</v>
      </c>
      <c r="AV277" s="12" t="s">
        <v>84</v>
      </c>
      <c r="AW277" s="12" t="s">
        <v>31</v>
      </c>
      <c r="AX277" s="12" t="s">
        <v>74</v>
      </c>
      <c r="AY277" s="245" t="s">
        <v>126</v>
      </c>
    </row>
    <row r="278" s="12" customFormat="1">
      <c r="B278" s="234"/>
      <c r="C278" s="235"/>
      <c r="D278" s="236" t="s">
        <v>136</v>
      </c>
      <c r="E278" s="237" t="s">
        <v>1</v>
      </c>
      <c r="F278" s="238" t="s">
        <v>594</v>
      </c>
      <c r="G278" s="235"/>
      <c r="H278" s="239">
        <v>30.18</v>
      </c>
      <c r="I278" s="240"/>
      <c r="J278" s="235"/>
      <c r="K278" s="235"/>
      <c r="L278" s="241"/>
      <c r="M278" s="242"/>
      <c r="N278" s="243"/>
      <c r="O278" s="243"/>
      <c r="P278" s="243"/>
      <c r="Q278" s="243"/>
      <c r="R278" s="243"/>
      <c r="S278" s="243"/>
      <c r="T278" s="244"/>
      <c r="AT278" s="245" t="s">
        <v>136</v>
      </c>
      <c r="AU278" s="245" t="s">
        <v>84</v>
      </c>
      <c r="AV278" s="12" t="s">
        <v>84</v>
      </c>
      <c r="AW278" s="12" t="s">
        <v>31</v>
      </c>
      <c r="AX278" s="12" t="s">
        <v>74</v>
      </c>
      <c r="AY278" s="245" t="s">
        <v>126</v>
      </c>
    </row>
    <row r="279" s="13" customFormat="1">
      <c r="B279" s="246"/>
      <c r="C279" s="247"/>
      <c r="D279" s="236" t="s">
        <v>136</v>
      </c>
      <c r="E279" s="248" t="s">
        <v>1</v>
      </c>
      <c r="F279" s="249" t="s">
        <v>144</v>
      </c>
      <c r="G279" s="247"/>
      <c r="H279" s="250">
        <v>164.25999999999999</v>
      </c>
      <c r="I279" s="251"/>
      <c r="J279" s="247"/>
      <c r="K279" s="247"/>
      <c r="L279" s="252"/>
      <c r="M279" s="253"/>
      <c r="N279" s="254"/>
      <c r="O279" s="254"/>
      <c r="P279" s="254"/>
      <c r="Q279" s="254"/>
      <c r="R279" s="254"/>
      <c r="S279" s="254"/>
      <c r="T279" s="255"/>
      <c r="AT279" s="256" t="s">
        <v>136</v>
      </c>
      <c r="AU279" s="256" t="s">
        <v>84</v>
      </c>
      <c r="AV279" s="13" t="s">
        <v>134</v>
      </c>
      <c r="AW279" s="13" t="s">
        <v>31</v>
      </c>
      <c r="AX279" s="13" t="s">
        <v>82</v>
      </c>
      <c r="AY279" s="256" t="s">
        <v>126</v>
      </c>
    </row>
    <row r="280" s="11" customFormat="1" ht="20.88" customHeight="1">
      <c r="B280" s="205"/>
      <c r="C280" s="206"/>
      <c r="D280" s="207" t="s">
        <v>73</v>
      </c>
      <c r="E280" s="219" t="s">
        <v>595</v>
      </c>
      <c r="F280" s="219" t="s">
        <v>596</v>
      </c>
      <c r="G280" s="206"/>
      <c r="H280" s="206"/>
      <c r="I280" s="209"/>
      <c r="J280" s="220">
        <f>BK280</f>
        <v>0</v>
      </c>
      <c r="K280" s="206"/>
      <c r="L280" s="211"/>
      <c r="M280" s="212"/>
      <c r="N280" s="213"/>
      <c r="O280" s="213"/>
      <c r="P280" s="214">
        <f>SUM(P281:P297)</f>
        <v>0</v>
      </c>
      <c r="Q280" s="213"/>
      <c r="R280" s="214">
        <f>SUM(R281:R297)</f>
        <v>0</v>
      </c>
      <c r="S280" s="213"/>
      <c r="T280" s="215">
        <f>SUM(T281:T297)</f>
        <v>0</v>
      </c>
      <c r="AR280" s="216" t="s">
        <v>82</v>
      </c>
      <c r="AT280" s="217" t="s">
        <v>73</v>
      </c>
      <c r="AU280" s="217" t="s">
        <v>84</v>
      </c>
      <c r="AY280" s="216" t="s">
        <v>126</v>
      </c>
      <c r="BK280" s="218">
        <f>SUM(BK281:BK297)</f>
        <v>0</v>
      </c>
    </row>
    <row r="281" s="1" customFormat="1" ht="24" customHeight="1">
      <c r="B281" s="36"/>
      <c r="C281" s="221" t="s">
        <v>597</v>
      </c>
      <c r="D281" s="221" t="s">
        <v>129</v>
      </c>
      <c r="E281" s="222" t="s">
        <v>598</v>
      </c>
      <c r="F281" s="223" t="s">
        <v>164</v>
      </c>
      <c r="G281" s="224" t="s">
        <v>165</v>
      </c>
      <c r="H281" s="225">
        <v>23.055</v>
      </c>
      <c r="I281" s="226"/>
      <c r="J281" s="227">
        <f>ROUND(I281*H281,2)</f>
        <v>0</v>
      </c>
      <c r="K281" s="223" t="s">
        <v>133</v>
      </c>
      <c r="L281" s="41"/>
      <c r="M281" s="228" t="s">
        <v>1</v>
      </c>
      <c r="N281" s="229" t="s">
        <v>39</v>
      </c>
      <c r="O281" s="84"/>
      <c r="P281" s="230">
        <f>O281*H281</f>
        <v>0</v>
      </c>
      <c r="Q281" s="230">
        <v>0</v>
      </c>
      <c r="R281" s="230">
        <f>Q281*H281</f>
        <v>0</v>
      </c>
      <c r="S281" s="230">
        <v>0</v>
      </c>
      <c r="T281" s="231">
        <f>S281*H281</f>
        <v>0</v>
      </c>
      <c r="AR281" s="232" t="s">
        <v>134</v>
      </c>
      <c r="AT281" s="232" t="s">
        <v>129</v>
      </c>
      <c r="AU281" s="232" t="s">
        <v>145</v>
      </c>
      <c r="AY281" s="15" t="s">
        <v>126</v>
      </c>
      <c r="BE281" s="233">
        <f><![CDATA[IF(N281="základní",J281,0)]]></f>
        <v>0</v>
      </c>
      <c r="BF281" s="233">
        <f><![CDATA[IF(N281="snížená",J281,0)]]></f>
        <v>0</v>
      </c>
      <c r="BG281" s="233">
        <f><![CDATA[IF(N281="zákl. přenesená",J281,0)]]></f>
        <v>0</v>
      </c>
      <c r="BH281" s="233">
        <f><![CDATA[IF(N281="sníž. přenesená",J281,0)]]></f>
        <v>0</v>
      </c>
      <c r="BI281" s="233">
        <f><![CDATA[IF(N281="nulová",J281,0)]]></f>
        <v>0</v>
      </c>
      <c r="BJ281" s="15" t="s">
        <v>82</v>
      </c>
      <c r="BK281" s="233">
        <f>ROUND(I281*H281,2)</f>
        <v>0</v>
      </c>
      <c r="BL281" s="15" t="s">
        <v>134</v>
      </c>
      <c r="BM281" s="232" t="s">
        <v>599</v>
      </c>
    </row>
    <row r="282" s="1" customFormat="1" ht="24" customHeight="1">
      <c r="B282" s="36"/>
      <c r="C282" s="221" t="s">
        <v>600</v>
      </c>
      <c r="D282" s="221" t="s">
        <v>129</v>
      </c>
      <c r="E282" s="222" t="s">
        <v>169</v>
      </c>
      <c r="F282" s="223" t="s">
        <v>170</v>
      </c>
      <c r="G282" s="224" t="s">
        <v>165</v>
      </c>
      <c r="H282" s="225">
        <v>46.109999999999999</v>
      </c>
      <c r="I282" s="226"/>
      <c r="J282" s="227">
        <f>ROUND(I282*H282,2)</f>
        <v>0</v>
      </c>
      <c r="K282" s="223" t="s">
        <v>133</v>
      </c>
      <c r="L282" s="41"/>
      <c r="M282" s="228" t="s">
        <v>1</v>
      </c>
      <c r="N282" s="229" t="s">
        <v>39</v>
      </c>
      <c r="O282" s="84"/>
      <c r="P282" s="230">
        <f>O282*H282</f>
        <v>0</v>
      </c>
      <c r="Q282" s="230">
        <v>0</v>
      </c>
      <c r="R282" s="230">
        <f>Q282*H282</f>
        <v>0</v>
      </c>
      <c r="S282" s="230">
        <v>0</v>
      </c>
      <c r="T282" s="231">
        <f>S282*H282</f>
        <v>0</v>
      </c>
      <c r="AR282" s="232" t="s">
        <v>134</v>
      </c>
      <c r="AT282" s="232" t="s">
        <v>129</v>
      </c>
      <c r="AU282" s="232" t="s">
        <v>145</v>
      </c>
      <c r="AY282" s="15" t="s">
        <v>126</v>
      </c>
      <c r="BE282" s="233">
        <f><![CDATA[IF(N282="základní",J282,0)]]></f>
        <v>0</v>
      </c>
      <c r="BF282" s="233">
        <f><![CDATA[IF(N282="snížená",J282,0)]]></f>
        <v>0</v>
      </c>
      <c r="BG282" s="233">
        <f><![CDATA[IF(N282="zákl. přenesená",J282,0)]]></f>
        <v>0</v>
      </c>
      <c r="BH282" s="233">
        <f><![CDATA[IF(N282="sníž. přenesená",J282,0)]]></f>
        <v>0</v>
      </c>
      <c r="BI282" s="233">
        <f><![CDATA[IF(N282="nulová",J282,0)]]></f>
        <v>0</v>
      </c>
      <c r="BJ282" s="15" t="s">
        <v>82</v>
      </c>
      <c r="BK282" s="233">
        <f>ROUND(I282*H282,2)</f>
        <v>0</v>
      </c>
      <c r="BL282" s="15" t="s">
        <v>134</v>
      </c>
      <c r="BM282" s="232" t="s">
        <v>601</v>
      </c>
    </row>
    <row r="283" s="12" customFormat="1">
      <c r="B283" s="234"/>
      <c r="C283" s="235"/>
      <c r="D283" s="236" t="s">
        <v>136</v>
      </c>
      <c r="E283" s="237" t="s">
        <v>1</v>
      </c>
      <c r="F283" s="238" t="s">
        <v>602</v>
      </c>
      <c r="G283" s="235"/>
      <c r="H283" s="239">
        <v>23.055</v>
      </c>
      <c r="I283" s="240"/>
      <c r="J283" s="235"/>
      <c r="K283" s="235"/>
      <c r="L283" s="241"/>
      <c r="M283" s="242"/>
      <c r="N283" s="243"/>
      <c r="O283" s="243"/>
      <c r="P283" s="243"/>
      <c r="Q283" s="243"/>
      <c r="R283" s="243"/>
      <c r="S283" s="243"/>
      <c r="T283" s="244"/>
      <c r="AT283" s="245" t="s">
        <v>136</v>
      </c>
      <c r="AU283" s="245" t="s">
        <v>145</v>
      </c>
      <c r="AV283" s="12" t="s">
        <v>84</v>
      </c>
      <c r="AW283" s="12" t="s">
        <v>31</v>
      </c>
      <c r="AX283" s="12" t="s">
        <v>82</v>
      </c>
      <c r="AY283" s="245" t="s">
        <v>126</v>
      </c>
    </row>
    <row r="284" s="12" customFormat="1">
      <c r="B284" s="234"/>
      <c r="C284" s="235"/>
      <c r="D284" s="236" t="s">
        <v>136</v>
      </c>
      <c r="E284" s="235"/>
      <c r="F284" s="238" t="s">
        <v>603</v>
      </c>
      <c r="G284" s="235"/>
      <c r="H284" s="239">
        <v>46.109999999999999</v>
      </c>
      <c r="I284" s="240"/>
      <c r="J284" s="235"/>
      <c r="K284" s="235"/>
      <c r="L284" s="241"/>
      <c r="M284" s="242"/>
      <c r="N284" s="243"/>
      <c r="O284" s="243"/>
      <c r="P284" s="243"/>
      <c r="Q284" s="243"/>
      <c r="R284" s="243"/>
      <c r="S284" s="243"/>
      <c r="T284" s="244"/>
      <c r="AT284" s="245" t="s">
        <v>136</v>
      </c>
      <c r="AU284" s="245" t="s">
        <v>145</v>
      </c>
      <c r="AV284" s="12" t="s">
        <v>84</v>
      </c>
      <c r="AW284" s="12" t="s">
        <v>4</v>
      </c>
      <c r="AX284" s="12" t="s">
        <v>82</v>
      </c>
      <c r="AY284" s="245" t="s">
        <v>126</v>
      </c>
    </row>
    <row r="285" s="1" customFormat="1" ht="24" customHeight="1">
      <c r="B285" s="36"/>
      <c r="C285" s="221" t="s">
        <v>604</v>
      </c>
      <c r="D285" s="221" t="s">
        <v>129</v>
      </c>
      <c r="E285" s="222" t="s">
        <v>173</v>
      </c>
      <c r="F285" s="223" t="s">
        <v>174</v>
      </c>
      <c r="G285" s="224" t="s">
        <v>165</v>
      </c>
      <c r="H285" s="225">
        <v>23.055</v>
      </c>
      <c r="I285" s="226"/>
      <c r="J285" s="227">
        <f>ROUND(I285*H285,2)</f>
        <v>0</v>
      </c>
      <c r="K285" s="223" t="s">
        <v>1</v>
      </c>
      <c r="L285" s="41"/>
      <c r="M285" s="228" t="s">
        <v>1</v>
      </c>
      <c r="N285" s="229" t="s">
        <v>39</v>
      </c>
      <c r="O285" s="84"/>
      <c r="P285" s="230">
        <f>O285*H285</f>
        <v>0</v>
      </c>
      <c r="Q285" s="230">
        <v>0</v>
      </c>
      <c r="R285" s="230">
        <f>Q285*H285</f>
        <v>0</v>
      </c>
      <c r="S285" s="230">
        <v>0</v>
      </c>
      <c r="T285" s="231">
        <f>S285*H285</f>
        <v>0</v>
      </c>
      <c r="AR285" s="232" t="s">
        <v>134</v>
      </c>
      <c r="AT285" s="232" t="s">
        <v>129</v>
      </c>
      <c r="AU285" s="232" t="s">
        <v>145</v>
      </c>
      <c r="AY285" s="15" t="s">
        <v>126</v>
      </c>
      <c r="BE285" s="233">
        <f><![CDATA[IF(N285="základní",J285,0)]]></f>
        <v>0</v>
      </c>
      <c r="BF285" s="233">
        <f><![CDATA[IF(N285="snížená",J285,0)]]></f>
        <v>0</v>
      </c>
      <c r="BG285" s="233">
        <f><![CDATA[IF(N285="zákl. přenesená",J285,0)]]></f>
        <v>0</v>
      </c>
      <c r="BH285" s="233">
        <f><![CDATA[IF(N285="sníž. přenesená",J285,0)]]></f>
        <v>0</v>
      </c>
      <c r="BI285" s="233">
        <f><![CDATA[IF(N285="nulová",J285,0)]]></f>
        <v>0</v>
      </c>
      <c r="BJ285" s="15" t="s">
        <v>82</v>
      </c>
      <c r="BK285" s="233">
        <f>ROUND(I285*H285,2)</f>
        <v>0</v>
      </c>
      <c r="BL285" s="15" t="s">
        <v>134</v>
      </c>
      <c r="BM285" s="232" t="s">
        <v>605</v>
      </c>
    </row>
    <row r="286" s="1" customFormat="1" ht="16.5" customHeight="1">
      <c r="B286" s="36"/>
      <c r="C286" s="221" t="s">
        <v>606</v>
      </c>
      <c r="D286" s="221" t="s">
        <v>129</v>
      </c>
      <c r="E286" s="222" t="s">
        <v>176</v>
      </c>
      <c r="F286" s="223" t="s">
        <v>177</v>
      </c>
      <c r="G286" s="224" t="s">
        <v>165</v>
      </c>
      <c r="H286" s="225">
        <v>107.492</v>
      </c>
      <c r="I286" s="226"/>
      <c r="J286" s="227">
        <f>ROUND(I286*H286,2)</f>
        <v>0</v>
      </c>
      <c r="K286" s="223" t="s">
        <v>133</v>
      </c>
      <c r="L286" s="41"/>
      <c r="M286" s="228" t="s">
        <v>1</v>
      </c>
      <c r="N286" s="229" t="s">
        <v>39</v>
      </c>
      <c r="O286" s="84"/>
      <c r="P286" s="230">
        <f>O286*H286</f>
        <v>0</v>
      </c>
      <c r="Q286" s="230">
        <v>0</v>
      </c>
      <c r="R286" s="230">
        <f>Q286*H286</f>
        <v>0</v>
      </c>
      <c r="S286" s="230">
        <v>0</v>
      </c>
      <c r="T286" s="231">
        <f>S286*H286</f>
        <v>0</v>
      </c>
      <c r="AR286" s="232" t="s">
        <v>134</v>
      </c>
      <c r="AT286" s="232" t="s">
        <v>129</v>
      </c>
      <c r="AU286" s="232" t="s">
        <v>145</v>
      </c>
      <c r="AY286" s="15" t="s">
        <v>126</v>
      </c>
      <c r="BE286" s="233">
        <f><![CDATA[IF(N286="základní",J286,0)]]></f>
        <v>0</v>
      </c>
      <c r="BF286" s="233">
        <f><![CDATA[IF(N286="snížená",J286,0)]]></f>
        <v>0</v>
      </c>
      <c r="BG286" s="233">
        <f><![CDATA[IF(N286="zákl. přenesená",J286,0)]]></f>
        <v>0</v>
      </c>
      <c r="BH286" s="233">
        <f><![CDATA[IF(N286="sníž. přenesená",J286,0)]]></f>
        <v>0</v>
      </c>
      <c r="BI286" s="233">
        <f><![CDATA[IF(N286="nulová",J286,0)]]></f>
        <v>0</v>
      </c>
      <c r="BJ286" s="15" t="s">
        <v>82</v>
      </c>
      <c r="BK286" s="233">
        <f>ROUND(I286*H286,2)</f>
        <v>0</v>
      </c>
      <c r="BL286" s="15" t="s">
        <v>134</v>
      </c>
      <c r="BM286" s="232" t="s">
        <v>607</v>
      </c>
    </row>
    <row r="287" s="12" customFormat="1">
      <c r="B287" s="234"/>
      <c r="C287" s="235"/>
      <c r="D287" s="236" t="s">
        <v>136</v>
      </c>
      <c r="E287" s="237" t="s">
        <v>1</v>
      </c>
      <c r="F287" s="238" t="s">
        <v>608</v>
      </c>
      <c r="G287" s="235"/>
      <c r="H287" s="239">
        <v>107.492</v>
      </c>
      <c r="I287" s="240"/>
      <c r="J287" s="235"/>
      <c r="K287" s="235"/>
      <c r="L287" s="241"/>
      <c r="M287" s="242"/>
      <c r="N287" s="243"/>
      <c r="O287" s="243"/>
      <c r="P287" s="243"/>
      <c r="Q287" s="243"/>
      <c r="R287" s="243"/>
      <c r="S287" s="243"/>
      <c r="T287" s="244"/>
      <c r="AT287" s="245" t="s">
        <v>136</v>
      </c>
      <c r="AU287" s="245" t="s">
        <v>145</v>
      </c>
      <c r="AV287" s="12" t="s">
        <v>84</v>
      </c>
      <c r="AW287" s="12" t="s">
        <v>31</v>
      </c>
      <c r="AX287" s="12" t="s">
        <v>82</v>
      </c>
      <c r="AY287" s="245" t="s">
        <v>126</v>
      </c>
    </row>
    <row r="288" s="1" customFormat="1" ht="24" customHeight="1">
      <c r="B288" s="36"/>
      <c r="C288" s="221" t="s">
        <v>609</v>
      </c>
      <c r="D288" s="221" t="s">
        <v>129</v>
      </c>
      <c r="E288" s="222" t="s">
        <v>610</v>
      </c>
      <c r="F288" s="223" t="s">
        <v>611</v>
      </c>
      <c r="G288" s="224" t="s">
        <v>220</v>
      </c>
      <c r="H288" s="225">
        <v>24.405000000000001</v>
      </c>
      <c r="I288" s="226"/>
      <c r="J288" s="227">
        <f>ROUND(I288*H288,2)</f>
        <v>0</v>
      </c>
      <c r="K288" s="223" t="s">
        <v>1</v>
      </c>
      <c r="L288" s="41"/>
      <c r="M288" s="228" t="s">
        <v>1</v>
      </c>
      <c r="N288" s="229" t="s">
        <v>39</v>
      </c>
      <c r="O288" s="84"/>
      <c r="P288" s="230">
        <f>O288*H288</f>
        <v>0</v>
      </c>
      <c r="Q288" s="230">
        <v>0</v>
      </c>
      <c r="R288" s="230">
        <f>Q288*H288</f>
        <v>0</v>
      </c>
      <c r="S288" s="230">
        <v>0</v>
      </c>
      <c r="T288" s="231">
        <f>S288*H288</f>
        <v>0</v>
      </c>
      <c r="AR288" s="232" t="s">
        <v>134</v>
      </c>
      <c r="AT288" s="232" t="s">
        <v>129</v>
      </c>
      <c r="AU288" s="232" t="s">
        <v>145</v>
      </c>
      <c r="AY288" s="15" t="s">
        <v>126</v>
      </c>
      <c r="BE288" s="233">
        <f><![CDATA[IF(N288="základní",J288,0)]]></f>
        <v>0</v>
      </c>
      <c r="BF288" s="233">
        <f><![CDATA[IF(N288="snížená",J288,0)]]></f>
        <v>0</v>
      </c>
      <c r="BG288" s="233">
        <f><![CDATA[IF(N288="zákl. přenesená",J288,0)]]></f>
        <v>0</v>
      </c>
      <c r="BH288" s="233">
        <f><![CDATA[IF(N288="sníž. přenesená",J288,0)]]></f>
        <v>0</v>
      </c>
      <c r="BI288" s="233">
        <f><![CDATA[IF(N288="nulová",J288,0)]]></f>
        <v>0</v>
      </c>
      <c r="BJ288" s="15" t="s">
        <v>82</v>
      </c>
      <c r="BK288" s="233">
        <f>ROUND(I288*H288,2)</f>
        <v>0</v>
      </c>
      <c r="BL288" s="15" t="s">
        <v>134</v>
      </c>
      <c r="BM288" s="232" t="s">
        <v>612</v>
      </c>
    </row>
    <row r="289" s="12" customFormat="1">
      <c r="B289" s="234"/>
      <c r="C289" s="235"/>
      <c r="D289" s="236" t="s">
        <v>136</v>
      </c>
      <c r="E289" s="237" t="s">
        <v>1</v>
      </c>
      <c r="F289" s="238" t="s">
        <v>333</v>
      </c>
      <c r="G289" s="235"/>
      <c r="H289" s="239">
        <v>24.405000000000001</v>
      </c>
      <c r="I289" s="240"/>
      <c r="J289" s="235"/>
      <c r="K289" s="235"/>
      <c r="L289" s="241"/>
      <c r="M289" s="242"/>
      <c r="N289" s="243"/>
      <c r="O289" s="243"/>
      <c r="P289" s="243"/>
      <c r="Q289" s="243"/>
      <c r="R289" s="243"/>
      <c r="S289" s="243"/>
      <c r="T289" s="244"/>
      <c r="AT289" s="245" t="s">
        <v>136</v>
      </c>
      <c r="AU289" s="245" t="s">
        <v>145</v>
      </c>
      <c r="AV289" s="12" t="s">
        <v>84</v>
      </c>
      <c r="AW289" s="12" t="s">
        <v>31</v>
      </c>
      <c r="AX289" s="12" t="s">
        <v>82</v>
      </c>
      <c r="AY289" s="245" t="s">
        <v>126</v>
      </c>
    </row>
    <row r="290" s="1" customFormat="1" ht="24" customHeight="1">
      <c r="B290" s="36"/>
      <c r="C290" s="221" t="s">
        <v>613</v>
      </c>
      <c r="D290" s="221" t="s">
        <v>129</v>
      </c>
      <c r="E290" s="222" t="s">
        <v>614</v>
      </c>
      <c r="F290" s="223" t="s">
        <v>615</v>
      </c>
      <c r="G290" s="224" t="s">
        <v>132</v>
      </c>
      <c r="H290" s="225">
        <v>49.972999999999999</v>
      </c>
      <c r="I290" s="226"/>
      <c r="J290" s="227">
        <f>ROUND(I290*H290,2)</f>
        <v>0</v>
      </c>
      <c r="K290" s="223" t="s">
        <v>1</v>
      </c>
      <c r="L290" s="41"/>
      <c r="M290" s="228" t="s">
        <v>1</v>
      </c>
      <c r="N290" s="229" t="s">
        <v>39</v>
      </c>
      <c r="O290" s="84"/>
      <c r="P290" s="230">
        <f>O290*H290</f>
        <v>0</v>
      </c>
      <c r="Q290" s="230">
        <v>0</v>
      </c>
      <c r="R290" s="230">
        <f>Q290*H290</f>
        <v>0</v>
      </c>
      <c r="S290" s="230">
        <v>0</v>
      </c>
      <c r="T290" s="231">
        <f>S290*H290</f>
        <v>0</v>
      </c>
      <c r="AR290" s="232" t="s">
        <v>134</v>
      </c>
      <c r="AT290" s="232" t="s">
        <v>129</v>
      </c>
      <c r="AU290" s="232" t="s">
        <v>145</v>
      </c>
      <c r="AY290" s="15" t="s">
        <v>126</v>
      </c>
      <c r="BE290" s="233">
        <f><![CDATA[IF(N290="základní",J290,0)]]></f>
        <v>0</v>
      </c>
      <c r="BF290" s="233">
        <f><![CDATA[IF(N290="snížená",J290,0)]]></f>
        <v>0</v>
      </c>
      <c r="BG290" s="233">
        <f><![CDATA[IF(N290="zákl. přenesená",J290,0)]]></f>
        <v>0</v>
      </c>
      <c r="BH290" s="233">
        <f><![CDATA[IF(N290="sníž. přenesená",J290,0)]]></f>
        <v>0</v>
      </c>
      <c r="BI290" s="233">
        <f><![CDATA[IF(N290="nulová",J290,0)]]></f>
        <v>0</v>
      </c>
      <c r="BJ290" s="15" t="s">
        <v>82</v>
      </c>
      <c r="BK290" s="233">
        <f>ROUND(I290*H290,2)</f>
        <v>0</v>
      </c>
      <c r="BL290" s="15" t="s">
        <v>134</v>
      </c>
      <c r="BM290" s="232" t="s">
        <v>616</v>
      </c>
    </row>
    <row r="291" s="12" customFormat="1">
      <c r="B291" s="234"/>
      <c r="C291" s="235"/>
      <c r="D291" s="236" t="s">
        <v>136</v>
      </c>
      <c r="E291" s="237" t="s">
        <v>1</v>
      </c>
      <c r="F291" s="238" t="s">
        <v>323</v>
      </c>
      <c r="G291" s="235"/>
      <c r="H291" s="239">
        <v>21.547999999999998</v>
      </c>
      <c r="I291" s="240"/>
      <c r="J291" s="235"/>
      <c r="K291" s="235"/>
      <c r="L291" s="241"/>
      <c r="M291" s="242"/>
      <c r="N291" s="243"/>
      <c r="O291" s="243"/>
      <c r="P291" s="243"/>
      <c r="Q291" s="243"/>
      <c r="R291" s="243"/>
      <c r="S291" s="243"/>
      <c r="T291" s="244"/>
      <c r="AT291" s="245" t="s">
        <v>136</v>
      </c>
      <c r="AU291" s="245" t="s">
        <v>145</v>
      </c>
      <c r="AV291" s="12" t="s">
        <v>84</v>
      </c>
      <c r="AW291" s="12" t="s">
        <v>31</v>
      </c>
      <c r="AX291" s="12" t="s">
        <v>74</v>
      </c>
      <c r="AY291" s="245" t="s">
        <v>126</v>
      </c>
    </row>
    <row r="292" s="12" customFormat="1">
      <c r="B292" s="234"/>
      <c r="C292" s="235"/>
      <c r="D292" s="236" t="s">
        <v>136</v>
      </c>
      <c r="E292" s="237" t="s">
        <v>1</v>
      </c>
      <c r="F292" s="238" t="s">
        <v>324</v>
      </c>
      <c r="G292" s="235"/>
      <c r="H292" s="239">
        <v>9</v>
      </c>
      <c r="I292" s="240"/>
      <c r="J292" s="235"/>
      <c r="K292" s="235"/>
      <c r="L292" s="241"/>
      <c r="M292" s="242"/>
      <c r="N292" s="243"/>
      <c r="O292" s="243"/>
      <c r="P292" s="243"/>
      <c r="Q292" s="243"/>
      <c r="R292" s="243"/>
      <c r="S292" s="243"/>
      <c r="T292" s="244"/>
      <c r="AT292" s="245" t="s">
        <v>136</v>
      </c>
      <c r="AU292" s="245" t="s">
        <v>145</v>
      </c>
      <c r="AV292" s="12" t="s">
        <v>84</v>
      </c>
      <c r="AW292" s="12" t="s">
        <v>31</v>
      </c>
      <c r="AX292" s="12" t="s">
        <v>74</v>
      </c>
      <c r="AY292" s="245" t="s">
        <v>126</v>
      </c>
    </row>
    <row r="293" s="12" customFormat="1">
      <c r="B293" s="234"/>
      <c r="C293" s="235"/>
      <c r="D293" s="236" t="s">
        <v>136</v>
      </c>
      <c r="E293" s="237" t="s">
        <v>1</v>
      </c>
      <c r="F293" s="238" t="s">
        <v>325</v>
      </c>
      <c r="G293" s="235"/>
      <c r="H293" s="239">
        <v>20.625</v>
      </c>
      <c r="I293" s="240"/>
      <c r="J293" s="235"/>
      <c r="K293" s="235"/>
      <c r="L293" s="241"/>
      <c r="M293" s="242"/>
      <c r="N293" s="243"/>
      <c r="O293" s="243"/>
      <c r="P293" s="243"/>
      <c r="Q293" s="243"/>
      <c r="R293" s="243"/>
      <c r="S293" s="243"/>
      <c r="T293" s="244"/>
      <c r="AT293" s="245" t="s">
        <v>136</v>
      </c>
      <c r="AU293" s="245" t="s">
        <v>145</v>
      </c>
      <c r="AV293" s="12" t="s">
        <v>84</v>
      </c>
      <c r="AW293" s="12" t="s">
        <v>31</v>
      </c>
      <c r="AX293" s="12" t="s">
        <v>74</v>
      </c>
      <c r="AY293" s="245" t="s">
        <v>126</v>
      </c>
    </row>
    <row r="294" s="12" customFormat="1">
      <c r="B294" s="234"/>
      <c r="C294" s="235"/>
      <c r="D294" s="236" t="s">
        <v>136</v>
      </c>
      <c r="E294" s="237" t="s">
        <v>1</v>
      </c>
      <c r="F294" s="238" t="s">
        <v>443</v>
      </c>
      <c r="G294" s="235"/>
      <c r="H294" s="239">
        <v>-1.2</v>
      </c>
      <c r="I294" s="240"/>
      <c r="J294" s="235"/>
      <c r="K294" s="235"/>
      <c r="L294" s="241"/>
      <c r="M294" s="242"/>
      <c r="N294" s="243"/>
      <c r="O294" s="243"/>
      <c r="P294" s="243"/>
      <c r="Q294" s="243"/>
      <c r="R294" s="243"/>
      <c r="S294" s="243"/>
      <c r="T294" s="244"/>
      <c r="AT294" s="245" t="s">
        <v>136</v>
      </c>
      <c r="AU294" s="245" t="s">
        <v>145</v>
      </c>
      <c r="AV294" s="12" t="s">
        <v>84</v>
      </c>
      <c r="AW294" s="12" t="s">
        <v>31</v>
      </c>
      <c r="AX294" s="12" t="s">
        <v>74</v>
      </c>
      <c r="AY294" s="245" t="s">
        <v>126</v>
      </c>
    </row>
    <row r="295" s="13" customFormat="1">
      <c r="B295" s="246"/>
      <c r="C295" s="247"/>
      <c r="D295" s="236" t="s">
        <v>136</v>
      </c>
      <c r="E295" s="248" t="s">
        <v>1</v>
      </c>
      <c r="F295" s="249" t="s">
        <v>144</v>
      </c>
      <c r="G295" s="247"/>
      <c r="H295" s="250">
        <v>49.972999999999999</v>
      </c>
      <c r="I295" s="251"/>
      <c r="J295" s="247"/>
      <c r="K295" s="247"/>
      <c r="L295" s="252"/>
      <c r="M295" s="253"/>
      <c r="N295" s="254"/>
      <c r="O295" s="254"/>
      <c r="P295" s="254"/>
      <c r="Q295" s="254"/>
      <c r="R295" s="254"/>
      <c r="S295" s="254"/>
      <c r="T295" s="255"/>
      <c r="AT295" s="256" t="s">
        <v>136</v>
      </c>
      <c r="AU295" s="256" t="s">
        <v>145</v>
      </c>
      <c r="AV295" s="13" t="s">
        <v>134</v>
      </c>
      <c r="AW295" s="13" t="s">
        <v>31</v>
      </c>
      <c r="AX295" s="13" t="s">
        <v>82</v>
      </c>
      <c r="AY295" s="256" t="s">
        <v>126</v>
      </c>
    </row>
    <row r="296" s="1" customFormat="1" ht="16.5" customHeight="1">
      <c r="B296" s="36"/>
      <c r="C296" s="221" t="s">
        <v>617</v>
      </c>
      <c r="D296" s="221" t="s">
        <v>129</v>
      </c>
      <c r="E296" s="222" t="s">
        <v>618</v>
      </c>
      <c r="F296" s="223" t="s">
        <v>619</v>
      </c>
      <c r="G296" s="224" t="s">
        <v>165</v>
      </c>
      <c r="H296" s="225">
        <v>23.055</v>
      </c>
      <c r="I296" s="226"/>
      <c r="J296" s="227">
        <f>ROUND(I296*H296,2)</f>
        <v>0</v>
      </c>
      <c r="K296" s="223" t="s">
        <v>1</v>
      </c>
      <c r="L296" s="41"/>
      <c r="M296" s="228" t="s">
        <v>1</v>
      </c>
      <c r="N296" s="229" t="s">
        <v>39</v>
      </c>
      <c r="O296" s="84"/>
      <c r="P296" s="230">
        <f>O296*H296</f>
        <v>0</v>
      </c>
      <c r="Q296" s="230">
        <v>0</v>
      </c>
      <c r="R296" s="230">
        <f>Q296*H296</f>
        <v>0</v>
      </c>
      <c r="S296" s="230">
        <v>0</v>
      </c>
      <c r="T296" s="231">
        <f>S296*H296</f>
        <v>0</v>
      </c>
      <c r="AR296" s="232" t="s">
        <v>134</v>
      </c>
      <c r="AT296" s="232" t="s">
        <v>129</v>
      </c>
      <c r="AU296" s="232" t="s">
        <v>145</v>
      </c>
      <c r="AY296" s="15" t="s">
        <v>126</v>
      </c>
      <c r="BE296" s="233">
        <f><![CDATA[IF(N296="základní",J296,0)]]></f>
        <v>0</v>
      </c>
      <c r="BF296" s="233">
        <f><![CDATA[IF(N296="snížená",J296,0)]]></f>
        <v>0</v>
      </c>
      <c r="BG296" s="233">
        <f><![CDATA[IF(N296="zákl. přenesená",J296,0)]]></f>
        <v>0</v>
      </c>
      <c r="BH296" s="233">
        <f><![CDATA[IF(N296="sníž. přenesená",J296,0)]]></f>
        <v>0</v>
      </c>
      <c r="BI296" s="233">
        <f><![CDATA[IF(N296="nulová",J296,0)]]></f>
        <v>0</v>
      </c>
      <c r="BJ296" s="15" t="s">
        <v>82</v>
      </c>
      <c r="BK296" s="233">
        <f>ROUND(I296*H296,2)</f>
        <v>0</v>
      </c>
      <c r="BL296" s="15" t="s">
        <v>134</v>
      </c>
      <c r="BM296" s="232" t="s">
        <v>620</v>
      </c>
    </row>
    <row r="297" s="1" customFormat="1" ht="24" customHeight="1">
      <c r="B297" s="36"/>
      <c r="C297" s="221" t="s">
        <v>621</v>
      </c>
      <c r="D297" s="221" t="s">
        <v>129</v>
      </c>
      <c r="E297" s="222" t="s">
        <v>622</v>
      </c>
      <c r="F297" s="223" t="s">
        <v>623</v>
      </c>
      <c r="G297" s="224" t="s">
        <v>165</v>
      </c>
      <c r="H297" s="225">
        <v>98.819999999999993</v>
      </c>
      <c r="I297" s="226"/>
      <c r="J297" s="227">
        <f>ROUND(I297*H297,2)</f>
        <v>0</v>
      </c>
      <c r="K297" s="223" t="s">
        <v>1</v>
      </c>
      <c r="L297" s="41"/>
      <c r="M297" s="228" t="s">
        <v>1</v>
      </c>
      <c r="N297" s="229" t="s">
        <v>39</v>
      </c>
      <c r="O297" s="84"/>
      <c r="P297" s="230">
        <f>O297*H297</f>
        <v>0</v>
      </c>
      <c r="Q297" s="230">
        <v>0</v>
      </c>
      <c r="R297" s="230">
        <f>Q297*H297</f>
        <v>0</v>
      </c>
      <c r="S297" s="230">
        <v>0</v>
      </c>
      <c r="T297" s="231">
        <f>S297*H297</f>
        <v>0</v>
      </c>
      <c r="AR297" s="232" t="s">
        <v>134</v>
      </c>
      <c r="AT297" s="232" t="s">
        <v>129</v>
      </c>
      <c r="AU297" s="232" t="s">
        <v>145</v>
      </c>
      <c r="AY297" s="15" t="s">
        <v>126</v>
      </c>
      <c r="BE297" s="233">
        <f><![CDATA[IF(N297="základní",J297,0)]]></f>
        <v>0</v>
      </c>
      <c r="BF297" s="233">
        <f><![CDATA[IF(N297="snížená",J297,0)]]></f>
        <v>0</v>
      </c>
      <c r="BG297" s="233">
        <f><![CDATA[IF(N297="zákl. přenesená",J297,0)]]></f>
        <v>0</v>
      </c>
      <c r="BH297" s="233">
        <f><![CDATA[IF(N297="sníž. přenesená",J297,0)]]></f>
        <v>0</v>
      </c>
      <c r="BI297" s="233">
        <f><![CDATA[IF(N297="nulová",J297,0)]]></f>
        <v>0</v>
      </c>
      <c r="BJ297" s="15" t="s">
        <v>82</v>
      </c>
      <c r="BK297" s="233">
        <f>ROUND(I297*H297,2)</f>
        <v>0</v>
      </c>
      <c r="BL297" s="15" t="s">
        <v>134</v>
      </c>
      <c r="BM297" s="232" t="s">
        <v>624</v>
      </c>
    </row>
    <row r="298" s="11" customFormat="1" ht="22.8" customHeight="1">
      <c r="B298" s="205"/>
      <c r="C298" s="206"/>
      <c r="D298" s="207" t="s">
        <v>73</v>
      </c>
      <c r="E298" s="219" t="s">
        <v>625</v>
      </c>
      <c r="F298" s="219" t="s">
        <v>626</v>
      </c>
      <c r="G298" s="206"/>
      <c r="H298" s="206"/>
      <c r="I298" s="209"/>
      <c r="J298" s="220">
        <f>BK298</f>
        <v>0</v>
      </c>
      <c r="K298" s="206"/>
      <c r="L298" s="211"/>
      <c r="M298" s="212"/>
      <c r="N298" s="213"/>
      <c r="O298" s="213"/>
      <c r="P298" s="214">
        <f>P299</f>
        <v>0</v>
      </c>
      <c r="Q298" s="213"/>
      <c r="R298" s="214">
        <f>R299</f>
        <v>0</v>
      </c>
      <c r="S298" s="213"/>
      <c r="T298" s="215">
        <f>T299</f>
        <v>0</v>
      </c>
      <c r="AR298" s="216" t="s">
        <v>82</v>
      </c>
      <c r="AT298" s="217" t="s">
        <v>73</v>
      </c>
      <c r="AU298" s="217" t="s">
        <v>82</v>
      </c>
      <c r="AY298" s="216" t="s">
        <v>126</v>
      </c>
      <c r="BK298" s="218">
        <f>BK299</f>
        <v>0</v>
      </c>
    </row>
    <row r="299" s="1" customFormat="1" ht="24" customHeight="1">
      <c r="B299" s="36"/>
      <c r="C299" s="221" t="s">
        <v>627</v>
      </c>
      <c r="D299" s="221" t="s">
        <v>129</v>
      </c>
      <c r="E299" s="222" t="s">
        <v>628</v>
      </c>
      <c r="F299" s="223" t="s">
        <v>629</v>
      </c>
      <c r="G299" s="224" t="s">
        <v>165</v>
      </c>
      <c r="H299" s="225">
        <v>13.289999999999999</v>
      </c>
      <c r="I299" s="226"/>
      <c r="J299" s="227">
        <f>ROUND(I299*H299,2)</f>
        <v>0</v>
      </c>
      <c r="K299" s="223" t="s">
        <v>1</v>
      </c>
      <c r="L299" s="41"/>
      <c r="M299" s="270" t="s">
        <v>1</v>
      </c>
      <c r="N299" s="271" t="s">
        <v>39</v>
      </c>
      <c r="O299" s="272"/>
      <c r="P299" s="273">
        <f>O299*H299</f>
        <v>0</v>
      </c>
      <c r="Q299" s="273">
        <v>0</v>
      </c>
      <c r="R299" s="273">
        <f>Q299*H299</f>
        <v>0</v>
      </c>
      <c r="S299" s="273">
        <v>0</v>
      </c>
      <c r="T299" s="274">
        <f>S299*H299</f>
        <v>0</v>
      </c>
      <c r="AR299" s="232" t="s">
        <v>134</v>
      </c>
      <c r="AT299" s="232" t="s">
        <v>129</v>
      </c>
      <c r="AU299" s="232" t="s">
        <v>84</v>
      </c>
      <c r="AY299" s="15" t="s">
        <v>126</v>
      </c>
      <c r="BE299" s="233">
        <f><![CDATA[IF(N299="základní",J299,0)]]></f>
        <v>0</v>
      </c>
      <c r="BF299" s="233">
        <f><![CDATA[IF(N299="snížená",J299,0)]]></f>
        <v>0</v>
      </c>
      <c r="BG299" s="233">
        <f><![CDATA[IF(N299="zákl. přenesená",J299,0)]]></f>
        <v>0</v>
      </c>
      <c r="BH299" s="233">
        <f><![CDATA[IF(N299="sníž. přenesená",J299,0)]]></f>
        <v>0</v>
      </c>
      <c r="BI299" s="233">
        <f><![CDATA[IF(N299="nulová",J299,0)]]></f>
        <v>0</v>
      </c>
      <c r="BJ299" s="15" t="s">
        <v>82</v>
      </c>
      <c r="BK299" s="233">
        <f>ROUND(I299*H299,2)</f>
        <v>0</v>
      </c>
      <c r="BL299" s="15" t="s">
        <v>134</v>
      </c>
      <c r="BM299" s="232" t="s">
        <v>630</v>
      </c>
    </row>
    <row r="300" s="1" customFormat="1" ht="6.96" customHeight="1">
      <c r="B300" s="59"/>
      <c r="C300" s="60"/>
      <c r="D300" s="60"/>
      <c r="E300" s="60"/>
      <c r="F300" s="60"/>
      <c r="G300" s="60"/>
      <c r="H300" s="60"/>
      <c r="I300" s="171"/>
      <c r="J300" s="60"/>
      <c r="K300" s="60"/>
      <c r="L300" s="41"/>
    </row>
  </sheetData>
  <autoFilter ref="C125:K299"/>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90</v>
      </c>
    </row>
    <row r="3" hidden="1" ht="6.96" customHeight="1">
      <c r="B3" s="130"/>
      <c r="C3" s="131"/>
      <c r="D3" s="131"/>
      <c r="E3" s="131"/>
      <c r="F3" s="131"/>
      <c r="G3" s="131"/>
      <c r="H3" s="131"/>
      <c r="I3" s="132"/>
      <c r="J3" s="131"/>
      <c r="K3" s="131"/>
      <c r="L3" s="18"/>
      <c r="AT3" s="15" t="s">
        <v>84</v>
      </c>
    </row>
    <row r="4" hidden="1" ht="24.96" customHeight="1">
      <c r="B4" s="18"/>
      <c r="D4" s="133" t="s">
        <v>94</v>
      </c>
      <c r="L4" s="18"/>
      <c r="M4" s="134" t="s">
        <v>10</v>
      </c>
      <c r="AT4" s="15" t="s">
        <v>4</v>
      </c>
    </row>
    <row r="5" hidden="1" ht="6.96" customHeight="1">
      <c r="B5" s="18"/>
      <c r="L5" s="18"/>
    </row>
    <row r="6" hidden="1" ht="12" customHeight="1">
      <c r="B6" s="18"/>
      <c r="D6" s="135" t="s">
        <v>16</v>
      </c>
      <c r="L6" s="18"/>
    </row>
    <row r="7" hidden="1" ht="16.5" customHeight="1">
      <c r="B7" s="18"/>
      <c r="E7" s="136" t="str">
        <f>'Rekapitulace stavby'!K6</f>
        <v><![CDATA[ZŠ Svatoplukova]]></v>
      </c>
      <c r="F7" s="135"/>
      <c r="G7" s="135"/>
      <c r="H7" s="135"/>
      <c r="L7" s="18"/>
    </row>
    <row r="8" hidden="1" s="1" customFormat="1" ht="12" customHeight="1">
      <c r="B8" s="41"/>
      <c r="D8" s="135" t="s">
        <v>95</v>
      </c>
      <c r="I8" s="137"/>
      <c r="L8" s="41"/>
    </row>
    <row r="9" hidden="1" s="1" customFormat="1" ht="36.96" customHeight="1">
      <c r="B9" s="41"/>
      <c r="E9" s="138" t="s">
        <v>631</v>
      </c>
      <c r="F9" s="1"/>
      <c r="G9" s="1"/>
      <c r="H9" s="1"/>
      <c r="I9" s="137"/>
      <c r="L9" s="41"/>
    </row>
    <row r="10" hidden="1" s="1" customFormat="1">
      <c r="B10" s="41"/>
      <c r="I10" s="137"/>
      <c r="L10" s="41"/>
    </row>
    <row r="11" hidden="1" s="1" customFormat="1" ht="12" customHeight="1">
      <c r="B11" s="41"/>
      <c r="D11" s="135" t="s">
        <v>18</v>
      </c>
      <c r="F11" s="139" t="s">
        <v>1</v>
      </c>
      <c r="I11" s="140" t="s">
        <v>19</v>
      </c>
      <c r="J11" s="139" t="s">
        <v>1</v>
      </c>
      <c r="L11" s="41"/>
    </row>
    <row r="12" hidden="1" s="1" customFormat="1" ht="12" customHeight="1">
      <c r="B12" s="41"/>
      <c r="D12" s="135" t="s">
        <v>20</v>
      </c>
      <c r="F12" s="139" t="s">
        <v>21</v>
      </c>
      <c r="I12" s="140" t="s">
        <v>22</v>
      </c>
      <c r="J12" s="141" t="str">
        <f>'Rekapitulace stavby'!AN8</f>
        <v>20. 8. 2019</v>
      </c>
      <c r="L12" s="41"/>
    </row>
    <row r="13" hidden="1" s="1" customFormat="1" ht="10.8" customHeight="1">
      <c r="B13" s="41"/>
      <c r="I13" s="137"/>
      <c r="L13" s="41"/>
    </row>
    <row r="14" hidden="1" s="1" customFormat="1" ht="12" customHeight="1">
      <c r="B14" s="41"/>
      <c r="D14" s="135" t="s">
        <v>24</v>
      </c>
      <c r="I14" s="140" t="s">
        <v>25</v>
      </c>
      <c r="J14" s="139" t="s">
        <v>1</v>
      </c>
      <c r="L14" s="41"/>
    </row>
    <row r="15" hidden="1" s="1" customFormat="1" ht="18" customHeight="1">
      <c r="B15" s="41"/>
      <c r="E15" s="139" t="s">
        <v>26</v>
      </c>
      <c r="I15" s="140" t="s">
        <v>27</v>
      </c>
      <c r="J15" s="139" t="s">
        <v>1</v>
      </c>
      <c r="L15" s="41"/>
    </row>
    <row r="16" hidden="1" s="1" customFormat="1" ht="6.96" customHeight="1">
      <c r="B16" s="41"/>
      <c r="I16" s="137"/>
      <c r="L16" s="41"/>
    </row>
    <row r="17" hidden="1" s="1" customFormat="1" ht="12" customHeight="1">
      <c r="B17" s="41"/>
      <c r="D17" s="135" t="s">
        <v>28</v>
      </c>
      <c r="I17" s="140" t="s">
        <v>25</v>
      </c>
      <c r="J17" s="31" t="str">
        <f>'Rekapitulace stavby'!AN13</f>
        <v><![CDATA[Vyplň údaj]]></v>
      </c>
      <c r="L17" s="41"/>
    </row>
    <row r="18" hidden="1" s="1" customFormat="1" ht="18" customHeight="1">
      <c r="B18" s="41"/>
      <c r="E18" s="31" t="str">
        <f>'Rekapitulace stavby'!E14</f>
        <v><![CDATA[Vyplň údaj]]></v>
      </c>
      <c r="F18" s="139"/>
      <c r="G18" s="139"/>
      <c r="H18" s="139"/>
      <c r="I18" s="140" t="s">
        <v>27</v>
      </c>
      <c r="J18" s="31" t="str">
        <f>'Rekapitulace stavby'!AN14</f>
        <v><![CDATA[Vyplň údaj]]></v>
      </c>
      <c r="L18" s="41"/>
    </row>
    <row r="19" hidden="1" s="1" customFormat="1" ht="6.96" customHeight="1">
      <c r="B19" s="41"/>
      <c r="I19" s="137"/>
      <c r="L19" s="41"/>
    </row>
    <row r="20" hidden="1" s="1" customFormat="1" ht="12" customHeight="1">
      <c r="B20" s="41"/>
      <c r="D20" s="135" t="s">
        <v>30</v>
      </c>
      <c r="I20" s="140" t="s">
        <v>25</v>
      </c>
      <c r="J20" s="139" t="s">
        <v>1</v>
      </c>
      <c r="L20" s="41"/>
    </row>
    <row r="21" hidden="1" s="1" customFormat="1" ht="18" customHeight="1">
      <c r="B21" s="41"/>
      <c r="E21" s="139" t="s">
        <v>26</v>
      </c>
      <c r="I21" s="140" t="s">
        <v>27</v>
      </c>
      <c r="J21" s="139" t="s">
        <v>1</v>
      </c>
      <c r="L21" s="41"/>
    </row>
    <row r="22" hidden="1" s="1" customFormat="1" ht="6.96" customHeight="1">
      <c r="B22" s="41"/>
      <c r="I22" s="137"/>
      <c r="L22" s="41"/>
    </row>
    <row r="23" hidden="1" s="1" customFormat="1" ht="12" customHeight="1">
      <c r="B23" s="41"/>
      <c r="D23" s="135" t="s">
        <v>32</v>
      </c>
      <c r="I23" s="140" t="s">
        <v>25</v>
      </c>
      <c r="J23" s="139" t="s">
        <v>1</v>
      </c>
      <c r="L23" s="41"/>
    </row>
    <row r="24" hidden="1" s="1" customFormat="1" ht="18" customHeight="1">
      <c r="B24" s="41"/>
      <c r="E24" s="139" t="s">
        <v>26</v>
      </c>
      <c r="I24" s="140" t="s">
        <v>27</v>
      </c>
      <c r="J24" s="139" t="s">
        <v>1</v>
      </c>
      <c r="L24" s="41"/>
    </row>
    <row r="25" hidden="1" s="1" customFormat="1" ht="6.96" customHeight="1">
      <c r="B25" s="41"/>
      <c r="I25" s="137"/>
      <c r="L25" s="41"/>
    </row>
    <row r="26" hidden="1" s="1" customFormat="1" ht="12" customHeight="1">
      <c r="B26" s="41"/>
      <c r="D26" s="135" t="s">
        <v>33</v>
      </c>
      <c r="I26" s="137"/>
      <c r="L26" s="41"/>
    </row>
    <row r="27" hidden="1" s="7" customFormat="1" ht="16.5" customHeight="1">
      <c r="B27" s="142"/>
      <c r="E27" s="143" t="s">
        <v>1</v>
      </c>
      <c r="F27" s="143"/>
      <c r="G27" s="143"/>
      <c r="H27" s="143"/>
      <c r="I27" s="144"/>
      <c r="L27" s="142"/>
    </row>
    <row r="28" hidden="1" s="1" customFormat="1" ht="6.96" customHeight="1">
      <c r="B28" s="41"/>
      <c r="I28" s="137"/>
      <c r="L28" s="41"/>
    </row>
    <row r="29" hidden="1" s="1" customFormat="1" ht="6.96" customHeight="1">
      <c r="B29" s="41"/>
      <c r="D29" s="76"/>
      <c r="E29" s="76"/>
      <c r="F29" s="76"/>
      <c r="G29" s="76"/>
      <c r="H29" s="76"/>
      <c r="I29" s="145"/>
      <c r="J29" s="76"/>
      <c r="K29" s="76"/>
      <c r="L29" s="41"/>
    </row>
    <row r="30" hidden="1" s="1" customFormat="1" ht="25.44" customHeight="1">
      <c r="B30" s="41"/>
      <c r="D30" s="146" t="s">
        <v>34</v>
      </c>
      <c r="I30" s="137"/>
      <c r="J30" s="147">
        <f>ROUND(J129, 2)</f>
        <v>0</v>
      </c>
      <c r="L30" s="41"/>
    </row>
    <row r="31" hidden="1" s="1" customFormat="1" ht="6.96" customHeight="1">
      <c r="B31" s="41"/>
      <c r="D31" s="76"/>
      <c r="E31" s="76"/>
      <c r="F31" s="76"/>
      <c r="G31" s="76"/>
      <c r="H31" s="76"/>
      <c r="I31" s="145"/>
      <c r="J31" s="76"/>
      <c r="K31" s="76"/>
      <c r="L31" s="41"/>
    </row>
    <row r="32" hidden="1" s="1" customFormat="1" ht="14.4" customHeight="1">
      <c r="B32" s="41"/>
      <c r="F32" s="148" t="s">
        <v>36</v>
      </c>
      <c r="I32" s="149" t="s">
        <v>35</v>
      </c>
      <c r="J32" s="148" t="s">
        <v>37</v>
      </c>
      <c r="L32" s="41"/>
    </row>
    <row r="33" hidden="1" s="1" customFormat="1" ht="14.4" customHeight="1">
      <c r="B33" s="41"/>
      <c r="D33" s="150" t="s">
        <v>38</v>
      </c>
      <c r="E33" s="135" t="s">
        <v>39</v>
      </c>
      <c r="F33" s="151">
        <f>ROUND((SUM(BE129:BE382)),  2)</f>
        <v>0</v>
      </c>
      <c r="I33" s="152">
        <v>0.20999999999999999</v>
      </c>
      <c r="J33" s="151">
        <f>ROUND(((SUM(BE129:BE382))*I33),  2)</f>
        <v>0</v>
      </c>
      <c r="L33" s="41"/>
    </row>
    <row r="34" hidden="1" s="1" customFormat="1" ht="14.4" customHeight="1">
      <c r="B34" s="41"/>
      <c r="E34" s="135" t="s">
        <v>40</v>
      </c>
      <c r="F34" s="151">
        <f>ROUND((SUM(BF129:BF382)),  2)</f>
        <v>0</v>
      </c>
      <c r="I34" s="152">
        <v>0.14999999999999999</v>
      </c>
      <c r="J34" s="151">
        <f>ROUND(((SUM(BF129:BF382))*I34),  2)</f>
        <v>0</v>
      </c>
      <c r="L34" s="41"/>
    </row>
    <row r="35" hidden="1" s="1" customFormat="1" ht="14.4" customHeight="1">
      <c r="B35" s="41"/>
      <c r="E35" s="135" t="s">
        <v>41</v>
      </c>
      <c r="F35" s="151">
        <f>ROUND((SUM(BG129:BG382)),  2)</f>
        <v>0</v>
      </c>
      <c r="I35" s="152">
        <v>0.20999999999999999</v>
      </c>
      <c r="J35" s="151">
        <f>0</f>
        <v>0</v>
      </c>
      <c r="L35" s="41"/>
    </row>
    <row r="36" hidden="1" s="1" customFormat="1" ht="14.4" customHeight="1">
      <c r="B36" s="41"/>
      <c r="E36" s="135" t="s">
        <v>42</v>
      </c>
      <c r="F36" s="151">
        <f>ROUND((SUM(BH129:BH382)),  2)</f>
        <v>0</v>
      </c>
      <c r="I36" s="152">
        <v>0.14999999999999999</v>
      </c>
      <c r="J36" s="151">
        <f>0</f>
        <v>0</v>
      </c>
      <c r="L36" s="41"/>
    </row>
    <row r="37" hidden="1" s="1" customFormat="1" ht="14.4" customHeight="1">
      <c r="B37" s="41"/>
      <c r="E37" s="135" t="s">
        <v>43</v>
      </c>
      <c r="F37" s="151">
        <f>ROUND((SUM(BI129:BI382)),  2)</f>
        <v>0</v>
      </c>
      <c r="I37" s="152">
        <v>0</v>
      </c>
      <c r="J37" s="151">
        <f>0</f>
        <v>0</v>
      </c>
      <c r="L37" s="41"/>
    </row>
    <row r="38" hidden="1" s="1" customFormat="1" ht="6.96" customHeight="1">
      <c r="B38" s="41"/>
      <c r="I38" s="137"/>
      <c r="L38" s="41"/>
    </row>
    <row r="39" hidden="1" s="1" customFormat="1" ht="25.44" customHeight="1">
      <c r="B39" s="41"/>
      <c r="C39" s="153"/>
      <c r="D39" s="154" t="s">
        <v>44</v>
      </c>
      <c r="E39" s="155"/>
      <c r="F39" s="155"/>
      <c r="G39" s="156" t="s">
        <v>45</v>
      </c>
      <c r="H39" s="157" t="s">
        <v>46</v>
      </c>
      <c r="I39" s="158"/>
      <c r="J39" s="159">
        <f>SUM(J30:J37)</f>
        <v>0</v>
      </c>
      <c r="K39" s="160"/>
      <c r="L39" s="41"/>
    </row>
    <row r="40" hidden="1" s="1" customFormat="1" ht="14.4" customHeight="1">
      <c r="B40" s="41"/>
      <c r="I40" s="137"/>
      <c r="L40" s="41"/>
    </row>
    <row r="41" hidden="1" ht="14.4" customHeight="1">
      <c r="B41" s="18"/>
      <c r="L41" s="18"/>
    </row>
    <row r="42" hidden="1" ht="14.4" customHeight="1">
      <c r="B42" s="18"/>
      <c r="L42" s="18"/>
    </row>
    <row r="43" hidden="1" ht="14.4" customHeight="1">
      <c r="B43" s="18"/>
      <c r="L43" s="18"/>
    </row>
    <row r="44" hidden="1" ht="14.4" customHeight="1">
      <c r="B44" s="18"/>
      <c r="L44" s="18"/>
    </row>
    <row r="45" hidden="1" ht="14.4" customHeight="1">
      <c r="B45" s="18"/>
      <c r="L45" s="18"/>
    </row>
    <row r="46" hidden="1" ht="14.4" customHeight="1">
      <c r="B46" s="18"/>
      <c r="L46" s="18"/>
    </row>
    <row r="47" hidden="1" ht="14.4" customHeight="1">
      <c r="B47" s="18"/>
      <c r="L47" s="18"/>
    </row>
    <row r="48" hidden="1" ht="14.4" customHeight="1">
      <c r="B48" s="18"/>
      <c r="L48" s="18"/>
    </row>
    <row r="49" hidden="1" ht="14.4" customHeight="1">
      <c r="B49" s="18"/>
      <c r="L49" s="18"/>
    </row>
    <row r="50" hidden="1" s="1" customFormat="1" ht="14.4" customHeight="1">
      <c r="B50" s="41"/>
      <c r="D50" s="161" t="s">
        <v>47</v>
      </c>
      <c r="E50" s="162"/>
      <c r="F50" s="162"/>
      <c r="G50" s="161" t="s">
        <v>48</v>
      </c>
      <c r="H50" s="162"/>
      <c r="I50" s="163"/>
      <c r="J50" s="162"/>
      <c r="K50" s="162"/>
      <c r="L50" s="41"/>
    </row>
    <row r="51" hidden="1">
      <c r="B51" s="18"/>
      <c r="L51" s="18"/>
    </row>
    <row r="52" hidden="1">
      <c r="B52" s="18"/>
      <c r="L52" s="18"/>
    </row>
    <row r="53" hidden="1">
      <c r="B53" s="18"/>
      <c r="L53" s="18"/>
    </row>
    <row r="54" hidden="1">
      <c r="B54" s="18"/>
      <c r="L54" s="18"/>
    </row>
    <row r="55" hidden="1">
      <c r="B55" s="18"/>
      <c r="L55" s="18"/>
    </row>
    <row r="56" hidden="1">
      <c r="B56" s="18"/>
      <c r="L56" s="18"/>
    </row>
    <row r="57" hidden="1">
      <c r="B57" s="18"/>
      <c r="L57" s="18"/>
    </row>
    <row r="58" hidden="1">
      <c r="B58" s="18"/>
      <c r="L58" s="18"/>
    </row>
    <row r="59" hidden="1">
      <c r="B59" s="18"/>
      <c r="L59" s="18"/>
    </row>
    <row r="60" hidden="1">
      <c r="B60" s="18"/>
      <c r="L60" s="18"/>
    </row>
    <row r="61" hidden="1" s="1" customFormat="1">
      <c r="B61" s="41"/>
      <c r="D61" s="164" t="s">
        <v>49</v>
      </c>
      <c r="E61" s="165"/>
      <c r="F61" s="166" t="s">
        <v>50</v>
      </c>
      <c r="G61" s="164" t="s">
        <v>49</v>
      </c>
      <c r="H61" s="165"/>
      <c r="I61" s="167"/>
      <c r="J61" s="168" t="s">
        <v>50</v>
      </c>
      <c r="K61" s="165"/>
      <c r="L61" s="41"/>
    </row>
    <row r="62" hidden="1">
      <c r="B62" s="18"/>
      <c r="L62" s="18"/>
    </row>
    <row r="63" hidden="1">
      <c r="B63" s="18"/>
      <c r="L63" s="18"/>
    </row>
    <row r="64" hidden="1">
      <c r="B64" s="18"/>
      <c r="L64" s="18"/>
    </row>
    <row r="65" hidden="1" s="1" customFormat="1">
      <c r="B65" s="41"/>
      <c r="D65" s="161" t="s">
        <v>51</v>
      </c>
      <c r="E65" s="162"/>
      <c r="F65" s="162"/>
      <c r="G65" s="161" t="s">
        <v>52</v>
      </c>
      <c r="H65" s="162"/>
      <c r="I65" s="163"/>
      <c r="J65" s="162"/>
      <c r="K65" s="162"/>
      <c r="L65" s="41"/>
    </row>
    <row r="66" hidden="1">
      <c r="B66" s="18"/>
      <c r="L66" s="18"/>
    </row>
    <row r="67" hidden="1">
      <c r="B67" s="18"/>
      <c r="L67" s="18"/>
    </row>
    <row r="68" hidden="1">
      <c r="B68" s="18"/>
      <c r="L68" s="18"/>
    </row>
    <row r="69" hidden="1">
      <c r="B69" s="18"/>
      <c r="L69" s="18"/>
    </row>
    <row r="70" hidden="1">
      <c r="B70" s="18"/>
      <c r="L70" s="18"/>
    </row>
    <row r="71" hidden="1">
      <c r="B71" s="18"/>
      <c r="L71" s="18"/>
    </row>
    <row r="72" hidden="1">
      <c r="B72" s="18"/>
      <c r="L72" s="18"/>
    </row>
    <row r="73" hidden="1">
      <c r="B73" s="18"/>
      <c r="L73" s="18"/>
    </row>
    <row r="74" hidden="1">
      <c r="B74" s="18"/>
      <c r="L74" s="18"/>
    </row>
    <row r="75" hidden="1">
      <c r="B75" s="18"/>
      <c r="L75" s="18"/>
    </row>
    <row r="76" hidden="1" s="1" customFormat="1">
      <c r="B76" s="41"/>
      <c r="D76" s="164" t="s">
        <v>49</v>
      </c>
      <c r="E76" s="165"/>
      <c r="F76" s="166" t="s">
        <v>50</v>
      </c>
      <c r="G76" s="164" t="s">
        <v>49</v>
      </c>
      <c r="H76" s="165"/>
      <c r="I76" s="167"/>
      <c r="J76" s="168" t="s">
        <v>50</v>
      </c>
      <c r="K76" s="165"/>
      <c r="L76" s="41"/>
    </row>
    <row r="77" hidden="1" s="1" customFormat="1" ht="14.4" customHeight="1">
      <c r="B77" s="169"/>
      <c r="C77" s="170"/>
      <c r="D77" s="170"/>
      <c r="E77" s="170"/>
      <c r="F77" s="170"/>
      <c r="G77" s="170"/>
      <c r="H77" s="170"/>
      <c r="I77" s="171"/>
      <c r="J77" s="170"/>
      <c r="K77" s="170"/>
      <c r="L77" s="41"/>
    </row>
    <row r="78" hidden="1"/>
    <row r="79" hidden="1"/>
    <row r="80" hidden="1"/>
    <row r="81" s="1" customFormat="1" ht="6.96" customHeight="1">
      <c r="B81" s="172"/>
      <c r="C81" s="173"/>
      <c r="D81" s="173"/>
      <c r="E81" s="173"/>
      <c r="F81" s="173"/>
      <c r="G81" s="173"/>
      <c r="H81" s="173"/>
      <c r="I81" s="174"/>
      <c r="J81" s="173"/>
      <c r="K81" s="173"/>
      <c r="L81" s="41"/>
    </row>
    <row r="82" s="1" customFormat="1" ht="24.96" customHeight="1">
      <c r="B82" s="36"/>
      <c r="C82" s="21" t="s">
        <v>97</v>
      </c>
      <c r="D82" s="37"/>
      <c r="E82" s="37"/>
      <c r="F82" s="37"/>
      <c r="G82" s="37"/>
      <c r="H82" s="37"/>
      <c r="I82" s="137"/>
      <c r="J82" s="37"/>
      <c r="K82" s="37"/>
      <c r="L82" s="41"/>
    </row>
    <row r="83" s="1" customFormat="1" ht="6.96" customHeight="1">
      <c r="B83" s="36"/>
      <c r="C83" s="37"/>
      <c r="D83" s="37"/>
      <c r="E83" s="37"/>
      <c r="F83" s="37"/>
      <c r="G83" s="37"/>
      <c r="H83" s="37"/>
      <c r="I83" s="137"/>
      <c r="J83" s="37"/>
      <c r="K83" s="37"/>
      <c r="L83" s="41"/>
    </row>
    <row r="84" s="1" customFormat="1" ht="12" customHeight="1">
      <c r="B84" s="36"/>
      <c r="C84" s="30" t="s">
        <v>16</v>
      </c>
      <c r="D84" s="37"/>
      <c r="E84" s="37"/>
      <c r="F84" s="37"/>
      <c r="G84" s="37"/>
      <c r="H84" s="37"/>
      <c r="I84" s="137"/>
      <c r="J84" s="37"/>
      <c r="K84" s="37"/>
      <c r="L84" s="41"/>
    </row>
    <row r="85" s="1" customFormat="1" ht="16.5" customHeight="1">
      <c r="B85" s="36"/>
      <c r="C85" s="37"/>
      <c r="D85" s="37"/>
      <c r="E85" s="175" t="str">
        <f>E7</f>
        <v><![CDATA[ZŠ Svatoplukova]]></v>
      </c>
      <c r="F85" s="30"/>
      <c r="G85" s="30"/>
      <c r="H85" s="30"/>
      <c r="I85" s="137"/>
      <c r="J85" s="37"/>
      <c r="K85" s="37"/>
      <c r="L85" s="41"/>
    </row>
    <row r="86" s="1" customFormat="1" ht="12" customHeight="1">
      <c r="B86" s="36"/>
      <c r="C86" s="30" t="s">
        <v>95</v>
      </c>
      <c r="D86" s="37"/>
      <c r="E86" s="37"/>
      <c r="F86" s="37"/>
      <c r="G86" s="37"/>
      <c r="H86" s="37"/>
      <c r="I86" s="137"/>
      <c r="J86" s="37"/>
      <c r="K86" s="37"/>
      <c r="L86" s="41"/>
    </row>
    <row r="87" s="1" customFormat="1" ht="16.5" customHeight="1">
      <c r="B87" s="36"/>
      <c r="C87" s="37"/>
      <c r="D87" s="37"/>
      <c r="E87" s="69" t="str">
        <f>E9</f>
        <v><![CDATA[II. etapa 042019a1 - II. etapa Stará budova vnitřní omítky]]></v>
      </c>
      <c r="F87" s="37"/>
      <c r="G87" s="37"/>
      <c r="H87" s="37"/>
      <c r="I87" s="137"/>
      <c r="J87" s="37"/>
      <c r="K87" s="37"/>
      <c r="L87" s="41"/>
    </row>
    <row r="88" s="1" customFormat="1" ht="6.96" customHeight="1">
      <c r="B88" s="36"/>
      <c r="C88" s="37"/>
      <c r="D88" s="37"/>
      <c r="E88" s="37"/>
      <c r="F88" s="37"/>
      <c r="G88" s="37"/>
      <c r="H88" s="37"/>
      <c r="I88" s="137"/>
      <c r="J88" s="37"/>
      <c r="K88" s="37"/>
      <c r="L88" s="41"/>
    </row>
    <row r="89" s="1" customFormat="1" ht="12" customHeight="1">
      <c r="B89" s="36"/>
      <c r="C89" s="30" t="s">
        <v>20</v>
      </c>
      <c r="D89" s="37"/>
      <c r="E89" s="37"/>
      <c r="F89" s="25" t="str">
        <f>F12</f>
        <v><![CDATA[Šternberk]]></v>
      </c>
      <c r="G89" s="37"/>
      <c r="H89" s="37"/>
      <c r="I89" s="140" t="s">
        <v>22</v>
      </c>
      <c r="J89" s="72" t="str">
        <f>IF(J12="","",J12)</f>
        <v>20. 8. 2019</v>
      </c>
      <c r="K89" s="37"/>
      <c r="L89" s="41"/>
    </row>
    <row r="90" s="1" customFormat="1" ht="6.96" customHeight="1">
      <c r="B90" s="36"/>
      <c r="C90" s="37"/>
      <c r="D90" s="37"/>
      <c r="E90" s="37"/>
      <c r="F90" s="37"/>
      <c r="G90" s="37"/>
      <c r="H90" s="37"/>
      <c r="I90" s="137"/>
      <c r="J90" s="37"/>
      <c r="K90" s="37"/>
      <c r="L90" s="41"/>
    </row>
    <row r="91" s="1" customFormat="1" ht="15.15" customHeight="1">
      <c r="B91" s="36"/>
      <c r="C91" s="30" t="s">
        <v>24</v>
      </c>
      <c r="D91" s="37"/>
      <c r="E91" s="37"/>
      <c r="F91" s="25" t="str">
        <f>E15</f>
        <v xml:space="preserve"/>
      </c>
      <c r="G91" s="37"/>
      <c r="H91" s="37"/>
      <c r="I91" s="140" t="s">
        <v>30</v>
      </c>
      <c r="J91" s="34" t="str">
        <f>E21</f>
        <v xml:space="preserve"/>
      </c>
      <c r="K91" s="37"/>
      <c r="L91" s="41"/>
    </row>
    <row r="92" s="1" customFormat="1" ht="15.15" customHeight="1">
      <c r="B92" s="36"/>
      <c r="C92" s="30" t="s">
        <v>28</v>
      </c>
      <c r="D92" s="37"/>
      <c r="E92" s="37"/>
      <c r="F92" s="25" t="str">
        <f>IF(E18="","",E18)</f>
        <v><![CDATA[Vyplň údaj]]></v>
      </c>
      <c r="G92" s="37"/>
      <c r="H92" s="37"/>
      <c r="I92" s="140" t="s">
        <v>32</v>
      </c>
      <c r="J92" s="34" t="str">
        <f>E24</f>
        <v xml:space="preserve"/>
      </c>
      <c r="K92" s="37"/>
      <c r="L92" s="41"/>
    </row>
    <row r="93" s="1" customFormat="1" ht="10.32" customHeight="1">
      <c r="B93" s="36"/>
      <c r="C93" s="37"/>
      <c r="D93" s="37"/>
      <c r="E93" s="37"/>
      <c r="F93" s="37"/>
      <c r="G93" s="37"/>
      <c r="H93" s="37"/>
      <c r="I93" s="137"/>
      <c r="J93" s="37"/>
      <c r="K93" s="37"/>
      <c r="L93" s="41"/>
    </row>
    <row r="94" s="1" customFormat="1" ht="29.28" customHeight="1">
      <c r="B94" s="36"/>
      <c r="C94" s="176" t="s">
        <v>98</v>
      </c>
      <c r="D94" s="177"/>
      <c r="E94" s="177"/>
      <c r="F94" s="177"/>
      <c r="G94" s="177"/>
      <c r="H94" s="177"/>
      <c r="I94" s="178"/>
      <c r="J94" s="179" t="s">
        <v>99</v>
      </c>
      <c r="K94" s="177"/>
      <c r="L94" s="41"/>
    </row>
    <row r="95" s="1" customFormat="1" ht="10.32" customHeight="1">
      <c r="B95" s="36"/>
      <c r="C95" s="37"/>
      <c r="D95" s="37"/>
      <c r="E95" s="37"/>
      <c r="F95" s="37"/>
      <c r="G95" s="37"/>
      <c r="H95" s="37"/>
      <c r="I95" s="137"/>
      <c r="J95" s="37"/>
      <c r="K95" s="37"/>
      <c r="L95" s="41"/>
    </row>
    <row r="96" s="1" customFormat="1" ht="22.8" customHeight="1">
      <c r="B96" s="36"/>
      <c r="C96" s="180" t="s">
        <v>100</v>
      </c>
      <c r="D96" s="37"/>
      <c r="E96" s="37"/>
      <c r="F96" s="37"/>
      <c r="G96" s="37"/>
      <c r="H96" s="37"/>
      <c r="I96" s="137"/>
      <c r="J96" s="103">
        <f>J129</f>
        <v>0</v>
      </c>
      <c r="K96" s="37"/>
      <c r="L96" s="41"/>
      <c r="AU96" s="15" t="s">
        <v>101</v>
      </c>
    </row>
    <row r="97" s="8" customFormat="1" ht="24.96" customHeight="1">
      <c r="B97" s="181"/>
      <c r="C97" s="182"/>
      <c r="D97" s="183" t="s">
        <v>102</v>
      </c>
      <c r="E97" s="184"/>
      <c r="F97" s="184"/>
      <c r="G97" s="184"/>
      <c r="H97" s="184"/>
      <c r="I97" s="185"/>
      <c r="J97" s="186">
        <f>J130</f>
        <v>0</v>
      </c>
      <c r="K97" s="182"/>
      <c r="L97" s="187"/>
    </row>
    <row r="98" s="9" customFormat="1" ht="19.92" customHeight="1">
      <c r="B98" s="188"/>
      <c r="C98" s="189"/>
      <c r="D98" s="190" t="s">
        <v>313</v>
      </c>
      <c r="E98" s="191"/>
      <c r="F98" s="191"/>
      <c r="G98" s="191"/>
      <c r="H98" s="191"/>
      <c r="I98" s="192"/>
      <c r="J98" s="193">
        <f>J131</f>
        <v>0</v>
      </c>
      <c r="K98" s="189"/>
      <c r="L98" s="194"/>
    </row>
    <row r="99" s="9" customFormat="1" ht="19.92" customHeight="1">
      <c r="B99" s="188"/>
      <c r="C99" s="189"/>
      <c r="D99" s="190" t="s">
        <v>632</v>
      </c>
      <c r="E99" s="191"/>
      <c r="F99" s="191"/>
      <c r="G99" s="191"/>
      <c r="H99" s="191"/>
      <c r="I99" s="192"/>
      <c r="J99" s="193">
        <f>J134</f>
        <v>0</v>
      </c>
      <c r="K99" s="189"/>
      <c r="L99" s="194"/>
    </row>
    <row r="100" s="9" customFormat="1" ht="19.92" customHeight="1">
      <c r="B100" s="188"/>
      <c r="C100" s="189"/>
      <c r="D100" s="190" t="s">
        <v>103</v>
      </c>
      <c r="E100" s="191"/>
      <c r="F100" s="191"/>
      <c r="G100" s="191"/>
      <c r="H100" s="191"/>
      <c r="I100" s="192"/>
      <c r="J100" s="193">
        <f>J245</f>
        <v>0</v>
      </c>
      <c r="K100" s="189"/>
      <c r="L100" s="194"/>
    </row>
    <row r="101" s="8" customFormat="1" ht="24.96" customHeight="1">
      <c r="B101" s="181"/>
      <c r="C101" s="182"/>
      <c r="D101" s="183" t="s">
        <v>104</v>
      </c>
      <c r="E101" s="184"/>
      <c r="F101" s="184"/>
      <c r="G101" s="184"/>
      <c r="H101" s="184"/>
      <c r="I101" s="185"/>
      <c r="J101" s="186">
        <f>J306</f>
        <v>0</v>
      </c>
      <c r="K101" s="182"/>
      <c r="L101" s="187"/>
    </row>
    <row r="102" s="9" customFormat="1" ht="19.92" customHeight="1">
      <c r="B102" s="188"/>
      <c r="C102" s="189"/>
      <c r="D102" s="190" t="s">
        <v>633</v>
      </c>
      <c r="E102" s="191"/>
      <c r="F102" s="191"/>
      <c r="G102" s="191"/>
      <c r="H102" s="191"/>
      <c r="I102" s="192"/>
      <c r="J102" s="193">
        <f>J307</f>
        <v>0</v>
      </c>
      <c r="K102" s="189"/>
      <c r="L102" s="194"/>
    </row>
    <row r="103" s="9" customFormat="1" ht="19.92" customHeight="1">
      <c r="B103" s="188"/>
      <c r="C103" s="189"/>
      <c r="D103" s="190" t="s">
        <v>634</v>
      </c>
      <c r="E103" s="191"/>
      <c r="F103" s="191"/>
      <c r="G103" s="191"/>
      <c r="H103" s="191"/>
      <c r="I103" s="192"/>
      <c r="J103" s="193">
        <f>J321</f>
        <v>0</v>
      </c>
      <c r="K103" s="189"/>
      <c r="L103" s="194"/>
    </row>
    <row r="104" s="9" customFormat="1" ht="19.92" customHeight="1">
      <c r="B104" s="188"/>
      <c r="C104" s="189"/>
      <c r="D104" s="190" t="s">
        <v>635</v>
      </c>
      <c r="E104" s="191"/>
      <c r="F104" s="191"/>
      <c r="G104" s="191"/>
      <c r="H104" s="191"/>
      <c r="I104" s="192"/>
      <c r="J104" s="193">
        <f>J325</f>
        <v>0</v>
      </c>
      <c r="K104" s="189"/>
      <c r="L104" s="194"/>
    </row>
    <row r="105" s="9" customFormat="1" ht="19.92" customHeight="1">
      <c r="B105" s="188"/>
      <c r="C105" s="189"/>
      <c r="D105" s="190" t="s">
        <v>636</v>
      </c>
      <c r="E105" s="191"/>
      <c r="F105" s="191"/>
      <c r="G105" s="191"/>
      <c r="H105" s="191"/>
      <c r="I105" s="192"/>
      <c r="J105" s="193">
        <f>J340</f>
        <v>0</v>
      </c>
      <c r="K105" s="189"/>
      <c r="L105" s="194"/>
    </row>
    <row r="106" s="9" customFormat="1" ht="19.92" customHeight="1">
      <c r="B106" s="188"/>
      <c r="C106" s="189"/>
      <c r="D106" s="190" t="s">
        <v>637</v>
      </c>
      <c r="E106" s="191"/>
      <c r="F106" s="191"/>
      <c r="G106" s="191"/>
      <c r="H106" s="191"/>
      <c r="I106" s="192"/>
      <c r="J106" s="193">
        <f>J352</f>
        <v>0</v>
      </c>
      <c r="K106" s="189"/>
      <c r="L106" s="194"/>
    </row>
    <row r="107" s="8" customFormat="1" ht="24.96" customHeight="1">
      <c r="B107" s="181"/>
      <c r="C107" s="182"/>
      <c r="D107" s="183" t="s">
        <v>638</v>
      </c>
      <c r="E107" s="184"/>
      <c r="F107" s="184"/>
      <c r="G107" s="184"/>
      <c r="H107" s="184"/>
      <c r="I107" s="185"/>
      <c r="J107" s="186">
        <f>J373</f>
        <v>0</v>
      </c>
      <c r="K107" s="182"/>
      <c r="L107" s="187"/>
    </row>
    <row r="108" s="9" customFormat="1" ht="19.92" customHeight="1">
      <c r="B108" s="188"/>
      <c r="C108" s="189"/>
      <c r="D108" s="190" t="s">
        <v>639</v>
      </c>
      <c r="E108" s="191"/>
      <c r="F108" s="191"/>
      <c r="G108" s="191"/>
      <c r="H108" s="191"/>
      <c r="I108" s="192"/>
      <c r="J108" s="193">
        <f>J374</f>
        <v>0</v>
      </c>
      <c r="K108" s="189"/>
      <c r="L108" s="194"/>
    </row>
    <row r="109" s="8" customFormat="1" ht="24.96" customHeight="1">
      <c r="B109" s="181"/>
      <c r="C109" s="182"/>
      <c r="D109" s="183" t="s">
        <v>110</v>
      </c>
      <c r="E109" s="184"/>
      <c r="F109" s="184"/>
      <c r="G109" s="184"/>
      <c r="H109" s="184"/>
      <c r="I109" s="185"/>
      <c r="J109" s="186">
        <f>J376</f>
        <v>0</v>
      </c>
      <c r="K109" s="182"/>
      <c r="L109" s="187"/>
    </row>
    <row r="110" s="1" customFormat="1" ht="21.84" customHeight="1">
      <c r="B110" s="36"/>
      <c r="C110" s="37"/>
      <c r="D110" s="37"/>
      <c r="E110" s="37"/>
      <c r="F110" s="37"/>
      <c r="G110" s="37"/>
      <c r="H110" s="37"/>
      <c r="I110" s="137"/>
      <c r="J110" s="37"/>
      <c r="K110" s="37"/>
      <c r="L110" s="41"/>
    </row>
    <row r="111" s="1" customFormat="1" ht="6.96" customHeight="1">
      <c r="B111" s="59"/>
      <c r="C111" s="60"/>
      <c r="D111" s="60"/>
      <c r="E111" s="60"/>
      <c r="F111" s="60"/>
      <c r="G111" s="60"/>
      <c r="H111" s="60"/>
      <c r="I111" s="171"/>
      <c r="J111" s="60"/>
      <c r="K111" s="60"/>
      <c r="L111" s="41"/>
    </row>
    <row r="115" s="1" customFormat="1" ht="6.96" customHeight="1">
      <c r="B115" s="61"/>
      <c r="C115" s="62"/>
      <c r="D115" s="62"/>
      <c r="E115" s="62"/>
      <c r="F115" s="62"/>
      <c r="G115" s="62"/>
      <c r="H115" s="62"/>
      <c r="I115" s="174"/>
      <c r="J115" s="62"/>
      <c r="K115" s="62"/>
      <c r="L115" s="41"/>
    </row>
    <row r="116" s="1" customFormat="1" ht="24.96" customHeight="1">
      <c r="B116" s="36"/>
      <c r="C116" s="21" t="s">
        <v>111</v>
      </c>
      <c r="D116" s="37"/>
      <c r="E116" s="37"/>
      <c r="F116" s="37"/>
      <c r="G116" s="37"/>
      <c r="H116" s="37"/>
      <c r="I116" s="137"/>
      <c r="J116" s="37"/>
      <c r="K116" s="37"/>
      <c r="L116" s="41"/>
    </row>
    <row r="117" s="1" customFormat="1" ht="6.96" customHeight="1">
      <c r="B117" s="36"/>
      <c r="C117" s="37"/>
      <c r="D117" s="37"/>
      <c r="E117" s="37"/>
      <c r="F117" s="37"/>
      <c r="G117" s="37"/>
      <c r="H117" s="37"/>
      <c r="I117" s="137"/>
      <c r="J117" s="37"/>
      <c r="K117" s="37"/>
      <c r="L117" s="41"/>
    </row>
    <row r="118" s="1" customFormat="1" ht="12" customHeight="1">
      <c r="B118" s="36"/>
      <c r="C118" s="30" t="s">
        <v>16</v>
      </c>
      <c r="D118" s="37"/>
      <c r="E118" s="37"/>
      <c r="F118" s="37"/>
      <c r="G118" s="37"/>
      <c r="H118" s="37"/>
      <c r="I118" s="137"/>
      <c r="J118" s="37"/>
      <c r="K118" s="37"/>
      <c r="L118" s="41"/>
    </row>
    <row r="119" s="1" customFormat="1" ht="16.5" customHeight="1">
      <c r="B119" s="36"/>
      <c r="C119" s="37"/>
      <c r="D119" s="37"/>
      <c r="E119" s="175" t="str">
        <f>E7</f>
        <v><![CDATA[ZŠ Svatoplukova]]></v>
      </c>
      <c r="F119" s="30"/>
      <c r="G119" s="30"/>
      <c r="H119" s="30"/>
      <c r="I119" s="137"/>
      <c r="J119" s="37"/>
      <c r="K119" s="37"/>
      <c r="L119" s="41"/>
    </row>
    <row r="120" s="1" customFormat="1" ht="12" customHeight="1">
      <c r="B120" s="36"/>
      <c r="C120" s="30" t="s">
        <v>95</v>
      </c>
      <c r="D120" s="37"/>
      <c r="E120" s="37"/>
      <c r="F120" s="37"/>
      <c r="G120" s="37"/>
      <c r="H120" s="37"/>
      <c r="I120" s="137"/>
      <c r="J120" s="37"/>
      <c r="K120" s="37"/>
      <c r="L120" s="41"/>
    </row>
    <row r="121" s="1" customFormat="1" ht="16.5" customHeight="1">
      <c r="B121" s="36"/>
      <c r="C121" s="37"/>
      <c r="D121" s="37"/>
      <c r="E121" s="69" t="str">
        <f>E9</f>
        <v><![CDATA[II. etapa 042019a1 - II. etapa Stará budova vnitřní omítky]]></v>
      </c>
      <c r="F121" s="37"/>
      <c r="G121" s="37"/>
      <c r="H121" s="37"/>
      <c r="I121" s="137"/>
      <c r="J121" s="37"/>
      <c r="K121" s="37"/>
      <c r="L121" s="41"/>
    </row>
    <row r="122" s="1" customFormat="1" ht="6.96" customHeight="1">
      <c r="B122" s="36"/>
      <c r="C122" s="37"/>
      <c r="D122" s="37"/>
      <c r="E122" s="37"/>
      <c r="F122" s="37"/>
      <c r="G122" s="37"/>
      <c r="H122" s="37"/>
      <c r="I122" s="137"/>
      <c r="J122" s="37"/>
      <c r="K122" s="37"/>
      <c r="L122" s="41"/>
    </row>
    <row r="123" s="1" customFormat="1" ht="12" customHeight="1">
      <c r="B123" s="36"/>
      <c r="C123" s="30" t="s">
        <v>20</v>
      </c>
      <c r="D123" s="37"/>
      <c r="E123" s="37"/>
      <c r="F123" s="25" t="str">
        <f>F12</f>
        <v><![CDATA[Šternberk]]></v>
      </c>
      <c r="G123" s="37"/>
      <c r="H123" s="37"/>
      <c r="I123" s="140" t="s">
        <v>22</v>
      </c>
      <c r="J123" s="72" t="str">
        <f>IF(J12="","",J12)</f>
        <v>20. 8. 2019</v>
      </c>
      <c r="K123" s="37"/>
      <c r="L123" s="41"/>
    </row>
    <row r="124" s="1" customFormat="1" ht="6.96" customHeight="1">
      <c r="B124" s="36"/>
      <c r="C124" s="37"/>
      <c r="D124" s="37"/>
      <c r="E124" s="37"/>
      <c r="F124" s="37"/>
      <c r="G124" s="37"/>
      <c r="H124" s="37"/>
      <c r="I124" s="137"/>
      <c r="J124" s="37"/>
      <c r="K124" s="37"/>
      <c r="L124" s="41"/>
    </row>
    <row r="125" s="1" customFormat="1" ht="15.15" customHeight="1">
      <c r="B125" s="36"/>
      <c r="C125" s="30" t="s">
        <v>24</v>
      </c>
      <c r="D125" s="37"/>
      <c r="E125" s="37"/>
      <c r="F125" s="25" t="str">
        <f>E15</f>
        <v xml:space="preserve"/>
      </c>
      <c r="G125" s="37"/>
      <c r="H125" s="37"/>
      <c r="I125" s="140" t="s">
        <v>30</v>
      </c>
      <c r="J125" s="34" t="str">
        <f>E21</f>
        <v xml:space="preserve"/>
      </c>
      <c r="K125" s="37"/>
      <c r="L125" s="41"/>
    </row>
    <row r="126" s="1" customFormat="1" ht="15.15" customHeight="1">
      <c r="B126" s="36"/>
      <c r="C126" s="30" t="s">
        <v>28</v>
      </c>
      <c r="D126" s="37"/>
      <c r="E126" s="37"/>
      <c r="F126" s="25" t="str">
        <f>IF(E18="","",E18)</f>
        <v><![CDATA[Vyplň údaj]]></v>
      </c>
      <c r="G126" s="37"/>
      <c r="H126" s="37"/>
      <c r="I126" s="140" t="s">
        <v>32</v>
      </c>
      <c r="J126" s="34" t="str">
        <f>E24</f>
        <v xml:space="preserve"/>
      </c>
      <c r="K126" s="37"/>
      <c r="L126" s="41"/>
    </row>
    <row r="127" s="1" customFormat="1" ht="10.32" customHeight="1">
      <c r="B127" s="36"/>
      <c r="C127" s="37"/>
      <c r="D127" s="37"/>
      <c r="E127" s="37"/>
      <c r="F127" s="37"/>
      <c r="G127" s="37"/>
      <c r="H127" s="37"/>
      <c r="I127" s="137"/>
      <c r="J127" s="37"/>
      <c r="K127" s="37"/>
      <c r="L127" s="41"/>
    </row>
    <row r="128" s="10" customFormat="1" ht="29.28" customHeight="1">
      <c r="B128" s="195"/>
      <c r="C128" s="196" t="s">
        <v>112</v>
      </c>
      <c r="D128" s="197" t="s">
        <v>59</v>
      </c>
      <c r="E128" s="197" t="s">
        <v>55</v>
      </c>
      <c r="F128" s="197" t="s">
        <v>56</v>
      </c>
      <c r="G128" s="197" t="s">
        <v>113</v>
      </c>
      <c r="H128" s="197" t="s">
        <v>114</v>
      </c>
      <c r="I128" s="198" t="s">
        <v>115</v>
      </c>
      <c r="J128" s="197" t="s">
        <v>99</v>
      </c>
      <c r="K128" s="199" t="s">
        <v>116</v>
      </c>
      <c r="L128" s="200"/>
      <c r="M128" s="93" t="s">
        <v>1</v>
      </c>
      <c r="N128" s="94" t="s">
        <v>38</v>
      </c>
      <c r="O128" s="94" t="s">
        <v>117</v>
      </c>
      <c r="P128" s="94" t="s">
        <v>118</v>
      </c>
      <c r="Q128" s="94" t="s">
        <v>119</v>
      </c>
      <c r="R128" s="94" t="s">
        <v>120</v>
      </c>
      <c r="S128" s="94" t="s">
        <v>121</v>
      </c>
      <c r="T128" s="95" t="s">
        <v>122</v>
      </c>
    </row>
    <row r="129" s="1" customFormat="1" ht="22.8" customHeight="1">
      <c r="B129" s="36"/>
      <c r="C129" s="100" t="s">
        <v>123</v>
      </c>
      <c r="D129" s="37"/>
      <c r="E129" s="37"/>
      <c r="F129" s="37"/>
      <c r="G129" s="37"/>
      <c r="H129" s="37"/>
      <c r="I129" s="137"/>
      <c r="J129" s="201">
        <f>BK129</f>
        <v>0</v>
      </c>
      <c r="K129" s="37"/>
      <c r="L129" s="41"/>
      <c r="M129" s="96"/>
      <c r="N129" s="97"/>
      <c r="O129" s="97"/>
      <c r="P129" s="202">
        <f>P130+P306+P373+P376</f>
        <v>0</v>
      </c>
      <c r="Q129" s="97"/>
      <c r="R129" s="202">
        <f>R130+R306+R373+R376</f>
        <v>38.894630550000002</v>
      </c>
      <c r="S129" s="97"/>
      <c r="T129" s="203">
        <f>T130+T306+T373+T376</f>
        <v>80.24993880000001</v>
      </c>
      <c r="AT129" s="15" t="s">
        <v>73</v>
      </c>
      <c r="AU129" s="15" t="s">
        <v>101</v>
      </c>
      <c r="BK129" s="204">
        <f>BK130+BK306+BK373+BK376</f>
        <v>0</v>
      </c>
    </row>
    <row r="130" s="11" customFormat="1" ht="25.92" customHeight="1">
      <c r="B130" s="205"/>
      <c r="C130" s="206"/>
      <c r="D130" s="207" t="s">
        <v>73</v>
      </c>
      <c r="E130" s="208" t="s">
        <v>124</v>
      </c>
      <c r="F130" s="208" t="s">
        <v>125</v>
      </c>
      <c r="G130" s="206"/>
      <c r="H130" s="206"/>
      <c r="I130" s="209"/>
      <c r="J130" s="210">
        <f>BK130</f>
        <v>0</v>
      </c>
      <c r="K130" s="206"/>
      <c r="L130" s="211"/>
      <c r="M130" s="212"/>
      <c r="N130" s="213"/>
      <c r="O130" s="213"/>
      <c r="P130" s="214">
        <f>P131+P134+P245</f>
        <v>0</v>
      </c>
      <c r="Q130" s="213"/>
      <c r="R130" s="214">
        <f>R131+R134+R245</f>
        <v>35.279120250000005</v>
      </c>
      <c r="S130" s="213"/>
      <c r="T130" s="215">
        <f>T131+T134+T245</f>
        <v>79.464633000000006</v>
      </c>
      <c r="AR130" s="216" t="s">
        <v>82</v>
      </c>
      <c r="AT130" s="217" t="s">
        <v>73</v>
      </c>
      <c r="AU130" s="217" t="s">
        <v>74</v>
      </c>
      <c r="AY130" s="216" t="s">
        <v>126</v>
      </c>
      <c r="BK130" s="218">
        <f>BK131+BK134+BK245</f>
        <v>0</v>
      </c>
    </row>
    <row r="131" s="11" customFormat="1" ht="22.8" customHeight="1">
      <c r="B131" s="205"/>
      <c r="C131" s="206"/>
      <c r="D131" s="207" t="s">
        <v>73</v>
      </c>
      <c r="E131" s="219" t="s">
        <v>145</v>
      </c>
      <c r="F131" s="219" t="s">
        <v>410</v>
      </c>
      <c r="G131" s="206"/>
      <c r="H131" s="206"/>
      <c r="I131" s="209"/>
      <c r="J131" s="220">
        <f>BK131</f>
        <v>0</v>
      </c>
      <c r="K131" s="206"/>
      <c r="L131" s="211"/>
      <c r="M131" s="212"/>
      <c r="N131" s="213"/>
      <c r="O131" s="213"/>
      <c r="P131" s="214">
        <f>SUM(P132:P133)</f>
        <v>0</v>
      </c>
      <c r="Q131" s="213"/>
      <c r="R131" s="214">
        <f>SUM(R132:R133)</f>
        <v>2.24631625</v>
      </c>
      <c r="S131" s="213"/>
      <c r="T131" s="215">
        <f>SUM(T132:T133)</f>
        <v>0</v>
      </c>
      <c r="AR131" s="216" t="s">
        <v>82</v>
      </c>
      <c r="AT131" s="217" t="s">
        <v>73</v>
      </c>
      <c r="AU131" s="217" t="s">
        <v>82</v>
      </c>
      <c r="AY131" s="216" t="s">
        <v>126</v>
      </c>
      <c r="BK131" s="218">
        <f>SUM(BK132:BK133)</f>
        <v>0</v>
      </c>
    </row>
    <row r="132" s="1" customFormat="1" ht="24" customHeight="1">
      <c r="B132" s="36"/>
      <c r="C132" s="221" t="s">
        <v>82</v>
      </c>
      <c r="D132" s="221" t="s">
        <v>129</v>
      </c>
      <c r="E132" s="222" t="s">
        <v>640</v>
      </c>
      <c r="F132" s="223" t="s">
        <v>641</v>
      </c>
      <c r="G132" s="224" t="s">
        <v>132</v>
      </c>
      <c r="H132" s="225">
        <v>78.625</v>
      </c>
      <c r="I132" s="226"/>
      <c r="J132" s="227">
        <f>ROUND(I132*H132,2)</f>
        <v>0</v>
      </c>
      <c r="K132" s="223" t="s">
        <v>133</v>
      </c>
      <c r="L132" s="41"/>
      <c r="M132" s="228" t="s">
        <v>1</v>
      </c>
      <c r="N132" s="229" t="s">
        <v>39</v>
      </c>
      <c r="O132" s="84"/>
      <c r="P132" s="230">
        <f>O132*H132</f>
        <v>0</v>
      </c>
      <c r="Q132" s="230">
        <v>0.028570000000000002</v>
      </c>
      <c r="R132" s="230">
        <f>Q132*H132</f>
        <v>2.24631625</v>
      </c>
      <c r="S132" s="230">
        <v>0</v>
      </c>
      <c r="T132" s="231">
        <f>S132*H132</f>
        <v>0</v>
      </c>
      <c r="AR132" s="232" t="s">
        <v>134</v>
      </c>
      <c r="AT132" s="232" t="s">
        <v>129</v>
      </c>
      <c r="AU132" s="232" t="s">
        <v>84</v>
      </c>
      <c r="AY132" s="15" t="s">
        <v>126</v>
      </c>
      <c r="BE132" s="233">
        <f><![CDATA[IF(N132="základní",J132,0)]]></f>
        <v>0</v>
      </c>
      <c r="BF132" s="233">
        <f><![CDATA[IF(N132="snížená",J132,0)]]></f>
        <v>0</v>
      </c>
      <c r="BG132" s="233">
        <f><![CDATA[IF(N132="zákl. přenesená",J132,0)]]></f>
        <v>0</v>
      </c>
      <c r="BH132" s="233">
        <f><![CDATA[IF(N132="sníž. přenesená",J132,0)]]></f>
        <v>0</v>
      </c>
      <c r="BI132" s="233">
        <f><![CDATA[IF(N132="nulová",J132,0)]]></f>
        <v>0</v>
      </c>
      <c r="BJ132" s="15" t="s">
        <v>82</v>
      </c>
      <c r="BK132" s="233">
        <f>ROUND(I132*H132,2)</f>
        <v>0</v>
      </c>
      <c r="BL132" s="15" t="s">
        <v>134</v>
      </c>
      <c r="BM132" s="232" t="s">
        <v>642</v>
      </c>
    </row>
    <row r="133" s="12" customFormat="1">
      <c r="B133" s="234"/>
      <c r="C133" s="235"/>
      <c r="D133" s="236" t="s">
        <v>136</v>
      </c>
      <c r="E133" s="237" t="s">
        <v>1</v>
      </c>
      <c r="F133" s="238" t="s">
        <v>643</v>
      </c>
      <c r="G133" s="235"/>
      <c r="H133" s="239">
        <v>78.625</v>
      </c>
      <c r="I133" s="240"/>
      <c r="J133" s="235"/>
      <c r="K133" s="235"/>
      <c r="L133" s="241"/>
      <c r="M133" s="242"/>
      <c r="N133" s="243"/>
      <c r="O133" s="243"/>
      <c r="P133" s="243"/>
      <c r="Q133" s="243"/>
      <c r="R133" s="243"/>
      <c r="S133" s="243"/>
      <c r="T133" s="244"/>
      <c r="AT133" s="245" t="s">
        <v>136</v>
      </c>
      <c r="AU133" s="245" t="s">
        <v>84</v>
      </c>
      <c r="AV133" s="12" t="s">
        <v>84</v>
      </c>
      <c r="AW133" s="12" t="s">
        <v>31</v>
      </c>
      <c r="AX133" s="12" t="s">
        <v>82</v>
      </c>
      <c r="AY133" s="245" t="s">
        <v>126</v>
      </c>
    </row>
    <row r="134" s="11" customFormat="1" ht="22.8" customHeight="1">
      <c r="B134" s="205"/>
      <c r="C134" s="206"/>
      <c r="D134" s="207" t="s">
        <v>73</v>
      </c>
      <c r="E134" s="219" t="s">
        <v>162</v>
      </c>
      <c r="F134" s="219" t="s">
        <v>644</v>
      </c>
      <c r="G134" s="206"/>
      <c r="H134" s="206"/>
      <c r="I134" s="209"/>
      <c r="J134" s="220">
        <f>BK134</f>
        <v>0</v>
      </c>
      <c r="K134" s="206"/>
      <c r="L134" s="211"/>
      <c r="M134" s="212"/>
      <c r="N134" s="213"/>
      <c r="O134" s="213"/>
      <c r="P134" s="214">
        <f>SUM(P135:P244)</f>
        <v>0</v>
      </c>
      <c r="Q134" s="213"/>
      <c r="R134" s="214">
        <f>SUM(R135:R244)</f>
        <v>32.978120000000004</v>
      </c>
      <c r="S134" s="213"/>
      <c r="T134" s="215">
        <f>SUM(T135:T244)</f>
        <v>11.793794999999999</v>
      </c>
      <c r="AR134" s="216" t="s">
        <v>82</v>
      </c>
      <c r="AT134" s="217" t="s">
        <v>73</v>
      </c>
      <c r="AU134" s="217" t="s">
        <v>82</v>
      </c>
      <c r="AY134" s="216" t="s">
        <v>126</v>
      </c>
      <c r="BK134" s="218">
        <f>SUM(BK135:BK244)</f>
        <v>0</v>
      </c>
    </row>
    <row r="135" s="1" customFormat="1" ht="24" customHeight="1">
      <c r="B135" s="36"/>
      <c r="C135" s="221" t="s">
        <v>84</v>
      </c>
      <c r="D135" s="221" t="s">
        <v>129</v>
      </c>
      <c r="E135" s="222" t="s">
        <v>645</v>
      </c>
      <c r="F135" s="223" t="s">
        <v>646</v>
      </c>
      <c r="G135" s="224" t="s">
        <v>132</v>
      </c>
      <c r="H135" s="225">
        <v>38.200000000000003</v>
      </c>
      <c r="I135" s="226"/>
      <c r="J135" s="227">
        <f>ROUND(I135*H135,2)</f>
        <v>0</v>
      </c>
      <c r="K135" s="223" t="s">
        <v>1</v>
      </c>
      <c r="L135" s="41"/>
      <c r="M135" s="228" t="s">
        <v>1</v>
      </c>
      <c r="N135" s="229" t="s">
        <v>39</v>
      </c>
      <c r="O135" s="84"/>
      <c r="P135" s="230">
        <f>O135*H135</f>
        <v>0</v>
      </c>
      <c r="Q135" s="230">
        <v>0.040000000000000001</v>
      </c>
      <c r="R135" s="230">
        <f>Q135*H135</f>
        <v>1.5280000000000003</v>
      </c>
      <c r="S135" s="230">
        <v>0</v>
      </c>
      <c r="T135" s="231">
        <f>S135*H135</f>
        <v>0</v>
      </c>
      <c r="AR135" s="232" t="s">
        <v>134</v>
      </c>
      <c r="AT135" s="232" t="s">
        <v>129</v>
      </c>
      <c r="AU135" s="232" t="s">
        <v>84</v>
      </c>
      <c r="AY135" s="15" t="s">
        <v>126</v>
      </c>
      <c r="BE135" s="233">
        <f><![CDATA[IF(N135="základní",J135,0)]]></f>
        <v>0</v>
      </c>
      <c r="BF135" s="233">
        <f><![CDATA[IF(N135="snížená",J135,0)]]></f>
        <v>0</v>
      </c>
      <c r="BG135" s="233">
        <f><![CDATA[IF(N135="zákl. přenesená",J135,0)]]></f>
        <v>0</v>
      </c>
      <c r="BH135" s="233">
        <f><![CDATA[IF(N135="sníž. přenesená",J135,0)]]></f>
        <v>0</v>
      </c>
      <c r="BI135" s="233">
        <f><![CDATA[IF(N135="nulová",J135,0)]]></f>
        <v>0</v>
      </c>
      <c r="BJ135" s="15" t="s">
        <v>82</v>
      </c>
      <c r="BK135" s="233">
        <f>ROUND(I135*H135,2)</f>
        <v>0</v>
      </c>
      <c r="BL135" s="15" t="s">
        <v>134</v>
      </c>
      <c r="BM135" s="232" t="s">
        <v>647</v>
      </c>
    </row>
    <row r="136" s="12" customFormat="1">
      <c r="B136" s="234"/>
      <c r="C136" s="235"/>
      <c r="D136" s="236" t="s">
        <v>136</v>
      </c>
      <c r="E136" s="237" t="s">
        <v>1</v>
      </c>
      <c r="F136" s="238" t="s">
        <v>141</v>
      </c>
      <c r="G136" s="235"/>
      <c r="H136" s="239">
        <v>31.899999999999999</v>
      </c>
      <c r="I136" s="240"/>
      <c r="J136" s="235"/>
      <c r="K136" s="235"/>
      <c r="L136" s="241"/>
      <c r="M136" s="242"/>
      <c r="N136" s="243"/>
      <c r="O136" s="243"/>
      <c r="P136" s="243"/>
      <c r="Q136" s="243"/>
      <c r="R136" s="243"/>
      <c r="S136" s="243"/>
      <c r="T136" s="244"/>
      <c r="AT136" s="245" t="s">
        <v>136</v>
      </c>
      <c r="AU136" s="245" t="s">
        <v>84</v>
      </c>
      <c r="AV136" s="12" t="s">
        <v>84</v>
      </c>
      <c r="AW136" s="12" t="s">
        <v>31</v>
      </c>
      <c r="AX136" s="12" t="s">
        <v>74</v>
      </c>
      <c r="AY136" s="245" t="s">
        <v>126</v>
      </c>
    </row>
    <row r="137" s="12" customFormat="1">
      <c r="B137" s="234"/>
      <c r="C137" s="235"/>
      <c r="D137" s="236" t="s">
        <v>136</v>
      </c>
      <c r="E137" s="237" t="s">
        <v>1</v>
      </c>
      <c r="F137" s="238" t="s">
        <v>142</v>
      </c>
      <c r="G137" s="235"/>
      <c r="H137" s="239">
        <v>6.2999999999999998</v>
      </c>
      <c r="I137" s="240"/>
      <c r="J137" s="235"/>
      <c r="K137" s="235"/>
      <c r="L137" s="241"/>
      <c r="M137" s="242"/>
      <c r="N137" s="243"/>
      <c r="O137" s="243"/>
      <c r="P137" s="243"/>
      <c r="Q137" s="243"/>
      <c r="R137" s="243"/>
      <c r="S137" s="243"/>
      <c r="T137" s="244"/>
      <c r="AT137" s="245" t="s">
        <v>136</v>
      </c>
      <c r="AU137" s="245" t="s">
        <v>84</v>
      </c>
      <c r="AV137" s="12" t="s">
        <v>84</v>
      </c>
      <c r="AW137" s="12" t="s">
        <v>31</v>
      </c>
      <c r="AX137" s="12" t="s">
        <v>74</v>
      </c>
      <c r="AY137" s="245" t="s">
        <v>126</v>
      </c>
    </row>
    <row r="138" s="13" customFormat="1">
      <c r="B138" s="246"/>
      <c r="C138" s="247"/>
      <c r="D138" s="236" t="s">
        <v>136</v>
      </c>
      <c r="E138" s="248" t="s">
        <v>1</v>
      </c>
      <c r="F138" s="249" t="s">
        <v>144</v>
      </c>
      <c r="G138" s="247"/>
      <c r="H138" s="250">
        <v>38.200000000000003</v>
      </c>
      <c r="I138" s="251"/>
      <c r="J138" s="247"/>
      <c r="K138" s="247"/>
      <c r="L138" s="252"/>
      <c r="M138" s="253"/>
      <c r="N138" s="254"/>
      <c r="O138" s="254"/>
      <c r="P138" s="254"/>
      <c r="Q138" s="254"/>
      <c r="R138" s="254"/>
      <c r="S138" s="254"/>
      <c r="T138" s="255"/>
      <c r="AT138" s="256" t="s">
        <v>136</v>
      </c>
      <c r="AU138" s="256" t="s">
        <v>84</v>
      </c>
      <c r="AV138" s="13" t="s">
        <v>134</v>
      </c>
      <c r="AW138" s="13" t="s">
        <v>31</v>
      </c>
      <c r="AX138" s="13" t="s">
        <v>82</v>
      </c>
      <c r="AY138" s="256" t="s">
        <v>126</v>
      </c>
    </row>
    <row r="139" s="1" customFormat="1" ht="24" customHeight="1">
      <c r="B139" s="36"/>
      <c r="C139" s="221" t="s">
        <v>145</v>
      </c>
      <c r="D139" s="221" t="s">
        <v>129</v>
      </c>
      <c r="E139" s="222" t="s">
        <v>648</v>
      </c>
      <c r="F139" s="223" t="s">
        <v>649</v>
      </c>
      <c r="G139" s="224" t="s">
        <v>132</v>
      </c>
      <c r="H139" s="225">
        <v>786.25300000000004</v>
      </c>
      <c r="I139" s="226"/>
      <c r="J139" s="227">
        <f>ROUND(I139*H139,2)</f>
        <v>0</v>
      </c>
      <c r="K139" s="223" t="s">
        <v>1</v>
      </c>
      <c r="L139" s="41"/>
      <c r="M139" s="228" t="s">
        <v>1</v>
      </c>
      <c r="N139" s="229" t="s">
        <v>39</v>
      </c>
      <c r="O139" s="84"/>
      <c r="P139" s="230">
        <f>O139*H139</f>
        <v>0</v>
      </c>
      <c r="Q139" s="230">
        <v>0.040000000000000001</v>
      </c>
      <c r="R139" s="230">
        <f>Q139*H139</f>
        <v>31.450120000000002</v>
      </c>
      <c r="S139" s="230">
        <v>0</v>
      </c>
      <c r="T139" s="231">
        <f>S139*H139</f>
        <v>0</v>
      </c>
      <c r="AR139" s="232" t="s">
        <v>134</v>
      </c>
      <c r="AT139" s="232" t="s">
        <v>129</v>
      </c>
      <c r="AU139" s="232" t="s">
        <v>84</v>
      </c>
      <c r="AY139" s="15" t="s">
        <v>126</v>
      </c>
      <c r="BE139" s="233">
        <f><![CDATA[IF(N139="základní",J139,0)]]></f>
        <v>0</v>
      </c>
      <c r="BF139" s="233">
        <f><![CDATA[IF(N139="snížená",J139,0)]]></f>
        <v>0</v>
      </c>
      <c r="BG139" s="233">
        <f><![CDATA[IF(N139="zákl. přenesená",J139,0)]]></f>
        <v>0</v>
      </c>
      <c r="BH139" s="233">
        <f><![CDATA[IF(N139="sníž. přenesená",J139,0)]]></f>
        <v>0</v>
      </c>
      <c r="BI139" s="233">
        <f><![CDATA[IF(N139="nulová",J139,0)]]></f>
        <v>0</v>
      </c>
      <c r="BJ139" s="15" t="s">
        <v>82</v>
      </c>
      <c r="BK139" s="233">
        <f>ROUND(I139*H139,2)</f>
        <v>0</v>
      </c>
      <c r="BL139" s="15" t="s">
        <v>134</v>
      </c>
      <c r="BM139" s="232" t="s">
        <v>650</v>
      </c>
    </row>
    <row r="140" s="12" customFormat="1">
      <c r="B140" s="234"/>
      <c r="C140" s="235"/>
      <c r="D140" s="236" t="s">
        <v>136</v>
      </c>
      <c r="E140" s="237" t="s">
        <v>1</v>
      </c>
      <c r="F140" s="238" t="s">
        <v>651</v>
      </c>
      <c r="G140" s="235"/>
      <c r="H140" s="239">
        <v>11.9</v>
      </c>
      <c r="I140" s="240"/>
      <c r="J140" s="235"/>
      <c r="K140" s="235"/>
      <c r="L140" s="241"/>
      <c r="M140" s="242"/>
      <c r="N140" s="243"/>
      <c r="O140" s="243"/>
      <c r="P140" s="243"/>
      <c r="Q140" s="243"/>
      <c r="R140" s="243"/>
      <c r="S140" s="243"/>
      <c r="T140" s="244"/>
      <c r="AT140" s="245" t="s">
        <v>136</v>
      </c>
      <c r="AU140" s="245" t="s">
        <v>84</v>
      </c>
      <c r="AV140" s="12" t="s">
        <v>84</v>
      </c>
      <c r="AW140" s="12" t="s">
        <v>31</v>
      </c>
      <c r="AX140" s="12" t="s">
        <v>74</v>
      </c>
      <c r="AY140" s="245" t="s">
        <v>126</v>
      </c>
    </row>
    <row r="141" s="12" customFormat="1">
      <c r="B141" s="234"/>
      <c r="C141" s="235"/>
      <c r="D141" s="236" t="s">
        <v>136</v>
      </c>
      <c r="E141" s="237" t="s">
        <v>1</v>
      </c>
      <c r="F141" s="238" t="s">
        <v>652</v>
      </c>
      <c r="G141" s="235"/>
      <c r="H141" s="239">
        <v>16.658000000000001</v>
      </c>
      <c r="I141" s="240"/>
      <c r="J141" s="235"/>
      <c r="K141" s="235"/>
      <c r="L141" s="241"/>
      <c r="M141" s="242"/>
      <c r="N141" s="243"/>
      <c r="O141" s="243"/>
      <c r="P141" s="243"/>
      <c r="Q141" s="243"/>
      <c r="R141" s="243"/>
      <c r="S141" s="243"/>
      <c r="T141" s="244"/>
      <c r="AT141" s="245" t="s">
        <v>136</v>
      </c>
      <c r="AU141" s="245" t="s">
        <v>84</v>
      </c>
      <c r="AV141" s="12" t="s">
        <v>84</v>
      </c>
      <c r="AW141" s="12" t="s">
        <v>31</v>
      </c>
      <c r="AX141" s="12" t="s">
        <v>74</v>
      </c>
      <c r="AY141" s="245" t="s">
        <v>126</v>
      </c>
    </row>
    <row r="142" s="12" customFormat="1">
      <c r="B142" s="234"/>
      <c r="C142" s="235"/>
      <c r="D142" s="236" t="s">
        <v>136</v>
      </c>
      <c r="E142" s="237" t="s">
        <v>1</v>
      </c>
      <c r="F142" s="238" t="s">
        <v>653</v>
      </c>
      <c r="G142" s="235"/>
      <c r="H142" s="239">
        <v>19.850000000000001</v>
      </c>
      <c r="I142" s="240"/>
      <c r="J142" s="235"/>
      <c r="K142" s="235"/>
      <c r="L142" s="241"/>
      <c r="M142" s="242"/>
      <c r="N142" s="243"/>
      <c r="O142" s="243"/>
      <c r="P142" s="243"/>
      <c r="Q142" s="243"/>
      <c r="R142" s="243"/>
      <c r="S142" s="243"/>
      <c r="T142" s="244"/>
      <c r="AT142" s="245" t="s">
        <v>136</v>
      </c>
      <c r="AU142" s="245" t="s">
        <v>84</v>
      </c>
      <c r="AV142" s="12" t="s">
        <v>84</v>
      </c>
      <c r="AW142" s="12" t="s">
        <v>31</v>
      </c>
      <c r="AX142" s="12" t="s">
        <v>74</v>
      </c>
      <c r="AY142" s="245" t="s">
        <v>126</v>
      </c>
    </row>
    <row r="143" s="12" customFormat="1">
      <c r="B143" s="234"/>
      <c r="C143" s="235"/>
      <c r="D143" s="236" t="s">
        <v>136</v>
      </c>
      <c r="E143" s="237" t="s">
        <v>1</v>
      </c>
      <c r="F143" s="238" t="s">
        <v>654</v>
      </c>
      <c r="G143" s="235"/>
      <c r="H143" s="239">
        <v>15.380000000000001</v>
      </c>
      <c r="I143" s="240"/>
      <c r="J143" s="235"/>
      <c r="K143" s="235"/>
      <c r="L143" s="241"/>
      <c r="M143" s="242"/>
      <c r="N143" s="243"/>
      <c r="O143" s="243"/>
      <c r="P143" s="243"/>
      <c r="Q143" s="243"/>
      <c r="R143" s="243"/>
      <c r="S143" s="243"/>
      <c r="T143" s="244"/>
      <c r="AT143" s="245" t="s">
        <v>136</v>
      </c>
      <c r="AU143" s="245" t="s">
        <v>84</v>
      </c>
      <c r="AV143" s="12" t="s">
        <v>84</v>
      </c>
      <c r="AW143" s="12" t="s">
        <v>31</v>
      </c>
      <c r="AX143" s="12" t="s">
        <v>74</v>
      </c>
      <c r="AY143" s="245" t="s">
        <v>126</v>
      </c>
    </row>
    <row r="144" s="12" customFormat="1">
      <c r="B144" s="234"/>
      <c r="C144" s="235"/>
      <c r="D144" s="236" t="s">
        <v>136</v>
      </c>
      <c r="E144" s="237" t="s">
        <v>1</v>
      </c>
      <c r="F144" s="238" t="s">
        <v>655</v>
      </c>
      <c r="G144" s="235"/>
      <c r="H144" s="239">
        <v>16.971</v>
      </c>
      <c r="I144" s="240"/>
      <c r="J144" s="235"/>
      <c r="K144" s="235"/>
      <c r="L144" s="241"/>
      <c r="M144" s="242"/>
      <c r="N144" s="243"/>
      <c r="O144" s="243"/>
      <c r="P144" s="243"/>
      <c r="Q144" s="243"/>
      <c r="R144" s="243"/>
      <c r="S144" s="243"/>
      <c r="T144" s="244"/>
      <c r="AT144" s="245" t="s">
        <v>136</v>
      </c>
      <c r="AU144" s="245" t="s">
        <v>84</v>
      </c>
      <c r="AV144" s="12" t="s">
        <v>84</v>
      </c>
      <c r="AW144" s="12" t="s">
        <v>31</v>
      </c>
      <c r="AX144" s="12" t="s">
        <v>74</v>
      </c>
      <c r="AY144" s="245" t="s">
        <v>126</v>
      </c>
    </row>
    <row r="145" s="12" customFormat="1">
      <c r="B145" s="234"/>
      <c r="C145" s="235"/>
      <c r="D145" s="236" t="s">
        <v>136</v>
      </c>
      <c r="E145" s="237" t="s">
        <v>1</v>
      </c>
      <c r="F145" s="238" t="s">
        <v>656</v>
      </c>
      <c r="G145" s="235"/>
      <c r="H145" s="239">
        <v>75.599999999999994</v>
      </c>
      <c r="I145" s="240"/>
      <c r="J145" s="235"/>
      <c r="K145" s="235"/>
      <c r="L145" s="241"/>
      <c r="M145" s="242"/>
      <c r="N145" s="243"/>
      <c r="O145" s="243"/>
      <c r="P145" s="243"/>
      <c r="Q145" s="243"/>
      <c r="R145" s="243"/>
      <c r="S145" s="243"/>
      <c r="T145" s="244"/>
      <c r="AT145" s="245" t="s">
        <v>136</v>
      </c>
      <c r="AU145" s="245" t="s">
        <v>84</v>
      </c>
      <c r="AV145" s="12" t="s">
        <v>84</v>
      </c>
      <c r="AW145" s="12" t="s">
        <v>31</v>
      </c>
      <c r="AX145" s="12" t="s">
        <v>74</v>
      </c>
      <c r="AY145" s="245" t="s">
        <v>126</v>
      </c>
    </row>
    <row r="146" s="12" customFormat="1">
      <c r="B146" s="234"/>
      <c r="C146" s="235"/>
      <c r="D146" s="236" t="s">
        <v>136</v>
      </c>
      <c r="E146" s="237" t="s">
        <v>1</v>
      </c>
      <c r="F146" s="238" t="s">
        <v>657</v>
      </c>
      <c r="G146" s="235"/>
      <c r="H146" s="239">
        <v>13.94</v>
      </c>
      <c r="I146" s="240"/>
      <c r="J146" s="235"/>
      <c r="K146" s="235"/>
      <c r="L146" s="241"/>
      <c r="M146" s="242"/>
      <c r="N146" s="243"/>
      <c r="O146" s="243"/>
      <c r="P146" s="243"/>
      <c r="Q146" s="243"/>
      <c r="R146" s="243"/>
      <c r="S146" s="243"/>
      <c r="T146" s="244"/>
      <c r="AT146" s="245" t="s">
        <v>136</v>
      </c>
      <c r="AU146" s="245" t="s">
        <v>84</v>
      </c>
      <c r="AV146" s="12" t="s">
        <v>84</v>
      </c>
      <c r="AW146" s="12" t="s">
        <v>31</v>
      </c>
      <c r="AX146" s="12" t="s">
        <v>74</v>
      </c>
      <c r="AY146" s="245" t="s">
        <v>126</v>
      </c>
    </row>
    <row r="147" s="12" customFormat="1">
      <c r="B147" s="234"/>
      <c r="C147" s="235"/>
      <c r="D147" s="236" t="s">
        <v>136</v>
      </c>
      <c r="E147" s="237" t="s">
        <v>1</v>
      </c>
      <c r="F147" s="238" t="s">
        <v>658</v>
      </c>
      <c r="G147" s="235"/>
      <c r="H147" s="239">
        <v>39.600000000000001</v>
      </c>
      <c r="I147" s="240"/>
      <c r="J147" s="235"/>
      <c r="K147" s="235"/>
      <c r="L147" s="241"/>
      <c r="M147" s="242"/>
      <c r="N147" s="243"/>
      <c r="O147" s="243"/>
      <c r="P147" s="243"/>
      <c r="Q147" s="243"/>
      <c r="R147" s="243"/>
      <c r="S147" s="243"/>
      <c r="T147" s="244"/>
      <c r="AT147" s="245" t="s">
        <v>136</v>
      </c>
      <c r="AU147" s="245" t="s">
        <v>84</v>
      </c>
      <c r="AV147" s="12" t="s">
        <v>84</v>
      </c>
      <c r="AW147" s="12" t="s">
        <v>31</v>
      </c>
      <c r="AX147" s="12" t="s">
        <v>74</v>
      </c>
      <c r="AY147" s="245" t="s">
        <v>126</v>
      </c>
    </row>
    <row r="148" s="12" customFormat="1">
      <c r="B148" s="234"/>
      <c r="C148" s="235"/>
      <c r="D148" s="236" t="s">
        <v>136</v>
      </c>
      <c r="E148" s="237" t="s">
        <v>1</v>
      </c>
      <c r="F148" s="238" t="s">
        <v>659</v>
      </c>
      <c r="G148" s="235"/>
      <c r="H148" s="239">
        <v>15.449999999999999</v>
      </c>
      <c r="I148" s="240"/>
      <c r="J148" s="235"/>
      <c r="K148" s="235"/>
      <c r="L148" s="241"/>
      <c r="M148" s="242"/>
      <c r="N148" s="243"/>
      <c r="O148" s="243"/>
      <c r="P148" s="243"/>
      <c r="Q148" s="243"/>
      <c r="R148" s="243"/>
      <c r="S148" s="243"/>
      <c r="T148" s="244"/>
      <c r="AT148" s="245" t="s">
        <v>136</v>
      </c>
      <c r="AU148" s="245" t="s">
        <v>84</v>
      </c>
      <c r="AV148" s="12" t="s">
        <v>84</v>
      </c>
      <c r="AW148" s="12" t="s">
        <v>31</v>
      </c>
      <c r="AX148" s="12" t="s">
        <v>74</v>
      </c>
      <c r="AY148" s="245" t="s">
        <v>126</v>
      </c>
    </row>
    <row r="149" s="12" customFormat="1">
      <c r="B149" s="234"/>
      <c r="C149" s="235"/>
      <c r="D149" s="236" t="s">
        <v>136</v>
      </c>
      <c r="E149" s="237" t="s">
        <v>1</v>
      </c>
      <c r="F149" s="238" t="s">
        <v>660</v>
      </c>
      <c r="G149" s="235"/>
      <c r="H149" s="239">
        <v>22.484000000000002</v>
      </c>
      <c r="I149" s="240"/>
      <c r="J149" s="235"/>
      <c r="K149" s="235"/>
      <c r="L149" s="241"/>
      <c r="M149" s="242"/>
      <c r="N149" s="243"/>
      <c r="O149" s="243"/>
      <c r="P149" s="243"/>
      <c r="Q149" s="243"/>
      <c r="R149" s="243"/>
      <c r="S149" s="243"/>
      <c r="T149" s="244"/>
      <c r="AT149" s="245" t="s">
        <v>136</v>
      </c>
      <c r="AU149" s="245" t="s">
        <v>84</v>
      </c>
      <c r="AV149" s="12" t="s">
        <v>84</v>
      </c>
      <c r="AW149" s="12" t="s">
        <v>31</v>
      </c>
      <c r="AX149" s="12" t="s">
        <v>74</v>
      </c>
      <c r="AY149" s="245" t="s">
        <v>126</v>
      </c>
    </row>
    <row r="150" s="12" customFormat="1">
      <c r="B150" s="234"/>
      <c r="C150" s="235"/>
      <c r="D150" s="236" t="s">
        <v>136</v>
      </c>
      <c r="E150" s="237" t="s">
        <v>1</v>
      </c>
      <c r="F150" s="238" t="s">
        <v>661</v>
      </c>
      <c r="G150" s="235"/>
      <c r="H150" s="239">
        <v>15.35</v>
      </c>
      <c r="I150" s="240"/>
      <c r="J150" s="235"/>
      <c r="K150" s="235"/>
      <c r="L150" s="241"/>
      <c r="M150" s="242"/>
      <c r="N150" s="243"/>
      <c r="O150" s="243"/>
      <c r="P150" s="243"/>
      <c r="Q150" s="243"/>
      <c r="R150" s="243"/>
      <c r="S150" s="243"/>
      <c r="T150" s="244"/>
      <c r="AT150" s="245" t="s">
        <v>136</v>
      </c>
      <c r="AU150" s="245" t="s">
        <v>84</v>
      </c>
      <c r="AV150" s="12" t="s">
        <v>84</v>
      </c>
      <c r="AW150" s="12" t="s">
        <v>31</v>
      </c>
      <c r="AX150" s="12" t="s">
        <v>74</v>
      </c>
      <c r="AY150" s="245" t="s">
        <v>126</v>
      </c>
    </row>
    <row r="151" s="12" customFormat="1">
      <c r="B151" s="234"/>
      <c r="C151" s="235"/>
      <c r="D151" s="236" t="s">
        <v>136</v>
      </c>
      <c r="E151" s="237" t="s">
        <v>1</v>
      </c>
      <c r="F151" s="238" t="s">
        <v>152</v>
      </c>
      <c r="G151" s="235"/>
      <c r="H151" s="239">
        <v>32.399999999999999</v>
      </c>
      <c r="I151" s="240"/>
      <c r="J151" s="235"/>
      <c r="K151" s="235"/>
      <c r="L151" s="241"/>
      <c r="M151" s="242"/>
      <c r="N151" s="243"/>
      <c r="O151" s="243"/>
      <c r="P151" s="243"/>
      <c r="Q151" s="243"/>
      <c r="R151" s="243"/>
      <c r="S151" s="243"/>
      <c r="T151" s="244"/>
      <c r="AT151" s="245" t="s">
        <v>136</v>
      </c>
      <c r="AU151" s="245" t="s">
        <v>84</v>
      </c>
      <c r="AV151" s="12" t="s">
        <v>84</v>
      </c>
      <c r="AW151" s="12" t="s">
        <v>31</v>
      </c>
      <c r="AX151" s="12" t="s">
        <v>74</v>
      </c>
      <c r="AY151" s="245" t="s">
        <v>126</v>
      </c>
    </row>
    <row r="152" s="12" customFormat="1">
      <c r="B152" s="234"/>
      <c r="C152" s="235"/>
      <c r="D152" s="236" t="s">
        <v>136</v>
      </c>
      <c r="E152" s="237" t="s">
        <v>1</v>
      </c>
      <c r="F152" s="238" t="s">
        <v>153</v>
      </c>
      <c r="G152" s="235"/>
      <c r="H152" s="239">
        <v>57.600000000000001</v>
      </c>
      <c r="I152" s="240"/>
      <c r="J152" s="235"/>
      <c r="K152" s="235"/>
      <c r="L152" s="241"/>
      <c r="M152" s="242"/>
      <c r="N152" s="243"/>
      <c r="O152" s="243"/>
      <c r="P152" s="243"/>
      <c r="Q152" s="243"/>
      <c r="R152" s="243"/>
      <c r="S152" s="243"/>
      <c r="T152" s="244"/>
      <c r="AT152" s="245" t="s">
        <v>136</v>
      </c>
      <c r="AU152" s="245" t="s">
        <v>84</v>
      </c>
      <c r="AV152" s="12" t="s">
        <v>84</v>
      </c>
      <c r="AW152" s="12" t="s">
        <v>31</v>
      </c>
      <c r="AX152" s="12" t="s">
        <v>74</v>
      </c>
      <c r="AY152" s="245" t="s">
        <v>126</v>
      </c>
    </row>
    <row r="153" s="12" customFormat="1">
      <c r="B153" s="234"/>
      <c r="C153" s="235"/>
      <c r="D153" s="236" t="s">
        <v>136</v>
      </c>
      <c r="E153" s="237" t="s">
        <v>1</v>
      </c>
      <c r="F153" s="238" t="s">
        <v>154</v>
      </c>
      <c r="G153" s="235"/>
      <c r="H153" s="239">
        <v>30</v>
      </c>
      <c r="I153" s="240"/>
      <c r="J153" s="235"/>
      <c r="K153" s="235"/>
      <c r="L153" s="241"/>
      <c r="M153" s="242"/>
      <c r="N153" s="243"/>
      <c r="O153" s="243"/>
      <c r="P153" s="243"/>
      <c r="Q153" s="243"/>
      <c r="R153" s="243"/>
      <c r="S153" s="243"/>
      <c r="T153" s="244"/>
      <c r="AT153" s="245" t="s">
        <v>136</v>
      </c>
      <c r="AU153" s="245" t="s">
        <v>84</v>
      </c>
      <c r="AV153" s="12" t="s">
        <v>84</v>
      </c>
      <c r="AW153" s="12" t="s">
        <v>31</v>
      </c>
      <c r="AX153" s="12" t="s">
        <v>74</v>
      </c>
      <c r="AY153" s="245" t="s">
        <v>126</v>
      </c>
    </row>
    <row r="154" s="12" customFormat="1">
      <c r="B154" s="234"/>
      <c r="C154" s="235"/>
      <c r="D154" s="236" t="s">
        <v>136</v>
      </c>
      <c r="E154" s="237" t="s">
        <v>1</v>
      </c>
      <c r="F154" s="238" t="s">
        <v>155</v>
      </c>
      <c r="G154" s="235"/>
      <c r="H154" s="239">
        <v>72.599999999999994</v>
      </c>
      <c r="I154" s="240"/>
      <c r="J154" s="235"/>
      <c r="K154" s="235"/>
      <c r="L154" s="241"/>
      <c r="M154" s="242"/>
      <c r="N154" s="243"/>
      <c r="O154" s="243"/>
      <c r="P154" s="243"/>
      <c r="Q154" s="243"/>
      <c r="R154" s="243"/>
      <c r="S154" s="243"/>
      <c r="T154" s="244"/>
      <c r="AT154" s="245" t="s">
        <v>136</v>
      </c>
      <c r="AU154" s="245" t="s">
        <v>84</v>
      </c>
      <c r="AV154" s="12" t="s">
        <v>84</v>
      </c>
      <c r="AW154" s="12" t="s">
        <v>31</v>
      </c>
      <c r="AX154" s="12" t="s">
        <v>74</v>
      </c>
      <c r="AY154" s="245" t="s">
        <v>126</v>
      </c>
    </row>
    <row r="155" s="12" customFormat="1">
      <c r="B155" s="234"/>
      <c r="C155" s="235"/>
      <c r="D155" s="236" t="s">
        <v>136</v>
      </c>
      <c r="E155" s="237" t="s">
        <v>1</v>
      </c>
      <c r="F155" s="238" t="s">
        <v>662</v>
      </c>
      <c r="G155" s="235"/>
      <c r="H155" s="239">
        <v>16.699999999999999</v>
      </c>
      <c r="I155" s="240"/>
      <c r="J155" s="235"/>
      <c r="K155" s="235"/>
      <c r="L155" s="241"/>
      <c r="M155" s="242"/>
      <c r="N155" s="243"/>
      <c r="O155" s="243"/>
      <c r="P155" s="243"/>
      <c r="Q155" s="243"/>
      <c r="R155" s="243"/>
      <c r="S155" s="243"/>
      <c r="T155" s="244"/>
      <c r="AT155" s="245" t="s">
        <v>136</v>
      </c>
      <c r="AU155" s="245" t="s">
        <v>84</v>
      </c>
      <c r="AV155" s="12" t="s">
        <v>84</v>
      </c>
      <c r="AW155" s="12" t="s">
        <v>31</v>
      </c>
      <c r="AX155" s="12" t="s">
        <v>74</v>
      </c>
      <c r="AY155" s="245" t="s">
        <v>126</v>
      </c>
    </row>
    <row r="156" s="12" customFormat="1">
      <c r="B156" s="234"/>
      <c r="C156" s="235"/>
      <c r="D156" s="236" t="s">
        <v>136</v>
      </c>
      <c r="E156" s="237" t="s">
        <v>1</v>
      </c>
      <c r="F156" s="238" t="s">
        <v>663</v>
      </c>
      <c r="G156" s="235"/>
      <c r="H156" s="239">
        <v>6.7199999999999998</v>
      </c>
      <c r="I156" s="240"/>
      <c r="J156" s="235"/>
      <c r="K156" s="235"/>
      <c r="L156" s="241"/>
      <c r="M156" s="242"/>
      <c r="N156" s="243"/>
      <c r="O156" s="243"/>
      <c r="P156" s="243"/>
      <c r="Q156" s="243"/>
      <c r="R156" s="243"/>
      <c r="S156" s="243"/>
      <c r="T156" s="244"/>
      <c r="AT156" s="245" t="s">
        <v>136</v>
      </c>
      <c r="AU156" s="245" t="s">
        <v>84</v>
      </c>
      <c r="AV156" s="12" t="s">
        <v>84</v>
      </c>
      <c r="AW156" s="12" t="s">
        <v>31</v>
      </c>
      <c r="AX156" s="12" t="s">
        <v>74</v>
      </c>
      <c r="AY156" s="245" t="s">
        <v>126</v>
      </c>
    </row>
    <row r="157" s="12" customFormat="1">
      <c r="B157" s="234"/>
      <c r="C157" s="235"/>
      <c r="D157" s="236" t="s">
        <v>136</v>
      </c>
      <c r="E157" s="237" t="s">
        <v>1</v>
      </c>
      <c r="F157" s="238" t="s">
        <v>664</v>
      </c>
      <c r="G157" s="235"/>
      <c r="H157" s="239">
        <v>10.699999999999999</v>
      </c>
      <c r="I157" s="240"/>
      <c r="J157" s="235"/>
      <c r="K157" s="235"/>
      <c r="L157" s="241"/>
      <c r="M157" s="242"/>
      <c r="N157" s="243"/>
      <c r="O157" s="243"/>
      <c r="P157" s="243"/>
      <c r="Q157" s="243"/>
      <c r="R157" s="243"/>
      <c r="S157" s="243"/>
      <c r="T157" s="244"/>
      <c r="AT157" s="245" t="s">
        <v>136</v>
      </c>
      <c r="AU157" s="245" t="s">
        <v>84</v>
      </c>
      <c r="AV157" s="12" t="s">
        <v>84</v>
      </c>
      <c r="AW157" s="12" t="s">
        <v>31</v>
      </c>
      <c r="AX157" s="12" t="s">
        <v>74</v>
      </c>
      <c r="AY157" s="245" t="s">
        <v>126</v>
      </c>
    </row>
    <row r="158" s="12" customFormat="1">
      <c r="B158" s="234"/>
      <c r="C158" s="235"/>
      <c r="D158" s="236" t="s">
        <v>136</v>
      </c>
      <c r="E158" s="237" t="s">
        <v>1</v>
      </c>
      <c r="F158" s="238" t="s">
        <v>665</v>
      </c>
      <c r="G158" s="235"/>
      <c r="H158" s="239">
        <v>7.9000000000000004</v>
      </c>
      <c r="I158" s="240"/>
      <c r="J158" s="235"/>
      <c r="K158" s="235"/>
      <c r="L158" s="241"/>
      <c r="M158" s="242"/>
      <c r="N158" s="243"/>
      <c r="O158" s="243"/>
      <c r="P158" s="243"/>
      <c r="Q158" s="243"/>
      <c r="R158" s="243"/>
      <c r="S158" s="243"/>
      <c r="T158" s="244"/>
      <c r="AT158" s="245" t="s">
        <v>136</v>
      </c>
      <c r="AU158" s="245" t="s">
        <v>84</v>
      </c>
      <c r="AV158" s="12" t="s">
        <v>84</v>
      </c>
      <c r="AW158" s="12" t="s">
        <v>31</v>
      </c>
      <c r="AX158" s="12" t="s">
        <v>74</v>
      </c>
      <c r="AY158" s="245" t="s">
        <v>126</v>
      </c>
    </row>
    <row r="159" s="12" customFormat="1">
      <c r="B159" s="234"/>
      <c r="C159" s="235"/>
      <c r="D159" s="236" t="s">
        <v>136</v>
      </c>
      <c r="E159" s="237" t="s">
        <v>1</v>
      </c>
      <c r="F159" s="238" t="s">
        <v>666</v>
      </c>
      <c r="G159" s="235"/>
      <c r="H159" s="239">
        <v>7.9000000000000004</v>
      </c>
      <c r="I159" s="240"/>
      <c r="J159" s="235"/>
      <c r="K159" s="235"/>
      <c r="L159" s="241"/>
      <c r="M159" s="242"/>
      <c r="N159" s="243"/>
      <c r="O159" s="243"/>
      <c r="P159" s="243"/>
      <c r="Q159" s="243"/>
      <c r="R159" s="243"/>
      <c r="S159" s="243"/>
      <c r="T159" s="244"/>
      <c r="AT159" s="245" t="s">
        <v>136</v>
      </c>
      <c r="AU159" s="245" t="s">
        <v>84</v>
      </c>
      <c r="AV159" s="12" t="s">
        <v>84</v>
      </c>
      <c r="AW159" s="12" t="s">
        <v>31</v>
      </c>
      <c r="AX159" s="12" t="s">
        <v>74</v>
      </c>
      <c r="AY159" s="245" t="s">
        <v>126</v>
      </c>
    </row>
    <row r="160" s="12" customFormat="1">
      <c r="B160" s="234"/>
      <c r="C160" s="235"/>
      <c r="D160" s="236" t="s">
        <v>136</v>
      </c>
      <c r="E160" s="237" t="s">
        <v>1</v>
      </c>
      <c r="F160" s="238" t="s">
        <v>667</v>
      </c>
      <c r="G160" s="235"/>
      <c r="H160" s="239">
        <v>7.9000000000000004</v>
      </c>
      <c r="I160" s="240"/>
      <c r="J160" s="235"/>
      <c r="K160" s="235"/>
      <c r="L160" s="241"/>
      <c r="M160" s="242"/>
      <c r="N160" s="243"/>
      <c r="O160" s="243"/>
      <c r="P160" s="243"/>
      <c r="Q160" s="243"/>
      <c r="R160" s="243"/>
      <c r="S160" s="243"/>
      <c r="T160" s="244"/>
      <c r="AT160" s="245" t="s">
        <v>136</v>
      </c>
      <c r="AU160" s="245" t="s">
        <v>84</v>
      </c>
      <c r="AV160" s="12" t="s">
        <v>84</v>
      </c>
      <c r="AW160" s="12" t="s">
        <v>31</v>
      </c>
      <c r="AX160" s="12" t="s">
        <v>74</v>
      </c>
      <c r="AY160" s="245" t="s">
        <v>126</v>
      </c>
    </row>
    <row r="161" s="12" customFormat="1">
      <c r="B161" s="234"/>
      <c r="C161" s="235"/>
      <c r="D161" s="236" t="s">
        <v>136</v>
      </c>
      <c r="E161" s="237" t="s">
        <v>1</v>
      </c>
      <c r="F161" s="238" t="s">
        <v>668</v>
      </c>
      <c r="G161" s="235"/>
      <c r="H161" s="239">
        <v>7.9000000000000004</v>
      </c>
      <c r="I161" s="240"/>
      <c r="J161" s="235"/>
      <c r="K161" s="235"/>
      <c r="L161" s="241"/>
      <c r="M161" s="242"/>
      <c r="N161" s="243"/>
      <c r="O161" s="243"/>
      <c r="P161" s="243"/>
      <c r="Q161" s="243"/>
      <c r="R161" s="243"/>
      <c r="S161" s="243"/>
      <c r="T161" s="244"/>
      <c r="AT161" s="245" t="s">
        <v>136</v>
      </c>
      <c r="AU161" s="245" t="s">
        <v>84</v>
      </c>
      <c r="AV161" s="12" t="s">
        <v>84</v>
      </c>
      <c r="AW161" s="12" t="s">
        <v>31</v>
      </c>
      <c r="AX161" s="12" t="s">
        <v>74</v>
      </c>
      <c r="AY161" s="245" t="s">
        <v>126</v>
      </c>
    </row>
    <row r="162" s="12" customFormat="1">
      <c r="B162" s="234"/>
      <c r="C162" s="235"/>
      <c r="D162" s="236" t="s">
        <v>136</v>
      </c>
      <c r="E162" s="237" t="s">
        <v>1</v>
      </c>
      <c r="F162" s="238" t="s">
        <v>669</v>
      </c>
      <c r="G162" s="235"/>
      <c r="H162" s="239">
        <v>12</v>
      </c>
      <c r="I162" s="240"/>
      <c r="J162" s="235"/>
      <c r="K162" s="235"/>
      <c r="L162" s="241"/>
      <c r="M162" s="242"/>
      <c r="N162" s="243"/>
      <c r="O162" s="243"/>
      <c r="P162" s="243"/>
      <c r="Q162" s="243"/>
      <c r="R162" s="243"/>
      <c r="S162" s="243"/>
      <c r="T162" s="244"/>
      <c r="AT162" s="245" t="s">
        <v>136</v>
      </c>
      <c r="AU162" s="245" t="s">
        <v>84</v>
      </c>
      <c r="AV162" s="12" t="s">
        <v>84</v>
      </c>
      <c r="AW162" s="12" t="s">
        <v>31</v>
      </c>
      <c r="AX162" s="12" t="s">
        <v>74</v>
      </c>
      <c r="AY162" s="245" t="s">
        <v>126</v>
      </c>
    </row>
    <row r="163" s="12" customFormat="1">
      <c r="B163" s="234"/>
      <c r="C163" s="235"/>
      <c r="D163" s="236" t="s">
        <v>136</v>
      </c>
      <c r="E163" s="237" t="s">
        <v>1</v>
      </c>
      <c r="F163" s="238" t="s">
        <v>156</v>
      </c>
      <c r="G163" s="235"/>
      <c r="H163" s="239">
        <v>76.799999999999997</v>
      </c>
      <c r="I163" s="240"/>
      <c r="J163" s="235"/>
      <c r="K163" s="235"/>
      <c r="L163" s="241"/>
      <c r="M163" s="242"/>
      <c r="N163" s="243"/>
      <c r="O163" s="243"/>
      <c r="P163" s="243"/>
      <c r="Q163" s="243"/>
      <c r="R163" s="243"/>
      <c r="S163" s="243"/>
      <c r="T163" s="244"/>
      <c r="AT163" s="245" t="s">
        <v>136</v>
      </c>
      <c r="AU163" s="245" t="s">
        <v>84</v>
      </c>
      <c r="AV163" s="12" t="s">
        <v>84</v>
      </c>
      <c r="AW163" s="12" t="s">
        <v>31</v>
      </c>
      <c r="AX163" s="12" t="s">
        <v>74</v>
      </c>
      <c r="AY163" s="245" t="s">
        <v>126</v>
      </c>
    </row>
    <row r="164" s="12" customFormat="1">
      <c r="B164" s="234"/>
      <c r="C164" s="235"/>
      <c r="D164" s="236" t="s">
        <v>136</v>
      </c>
      <c r="E164" s="237" t="s">
        <v>1</v>
      </c>
      <c r="F164" s="238" t="s">
        <v>157</v>
      </c>
      <c r="G164" s="235"/>
      <c r="H164" s="239">
        <v>35.399999999999999</v>
      </c>
      <c r="I164" s="240"/>
      <c r="J164" s="235"/>
      <c r="K164" s="235"/>
      <c r="L164" s="241"/>
      <c r="M164" s="242"/>
      <c r="N164" s="243"/>
      <c r="O164" s="243"/>
      <c r="P164" s="243"/>
      <c r="Q164" s="243"/>
      <c r="R164" s="243"/>
      <c r="S164" s="243"/>
      <c r="T164" s="244"/>
      <c r="AT164" s="245" t="s">
        <v>136</v>
      </c>
      <c r="AU164" s="245" t="s">
        <v>84</v>
      </c>
      <c r="AV164" s="12" t="s">
        <v>84</v>
      </c>
      <c r="AW164" s="12" t="s">
        <v>31</v>
      </c>
      <c r="AX164" s="12" t="s">
        <v>74</v>
      </c>
      <c r="AY164" s="245" t="s">
        <v>126</v>
      </c>
    </row>
    <row r="165" s="12" customFormat="1">
      <c r="B165" s="234"/>
      <c r="C165" s="235"/>
      <c r="D165" s="236" t="s">
        <v>136</v>
      </c>
      <c r="E165" s="237" t="s">
        <v>1</v>
      </c>
      <c r="F165" s="238" t="s">
        <v>670</v>
      </c>
      <c r="G165" s="235"/>
      <c r="H165" s="239">
        <v>31</v>
      </c>
      <c r="I165" s="240"/>
      <c r="J165" s="235"/>
      <c r="K165" s="235"/>
      <c r="L165" s="241"/>
      <c r="M165" s="242"/>
      <c r="N165" s="243"/>
      <c r="O165" s="243"/>
      <c r="P165" s="243"/>
      <c r="Q165" s="243"/>
      <c r="R165" s="243"/>
      <c r="S165" s="243"/>
      <c r="T165" s="244"/>
      <c r="AT165" s="245" t="s">
        <v>136</v>
      </c>
      <c r="AU165" s="245" t="s">
        <v>84</v>
      </c>
      <c r="AV165" s="12" t="s">
        <v>84</v>
      </c>
      <c r="AW165" s="12" t="s">
        <v>31</v>
      </c>
      <c r="AX165" s="12" t="s">
        <v>74</v>
      </c>
      <c r="AY165" s="245" t="s">
        <v>126</v>
      </c>
    </row>
    <row r="166" s="12" customFormat="1">
      <c r="B166" s="234"/>
      <c r="C166" s="235"/>
      <c r="D166" s="236" t="s">
        <v>136</v>
      </c>
      <c r="E166" s="237" t="s">
        <v>1</v>
      </c>
      <c r="F166" s="238" t="s">
        <v>671</v>
      </c>
      <c r="G166" s="235"/>
      <c r="H166" s="239">
        <v>22.75</v>
      </c>
      <c r="I166" s="240"/>
      <c r="J166" s="235"/>
      <c r="K166" s="235"/>
      <c r="L166" s="241"/>
      <c r="M166" s="242"/>
      <c r="N166" s="243"/>
      <c r="O166" s="243"/>
      <c r="P166" s="243"/>
      <c r="Q166" s="243"/>
      <c r="R166" s="243"/>
      <c r="S166" s="243"/>
      <c r="T166" s="244"/>
      <c r="AT166" s="245" t="s">
        <v>136</v>
      </c>
      <c r="AU166" s="245" t="s">
        <v>84</v>
      </c>
      <c r="AV166" s="12" t="s">
        <v>84</v>
      </c>
      <c r="AW166" s="12" t="s">
        <v>31</v>
      </c>
      <c r="AX166" s="12" t="s">
        <v>74</v>
      </c>
      <c r="AY166" s="245" t="s">
        <v>126</v>
      </c>
    </row>
    <row r="167" s="12" customFormat="1">
      <c r="B167" s="234"/>
      <c r="C167" s="235"/>
      <c r="D167" s="236" t="s">
        <v>136</v>
      </c>
      <c r="E167" s="237" t="s">
        <v>1</v>
      </c>
      <c r="F167" s="238" t="s">
        <v>672</v>
      </c>
      <c r="G167" s="235"/>
      <c r="H167" s="239">
        <v>59.520000000000003</v>
      </c>
      <c r="I167" s="240"/>
      <c r="J167" s="235"/>
      <c r="K167" s="235"/>
      <c r="L167" s="241"/>
      <c r="M167" s="242"/>
      <c r="N167" s="243"/>
      <c r="O167" s="243"/>
      <c r="P167" s="243"/>
      <c r="Q167" s="243"/>
      <c r="R167" s="243"/>
      <c r="S167" s="243"/>
      <c r="T167" s="244"/>
      <c r="AT167" s="245" t="s">
        <v>136</v>
      </c>
      <c r="AU167" s="245" t="s">
        <v>84</v>
      </c>
      <c r="AV167" s="12" t="s">
        <v>84</v>
      </c>
      <c r="AW167" s="12" t="s">
        <v>31</v>
      </c>
      <c r="AX167" s="12" t="s">
        <v>74</v>
      </c>
      <c r="AY167" s="245" t="s">
        <v>126</v>
      </c>
    </row>
    <row r="168" s="12" customFormat="1">
      <c r="B168" s="234"/>
      <c r="C168" s="235"/>
      <c r="D168" s="236" t="s">
        <v>136</v>
      </c>
      <c r="E168" s="237" t="s">
        <v>1</v>
      </c>
      <c r="F168" s="238" t="s">
        <v>673</v>
      </c>
      <c r="G168" s="235"/>
      <c r="H168" s="239">
        <v>27.280000000000001</v>
      </c>
      <c r="I168" s="240"/>
      <c r="J168" s="235"/>
      <c r="K168" s="235"/>
      <c r="L168" s="241"/>
      <c r="M168" s="242"/>
      <c r="N168" s="243"/>
      <c r="O168" s="243"/>
      <c r="P168" s="243"/>
      <c r="Q168" s="243"/>
      <c r="R168" s="243"/>
      <c r="S168" s="243"/>
      <c r="T168" s="244"/>
      <c r="AT168" s="245" t="s">
        <v>136</v>
      </c>
      <c r="AU168" s="245" t="s">
        <v>84</v>
      </c>
      <c r="AV168" s="12" t="s">
        <v>84</v>
      </c>
      <c r="AW168" s="12" t="s">
        <v>31</v>
      </c>
      <c r="AX168" s="12" t="s">
        <v>74</v>
      </c>
      <c r="AY168" s="245" t="s">
        <v>126</v>
      </c>
    </row>
    <row r="169" s="13" customFormat="1">
      <c r="B169" s="246"/>
      <c r="C169" s="247"/>
      <c r="D169" s="236" t="s">
        <v>136</v>
      </c>
      <c r="E169" s="248" t="s">
        <v>1</v>
      </c>
      <c r="F169" s="249" t="s">
        <v>144</v>
      </c>
      <c r="G169" s="247"/>
      <c r="H169" s="250">
        <v>786.25300000000004</v>
      </c>
      <c r="I169" s="251"/>
      <c r="J169" s="247"/>
      <c r="K169" s="247"/>
      <c r="L169" s="252"/>
      <c r="M169" s="253"/>
      <c r="N169" s="254"/>
      <c r="O169" s="254"/>
      <c r="P169" s="254"/>
      <c r="Q169" s="254"/>
      <c r="R169" s="254"/>
      <c r="S169" s="254"/>
      <c r="T169" s="255"/>
      <c r="AT169" s="256" t="s">
        <v>136</v>
      </c>
      <c r="AU169" s="256" t="s">
        <v>84</v>
      </c>
      <c r="AV169" s="13" t="s">
        <v>134</v>
      </c>
      <c r="AW169" s="13" t="s">
        <v>31</v>
      </c>
      <c r="AX169" s="13" t="s">
        <v>82</v>
      </c>
      <c r="AY169" s="256" t="s">
        <v>126</v>
      </c>
    </row>
    <row r="170" s="1" customFormat="1" ht="16.5" customHeight="1">
      <c r="B170" s="36"/>
      <c r="C170" s="221" t="s">
        <v>134</v>
      </c>
      <c r="D170" s="221" t="s">
        <v>129</v>
      </c>
      <c r="E170" s="222" t="s">
        <v>674</v>
      </c>
      <c r="F170" s="223" t="s">
        <v>675</v>
      </c>
      <c r="G170" s="224" t="s">
        <v>132</v>
      </c>
      <c r="H170" s="225">
        <v>786.25300000000004</v>
      </c>
      <c r="I170" s="226"/>
      <c r="J170" s="227">
        <f>ROUND(I170*H170,2)</f>
        <v>0</v>
      </c>
      <c r="K170" s="223" t="s">
        <v>1</v>
      </c>
      <c r="L170" s="41"/>
      <c r="M170" s="228" t="s">
        <v>1</v>
      </c>
      <c r="N170" s="229" t="s">
        <v>39</v>
      </c>
      <c r="O170" s="84"/>
      <c r="P170" s="230">
        <f>O170*H170</f>
        <v>0</v>
      </c>
      <c r="Q170" s="230">
        <v>0</v>
      </c>
      <c r="R170" s="230">
        <f>Q170*H170</f>
        <v>0</v>
      </c>
      <c r="S170" s="230">
        <v>0.014999999999999999</v>
      </c>
      <c r="T170" s="231">
        <f>S170*H170</f>
        <v>11.793794999999999</v>
      </c>
      <c r="AR170" s="232" t="s">
        <v>134</v>
      </c>
      <c r="AT170" s="232" t="s">
        <v>129</v>
      </c>
      <c r="AU170" s="232" t="s">
        <v>84</v>
      </c>
      <c r="AY170" s="15" t="s">
        <v>126</v>
      </c>
      <c r="BE170" s="233">
        <f><![CDATA[IF(N170="základní",J170,0)]]></f>
        <v>0</v>
      </c>
      <c r="BF170" s="233">
        <f><![CDATA[IF(N170="snížená",J170,0)]]></f>
        <v>0</v>
      </c>
      <c r="BG170" s="233">
        <f><![CDATA[IF(N170="zákl. přenesená",J170,0)]]></f>
        <v>0</v>
      </c>
      <c r="BH170" s="233">
        <f><![CDATA[IF(N170="sníž. přenesená",J170,0)]]></f>
        <v>0</v>
      </c>
      <c r="BI170" s="233">
        <f><![CDATA[IF(N170="nulová",J170,0)]]></f>
        <v>0</v>
      </c>
      <c r="BJ170" s="15" t="s">
        <v>82</v>
      </c>
      <c r="BK170" s="233">
        <f>ROUND(I170*H170,2)</f>
        <v>0</v>
      </c>
      <c r="BL170" s="15" t="s">
        <v>134</v>
      </c>
      <c r="BM170" s="232" t="s">
        <v>676</v>
      </c>
    </row>
    <row r="171" s="12" customFormat="1">
      <c r="B171" s="234"/>
      <c r="C171" s="235"/>
      <c r="D171" s="236" t="s">
        <v>136</v>
      </c>
      <c r="E171" s="237" t="s">
        <v>1</v>
      </c>
      <c r="F171" s="238" t="s">
        <v>651</v>
      </c>
      <c r="G171" s="235"/>
      <c r="H171" s="239">
        <v>11.9</v>
      </c>
      <c r="I171" s="240"/>
      <c r="J171" s="235"/>
      <c r="K171" s="235"/>
      <c r="L171" s="241"/>
      <c r="M171" s="242"/>
      <c r="N171" s="243"/>
      <c r="O171" s="243"/>
      <c r="P171" s="243"/>
      <c r="Q171" s="243"/>
      <c r="R171" s="243"/>
      <c r="S171" s="243"/>
      <c r="T171" s="244"/>
      <c r="AT171" s="245" t="s">
        <v>136</v>
      </c>
      <c r="AU171" s="245" t="s">
        <v>84</v>
      </c>
      <c r="AV171" s="12" t="s">
        <v>84</v>
      </c>
      <c r="AW171" s="12" t="s">
        <v>31</v>
      </c>
      <c r="AX171" s="12" t="s">
        <v>74</v>
      </c>
      <c r="AY171" s="245" t="s">
        <v>126</v>
      </c>
    </row>
    <row r="172" s="12" customFormat="1">
      <c r="B172" s="234"/>
      <c r="C172" s="235"/>
      <c r="D172" s="236" t="s">
        <v>136</v>
      </c>
      <c r="E172" s="237" t="s">
        <v>1</v>
      </c>
      <c r="F172" s="238" t="s">
        <v>652</v>
      </c>
      <c r="G172" s="235"/>
      <c r="H172" s="239">
        <v>16.658000000000001</v>
      </c>
      <c r="I172" s="240"/>
      <c r="J172" s="235"/>
      <c r="K172" s="235"/>
      <c r="L172" s="241"/>
      <c r="M172" s="242"/>
      <c r="N172" s="243"/>
      <c r="O172" s="243"/>
      <c r="P172" s="243"/>
      <c r="Q172" s="243"/>
      <c r="R172" s="243"/>
      <c r="S172" s="243"/>
      <c r="T172" s="244"/>
      <c r="AT172" s="245" t="s">
        <v>136</v>
      </c>
      <c r="AU172" s="245" t="s">
        <v>84</v>
      </c>
      <c r="AV172" s="12" t="s">
        <v>84</v>
      </c>
      <c r="AW172" s="12" t="s">
        <v>31</v>
      </c>
      <c r="AX172" s="12" t="s">
        <v>74</v>
      </c>
      <c r="AY172" s="245" t="s">
        <v>126</v>
      </c>
    </row>
    <row r="173" s="12" customFormat="1">
      <c r="B173" s="234"/>
      <c r="C173" s="235"/>
      <c r="D173" s="236" t="s">
        <v>136</v>
      </c>
      <c r="E173" s="237" t="s">
        <v>1</v>
      </c>
      <c r="F173" s="238" t="s">
        <v>653</v>
      </c>
      <c r="G173" s="235"/>
      <c r="H173" s="239">
        <v>19.850000000000001</v>
      </c>
      <c r="I173" s="240"/>
      <c r="J173" s="235"/>
      <c r="K173" s="235"/>
      <c r="L173" s="241"/>
      <c r="M173" s="242"/>
      <c r="N173" s="243"/>
      <c r="O173" s="243"/>
      <c r="P173" s="243"/>
      <c r="Q173" s="243"/>
      <c r="R173" s="243"/>
      <c r="S173" s="243"/>
      <c r="T173" s="244"/>
      <c r="AT173" s="245" t="s">
        <v>136</v>
      </c>
      <c r="AU173" s="245" t="s">
        <v>84</v>
      </c>
      <c r="AV173" s="12" t="s">
        <v>84</v>
      </c>
      <c r="AW173" s="12" t="s">
        <v>31</v>
      </c>
      <c r="AX173" s="12" t="s">
        <v>74</v>
      </c>
      <c r="AY173" s="245" t="s">
        <v>126</v>
      </c>
    </row>
    <row r="174" s="12" customFormat="1">
      <c r="B174" s="234"/>
      <c r="C174" s="235"/>
      <c r="D174" s="236" t="s">
        <v>136</v>
      </c>
      <c r="E174" s="237" t="s">
        <v>1</v>
      </c>
      <c r="F174" s="238" t="s">
        <v>654</v>
      </c>
      <c r="G174" s="235"/>
      <c r="H174" s="239">
        <v>15.380000000000001</v>
      </c>
      <c r="I174" s="240"/>
      <c r="J174" s="235"/>
      <c r="K174" s="235"/>
      <c r="L174" s="241"/>
      <c r="M174" s="242"/>
      <c r="N174" s="243"/>
      <c r="O174" s="243"/>
      <c r="P174" s="243"/>
      <c r="Q174" s="243"/>
      <c r="R174" s="243"/>
      <c r="S174" s="243"/>
      <c r="T174" s="244"/>
      <c r="AT174" s="245" t="s">
        <v>136</v>
      </c>
      <c r="AU174" s="245" t="s">
        <v>84</v>
      </c>
      <c r="AV174" s="12" t="s">
        <v>84</v>
      </c>
      <c r="AW174" s="12" t="s">
        <v>31</v>
      </c>
      <c r="AX174" s="12" t="s">
        <v>74</v>
      </c>
      <c r="AY174" s="245" t="s">
        <v>126</v>
      </c>
    </row>
    <row r="175" s="12" customFormat="1">
      <c r="B175" s="234"/>
      <c r="C175" s="235"/>
      <c r="D175" s="236" t="s">
        <v>136</v>
      </c>
      <c r="E175" s="237" t="s">
        <v>1</v>
      </c>
      <c r="F175" s="238" t="s">
        <v>655</v>
      </c>
      <c r="G175" s="235"/>
      <c r="H175" s="239">
        <v>16.971</v>
      </c>
      <c r="I175" s="240"/>
      <c r="J175" s="235"/>
      <c r="K175" s="235"/>
      <c r="L175" s="241"/>
      <c r="M175" s="242"/>
      <c r="N175" s="243"/>
      <c r="O175" s="243"/>
      <c r="P175" s="243"/>
      <c r="Q175" s="243"/>
      <c r="R175" s="243"/>
      <c r="S175" s="243"/>
      <c r="T175" s="244"/>
      <c r="AT175" s="245" t="s">
        <v>136</v>
      </c>
      <c r="AU175" s="245" t="s">
        <v>84</v>
      </c>
      <c r="AV175" s="12" t="s">
        <v>84</v>
      </c>
      <c r="AW175" s="12" t="s">
        <v>31</v>
      </c>
      <c r="AX175" s="12" t="s">
        <v>74</v>
      </c>
      <c r="AY175" s="245" t="s">
        <v>126</v>
      </c>
    </row>
    <row r="176" s="12" customFormat="1">
      <c r="B176" s="234"/>
      <c r="C176" s="235"/>
      <c r="D176" s="236" t="s">
        <v>136</v>
      </c>
      <c r="E176" s="237" t="s">
        <v>1</v>
      </c>
      <c r="F176" s="238" t="s">
        <v>656</v>
      </c>
      <c r="G176" s="235"/>
      <c r="H176" s="239">
        <v>75.599999999999994</v>
      </c>
      <c r="I176" s="240"/>
      <c r="J176" s="235"/>
      <c r="K176" s="235"/>
      <c r="L176" s="241"/>
      <c r="M176" s="242"/>
      <c r="N176" s="243"/>
      <c r="O176" s="243"/>
      <c r="P176" s="243"/>
      <c r="Q176" s="243"/>
      <c r="R176" s="243"/>
      <c r="S176" s="243"/>
      <c r="T176" s="244"/>
      <c r="AT176" s="245" t="s">
        <v>136</v>
      </c>
      <c r="AU176" s="245" t="s">
        <v>84</v>
      </c>
      <c r="AV176" s="12" t="s">
        <v>84</v>
      </c>
      <c r="AW176" s="12" t="s">
        <v>31</v>
      </c>
      <c r="AX176" s="12" t="s">
        <v>74</v>
      </c>
      <c r="AY176" s="245" t="s">
        <v>126</v>
      </c>
    </row>
    <row r="177" s="12" customFormat="1">
      <c r="B177" s="234"/>
      <c r="C177" s="235"/>
      <c r="D177" s="236" t="s">
        <v>136</v>
      </c>
      <c r="E177" s="237" t="s">
        <v>1</v>
      </c>
      <c r="F177" s="238" t="s">
        <v>657</v>
      </c>
      <c r="G177" s="235"/>
      <c r="H177" s="239">
        <v>13.94</v>
      </c>
      <c r="I177" s="240"/>
      <c r="J177" s="235"/>
      <c r="K177" s="235"/>
      <c r="L177" s="241"/>
      <c r="M177" s="242"/>
      <c r="N177" s="243"/>
      <c r="O177" s="243"/>
      <c r="P177" s="243"/>
      <c r="Q177" s="243"/>
      <c r="R177" s="243"/>
      <c r="S177" s="243"/>
      <c r="T177" s="244"/>
      <c r="AT177" s="245" t="s">
        <v>136</v>
      </c>
      <c r="AU177" s="245" t="s">
        <v>84</v>
      </c>
      <c r="AV177" s="12" t="s">
        <v>84</v>
      </c>
      <c r="AW177" s="12" t="s">
        <v>31</v>
      </c>
      <c r="AX177" s="12" t="s">
        <v>74</v>
      </c>
      <c r="AY177" s="245" t="s">
        <v>126</v>
      </c>
    </row>
    <row r="178" s="12" customFormat="1">
      <c r="B178" s="234"/>
      <c r="C178" s="235"/>
      <c r="D178" s="236" t="s">
        <v>136</v>
      </c>
      <c r="E178" s="237" t="s">
        <v>1</v>
      </c>
      <c r="F178" s="238" t="s">
        <v>658</v>
      </c>
      <c r="G178" s="235"/>
      <c r="H178" s="239">
        <v>39.600000000000001</v>
      </c>
      <c r="I178" s="240"/>
      <c r="J178" s="235"/>
      <c r="K178" s="235"/>
      <c r="L178" s="241"/>
      <c r="M178" s="242"/>
      <c r="N178" s="243"/>
      <c r="O178" s="243"/>
      <c r="P178" s="243"/>
      <c r="Q178" s="243"/>
      <c r="R178" s="243"/>
      <c r="S178" s="243"/>
      <c r="T178" s="244"/>
      <c r="AT178" s="245" t="s">
        <v>136</v>
      </c>
      <c r="AU178" s="245" t="s">
        <v>84</v>
      </c>
      <c r="AV178" s="12" t="s">
        <v>84</v>
      </c>
      <c r="AW178" s="12" t="s">
        <v>31</v>
      </c>
      <c r="AX178" s="12" t="s">
        <v>74</v>
      </c>
      <c r="AY178" s="245" t="s">
        <v>126</v>
      </c>
    </row>
    <row r="179" s="12" customFormat="1">
      <c r="B179" s="234"/>
      <c r="C179" s="235"/>
      <c r="D179" s="236" t="s">
        <v>136</v>
      </c>
      <c r="E179" s="237" t="s">
        <v>1</v>
      </c>
      <c r="F179" s="238" t="s">
        <v>659</v>
      </c>
      <c r="G179" s="235"/>
      <c r="H179" s="239">
        <v>15.449999999999999</v>
      </c>
      <c r="I179" s="240"/>
      <c r="J179" s="235"/>
      <c r="K179" s="235"/>
      <c r="L179" s="241"/>
      <c r="M179" s="242"/>
      <c r="N179" s="243"/>
      <c r="O179" s="243"/>
      <c r="P179" s="243"/>
      <c r="Q179" s="243"/>
      <c r="R179" s="243"/>
      <c r="S179" s="243"/>
      <c r="T179" s="244"/>
      <c r="AT179" s="245" t="s">
        <v>136</v>
      </c>
      <c r="AU179" s="245" t="s">
        <v>84</v>
      </c>
      <c r="AV179" s="12" t="s">
        <v>84</v>
      </c>
      <c r="AW179" s="12" t="s">
        <v>31</v>
      </c>
      <c r="AX179" s="12" t="s">
        <v>74</v>
      </c>
      <c r="AY179" s="245" t="s">
        <v>126</v>
      </c>
    </row>
    <row r="180" s="12" customFormat="1">
      <c r="B180" s="234"/>
      <c r="C180" s="235"/>
      <c r="D180" s="236" t="s">
        <v>136</v>
      </c>
      <c r="E180" s="237" t="s">
        <v>1</v>
      </c>
      <c r="F180" s="238" t="s">
        <v>660</v>
      </c>
      <c r="G180" s="235"/>
      <c r="H180" s="239">
        <v>22.484000000000002</v>
      </c>
      <c r="I180" s="240"/>
      <c r="J180" s="235"/>
      <c r="K180" s="235"/>
      <c r="L180" s="241"/>
      <c r="M180" s="242"/>
      <c r="N180" s="243"/>
      <c r="O180" s="243"/>
      <c r="P180" s="243"/>
      <c r="Q180" s="243"/>
      <c r="R180" s="243"/>
      <c r="S180" s="243"/>
      <c r="T180" s="244"/>
      <c r="AT180" s="245" t="s">
        <v>136</v>
      </c>
      <c r="AU180" s="245" t="s">
        <v>84</v>
      </c>
      <c r="AV180" s="12" t="s">
        <v>84</v>
      </c>
      <c r="AW180" s="12" t="s">
        <v>31</v>
      </c>
      <c r="AX180" s="12" t="s">
        <v>74</v>
      </c>
      <c r="AY180" s="245" t="s">
        <v>126</v>
      </c>
    </row>
    <row r="181" s="12" customFormat="1">
      <c r="B181" s="234"/>
      <c r="C181" s="235"/>
      <c r="D181" s="236" t="s">
        <v>136</v>
      </c>
      <c r="E181" s="237" t="s">
        <v>1</v>
      </c>
      <c r="F181" s="238" t="s">
        <v>661</v>
      </c>
      <c r="G181" s="235"/>
      <c r="H181" s="239">
        <v>15.35</v>
      </c>
      <c r="I181" s="240"/>
      <c r="J181" s="235"/>
      <c r="K181" s="235"/>
      <c r="L181" s="241"/>
      <c r="M181" s="242"/>
      <c r="N181" s="243"/>
      <c r="O181" s="243"/>
      <c r="P181" s="243"/>
      <c r="Q181" s="243"/>
      <c r="R181" s="243"/>
      <c r="S181" s="243"/>
      <c r="T181" s="244"/>
      <c r="AT181" s="245" t="s">
        <v>136</v>
      </c>
      <c r="AU181" s="245" t="s">
        <v>84</v>
      </c>
      <c r="AV181" s="12" t="s">
        <v>84</v>
      </c>
      <c r="AW181" s="12" t="s">
        <v>31</v>
      </c>
      <c r="AX181" s="12" t="s">
        <v>74</v>
      </c>
      <c r="AY181" s="245" t="s">
        <v>126</v>
      </c>
    </row>
    <row r="182" s="12" customFormat="1">
      <c r="B182" s="234"/>
      <c r="C182" s="235"/>
      <c r="D182" s="236" t="s">
        <v>136</v>
      </c>
      <c r="E182" s="237" t="s">
        <v>1</v>
      </c>
      <c r="F182" s="238" t="s">
        <v>152</v>
      </c>
      <c r="G182" s="235"/>
      <c r="H182" s="239">
        <v>32.399999999999999</v>
      </c>
      <c r="I182" s="240"/>
      <c r="J182" s="235"/>
      <c r="K182" s="235"/>
      <c r="L182" s="241"/>
      <c r="M182" s="242"/>
      <c r="N182" s="243"/>
      <c r="O182" s="243"/>
      <c r="P182" s="243"/>
      <c r="Q182" s="243"/>
      <c r="R182" s="243"/>
      <c r="S182" s="243"/>
      <c r="T182" s="244"/>
      <c r="AT182" s="245" t="s">
        <v>136</v>
      </c>
      <c r="AU182" s="245" t="s">
        <v>84</v>
      </c>
      <c r="AV182" s="12" t="s">
        <v>84</v>
      </c>
      <c r="AW182" s="12" t="s">
        <v>31</v>
      </c>
      <c r="AX182" s="12" t="s">
        <v>74</v>
      </c>
      <c r="AY182" s="245" t="s">
        <v>126</v>
      </c>
    </row>
    <row r="183" s="12" customFormat="1">
      <c r="B183" s="234"/>
      <c r="C183" s="235"/>
      <c r="D183" s="236" t="s">
        <v>136</v>
      </c>
      <c r="E183" s="237" t="s">
        <v>1</v>
      </c>
      <c r="F183" s="238" t="s">
        <v>153</v>
      </c>
      <c r="G183" s="235"/>
      <c r="H183" s="239">
        <v>57.600000000000001</v>
      </c>
      <c r="I183" s="240"/>
      <c r="J183" s="235"/>
      <c r="K183" s="235"/>
      <c r="L183" s="241"/>
      <c r="M183" s="242"/>
      <c r="N183" s="243"/>
      <c r="O183" s="243"/>
      <c r="P183" s="243"/>
      <c r="Q183" s="243"/>
      <c r="R183" s="243"/>
      <c r="S183" s="243"/>
      <c r="T183" s="244"/>
      <c r="AT183" s="245" t="s">
        <v>136</v>
      </c>
      <c r="AU183" s="245" t="s">
        <v>84</v>
      </c>
      <c r="AV183" s="12" t="s">
        <v>84</v>
      </c>
      <c r="AW183" s="12" t="s">
        <v>31</v>
      </c>
      <c r="AX183" s="12" t="s">
        <v>74</v>
      </c>
      <c r="AY183" s="245" t="s">
        <v>126</v>
      </c>
    </row>
    <row r="184" s="12" customFormat="1">
      <c r="B184" s="234"/>
      <c r="C184" s="235"/>
      <c r="D184" s="236" t="s">
        <v>136</v>
      </c>
      <c r="E184" s="237" t="s">
        <v>1</v>
      </c>
      <c r="F184" s="238" t="s">
        <v>154</v>
      </c>
      <c r="G184" s="235"/>
      <c r="H184" s="239">
        <v>30</v>
      </c>
      <c r="I184" s="240"/>
      <c r="J184" s="235"/>
      <c r="K184" s="235"/>
      <c r="L184" s="241"/>
      <c r="M184" s="242"/>
      <c r="N184" s="243"/>
      <c r="O184" s="243"/>
      <c r="P184" s="243"/>
      <c r="Q184" s="243"/>
      <c r="R184" s="243"/>
      <c r="S184" s="243"/>
      <c r="T184" s="244"/>
      <c r="AT184" s="245" t="s">
        <v>136</v>
      </c>
      <c r="AU184" s="245" t="s">
        <v>84</v>
      </c>
      <c r="AV184" s="12" t="s">
        <v>84</v>
      </c>
      <c r="AW184" s="12" t="s">
        <v>31</v>
      </c>
      <c r="AX184" s="12" t="s">
        <v>74</v>
      </c>
      <c r="AY184" s="245" t="s">
        <v>126</v>
      </c>
    </row>
    <row r="185" s="12" customFormat="1">
      <c r="B185" s="234"/>
      <c r="C185" s="235"/>
      <c r="D185" s="236" t="s">
        <v>136</v>
      </c>
      <c r="E185" s="237" t="s">
        <v>1</v>
      </c>
      <c r="F185" s="238" t="s">
        <v>155</v>
      </c>
      <c r="G185" s="235"/>
      <c r="H185" s="239">
        <v>72.599999999999994</v>
      </c>
      <c r="I185" s="240"/>
      <c r="J185" s="235"/>
      <c r="K185" s="235"/>
      <c r="L185" s="241"/>
      <c r="M185" s="242"/>
      <c r="N185" s="243"/>
      <c r="O185" s="243"/>
      <c r="P185" s="243"/>
      <c r="Q185" s="243"/>
      <c r="R185" s="243"/>
      <c r="S185" s="243"/>
      <c r="T185" s="244"/>
      <c r="AT185" s="245" t="s">
        <v>136</v>
      </c>
      <c r="AU185" s="245" t="s">
        <v>84</v>
      </c>
      <c r="AV185" s="12" t="s">
        <v>84</v>
      </c>
      <c r="AW185" s="12" t="s">
        <v>31</v>
      </c>
      <c r="AX185" s="12" t="s">
        <v>74</v>
      </c>
      <c r="AY185" s="245" t="s">
        <v>126</v>
      </c>
    </row>
    <row r="186" s="12" customFormat="1">
      <c r="B186" s="234"/>
      <c r="C186" s="235"/>
      <c r="D186" s="236" t="s">
        <v>136</v>
      </c>
      <c r="E186" s="237" t="s">
        <v>1</v>
      </c>
      <c r="F186" s="238" t="s">
        <v>662</v>
      </c>
      <c r="G186" s="235"/>
      <c r="H186" s="239">
        <v>16.699999999999999</v>
      </c>
      <c r="I186" s="240"/>
      <c r="J186" s="235"/>
      <c r="K186" s="235"/>
      <c r="L186" s="241"/>
      <c r="M186" s="242"/>
      <c r="N186" s="243"/>
      <c r="O186" s="243"/>
      <c r="P186" s="243"/>
      <c r="Q186" s="243"/>
      <c r="R186" s="243"/>
      <c r="S186" s="243"/>
      <c r="T186" s="244"/>
      <c r="AT186" s="245" t="s">
        <v>136</v>
      </c>
      <c r="AU186" s="245" t="s">
        <v>84</v>
      </c>
      <c r="AV186" s="12" t="s">
        <v>84</v>
      </c>
      <c r="AW186" s="12" t="s">
        <v>31</v>
      </c>
      <c r="AX186" s="12" t="s">
        <v>74</v>
      </c>
      <c r="AY186" s="245" t="s">
        <v>126</v>
      </c>
    </row>
    <row r="187" s="12" customFormat="1">
      <c r="B187" s="234"/>
      <c r="C187" s="235"/>
      <c r="D187" s="236" t="s">
        <v>136</v>
      </c>
      <c r="E187" s="237" t="s">
        <v>1</v>
      </c>
      <c r="F187" s="238" t="s">
        <v>663</v>
      </c>
      <c r="G187" s="235"/>
      <c r="H187" s="239">
        <v>6.7199999999999998</v>
      </c>
      <c r="I187" s="240"/>
      <c r="J187" s="235"/>
      <c r="K187" s="235"/>
      <c r="L187" s="241"/>
      <c r="M187" s="242"/>
      <c r="N187" s="243"/>
      <c r="O187" s="243"/>
      <c r="P187" s="243"/>
      <c r="Q187" s="243"/>
      <c r="R187" s="243"/>
      <c r="S187" s="243"/>
      <c r="T187" s="244"/>
      <c r="AT187" s="245" t="s">
        <v>136</v>
      </c>
      <c r="AU187" s="245" t="s">
        <v>84</v>
      </c>
      <c r="AV187" s="12" t="s">
        <v>84</v>
      </c>
      <c r="AW187" s="12" t="s">
        <v>31</v>
      </c>
      <c r="AX187" s="12" t="s">
        <v>74</v>
      </c>
      <c r="AY187" s="245" t="s">
        <v>126</v>
      </c>
    </row>
    <row r="188" s="12" customFormat="1">
      <c r="B188" s="234"/>
      <c r="C188" s="235"/>
      <c r="D188" s="236" t="s">
        <v>136</v>
      </c>
      <c r="E188" s="237" t="s">
        <v>1</v>
      </c>
      <c r="F188" s="238" t="s">
        <v>664</v>
      </c>
      <c r="G188" s="235"/>
      <c r="H188" s="239">
        <v>10.699999999999999</v>
      </c>
      <c r="I188" s="240"/>
      <c r="J188" s="235"/>
      <c r="K188" s="235"/>
      <c r="L188" s="241"/>
      <c r="M188" s="242"/>
      <c r="N188" s="243"/>
      <c r="O188" s="243"/>
      <c r="P188" s="243"/>
      <c r="Q188" s="243"/>
      <c r="R188" s="243"/>
      <c r="S188" s="243"/>
      <c r="T188" s="244"/>
      <c r="AT188" s="245" t="s">
        <v>136</v>
      </c>
      <c r="AU188" s="245" t="s">
        <v>84</v>
      </c>
      <c r="AV188" s="12" t="s">
        <v>84</v>
      </c>
      <c r="AW188" s="12" t="s">
        <v>31</v>
      </c>
      <c r="AX188" s="12" t="s">
        <v>74</v>
      </c>
      <c r="AY188" s="245" t="s">
        <v>126</v>
      </c>
    </row>
    <row r="189" s="12" customFormat="1">
      <c r="B189" s="234"/>
      <c r="C189" s="235"/>
      <c r="D189" s="236" t="s">
        <v>136</v>
      </c>
      <c r="E189" s="237" t="s">
        <v>1</v>
      </c>
      <c r="F189" s="238" t="s">
        <v>665</v>
      </c>
      <c r="G189" s="235"/>
      <c r="H189" s="239">
        <v>7.9000000000000004</v>
      </c>
      <c r="I189" s="240"/>
      <c r="J189" s="235"/>
      <c r="K189" s="235"/>
      <c r="L189" s="241"/>
      <c r="M189" s="242"/>
      <c r="N189" s="243"/>
      <c r="O189" s="243"/>
      <c r="P189" s="243"/>
      <c r="Q189" s="243"/>
      <c r="R189" s="243"/>
      <c r="S189" s="243"/>
      <c r="T189" s="244"/>
      <c r="AT189" s="245" t="s">
        <v>136</v>
      </c>
      <c r="AU189" s="245" t="s">
        <v>84</v>
      </c>
      <c r="AV189" s="12" t="s">
        <v>84</v>
      </c>
      <c r="AW189" s="12" t="s">
        <v>31</v>
      </c>
      <c r="AX189" s="12" t="s">
        <v>74</v>
      </c>
      <c r="AY189" s="245" t="s">
        <v>126</v>
      </c>
    </row>
    <row r="190" s="12" customFormat="1">
      <c r="B190" s="234"/>
      <c r="C190" s="235"/>
      <c r="D190" s="236" t="s">
        <v>136</v>
      </c>
      <c r="E190" s="237" t="s">
        <v>1</v>
      </c>
      <c r="F190" s="238" t="s">
        <v>666</v>
      </c>
      <c r="G190" s="235"/>
      <c r="H190" s="239">
        <v>7.9000000000000004</v>
      </c>
      <c r="I190" s="240"/>
      <c r="J190" s="235"/>
      <c r="K190" s="235"/>
      <c r="L190" s="241"/>
      <c r="M190" s="242"/>
      <c r="N190" s="243"/>
      <c r="O190" s="243"/>
      <c r="P190" s="243"/>
      <c r="Q190" s="243"/>
      <c r="R190" s="243"/>
      <c r="S190" s="243"/>
      <c r="T190" s="244"/>
      <c r="AT190" s="245" t="s">
        <v>136</v>
      </c>
      <c r="AU190" s="245" t="s">
        <v>84</v>
      </c>
      <c r="AV190" s="12" t="s">
        <v>84</v>
      </c>
      <c r="AW190" s="12" t="s">
        <v>31</v>
      </c>
      <c r="AX190" s="12" t="s">
        <v>74</v>
      </c>
      <c r="AY190" s="245" t="s">
        <v>126</v>
      </c>
    </row>
    <row r="191" s="12" customFormat="1">
      <c r="B191" s="234"/>
      <c r="C191" s="235"/>
      <c r="D191" s="236" t="s">
        <v>136</v>
      </c>
      <c r="E191" s="237" t="s">
        <v>1</v>
      </c>
      <c r="F191" s="238" t="s">
        <v>667</v>
      </c>
      <c r="G191" s="235"/>
      <c r="H191" s="239">
        <v>7.9000000000000004</v>
      </c>
      <c r="I191" s="240"/>
      <c r="J191" s="235"/>
      <c r="K191" s="235"/>
      <c r="L191" s="241"/>
      <c r="M191" s="242"/>
      <c r="N191" s="243"/>
      <c r="O191" s="243"/>
      <c r="P191" s="243"/>
      <c r="Q191" s="243"/>
      <c r="R191" s="243"/>
      <c r="S191" s="243"/>
      <c r="T191" s="244"/>
      <c r="AT191" s="245" t="s">
        <v>136</v>
      </c>
      <c r="AU191" s="245" t="s">
        <v>84</v>
      </c>
      <c r="AV191" s="12" t="s">
        <v>84</v>
      </c>
      <c r="AW191" s="12" t="s">
        <v>31</v>
      </c>
      <c r="AX191" s="12" t="s">
        <v>74</v>
      </c>
      <c r="AY191" s="245" t="s">
        <v>126</v>
      </c>
    </row>
    <row r="192" s="12" customFormat="1">
      <c r="B192" s="234"/>
      <c r="C192" s="235"/>
      <c r="D192" s="236" t="s">
        <v>136</v>
      </c>
      <c r="E192" s="237" t="s">
        <v>1</v>
      </c>
      <c r="F192" s="238" t="s">
        <v>668</v>
      </c>
      <c r="G192" s="235"/>
      <c r="H192" s="239">
        <v>7.9000000000000004</v>
      </c>
      <c r="I192" s="240"/>
      <c r="J192" s="235"/>
      <c r="K192" s="235"/>
      <c r="L192" s="241"/>
      <c r="M192" s="242"/>
      <c r="N192" s="243"/>
      <c r="O192" s="243"/>
      <c r="P192" s="243"/>
      <c r="Q192" s="243"/>
      <c r="R192" s="243"/>
      <c r="S192" s="243"/>
      <c r="T192" s="244"/>
      <c r="AT192" s="245" t="s">
        <v>136</v>
      </c>
      <c r="AU192" s="245" t="s">
        <v>84</v>
      </c>
      <c r="AV192" s="12" t="s">
        <v>84</v>
      </c>
      <c r="AW192" s="12" t="s">
        <v>31</v>
      </c>
      <c r="AX192" s="12" t="s">
        <v>74</v>
      </c>
      <c r="AY192" s="245" t="s">
        <v>126</v>
      </c>
    </row>
    <row r="193" s="12" customFormat="1">
      <c r="B193" s="234"/>
      <c r="C193" s="235"/>
      <c r="D193" s="236" t="s">
        <v>136</v>
      </c>
      <c r="E193" s="237" t="s">
        <v>1</v>
      </c>
      <c r="F193" s="238" t="s">
        <v>669</v>
      </c>
      <c r="G193" s="235"/>
      <c r="H193" s="239">
        <v>12</v>
      </c>
      <c r="I193" s="240"/>
      <c r="J193" s="235"/>
      <c r="K193" s="235"/>
      <c r="L193" s="241"/>
      <c r="M193" s="242"/>
      <c r="N193" s="243"/>
      <c r="O193" s="243"/>
      <c r="P193" s="243"/>
      <c r="Q193" s="243"/>
      <c r="R193" s="243"/>
      <c r="S193" s="243"/>
      <c r="T193" s="244"/>
      <c r="AT193" s="245" t="s">
        <v>136</v>
      </c>
      <c r="AU193" s="245" t="s">
        <v>84</v>
      </c>
      <c r="AV193" s="12" t="s">
        <v>84</v>
      </c>
      <c r="AW193" s="12" t="s">
        <v>31</v>
      </c>
      <c r="AX193" s="12" t="s">
        <v>74</v>
      </c>
      <c r="AY193" s="245" t="s">
        <v>126</v>
      </c>
    </row>
    <row r="194" s="12" customFormat="1">
      <c r="B194" s="234"/>
      <c r="C194" s="235"/>
      <c r="D194" s="236" t="s">
        <v>136</v>
      </c>
      <c r="E194" s="237" t="s">
        <v>1</v>
      </c>
      <c r="F194" s="238" t="s">
        <v>156</v>
      </c>
      <c r="G194" s="235"/>
      <c r="H194" s="239">
        <v>76.799999999999997</v>
      </c>
      <c r="I194" s="240"/>
      <c r="J194" s="235"/>
      <c r="K194" s="235"/>
      <c r="L194" s="241"/>
      <c r="M194" s="242"/>
      <c r="N194" s="243"/>
      <c r="O194" s="243"/>
      <c r="P194" s="243"/>
      <c r="Q194" s="243"/>
      <c r="R194" s="243"/>
      <c r="S194" s="243"/>
      <c r="T194" s="244"/>
      <c r="AT194" s="245" t="s">
        <v>136</v>
      </c>
      <c r="AU194" s="245" t="s">
        <v>84</v>
      </c>
      <c r="AV194" s="12" t="s">
        <v>84</v>
      </c>
      <c r="AW194" s="12" t="s">
        <v>31</v>
      </c>
      <c r="AX194" s="12" t="s">
        <v>74</v>
      </c>
      <c r="AY194" s="245" t="s">
        <v>126</v>
      </c>
    </row>
    <row r="195" s="12" customFormat="1">
      <c r="B195" s="234"/>
      <c r="C195" s="235"/>
      <c r="D195" s="236" t="s">
        <v>136</v>
      </c>
      <c r="E195" s="237" t="s">
        <v>1</v>
      </c>
      <c r="F195" s="238" t="s">
        <v>157</v>
      </c>
      <c r="G195" s="235"/>
      <c r="H195" s="239">
        <v>35.399999999999999</v>
      </c>
      <c r="I195" s="240"/>
      <c r="J195" s="235"/>
      <c r="K195" s="235"/>
      <c r="L195" s="241"/>
      <c r="M195" s="242"/>
      <c r="N195" s="243"/>
      <c r="O195" s="243"/>
      <c r="P195" s="243"/>
      <c r="Q195" s="243"/>
      <c r="R195" s="243"/>
      <c r="S195" s="243"/>
      <c r="T195" s="244"/>
      <c r="AT195" s="245" t="s">
        <v>136</v>
      </c>
      <c r="AU195" s="245" t="s">
        <v>84</v>
      </c>
      <c r="AV195" s="12" t="s">
        <v>84</v>
      </c>
      <c r="AW195" s="12" t="s">
        <v>31</v>
      </c>
      <c r="AX195" s="12" t="s">
        <v>74</v>
      </c>
      <c r="AY195" s="245" t="s">
        <v>126</v>
      </c>
    </row>
    <row r="196" s="12" customFormat="1">
      <c r="B196" s="234"/>
      <c r="C196" s="235"/>
      <c r="D196" s="236" t="s">
        <v>136</v>
      </c>
      <c r="E196" s="237" t="s">
        <v>1</v>
      </c>
      <c r="F196" s="238" t="s">
        <v>670</v>
      </c>
      <c r="G196" s="235"/>
      <c r="H196" s="239">
        <v>31</v>
      </c>
      <c r="I196" s="240"/>
      <c r="J196" s="235"/>
      <c r="K196" s="235"/>
      <c r="L196" s="241"/>
      <c r="M196" s="242"/>
      <c r="N196" s="243"/>
      <c r="O196" s="243"/>
      <c r="P196" s="243"/>
      <c r="Q196" s="243"/>
      <c r="R196" s="243"/>
      <c r="S196" s="243"/>
      <c r="T196" s="244"/>
      <c r="AT196" s="245" t="s">
        <v>136</v>
      </c>
      <c r="AU196" s="245" t="s">
        <v>84</v>
      </c>
      <c r="AV196" s="12" t="s">
        <v>84</v>
      </c>
      <c r="AW196" s="12" t="s">
        <v>31</v>
      </c>
      <c r="AX196" s="12" t="s">
        <v>74</v>
      </c>
      <c r="AY196" s="245" t="s">
        <v>126</v>
      </c>
    </row>
    <row r="197" s="12" customFormat="1">
      <c r="B197" s="234"/>
      <c r="C197" s="235"/>
      <c r="D197" s="236" t="s">
        <v>136</v>
      </c>
      <c r="E197" s="237" t="s">
        <v>1</v>
      </c>
      <c r="F197" s="238" t="s">
        <v>671</v>
      </c>
      <c r="G197" s="235"/>
      <c r="H197" s="239">
        <v>22.75</v>
      </c>
      <c r="I197" s="240"/>
      <c r="J197" s="235"/>
      <c r="K197" s="235"/>
      <c r="L197" s="241"/>
      <c r="M197" s="242"/>
      <c r="N197" s="243"/>
      <c r="O197" s="243"/>
      <c r="P197" s="243"/>
      <c r="Q197" s="243"/>
      <c r="R197" s="243"/>
      <c r="S197" s="243"/>
      <c r="T197" s="244"/>
      <c r="AT197" s="245" t="s">
        <v>136</v>
      </c>
      <c r="AU197" s="245" t="s">
        <v>84</v>
      </c>
      <c r="AV197" s="12" t="s">
        <v>84</v>
      </c>
      <c r="AW197" s="12" t="s">
        <v>31</v>
      </c>
      <c r="AX197" s="12" t="s">
        <v>74</v>
      </c>
      <c r="AY197" s="245" t="s">
        <v>126</v>
      </c>
    </row>
    <row r="198" s="12" customFormat="1">
      <c r="B198" s="234"/>
      <c r="C198" s="235"/>
      <c r="D198" s="236" t="s">
        <v>136</v>
      </c>
      <c r="E198" s="237" t="s">
        <v>1</v>
      </c>
      <c r="F198" s="238" t="s">
        <v>672</v>
      </c>
      <c r="G198" s="235"/>
      <c r="H198" s="239">
        <v>59.520000000000003</v>
      </c>
      <c r="I198" s="240"/>
      <c r="J198" s="235"/>
      <c r="K198" s="235"/>
      <c r="L198" s="241"/>
      <c r="M198" s="242"/>
      <c r="N198" s="243"/>
      <c r="O198" s="243"/>
      <c r="P198" s="243"/>
      <c r="Q198" s="243"/>
      <c r="R198" s="243"/>
      <c r="S198" s="243"/>
      <c r="T198" s="244"/>
      <c r="AT198" s="245" t="s">
        <v>136</v>
      </c>
      <c r="AU198" s="245" t="s">
        <v>84</v>
      </c>
      <c r="AV198" s="12" t="s">
        <v>84</v>
      </c>
      <c r="AW198" s="12" t="s">
        <v>31</v>
      </c>
      <c r="AX198" s="12" t="s">
        <v>74</v>
      </c>
      <c r="AY198" s="245" t="s">
        <v>126</v>
      </c>
    </row>
    <row r="199" s="12" customFormat="1">
      <c r="B199" s="234"/>
      <c r="C199" s="235"/>
      <c r="D199" s="236" t="s">
        <v>136</v>
      </c>
      <c r="E199" s="237" t="s">
        <v>1</v>
      </c>
      <c r="F199" s="238" t="s">
        <v>673</v>
      </c>
      <c r="G199" s="235"/>
      <c r="H199" s="239">
        <v>27.280000000000001</v>
      </c>
      <c r="I199" s="240"/>
      <c r="J199" s="235"/>
      <c r="K199" s="235"/>
      <c r="L199" s="241"/>
      <c r="M199" s="242"/>
      <c r="N199" s="243"/>
      <c r="O199" s="243"/>
      <c r="P199" s="243"/>
      <c r="Q199" s="243"/>
      <c r="R199" s="243"/>
      <c r="S199" s="243"/>
      <c r="T199" s="244"/>
      <c r="AT199" s="245" t="s">
        <v>136</v>
      </c>
      <c r="AU199" s="245" t="s">
        <v>84</v>
      </c>
      <c r="AV199" s="12" t="s">
        <v>84</v>
      </c>
      <c r="AW199" s="12" t="s">
        <v>31</v>
      </c>
      <c r="AX199" s="12" t="s">
        <v>74</v>
      </c>
      <c r="AY199" s="245" t="s">
        <v>126</v>
      </c>
    </row>
    <row r="200" s="13" customFormat="1">
      <c r="B200" s="246"/>
      <c r="C200" s="247"/>
      <c r="D200" s="236" t="s">
        <v>136</v>
      </c>
      <c r="E200" s="248" t="s">
        <v>1</v>
      </c>
      <c r="F200" s="249" t="s">
        <v>144</v>
      </c>
      <c r="G200" s="247"/>
      <c r="H200" s="250">
        <v>786.25300000000004</v>
      </c>
      <c r="I200" s="251"/>
      <c r="J200" s="247"/>
      <c r="K200" s="247"/>
      <c r="L200" s="252"/>
      <c r="M200" s="253"/>
      <c r="N200" s="254"/>
      <c r="O200" s="254"/>
      <c r="P200" s="254"/>
      <c r="Q200" s="254"/>
      <c r="R200" s="254"/>
      <c r="S200" s="254"/>
      <c r="T200" s="255"/>
      <c r="AT200" s="256" t="s">
        <v>136</v>
      </c>
      <c r="AU200" s="256" t="s">
        <v>84</v>
      </c>
      <c r="AV200" s="13" t="s">
        <v>134</v>
      </c>
      <c r="AW200" s="13" t="s">
        <v>31</v>
      </c>
      <c r="AX200" s="13" t="s">
        <v>82</v>
      </c>
      <c r="AY200" s="256" t="s">
        <v>126</v>
      </c>
    </row>
    <row r="201" s="1" customFormat="1" ht="24" customHeight="1">
      <c r="B201" s="36"/>
      <c r="C201" s="221" t="s">
        <v>158</v>
      </c>
      <c r="D201" s="221" t="s">
        <v>129</v>
      </c>
      <c r="E201" s="222" t="s">
        <v>677</v>
      </c>
      <c r="F201" s="223" t="s">
        <v>678</v>
      </c>
      <c r="G201" s="224" t="s">
        <v>132</v>
      </c>
      <c r="H201" s="225">
        <v>453.38999999999999</v>
      </c>
      <c r="I201" s="226"/>
      <c r="J201" s="227">
        <f>ROUND(I201*H201,2)</f>
        <v>0</v>
      </c>
      <c r="K201" s="223" t="s">
        <v>1</v>
      </c>
      <c r="L201" s="41"/>
      <c r="M201" s="228" t="s">
        <v>1</v>
      </c>
      <c r="N201" s="229" t="s">
        <v>39</v>
      </c>
      <c r="O201" s="84"/>
      <c r="P201" s="230">
        <f>O201*H201</f>
        <v>0</v>
      </c>
      <c r="Q201" s="230">
        <v>0</v>
      </c>
      <c r="R201" s="230">
        <f>Q201*H201</f>
        <v>0</v>
      </c>
      <c r="S201" s="230">
        <v>0</v>
      </c>
      <c r="T201" s="231">
        <f>S201*H201</f>
        <v>0</v>
      </c>
      <c r="AR201" s="232" t="s">
        <v>134</v>
      </c>
      <c r="AT201" s="232" t="s">
        <v>129</v>
      </c>
      <c r="AU201" s="232" t="s">
        <v>84</v>
      </c>
      <c r="AY201" s="15" t="s">
        <v>126</v>
      </c>
      <c r="BE201" s="233">
        <f><![CDATA[IF(N201="základní",J201,0)]]></f>
        <v>0</v>
      </c>
      <c r="BF201" s="233">
        <f><![CDATA[IF(N201="snížená",J201,0)]]></f>
        <v>0</v>
      </c>
      <c r="BG201" s="233">
        <f><![CDATA[IF(N201="zákl. přenesená",J201,0)]]></f>
        <v>0</v>
      </c>
      <c r="BH201" s="233">
        <f><![CDATA[IF(N201="sníž. přenesená",J201,0)]]></f>
        <v>0</v>
      </c>
      <c r="BI201" s="233">
        <f><![CDATA[IF(N201="nulová",J201,0)]]></f>
        <v>0</v>
      </c>
      <c r="BJ201" s="15" t="s">
        <v>82</v>
      </c>
      <c r="BK201" s="233">
        <f>ROUND(I201*H201,2)</f>
        <v>0</v>
      </c>
      <c r="BL201" s="15" t="s">
        <v>134</v>
      </c>
      <c r="BM201" s="232" t="s">
        <v>679</v>
      </c>
    </row>
    <row r="202" s="12" customFormat="1">
      <c r="B202" s="234"/>
      <c r="C202" s="235"/>
      <c r="D202" s="236" t="s">
        <v>136</v>
      </c>
      <c r="E202" s="237" t="s">
        <v>1</v>
      </c>
      <c r="F202" s="238" t="s">
        <v>680</v>
      </c>
      <c r="G202" s="235"/>
      <c r="H202" s="239">
        <v>17</v>
      </c>
      <c r="I202" s="240"/>
      <c r="J202" s="235"/>
      <c r="K202" s="235"/>
      <c r="L202" s="241"/>
      <c r="M202" s="242"/>
      <c r="N202" s="243"/>
      <c r="O202" s="243"/>
      <c r="P202" s="243"/>
      <c r="Q202" s="243"/>
      <c r="R202" s="243"/>
      <c r="S202" s="243"/>
      <c r="T202" s="244"/>
      <c r="AT202" s="245" t="s">
        <v>136</v>
      </c>
      <c r="AU202" s="245" t="s">
        <v>84</v>
      </c>
      <c r="AV202" s="12" t="s">
        <v>84</v>
      </c>
      <c r="AW202" s="12" t="s">
        <v>31</v>
      </c>
      <c r="AX202" s="12" t="s">
        <v>74</v>
      </c>
      <c r="AY202" s="245" t="s">
        <v>126</v>
      </c>
    </row>
    <row r="203" s="12" customFormat="1">
      <c r="B203" s="234"/>
      <c r="C203" s="235"/>
      <c r="D203" s="236" t="s">
        <v>136</v>
      </c>
      <c r="E203" s="237" t="s">
        <v>1</v>
      </c>
      <c r="F203" s="238" t="s">
        <v>681</v>
      </c>
      <c r="G203" s="235"/>
      <c r="H203" s="239">
        <v>16.739999999999998</v>
      </c>
      <c r="I203" s="240"/>
      <c r="J203" s="235"/>
      <c r="K203" s="235"/>
      <c r="L203" s="241"/>
      <c r="M203" s="242"/>
      <c r="N203" s="243"/>
      <c r="O203" s="243"/>
      <c r="P203" s="243"/>
      <c r="Q203" s="243"/>
      <c r="R203" s="243"/>
      <c r="S203" s="243"/>
      <c r="T203" s="244"/>
      <c r="AT203" s="245" t="s">
        <v>136</v>
      </c>
      <c r="AU203" s="245" t="s">
        <v>84</v>
      </c>
      <c r="AV203" s="12" t="s">
        <v>84</v>
      </c>
      <c r="AW203" s="12" t="s">
        <v>31</v>
      </c>
      <c r="AX203" s="12" t="s">
        <v>74</v>
      </c>
      <c r="AY203" s="245" t="s">
        <v>126</v>
      </c>
    </row>
    <row r="204" s="12" customFormat="1">
      <c r="B204" s="234"/>
      <c r="C204" s="235"/>
      <c r="D204" s="236" t="s">
        <v>136</v>
      </c>
      <c r="E204" s="237" t="s">
        <v>1</v>
      </c>
      <c r="F204" s="238" t="s">
        <v>682</v>
      </c>
      <c r="G204" s="235"/>
      <c r="H204" s="239">
        <v>21.02</v>
      </c>
      <c r="I204" s="240"/>
      <c r="J204" s="235"/>
      <c r="K204" s="235"/>
      <c r="L204" s="241"/>
      <c r="M204" s="242"/>
      <c r="N204" s="243"/>
      <c r="O204" s="243"/>
      <c r="P204" s="243"/>
      <c r="Q204" s="243"/>
      <c r="R204" s="243"/>
      <c r="S204" s="243"/>
      <c r="T204" s="244"/>
      <c r="AT204" s="245" t="s">
        <v>136</v>
      </c>
      <c r="AU204" s="245" t="s">
        <v>84</v>
      </c>
      <c r="AV204" s="12" t="s">
        <v>84</v>
      </c>
      <c r="AW204" s="12" t="s">
        <v>31</v>
      </c>
      <c r="AX204" s="12" t="s">
        <v>74</v>
      </c>
      <c r="AY204" s="245" t="s">
        <v>126</v>
      </c>
    </row>
    <row r="205" s="12" customFormat="1">
      <c r="B205" s="234"/>
      <c r="C205" s="235"/>
      <c r="D205" s="236" t="s">
        <v>136</v>
      </c>
      <c r="E205" s="237" t="s">
        <v>1</v>
      </c>
      <c r="F205" s="238" t="s">
        <v>683</v>
      </c>
      <c r="G205" s="235"/>
      <c r="H205" s="239">
        <v>22.399999999999999</v>
      </c>
      <c r="I205" s="240"/>
      <c r="J205" s="235"/>
      <c r="K205" s="235"/>
      <c r="L205" s="241"/>
      <c r="M205" s="242"/>
      <c r="N205" s="243"/>
      <c r="O205" s="243"/>
      <c r="P205" s="243"/>
      <c r="Q205" s="243"/>
      <c r="R205" s="243"/>
      <c r="S205" s="243"/>
      <c r="T205" s="244"/>
      <c r="AT205" s="245" t="s">
        <v>136</v>
      </c>
      <c r="AU205" s="245" t="s">
        <v>84</v>
      </c>
      <c r="AV205" s="12" t="s">
        <v>84</v>
      </c>
      <c r="AW205" s="12" t="s">
        <v>31</v>
      </c>
      <c r="AX205" s="12" t="s">
        <v>74</v>
      </c>
      <c r="AY205" s="245" t="s">
        <v>126</v>
      </c>
    </row>
    <row r="206" s="12" customFormat="1">
      <c r="B206" s="234"/>
      <c r="C206" s="235"/>
      <c r="D206" s="236" t="s">
        <v>136</v>
      </c>
      <c r="E206" s="237" t="s">
        <v>1</v>
      </c>
      <c r="F206" s="238" t="s">
        <v>684</v>
      </c>
      <c r="G206" s="235"/>
      <c r="H206" s="239">
        <v>20.52</v>
      </c>
      <c r="I206" s="240"/>
      <c r="J206" s="235"/>
      <c r="K206" s="235"/>
      <c r="L206" s="241"/>
      <c r="M206" s="242"/>
      <c r="N206" s="243"/>
      <c r="O206" s="243"/>
      <c r="P206" s="243"/>
      <c r="Q206" s="243"/>
      <c r="R206" s="243"/>
      <c r="S206" s="243"/>
      <c r="T206" s="244"/>
      <c r="AT206" s="245" t="s">
        <v>136</v>
      </c>
      <c r="AU206" s="245" t="s">
        <v>84</v>
      </c>
      <c r="AV206" s="12" t="s">
        <v>84</v>
      </c>
      <c r="AW206" s="12" t="s">
        <v>31</v>
      </c>
      <c r="AX206" s="12" t="s">
        <v>74</v>
      </c>
      <c r="AY206" s="245" t="s">
        <v>126</v>
      </c>
    </row>
    <row r="207" s="12" customFormat="1">
      <c r="B207" s="234"/>
      <c r="C207" s="235"/>
      <c r="D207" s="236" t="s">
        <v>136</v>
      </c>
      <c r="E207" s="237" t="s">
        <v>1</v>
      </c>
      <c r="F207" s="238" t="s">
        <v>685</v>
      </c>
      <c r="G207" s="235"/>
      <c r="H207" s="239">
        <v>36.600000000000001</v>
      </c>
      <c r="I207" s="240"/>
      <c r="J207" s="235"/>
      <c r="K207" s="235"/>
      <c r="L207" s="241"/>
      <c r="M207" s="242"/>
      <c r="N207" s="243"/>
      <c r="O207" s="243"/>
      <c r="P207" s="243"/>
      <c r="Q207" s="243"/>
      <c r="R207" s="243"/>
      <c r="S207" s="243"/>
      <c r="T207" s="244"/>
      <c r="AT207" s="245" t="s">
        <v>136</v>
      </c>
      <c r="AU207" s="245" t="s">
        <v>84</v>
      </c>
      <c r="AV207" s="12" t="s">
        <v>84</v>
      </c>
      <c r="AW207" s="12" t="s">
        <v>31</v>
      </c>
      <c r="AX207" s="12" t="s">
        <v>74</v>
      </c>
      <c r="AY207" s="245" t="s">
        <v>126</v>
      </c>
    </row>
    <row r="208" s="12" customFormat="1">
      <c r="B208" s="234"/>
      <c r="C208" s="235"/>
      <c r="D208" s="236" t="s">
        <v>136</v>
      </c>
      <c r="E208" s="237" t="s">
        <v>1</v>
      </c>
      <c r="F208" s="238" t="s">
        <v>686</v>
      </c>
      <c r="G208" s="235"/>
      <c r="H208" s="239">
        <v>22</v>
      </c>
      <c r="I208" s="240"/>
      <c r="J208" s="235"/>
      <c r="K208" s="235"/>
      <c r="L208" s="241"/>
      <c r="M208" s="242"/>
      <c r="N208" s="243"/>
      <c r="O208" s="243"/>
      <c r="P208" s="243"/>
      <c r="Q208" s="243"/>
      <c r="R208" s="243"/>
      <c r="S208" s="243"/>
      <c r="T208" s="244"/>
      <c r="AT208" s="245" t="s">
        <v>136</v>
      </c>
      <c r="AU208" s="245" t="s">
        <v>84</v>
      </c>
      <c r="AV208" s="12" t="s">
        <v>84</v>
      </c>
      <c r="AW208" s="12" t="s">
        <v>31</v>
      </c>
      <c r="AX208" s="12" t="s">
        <v>74</v>
      </c>
      <c r="AY208" s="245" t="s">
        <v>126</v>
      </c>
    </row>
    <row r="209" s="12" customFormat="1">
      <c r="B209" s="234"/>
      <c r="C209" s="235"/>
      <c r="D209" s="236" t="s">
        <v>136</v>
      </c>
      <c r="E209" s="237" t="s">
        <v>1</v>
      </c>
      <c r="F209" s="238" t="s">
        <v>687</v>
      </c>
      <c r="G209" s="235"/>
      <c r="H209" s="239">
        <v>19.800000000000001</v>
      </c>
      <c r="I209" s="240"/>
      <c r="J209" s="235"/>
      <c r="K209" s="235"/>
      <c r="L209" s="241"/>
      <c r="M209" s="242"/>
      <c r="N209" s="243"/>
      <c r="O209" s="243"/>
      <c r="P209" s="243"/>
      <c r="Q209" s="243"/>
      <c r="R209" s="243"/>
      <c r="S209" s="243"/>
      <c r="T209" s="244"/>
      <c r="AT209" s="245" t="s">
        <v>136</v>
      </c>
      <c r="AU209" s="245" t="s">
        <v>84</v>
      </c>
      <c r="AV209" s="12" t="s">
        <v>84</v>
      </c>
      <c r="AW209" s="12" t="s">
        <v>31</v>
      </c>
      <c r="AX209" s="12" t="s">
        <v>74</v>
      </c>
      <c r="AY209" s="245" t="s">
        <v>126</v>
      </c>
    </row>
    <row r="210" s="12" customFormat="1">
      <c r="B210" s="234"/>
      <c r="C210" s="235"/>
      <c r="D210" s="236" t="s">
        <v>136</v>
      </c>
      <c r="E210" s="237" t="s">
        <v>1</v>
      </c>
      <c r="F210" s="238" t="s">
        <v>688</v>
      </c>
      <c r="G210" s="235"/>
      <c r="H210" s="239">
        <v>13.460000000000001</v>
      </c>
      <c r="I210" s="240"/>
      <c r="J210" s="235"/>
      <c r="K210" s="235"/>
      <c r="L210" s="241"/>
      <c r="M210" s="242"/>
      <c r="N210" s="243"/>
      <c r="O210" s="243"/>
      <c r="P210" s="243"/>
      <c r="Q210" s="243"/>
      <c r="R210" s="243"/>
      <c r="S210" s="243"/>
      <c r="T210" s="244"/>
      <c r="AT210" s="245" t="s">
        <v>136</v>
      </c>
      <c r="AU210" s="245" t="s">
        <v>84</v>
      </c>
      <c r="AV210" s="12" t="s">
        <v>84</v>
      </c>
      <c r="AW210" s="12" t="s">
        <v>31</v>
      </c>
      <c r="AX210" s="12" t="s">
        <v>74</v>
      </c>
      <c r="AY210" s="245" t="s">
        <v>126</v>
      </c>
    </row>
    <row r="211" s="12" customFormat="1">
      <c r="B211" s="234"/>
      <c r="C211" s="235"/>
      <c r="D211" s="236" t="s">
        <v>136</v>
      </c>
      <c r="E211" s="237" t="s">
        <v>1</v>
      </c>
      <c r="F211" s="238" t="s">
        <v>689</v>
      </c>
      <c r="G211" s="235"/>
      <c r="H211" s="239">
        <v>19.399999999999999</v>
      </c>
      <c r="I211" s="240"/>
      <c r="J211" s="235"/>
      <c r="K211" s="235"/>
      <c r="L211" s="241"/>
      <c r="M211" s="242"/>
      <c r="N211" s="243"/>
      <c r="O211" s="243"/>
      <c r="P211" s="243"/>
      <c r="Q211" s="243"/>
      <c r="R211" s="243"/>
      <c r="S211" s="243"/>
      <c r="T211" s="244"/>
      <c r="AT211" s="245" t="s">
        <v>136</v>
      </c>
      <c r="AU211" s="245" t="s">
        <v>84</v>
      </c>
      <c r="AV211" s="12" t="s">
        <v>84</v>
      </c>
      <c r="AW211" s="12" t="s">
        <v>31</v>
      </c>
      <c r="AX211" s="12" t="s">
        <v>74</v>
      </c>
      <c r="AY211" s="245" t="s">
        <v>126</v>
      </c>
    </row>
    <row r="212" s="12" customFormat="1">
      <c r="B212" s="234"/>
      <c r="C212" s="235"/>
      <c r="D212" s="236" t="s">
        <v>136</v>
      </c>
      <c r="E212" s="237" t="s">
        <v>1</v>
      </c>
      <c r="F212" s="238" t="s">
        <v>690</v>
      </c>
      <c r="G212" s="235"/>
      <c r="H212" s="239">
        <v>12.949999999999999</v>
      </c>
      <c r="I212" s="240"/>
      <c r="J212" s="235"/>
      <c r="K212" s="235"/>
      <c r="L212" s="241"/>
      <c r="M212" s="242"/>
      <c r="N212" s="243"/>
      <c r="O212" s="243"/>
      <c r="P212" s="243"/>
      <c r="Q212" s="243"/>
      <c r="R212" s="243"/>
      <c r="S212" s="243"/>
      <c r="T212" s="244"/>
      <c r="AT212" s="245" t="s">
        <v>136</v>
      </c>
      <c r="AU212" s="245" t="s">
        <v>84</v>
      </c>
      <c r="AV212" s="12" t="s">
        <v>84</v>
      </c>
      <c r="AW212" s="12" t="s">
        <v>31</v>
      </c>
      <c r="AX212" s="12" t="s">
        <v>74</v>
      </c>
      <c r="AY212" s="245" t="s">
        <v>126</v>
      </c>
    </row>
    <row r="213" s="12" customFormat="1">
      <c r="B213" s="234"/>
      <c r="C213" s="235"/>
      <c r="D213" s="236" t="s">
        <v>136</v>
      </c>
      <c r="E213" s="237" t="s">
        <v>1</v>
      </c>
      <c r="F213" s="238" t="s">
        <v>691</v>
      </c>
      <c r="G213" s="235"/>
      <c r="H213" s="239">
        <v>10.800000000000001</v>
      </c>
      <c r="I213" s="240"/>
      <c r="J213" s="235"/>
      <c r="K213" s="235"/>
      <c r="L213" s="241"/>
      <c r="M213" s="242"/>
      <c r="N213" s="243"/>
      <c r="O213" s="243"/>
      <c r="P213" s="243"/>
      <c r="Q213" s="243"/>
      <c r="R213" s="243"/>
      <c r="S213" s="243"/>
      <c r="T213" s="244"/>
      <c r="AT213" s="245" t="s">
        <v>136</v>
      </c>
      <c r="AU213" s="245" t="s">
        <v>84</v>
      </c>
      <c r="AV213" s="12" t="s">
        <v>84</v>
      </c>
      <c r="AW213" s="12" t="s">
        <v>31</v>
      </c>
      <c r="AX213" s="12" t="s">
        <v>74</v>
      </c>
      <c r="AY213" s="245" t="s">
        <v>126</v>
      </c>
    </row>
    <row r="214" s="12" customFormat="1">
      <c r="B214" s="234"/>
      <c r="C214" s="235"/>
      <c r="D214" s="236" t="s">
        <v>136</v>
      </c>
      <c r="E214" s="237" t="s">
        <v>1</v>
      </c>
      <c r="F214" s="238" t="s">
        <v>692</v>
      </c>
      <c r="G214" s="235"/>
      <c r="H214" s="239">
        <v>19.199999999999999</v>
      </c>
      <c r="I214" s="240"/>
      <c r="J214" s="235"/>
      <c r="K214" s="235"/>
      <c r="L214" s="241"/>
      <c r="M214" s="242"/>
      <c r="N214" s="243"/>
      <c r="O214" s="243"/>
      <c r="P214" s="243"/>
      <c r="Q214" s="243"/>
      <c r="R214" s="243"/>
      <c r="S214" s="243"/>
      <c r="T214" s="244"/>
      <c r="AT214" s="245" t="s">
        <v>136</v>
      </c>
      <c r="AU214" s="245" t="s">
        <v>84</v>
      </c>
      <c r="AV214" s="12" t="s">
        <v>84</v>
      </c>
      <c r="AW214" s="12" t="s">
        <v>31</v>
      </c>
      <c r="AX214" s="12" t="s">
        <v>74</v>
      </c>
      <c r="AY214" s="245" t="s">
        <v>126</v>
      </c>
    </row>
    <row r="215" s="12" customFormat="1">
      <c r="B215" s="234"/>
      <c r="C215" s="235"/>
      <c r="D215" s="236" t="s">
        <v>136</v>
      </c>
      <c r="E215" s="237" t="s">
        <v>1</v>
      </c>
      <c r="F215" s="238" t="s">
        <v>693</v>
      </c>
      <c r="G215" s="235"/>
      <c r="H215" s="239">
        <v>10</v>
      </c>
      <c r="I215" s="240"/>
      <c r="J215" s="235"/>
      <c r="K215" s="235"/>
      <c r="L215" s="241"/>
      <c r="M215" s="242"/>
      <c r="N215" s="243"/>
      <c r="O215" s="243"/>
      <c r="P215" s="243"/>
      <c r="Q215" s="243"/>
      <c r="R215" s="243"/>
      <c r="S215" s="243"/>
      <c r="T215" s="244"/>
      <c r="AT215" s="245" t="s">
        <v>136</v>
      </c>
      <c r="AU215" s="245" t="s">
        <v>84</v>
      </c>
      <c r="AV215" s="12" t="s">
        <v>84</v>
      </c>
      <c r="AW215" s="12" t="s">
        <v>31</v>
      </c>
      <c r="AX215" s="12" t="s">
        <v>74</v>
      </c>
      <c r="AY215" s="245" t="s">
        <v>126</v>
      </c>
    </row>
    <row r="216" s="12" customFormat="1">
      <c r="B216" s="234"/>
      <c r="C216" s="235"/>
      <c r="D216" s="236" t="s">
        <v>136</v>
      </c>
      <c r="E216" s="237" t="s">
        <v>1</v>
      </c>
      <c r="F216" s="238" t="s">
        <v>694</v>
      </c>
      <c r="G216" s="235"/>
      <c r="H216" s="239">
        <v>24.199999999999999</v>
      </c>
      <c r="I216" s="240"/>
      <c r="J216" s="235"/>
      <c r="K216" s="235"/>
      <c r="L216" s="241"/>
      <c r="M216" s="242"/>
      <c r="N216" s="243"/>
      <c r="O216" s="243"/>
      <c r="P216" s="243"/>
      <c r="Q216" s="243"/>
      <c r="R216" s="243"/>
      <c r="S216" s="243"/>
      <c r="T216" s="244"/>
      <c r="AT216" s="245" t="s">
        <v>136</v>
      </c>
      <c r="AU216" s="245" t="s">
        <v>84</v>
      </c>
      <c r="AV216" s="12" t="s">
        <v>84</v>
      </c>
      <c r="AW216" s="12" t="s">
        <v>31</v>
      </c>
      <c r="AX216" s="12" t="s">
        <v>74</v>
      </c>
      <c r="AY216" s="245" t="s">
        <v>126</v>
      </c>
    </row>
    <row r="217" s="12" customFormat="1">
      <c r="B217" s="234"/>
      <c r="C217" s="235"/>
      <c r="D217" s="236" t="s">
        <v>136</v>
      </c>
      <c r="E217" s="237" t="s">
        <v>1</v>
      </c>
      <c r="F217" s="238" t="s">
        <v>695</v>
      </c>
      <c r="G217" s="235"/>
      <c r="H217" s="239">
        <v>14.6</v>
      </c>
      <c r="I217" s="240"/>
      <c r="J217" s="235"/>
      <c r="K217" s="235"/>
      <c r="L217" s="241"/>
      <c r="M217" s="242"/>
      <c r="N217" s="243"/>
      <c r="O217" s="243"/>
      <c r="P217" s="243"/>
      <c r="Q217" s="243"/>
      <c r="R217" s="243"/>
      <c r="S217" s="243"/>
      <c r="T217" s="244"/>
      <c r="AT217" s="245" t="s">
        <v>136</v>
      </c>
      <c r="AU217" s="245" t="s">
        <v>84</v>
      </c>
      <c r="AV217" s="12" t="s">
        <v>84</v>
      </c>
      <c r="AW217" s="12" t="s">
        <v>31</v>
      </c>
      <c r="AX217" s="12" t="s">
        <v>74</v>
      </c>
      <c r="AY217" s="245" t="s">
        <v>126</v>
      </c>
    </row>
    <row r="218" s="12" customFormat="1">
      <c r="B218" s="234"/>
      <c r="C218" s="235"/>
      <c r="D218" s="236" t="s">
        <v>136</v>
      </c>
      <c r="E218" s="237" t="s">
        <v>1</v>
      </c>
      <c r="F218" s="238" t="s">
        <v>696</v>
      </c>
      <c r="G218" s="235"/>
      <c r="H218" s="239">
        <v>9.5999999999999996</v>
      </c>
      <c r="I218" s="240"/>
      <c r="J218" s="235"/>
      <c r="K218" s="235"/>
      <c r="L218" s="241"/>
      <c r="M218" s="242"/>
      <c r="N218" s="243"/>
      <c r="O218" s="243"/>
      <c r="P218" s="243"/>
      <c r="Q218" s="243"/>
      <c r="R218" s="243"/>
      <c r="S218" s="243"/>
      <c r="T218" s="244"/>
      <c r="AT218" s="245" t="s">
        <v>136</v>
      </c>
      <c r="AU218" s="245" t="s">
        <v>84</v>
      </c>
      <c r="AV218" s="12" t="s">
        <v>84</v>
      </c>
      <c r="AW218" s="12" t="s">
        <v>31</v>
      </c>
      <c r="AX218" s="12" t="s">
        <v>74</v>
      </c>
      <c r="AY218" s="245" t="s">
        <v>126</v>
      </c>
    </row>
    <row r="219" s="12" customFormat="1">
      <c r="B219" s="234"/>
      <c r="C219" s="235"/>
      <c r="D219" s="236" t="s">
        <v>136</v>
      </c>
      <c r="E219" s="237" t="s">
        <v>1</v>
      </c>
      <c r="F219" s="238" t="s">
        <v>697</v>
      </c>
      <c r="G219" s="235"/>
      <c r="H219" s="239">
        <v>10</v>
      </c>
      <c r="I219" s="240"/>
      <c r="J219" s="235"/>
      <c r="K219" s="235"/>
      <c r="L219" s="241"/>
      <c r="M219" s="242"/>
      <c r="N219" s="243"/>
      <c r="O219" s="243"/>
      <c r="P219" s="243"/>
      <c r="Q219" s="243"/>
      <c r="R219" s="243"/>
      <c r="S219" s="243"/>
      <c r="T219" s="244"/>
      <c r="AT219" s="245" t="s">
        <v>136</v>
      </c>
      <c r="AU219" s="245" t="s">
        <v>84</v>
      </c>
      <c r="AV219" s="12" t="s">
        <v>84</v>
      </c>
      <c r="AW219" s="12" t="s">
        <v>31</v>
      </c>
      <c r="AX219" s="12" t="s">
        <v>74</v>
      </c>
      <c r="AY219" s="245" t="s">
        <v>126</v>
      </c>
    </row>
    <row r="220" s="12" customFormat="1">
      <c r="B220" s="234"/>
      <c r="C220" s="235"/>
      <c r="D220" s="236" t="s">
        <v>136</v>
      </c>
      <c r="E220" s="237" t="s">
        <v>1</v>
      </c>
      <c r="F220" s="238" t="s">
        <v>698</v>
      </c>
      <c r="G220" s="235"/>
      <c r="H220" s="239">
        <v>7.2000000000000002</v>
      </c>
      <c r="I220" s="240"/>
      <c r="J220" s="235"/>
      <c r="K220" s="235"/>
      <c r="L220" s="241"/>
      <c r="M220" s="242"/>
      <c r="N220" s="243"/>
      <c r="O220" s="243"/>
      <c r="P220" s="243"/>
      <c r="Q220" s="243"/>
      <c r="R220" s="243"/>
      <c r="S220" s="243"/>
      <c r="T220" s="244"/>
      <c r="AT220" s="245" t="s">
        <v>136</v>
      </c>
      <c r="AU220" s="245" t="s">
        <v>84</v>
      </c>
      <c r="AV220" s="12" t="s">
        <v>84</v>
      </c>
      <c r="AW220" s="12" t="s">
        <v>31</v>
      </c>
      <c r="AX220" s="12" t="s">
        <v>74</v>
      </c>
      <c r="AY220" s="245" t="s">
        <v>126</v>
      </c>
    </row>
    <row r="221" s="12" customFormat="1">
      <c r="B221" s="234"/>
      <c r="C221" s="235"/>
      <c r="D221" s="236" t="s">
        <v>136</v>
      </c>
      <c r="E221" s="237" t="s">
        <v>1</v>
      </c>
      <c r="F221" s="238" t="s">
        <v>699</v>
      </c>
      <c r="G221" s="235"/>
      <c r="H221" s="239">
        <v>7.2000000000000002</v>
      </c>
      <c r="I221" s="240"/>
      <c r="J221" s="235"/>
      <c r="K221" s="235"/>
      <c r="L221" s="241"/>
      <c r="M221" s="242"/>
      <c r="N221" s="243"/>
      <c r="O221" s="243"/>
      <c r="P221" s="243"/>
      <c r="Q221" s="243"/>
      <c r="R221" s="243"/>
      <c r="S221" s="243"/>
      <c r="T221" s="244"/>
      <c r="AT221" s="245" t="s">
        <v>136</v>
      </c>
      <c r="AU221" s="245" t="s">
        <v>84</v>
      </c>
      <c r="AV221" s="12" t="s">
        <v>84</v>
      </c>
      <c r="AW221" s="12" t="s">
        <v>31</v>
      </c>
      <c r="AX221" s="12" t="s">
        <v>74</v>
      </c>
      <c r="AY221" s="245" t="s">
        <v>126</v>
      </c>
    </row>
    <row r="222" s="12" customFormat="1">
      <c r="B222" s="234"/>
      <c r="C222" s="235"/>
      <c r="D222" s="236" t="s">
        <v>136</v>
      </c>
      <c r="E222" s="237" t="s">
        <v>1</v>
      </c>
      <c r="F222" s="238" t="s">
        <v>700</v>
      </c>
      <c r="G222" s="235"/>
      <c r="H222" s="239">
        <v>7.2000000000000002</v>
      </c>
      <c r="I222" s="240"/>
      <c r="J222" s="235"/>
      <c r="K222" s="235"/>
      <c r="L222" s="241"/>
      <c r="M222" s="242"/>
      <c r="N222" s="243"/>
      <c r="O222" s="243"/>
      <c r="P222" s="243"/>
      <c r="Q222" s="243"/>
      <c r="R222" s="243"/>
      <c r="S222" s="243"/>
      <c r="T222" s="244"/>
      <c r="AT222" s="245" t="s">
        <v>136</v>
      </c>
      <c r="AU222" s="245" t="s">
        <v>84</v>
      </c>
      <c r="AV222" s="12" t="s">
        <v>84</v>
      </c>
      <c r="AW222" s="12" t="s">
        <v>31</v>
      </c>
      <c r="AX222" s="12" t="s">
        <v>74</v>
      </c>
      <c r="AY222" s="245" t="s">
        <v>126</v>
      </c>
    </row>
    <row r="223" s="12" customFormat="1">
      <c r="B223" s="234"/>
      <c r="C223" s="235"/>
      <c r="D223" s="236" t="s">
        <v>136</v>
      </c>
      <c r="E223" s="237" t="s">
        <v>1</v>
      </c>
      <c r="F223" s="238" t="s">
        <v>701</v>
      </c>
      <c r="G223" s="235"/>
      <c r="H223" s="239">
        <v>7.2000000000000002</v>
      </c>
      <c r="I223" s="240"/>
      <c r="J223" s="235"/>
      <c r="K223" s="235"/>
      <c r="L223" s="241"/>
      <c r="M223" s="242"/>
      <c r="N223" s="243"/>
      <c r="O223" s="243"/>
      <c r="P223" s="243"/>
      <c r="Q223" s="243"/>
      <c r="R223" s="243"/>
      <c r="S223" s="243"/>
      <c r="T223" s="244"/>
      <c r="AT223" s="245" t="s">
        <v>136</v>
      </c>
      <c r="AU223" s="245" t="s">
        <v>84</v>
      </c>
      <c r="AV223" s="12" t="s">
        <v>84</v>
      </c>
      <c r="AW223" s="12" t="s">
        <v>31</v>
      </c>
      <c r="AX223" s="12" t="s">
        <v>74</v>
      </c>
      <c r="AY223" s="245" t="s">
        <v>126</v>
      </c>
    </row>
    <row r="224" s="12" customFormat="1">
      <c r="B224" s="234"/>
      <c r="C224" s="235"/>
      <c r="D224" s="236" t="s">
        <v>136</v>
      </c>
      <c r="E224" s="237" t="s">
        <v>1</v>
      </c>
      <c r="F224" s="238" t="s">
        <v>702</v>
      </c>
      <c r="G224" s="235"/>
      <c r="H224" s="239">
        <v>11.300000000000001</v>
      </c>
      <c r="I224" s="240"/>
      <c r="J224" s="235"/>
      <c r="K224" s="235"/>
      <c r="L224" s="241"/>
      <c r="M224" s="242"/>
      <c r="N224" s="243"/>
      <c r="O224" s="243"/>
      <c r="P224" s="243"/>
      <c r="Q224" s="243"/>
      <c r="R224" s="243"/>
      <c r="S224" s="243"/>
      <c r="T224" s="244"/>
      <c r="AT224" s="245" t="s">
        <v>136</v>
      </c>
      <c r="AU224" s="245" t="s">
        <v>84</v>
      </c>
      <c r="AV224" s="12" t="s">
        <v>84</v>
      </c>
      <c r="AW224" s="12" t="s">
        <v>31</v>
      </c>
      <c r="AX224" s="12" t="s">
        <v>74</v>
      </c>
      <c r="AY224" s="245" t="s">
        <v>126</v>
      </c>
    </row>
    <row r="225" s="12" customFormat="1">
      <c r="B225" s="234"/>
      <c r="C225" s="235"/>
      <c r="D225" s="236" t="s">
        <v>136</v>
      </c>
      <c r="E225" s="237" t="s">
        <v>1</v>
      </c>
      <c r="F225" s="238" t="s">
        <v>703</v>
      </c>
      <c r="G225" s="235"/>
      <c r="H225" s="239">
        <v>25.600000000000001</v>
      </c>
      <c r="I225" s="240"/>
      <c r="J225" s="235"/>
      <c r="K225" s="235"/>
      <c r="L225" s="241"/>
      <c r="M225" s="242"/>
      <c r="N225" s="243"/>
      <c r="O225" s="243"/>
      <c r="P225" s="243"/>
      <c r="Q225" s="243"/>
      <c r="R225" s="243"/>
      <c r="S225" s="243"/>
      <c r="T225" s="244"/>
      <c r="AT225" s="245" t="s">
        <v>136</v>
      </c>
      <c r="AU225" s="245" t="s">
        <v>84</v>
      </c>
      <c r="AV225" s="12" t="s">
        <v>84</v>
      </c>
      <c r="AW225" s="12" t="s">
        <v>31</v>
      </c>
      <c r="AX225" s="12" t="s">
        <v>74</v>
      </c>
      <c r="AY225" s="245" t="s">
        <v>126</v>
      </c>
    </row>
    <row r="226" s="12" customFormat="1">
      <c r="B226" s="234"/>
      <c r="C226" s="235"/>
      <c r="D226" s="236" t="s">
        <v>136</v>
      </c>
      <c r="E226" s="237" t="s">
        <v>1</v>
      </c>
      <c r="F226" s="238" t="s">
        <v>157</v>
      </c>
      <c r="G226" s="235"/>
      <c r="H226" s="239">
        <v>35.399999999999999</v>
      </c>
      <c r="I226" s="240"/>
      <c r="J226" s="235"/>
      <c r="K226" s="235"/>
      <c r="L226" s="241"/>
      <c r="M226" s="242"/>
      <c r="N226" s="243"/>
      <c r="O226" s="243"/>
      <c r="P226" s="243"/>
      <c r="Q226" s="243"/>
      <c r="R226" s="243"/>
      <c r="S226" s="243"/>
      <c r="T226" s="244"/>
      <c r="AT226" s="245" t="s">
        <v>136</v>
      </c>
      <c r="AU226" s="245" t="s">
        <v>84</v>
      </c>
      <c r="AV226" s="12" t="s">
        <v>84</v>
      </c>
      <c r="AW226" s="12" t="s">
        <v>31</v>
      </c>
      <c r="AX226" s="12" t="s">
        <v>74</v>
      </c>
      <c r="AY226" s="245" t="s">
        <v>126</v>
      </c>
    </row>
    <row r="227" s="12" customFormat="1">
      <c r="B227" s="234"/>
      <c r="C227" s="235"/>
      <c r="D227" s="236" t="s">
        <v>136</v>
      </c>
      <c r="E227" s="237" t="s">
        <v>1</v>
      </c>
      <c r="F227" s="238" t="s">
        <v>704</v>
      </c>
      <c r="G227" s="235"/>
      <c r="H227" s="239">
        <v>16</v>
      </c>
      <c r="I227" s="240"/>
      <c r="J227" s="235"/>
      <c r="K227" s="235"/>
      <c r="L227" s="241"/>
      <c r="M227" s="242"/>
      <c r="N227" s="243"/>
      <c r="O227" s="243"/>
      <c r="P227" s="243"/>
      <c r="Q227" s="243"/>
      <c r="R227" s="243"/>
      <c r="S227" s="243"/>
      <c r="T227" s="244"/>
      <c r="AT227" s="245" t="s">
        <v>136</v>
      </c>
      <c r="AU227" s="245" t="s">
        <v>84</v>
      </c>
      <c r="AV227" s="12" t="s">
        <v>84</v>
      </c>
      <c r="AW227" s="12" t="s">
        <v>31</v>
      </c>
      <c r="AX227" s="12" t="s">
        <v>74</v>
      </c>
      <c r="AY227" s="245" t="s">
        <v>126</v>
      </c>
    </row>
    <row r="228" s="12" customFormat="1">
      <c r="B228" s="234"/>
      <c r="C228" s="235"/>
      <c r="D228" s="236" t="s">
        <v>136</v>
      </c>
      <c r="E228" s="237" t="s">
        <v>1</v>
      </c>
      <c r="F228" s="238" t="s">
        <v>705</v>
      </c>
      <c r="G228" s="235"/>
      <c r="H228" s="239">
        <v>16</v>
      </c>
      <c r="I228" s="240"/>
      <c r="J228" s="235"/>
      <c r="K228" s="235"/>
      <c r="L228" s="241"/>
      <c r="M228" s="242"/>
      <c r="N228" s="243"/>
      <c r="O228" s="243"/>
      <c r="P228" s="243"/>
      <c r="Q228" s="243"/>
      <c r="R228" s="243"/>
      <c r="S228" s="243"/>
      <c r="T228" s="244"/>
      <c r="AT228" s="245" t="s">
        <v>136</v>
      </c>
      <c r="AU228" s="245" t="s">
        <v>84</v>
      </c>
      <c r="AV228" s="12" t="s">
        <v>84</v>
      </c>
      <c r="AW228" s="12" t="s">
        <v>31</v>
      </c>
      <c r="AX228" s="12" t="s">
        <v>74</v>
      </c>
      <c r="AY228" s="245" t="s">
        <v>126</v>
      </c>
    </row>
    <row r="229" s="13" customFormat="1">
      <c r="B229" s="246"/>
      <c r="C229" s="247"/>
      <c r="D229" s="236" t="s">
        <v>136</v>
      </c>
      <c r="E229" s="248" t="s">
        <v>1</v>
      </c>
      <c r="F229" s="249" t="s">
        <v>144</v>
      </c>
      <c r="G229" s="247"/>
      <c r="H229" s="250">
        <v>453.38999999999999</v>
      </c>
      <c r="I229" s="251"/>
      <c r="J229" s="247"/>
      <c r="K229" s="247"/>
      <c r="L229" s="252"/>
      <c r="M229" s="253"/>
      <c r="N229" s="254"/>
      <c r="O229" s="254"/>
      <c r="P229" s="254"/>
      <c r="Q229" s="254"/>
      <c r="R229" s="254"/>
      <c r="S229" s="254"/>
      <c r="T229" s="255"/>
      <c r="AT229" s="256" t="s">
        <v>136</v>
      </c>
      <c r="AU229" s="256" t="s">
        <v>84</v>
      </c>
      <c r="AV229" s="13" t="s">
        <v>134</v>
      </c>
      <c r="AW229" s="13" t="s">
        <v>31</v>
      </c>
      <c r="AX229" s="13" t="s">
        <v>82</v>
      </c>
      <c r="AY229" s="256" t="s">
        <v>126</v>
      </c>
    </row>
    <row r="230" s="1" customFormat="1" ht="24" customHeight="1">
      <c r="B230" s="36"/>
      <c r="C230" s="221" t="s">
        <v>162</v>
      </c>
      <c r="D230" s="221" t="s">
        <v>129</v>
      </c>
      <c r="E230" s="222" t="s">
        <v>706</v>
      </c>
      <c r="F230" s="223" t="s">
        <v>707</v>
      </c>
      <c r="G230" s="224" t="s">
        <v>132</v>
      </c>
      <c r="H230" s="225">
        <v>113.348</v>
      </c>
      <c r="I230" s="226"/>
      <c r="J230" s="227">
        <f>ROUND(I230*H230,2)</f>
        <v>0</v>
      </c>
      <c r="K230" s="223" t="s">
        <v>1</v>
      </c>
      <c r="L230" s="41"/>
      <c r="M230" s="228" t="s">
        <v>1</v>
      </c>
      <c r="N230" s="229" t="s">
        <v>39</v>
      </c>
      <c r="O230" s="84"/>
      <c r="P230" s="230">
        <f>O230*H230</f>
        <v>0</v>
      </c>
      <c r="Q230" s="230">
        <v>0</v>
      </c>
      <c r="R230" s="230">
        <f>Q230*H230</f>
        <v>0</v>
      </c>
      <c r="S230" s="230">
        <v>0</v>
      </c>
      <c r="T230" s="231">
        <f>S230*H230</f>
        <v>0</v>
      </c>
      <c r="AR230" s="232" t="s">
        <v>134</v>
      </c>
      <c r="AT230" s="232" t="s">
        <v>129</v>
      </c>
      <c r="AU230" s="232" t="s">
        <v>84</v>
      </c>
      <c r="AY230" s="15" t="s">
        <v>126</v>
      </c>
      <c r="BE230" s="233">
        <f><![CDATA[IF(N230="základní",J230,0)]]></f>
        <v>0</v>
      </c>
      <c r="BF230" s="233">
        <f><![CDATA[IF(N230="snížená",J230,0)]]></f>
        <v>0</v>
      </c>
      <c r="BG230" s="233">
        <f><![CDATA[IF(N230="zákl. přenesená",J230,0)]]></f>
        <v>0</v>
      </c>
      <c r="BH230" s="233">
        <f><![CDATA[IF(N230="sníž. přenesená",J230,0)]]></f>
        <v>0</v>
      </c>
      <c r="BI230" s="233">
        <f><![CDATA[IF(N230="nulová",J230,0)]]></f>
        <v>0</v>
      </c>
      <c r="BJ230" s="15" t="s">
        <v>82</v>
      </c>
      <c r="BK230" s="233">
        <f>ROUND(I230*H230,2)</f>
        <v>0</v>
      </c>
      <c r="BL230" s="15" t="s">
        <v>134</v>
      </c>
      <c r="BM230" s="232" t="s">
        <v>708</v>
      </c>
    </row>
    <row r="231" s="12" customFormat="1">
      <c r="B231" s="234"/>
      <c r="C231" s="235"/>
      <c r="D231" s="236" t="s">
        <v>136</v>
      </c>
      <c r="E231" s="237" t="s">
        <v>1</v>
      </c>
      <c r="F231" s="238" t="s">
        <v>709</v>
      </c>
      <c r="G231" s="235"/>
      <c r="H231" s="239">
        <v>113.348</v>
      </c>
      <c r="I231" s="240"/>
      <c r="J231" s="235"/>
      <c r="K231" s="235"/>
      <c r="L231" s="241"/>
      <c r="M231" s="242"/>
      <c r="N231" s="243"/>
      <c r="O231" s="243"/>
      <c r="P231" s="243"/>
      <c r="Q231" s="243"/>
      <c r="R231" s="243"/>
      <c r="S231" s="243"/>
      <c r="T231" s="244"/>
      <c r="AT231" s="245" t="s">
        <v>136</v>
      </c>
      <c r="AU231" s="245" t="s">
        <v>84</v>
      </c>
      <c r="AV231" s="12" t="s">
        <v>84</v>
      </c>
      <c r="AW231" s="12" t="s">
        <v>31</v>
      </c>
      <c r="AX231" s="12" t="s">
        <v>82</v>
      </c>
      <c r="AY231" s="245" t="s">
        <v>126</v>
      </c>
    </row>
    <row r="232" s="1" customFormat="1" ht="36" customHeight="1">
      <c r="B232" s="36"/>
      <c r="C232" s="221" t="s">
        <v>168</v>
      </c>
      <c r="D232" s="221" t="s">
        <v>129</v>
      </c>
      <c r="E232" s="222" t="s">
        <v>710</v>
      </c>
      <c r="F232" s="223" t="s">
        <v>711</v>
      </c>
      <c r="G232" s="224" t="s">
        <v>132</v>
      </c>
      <c r="H232" s="225">
        <v>473.69999999999999</v>
      </c>
      <c r="I232" s="226"/>
      <c r="J232" s="227">
        <f>ROUND(I232*H232,2)</f>
        <v>0</v>
      </c>
      <c r="K232" s="223" t="s">
        <v>1</v>
      </c>
      <c r="L232" s="41"/>
      <c r="M232" s="228" t="s">
        <v>1</v>
      </c>
      <c r="N232" s="229" t="s">
        <v>39</v>
      </c>
      <c r="O232" s="84"/>
      <c r="P232" s="230">
        <f>O232*H232</f>
        <v>0</v>
      </c>
      <c r="Q232" s="230">
        <v>0</v>
      </c>
      <c r="R232" s="230">
        <f>Q232*H232</f>
        <v>0</v>
      </c>
      <c r="S232" s="230">
        <v>0</v>
      </c>
      <c r="T232" s="231">
        <f>S232*H232</f>
        <v>0</v>
      </c>
      <c r="AR232" s="232" t="s">
        <v>134</v>
      </c>
      <c r="AT232" s="232" t="s">
        <v>129</v>
      </c>
      <c r="AU232" s="232" t="s">
        <v>84</v>
      </c>
      <c r="AY232" s="15" t="s">
        <v>126</v>
      </c>
      <c r="BE232" s="233">
        <f><![CDATA[IF(N232="základní",J232,0)]]></f>
        <v>0</v>
      </c>
      <c r="BF232" s="233">
        <f><![CDATA[IF(N232="snížená",J232,0)]]></f>
        <v>0</v>
      </c>
      <c r="BG232" s="233">
        <f><![CDATA[IF(N232="zákl. přenesená",J232,0)]]></f>
        <v>0</v>
      </c>
      <c r="BH232" s="233">
        <f><![CDATA[IF(N232="sníž. přenesená",J232,0)]]></f>
        <v>0</v>
      </c>
      <c r="BI232" s="233">
        <f><![CDATA[IF(N232="nulová",J232,0)]]></f>
        <v>0</v>
      </c>
      <c r="BJ232" s="15" t="s">
        <v>82</v>
      </c>
      <c r="BK232" s="233">
        <f>ROUND(I232*H232,2)</f>
        <v>0</v>
      </c>
      <c r="BL232" s="15" t="s">
        <v>134</v>
      </c>
      <c r="BM232" s="232" t="s">
        <v>712</v>
      </c>
    </row>
    <row r="233" s="12" customFormat="1">
      <c r="B233" s="234"/>
      <c r="C233" s="235"/>
      <c r="D233" s="236" t="s">
        <v>136</v>
      </c>
      <c r="E233" s="237" t="s">
        <v>1</v>
      </c>
      <c r="F233" s="238" t="s">
        <v>141</v>
      </c>
      <c r="G233" s="235"/>
      <c r="H233" s="239">
        <v>31.899999999999999</v>
      </c>
      <c r="I233" s="240"/>
      <c r="J233" s="235"/>
      <c r="K233" s="235"/>
      <c r="L233" s="241"/>
      <c r="M233" s="242"/>
      <c r="N233" s="243"/>
      <c r="O233" s="243"/>
      <c r="P233" s="243"/>
      <c r="Q233" s="243"/>
      <c r="R233" s="243"/>
      <c r="S233" s="243"/>
      <c r="T233" s="244"/>
      <c r="AT233" s="245" t="s">
        <v>136</v>
      </c>
      <c r="AU233" s="245" t="s">
        <v>84</v>
      </c>
      <c r="AV233" s="12" t="s">
        <v>84</v>
      </c>
      <c r="AW233" s="12" t="s">
        <v>31</v>
      </c>
      <c r="AX233" s="12" t="s">
        <v>74</v>
      </c>
      <c r="AY233" s="245" t="s">
        <v>126</v>
      </c>
    </row>
    <row r="234" s="12" customFormat="1">
      <c r="B234" s="234"/>
      <c r="C234" s="235"/>
      <c r="D234" s="236" t="s">
        <v>136</v>
      </c>
      <c r="E234" s="237" t="s">
        <v>1</v>
      </c>
      <c r="F234" s="238" t="s">
        <v>142</v>
      </c>
      <c r="G234" s="235"/>
      <c r="H234" s="239">
        <v>6.2999999999999998</v>
      </c>
      <c r="I234" s="240"/>
      <c r="J234" s="235"/>
      <c r="K234" s="235"/>
      <c r="L234" s="241"/>
      <c r="M234" s="242"/>
      <c r="N234" s="243"/>
      <c r="O234" s="243"/>
      <c r="P234" s="243"/>
      <c r="Q234" s="243"/>
      <c r="R234" s="243"/>
      <c r="S234" s="243"/>
      <c r="T234" s="244"/>
      <c r="AT234" s="245" t="s">
        <v>136</v>
      </c>
      <c r="AU234" s="245" t="s">
        <v>84</v>
      </c>
      <c r="AV234" s="12" t="s">
        <v>84</v>
      </c>
      <c r="AW234" s="12" t="s">
        <v>31</v>
      </c>
      <c r="AX234" s="12" t="s">
        <v>74</v>
      </c>
      <c r="AY234" s="245" t="s">
        <v>126</v>
      </c>
    </row>
    <row r="235" s="12" customFormat="1">
      <c r="B235" s="234"/>
      <c r="C235" s="235"/>
      <c r="D235" s="236" t="s">
        <v>136</v>
      </c>
      <c r="E235" s="237" t="s">
        <v>1</v>
      </c>
      <c r="F235" s="238" t="s">
        <v>152</v>
      </c>
      <c r="G235" s="235"/>
      <c r="H235" s="239">
        <v>32.399999999999999</v>
      </c>
      <c r="I235" s="240"/>
      <c r="J235" s="235"/>
      <c r="K235" s="235"/>
      <c r="L235" s="241"/>
      <c r="M235" s="242"/>
      <c r="N235" s="243"/>
      <c r="O235" s="243"/>
      <c r="P235" s="243"/>
      <c r="Q235" s="243"/>
      <c r="R235" s="243"/>
      <c r="S235" s="243"/>
      <c r="T235" s="244"/>
      <c r="AT235" s="245" t="s">
        <v>136</v>
      </c>
      <c r="AU235" s="245" t="s">
        <v>84</v>
      </c>
      <c r="AV235" s="12" t="s">
        <v>84</v>
      </c>
      <c r="AW235" s="12" t="s">
        <v>31</v>
      </c>
      <c r="AX235" s="12" t="s">
        <v>74</v>
      </c>
      <c r="AY235" s="245" t="s">
        <v>126</v>
      </c>
    </row>
    <row r="236" s="12" customFormat="1">
      <c r="B236" s="234"/>
      <c r="C236" s="235"/>
      <c r="D236" s="236" t="s">
        <v>136</v>
      </c>
      <c r="E236" s="237" t="s">
        <v>1</v>
      </c>
      <c r="F236" s="238" t="s">
        <v>153</v>
      </c>
      <c r="G236" s="235"/>
      <c r="H236" s="239">
        <v>57.600000000000001</v>
      </c>
      <c r="I236" s="240"/>
      <c r="J236" s="235"/>
      <c r="K236" s="235"/>
      <c r="L236" s="241"/>
      <c r="M236" s="242"/>
      <c r="N236" s="243"/>
      <c r="O236" s="243"/>
      <c r="P236" s="243"/>
      <c r="Q236" s="243"/>
      <c r="R236" s="243"/>
      <c r="S236" s="243"/>
      <c r="T236" s="244"/>
      <c r="AT236" s="245" t="s">
        <v>136</v>
      </c>
      <c r="AU236" s="245" t="s">
        <v>84</v>
      </c>
      <c r="AV236" s="12" t="s">
        <v>84</v>
      </c>
      <c r="AW236" s="12" t="s">
        <v>31</v>
      </c>
      <c r="AX236" s="12" t="s">
        <v>74</v>
      </c>
      <c r="AY236" s="245" t="s">
        <v>126</v>
      </c>
    </row>
    <row r="237" s="12" customFormat="1">
      <c r="B237" s="234"/>
      <c r="C237" s="235"/>
      <c r="D237" s="236" t="s">
        <v>136</v>
      </c>
      <c r="E237" s="237" t="s">
        <v>1</v>
      </c>
      <c r="F237" s="238" t="s">
        <v>154</v>
      </c>
      <c r="G237" s="235"/>
      <c r="H237" s="239">
        <v>30</v>
      </c>
      <c r="I237" s="240"/>
      <c r="J237" s="235"/>
      <c r="K237" s="235"/>
      <c r="L237" s="241"/>
      <c r="M237" s="242"/>
      <c r="N237" s="243"/>
      <c r="O237" s="243"/>
      <c r="P237" s="243"/>
      <c r="Q237" s="243"/>
      <c r="R237" s="243"/>
      <c r="S237" s="243"/>
      <c r="T237" s="244"/>
      <c r="AT237" s="245" t="s">
        <v>136</v>
      </c>
      <c r="AU237" s="245" t="s">
        <v>84</v>
      </c>
      <c r="AV237" s="12" t="s">
        <v>84</v>
      </c>
      <c r="AW237" s="12" t="s">
        <v>31</v>
      </c>
      <c r="AX237" s="12" t="s">
        <v>74</v>
      </c>
      <c r="AY237" s="245" t="s">
        <v>126</v>
      </c>
    </row>
    <row r="238" s="12" customFormat="1">
      <c r="B238" s="234"/>
      <c r="C238" s="235"/>
      <c r="D238" s="236" t="s">
        <v>136</v>
      </c>
      <c r="E238" s="237" t="s">
        <v>1</v>
      </c>
      <c r="F238" s="238" t="s">
        <v>155</v>
      </c>
      <c r="G238" s="235"/>
      <c r="H238" s="239">
        <v>72.599999999999994</v>
      </c>
      <c r="I238" s="240"/>
      <c r="J238" s="235"/>
      <c r="K238" s="235"/>
      <c r="L238" s="241"/>
      <c r="M238" s="242"/>
      <c r="N238" s="243"/>
      <c r="O238" s="243"/>
      <c r="P238" s="243"/>
      <c r="Q238" s="243"/>
      <c r="R238" s="243"/>
      <c r="S238" s="243"/>
      <c r="T238" s="244"/>
      <c r="AT238" s="245" t="s">
        <v>136</v>
      </c>
      <c r="AU238" s="245" t="s">
        <v>84</v>
      </c>
      <c r="AV238" s="12" t="s">
        <v>84</v>
      </c>
      <c r="AW238" s="12" t="s">
        <v>31</v>
      </c>
      <c r="AX238" s="12" t="s">
        <v>74</v>
      </c>
      <c r="AY238" s="245" t="s">
        <v>126</v>
      </c>
    </row>
    <row r="239" s="12" customFormat="1">
      <c r="B239" s="234"/>
      <c r="C239" s="235"/>
      <c r="D239" s="236" t="s">
        <v>136</v>
      </c>
      <c r="E239" s="237" t="s">
        <v>1</v>
      </c>
      <c r="F239" s="238" t="s">
        <v>156</v>
      </c>
      <c r="G239" s="235"/>
      <c r="H239" s="239">
        <v>76.799999999999997</v>
      </c>
      <c r="I239" s="240"/>
      <c r="J239" s="235"/>
      <c r="K239" s="235"/>
      <c r="L239" s="241"/>
      <c r="M239" s="242"/>
      <c r="N239" s="243"/>
      <c r="O239" s="243"/>
      <c r="P239" s="243"/>
      <c r="Q239" s="243"/>
      <c r="R239" s="243"/>
      <c r="S239" s="243"/>
      <c r="T239" s="244"/>
      <c r="AT239" s="245" t="s">
        <v>136</v>
      </c>
      <c r="AU239" s="245" t="s">
        <v>84</v>
      </c>
      <c r="AV239" s="12" t="s">
        <v>84</v>
      </c>
      <c r="AW239" s="12" t="s">
        <v>31</v>
      </c>
      <c r="AX239" s="12" t="s">
        <v>74</v>
      </c>
      <c r="AY239" s="245" t="s">
        <v>126</v>
      </c>
    </row>
    <row r="240" s="12" customFormat="1">
      <c r="B240" s="234"/>
      <c r="C240" s="235"/>
      <c r="D240" s="236" t="s">
        <v>136</v>
      </c>
      <c r="E240" s="237" t="s">
        <v>1</v>
      </c>
      <c r="F240" s="238" t="s">
        <v>157</v>
      </c>
      <c r="G240" s="235"/>
      <c r="H240" s="239">
        <v>35.399999999999999</v>
      </c>
      <c r="I240" s="240"/>
      <c r="J240" s="235"/>
      <c r="K240" s="235"/>
      <c r="L240" s="241"/>
      <c r="M240" s="242"/>
      <c r="N240" s="243"/>
      <c r="O240" s="243"/>
      <c r="P240" s="243"/>
      <c r="Q240" s="243"/>
      <c r="R240" s="243"/>
      <c r="S240" s="243"/>
      <c r="T240" s="244"/>
      <c r="AT240" s="245" t="s">
        <v>136</v>
      </c>
      <c r="AU240" s="245" t="s">
        <v>84</v>
      </c>
      <c r="AV240" s="12" t="s">
        <v>84</v>
      </c>
      <c r="AW240" s="12" t="s">
        <v>31</v>
      </c>
      <c r="AX240" s="12" t="s">
        <v>74</v>
      </c>
      <c r="AY240" s="245" t="s">
        <v>126</v>
      </c>
    </row>
    <row r="241" s="12" customFormat="1">
      <c r="B241" s="234"/>
      <c r="C241" s="235"/>
      <c r="D241" s="236" t="s">
        <v>136</v>
      </c>
      <c r="E241" s="237" t="s">
        <v>1</v>
      </c>
      <c r="F241" s="238" t="s">
        <v>713</v>
      </c>
      <c r="G241" s="235"/>
      <c r="H241" s="239">
        <v>43.899999999999999</v>
      </c>
      <c r="I241" s="240"/>
      <c r="J241" s="235"/>
      <c r="K241" s="235"/>
      <c r="L241" s="241"/>
      <c r="M241" s="242"/>
      <c r="N241" s="243"/>
      <c r="O241" s="243"/>
      <c r="P241" s="243"/>
      <c r="Q241" s="243"/>
      <c r="R241" s="243"/>
      <c r="S241" s="243"/>
      <c r="T241" s="244"/>
      <c r="AT241" s="245" t="s">
        <v>136</v>
      </c>
      <c r="AU241" s="245" t="s">
        <v>84</v>
      </c>
      <c r="AV241" s="12" t="s">
        <v>84</v>
      </c>
      <c r="AW241" s="12" t="s">
        <v>31</v>
      </c>
      <c r="AX241" s="12" t="s">
        <v>74</v>
      </c>
      <c r="AY241" s="245" t="s">
        <v>126</v>
      </c>
    </row>
    <row r="242" s="12" customFormat="1">
      <c r="B242" s="234"/>
      <c r="C242" s="235"/>
      <c r="D242" s="236" t="s">
        <v>136</v>
      </c>
      <c r="E242" s="237" t="s">
        <v>1</v>
      </c>
      <c r="F242" s="238" t="s">
        <v>672</v>
      </c>
      <c r="G242" s="235"/>
      <c r="H242" s="239">
        <v>59.520000000000003</v>
      </c>
      <c r="I242" s="240"/>
      <c r="J242" s="235"/>
      <c r="K242" s="235"/>
      <c r="L242" s="241"/>
      <c r="M242" s="242"/>
      <c r="N242" s="243"/>
      <c r="O242" s="243"/>
      <c r="P242" s="243"/>
      <c r="Q242" s="243"/>
      <c r="R242" s="243"/>
      <c r="S242" s="243"/>
      <c r="T242" s="244"/>
      <c r="AT242" s="245" t="s">
        <v>136</v>
      </c>
      <c r="AU242" s="245" t="s">
        <v>84</v>
      </c>
      <c r="AV242" s="12" t="s">
        <v>84</v>
      </c>
      <c r="AW242" s="12" t="s">
        <v>31</v>
      </c>
      <c r="AX242" s="12" t="s">
        <v>74</v>
      </c>
      <c r="AY242" s="245" t="s">
        <v>126</v>
      </c>
    </row>
    <row r="243" s="12" customFormat="1">
      <c r="B243" s="234"/>
      <c r="C243" s="235"/>
      <c r="D243" s="236" t="s">
        <v>136</v>
      </c>
      <c r="E243" s="237" t="s">
        <v>1</v>
      </c>
      <c r="F243" s="238" t="s">
        <v>673</v>
      </c>
      <c r="G243" s="235"/>
      <c r="H243" s="239">
        <v>27.280000000000001</v>
      </c>
      <c r="I243" s="240"/>
      <c r="J243" s="235"/>
      <c r="K243" s="235"/>
      <c r="L243" s="241"/>
      <c r="M243" s="242"/>
      <c r="N243" s="243"/>
      <c r="O243" s="243"/>
      <c r="P243" s="243"/>
      <c r="Q243" s="243"/>
      <c r="R243" s="243"/>
      <c r="S243" s="243"/>
      <c r="T243" s="244"/>
      <c r="AT243" s="245" t="s">
        <v>136</v>
      </c>
      <c r="AU243" s="245" t="s">
        <v>84</v>
      </c>
      <c r="AV243" s="12" t="s">
        <v>84</v>
      </c>
      <c r="AW243" s="12" t="s">
        <v>31</v>
      </c>
      <c r="AX243" s="12" t="s">
        <v>74</v>
      </c>
      <c r="AY243" s="245" t="s">
        <v>126</v>
      </c>
    </row>
    <row r="244" s="13" customFormat="1">
      <c r="B244" s="246"/>
      <c r="C244" s="247"/>
      <c r="D244" s="236" t="s">
        <v>136</v>
      </c>
      <c r="E244" s="248" t="s">
        <v>1</v>
      </c>
      <c r="F244" s="249" t="s">
        <v>144</v>
      </c>
      <c r="G244" s="247"/>
      <c r="H244" s="250">
        <v>473.69999999999999</v>
      </c>
      <c r="I244" s="251"/>
      <c r="J244" s="247"/>
      <c r="K244" s="247"/>
      <c r="L244" s="252"/>
      <c r="M244" s="253"/>
      <c r="N244" s="254"/>
      <c r="O244" s="254"/>
      <c r="P244" s="254"/>
      <c r="Q244" s="254"/>
      <c r="R244" s="254"/>
      <c r="S244" s="254"/>
      <c r="T244" s="255"/>
      <c r="AT244" s="256" t="s">
        <v>136</v>
      </c>
      <c r="AU244" s="256" t="s">
        <v>84</v>
      </c>
      <c r="AV244" s="13" t="s">
        <v>134</v>
      </c>
      <c r="AW244" s="13" t="s">
        <v>31</v>
      </c>
      <c r="AX244" s="13" t="s">
        <v>82</v>
      </c>
      <c r="AY244" s="256" t="s">
        <v>126</v>
      </c>
    </row>
    <row r="245" s="11" customFormat="1" ht="22.8" customHeight="1">
      <c r="B245" s="205"/>
      <c r="C245" s="206"/>
      <c r="D245" s="207" t="s">
        <v>73</v>
      </c>
      <c r="E245" s="219" t="s">
        <v>127</v>
      </c>
      <c r="F245" s="219" t="s">
        <v>128</v>
      </c>
      <c r="G245" s="206"/>
      <c r="H245" s="206"/>
      <c r="I245" s="209"/>
      <c r="J245" s="220">
        <f>BK245</f>
        <v>0</v>
      </c>
      <c r="K245" s="206"/>
      <c r="L245" s="211"/>
      <c r="M245" s="212"/>
      <c r="N245" s="213"/>
      <c r="O245" s="213"/>
      <c r="P245" s="214">
        <f>SUM(P246:P305)</f>
        <v>0</v>
      </c>
      <c r="Q245" s="213"/>
      <c r="R245" s="214">
        <f>SUM(R246:R305)</f>
        <v>0.054683999999999996</v>
      </c>
      <c r="S245" s="213"/>
      <c r="T245" s="215">
        <f>SUM(T246:T305)</f>
        <v>67.670838000000003</v>
      </c>
      <c r="AR245" s="216" t="s">
        <v>82</v>
      </c>
      <c r="AT245" s="217" t="s">
        <v>73</v>
      </c>
      <c r="AU245" s="217" t="s">
        <v>82</v>
      </c>
      <c r="AY245" s="216" t="s">
        <v>126</v>
      </c>
      <c r="BK245" s="218">
        <f>SUM(BK246:BK305)</f>
        <v>0</v>
      </c>
    </row>
    <row r="246" s="1" customFormat="1" ht="24" customHeight="1">
      <c r="B246" s="36"/>
      <c r="C246" s="221" t="s">
        <v>172</v>
      </c>
      <c r="D246" s="221" t="s">
        <v>129</v>
      </c>
      <c r="E246" s="222" t="s">
        <v>130</v>
      </c>
      <c r="F246" s="223" t="s">
        <v>131</v>
      </c>
      <c r="G246" s="224" t="s">
        <v>132</v>
      </c>
      <c r="H246" s="225">
        <v>260.39999999999998</v>
      </c>
      <c r="I246" s="226"/>
      <c r="J246" s="227">
        <f>ROUND(I246*H246,2)</f>
        <v>0</v>
      </c>
      <c r="K246" s="223" t="s">
        <v>133</v>
      </c>
      <c r="L246" s="41"/>
      <c r="M246" s="228" t="s">
        <v>1</v>
      </c>
      <c r="N246" s="229" t="s">
        <v>39</v>
      </c>
      <c r="O246" s="84"/>
      <c r="P246" s="230">
        <f>O246*H246</f>
        <v>0</v>
      </c>
      <c r="Q246" s="230">
        <v>0.00021000000000000001</v>
      </c>
      <c r="R246" s="230">
        <f>Q246*H246</f>
        <v>0.054683999999999996</v>
      </c>
      <c r="S246" s="230">
        <v>0</v>
      </c>
      <c r="T246" s="231">
        <f>S246*H246</f>
        <v>0</v>
      </c>
      <c r="AR246" s="232" t="s">
        <v>134</v>
      </c>
      <c r="AT246" s="232" t="s">
        <v>129</v>
      </c>
      <c r="AU246" s="232" t="s">
        <v>84</v>
      </c>
      <c r="AY246" s="15" t="s">
        <v>126</v>
      </c>
      <c r="BE246" s="233">
        <f><![CDATA[IF(N246="základní",J246,0)]]></f>
        <v>0</v>
      </c>
      <c r="BF246" s="233">
        <f><![CDATA[IF(N246="snížená",J246,0)]]></f>
        <v>0</v>
      </c>
      <c r="BG246" s="233">
        <f><![CDATA[IF(N246="zákl. přenesená",J246,0)]]></f>
        <v>0</v>
      </c>
      <c r="BH246" s="233">
        <f><![CDATA[IF(N246="sníž. přenesená",J246,0)]]></f>
        <v>0</v>
      </c>
      <c r="BI246" s="233">
        <f><![CDATA[IF(N246="nulová",J246,0)]]></f>
        <v>0</v>
      </c>
      <c r="BJ246" s="15" t="s">
        <v>82</v>
      </c>
      <c r="BK246" s="233">
        <f>ROUND(I246*H246,2)</f>
        <v>0</v>
      </c>
      <c r="BL246" s="15" t="s">
        <v>134</v>
      </c>
      <c r="BM246" s="232" t="s">
        <v>714</v>
      </c>
    </row>
    <row r="247" s="12" customFormat="1">
      <c r="B247" s="234"/>
      <c r="C247" s="235"/>
      <c r="D247" s="236" t="s">
        <v>136</v>
      </c>
      <c r="E247" s="237" t="s">
        <v>1</v>
      </c>
      <c r="F247" s="238" t="s">
        <v>715</v>
      </c>
      <c r="G247" s="235"/>
      <c r="H247" s="239">
        <v>260.39999999999998</v>
      </c>
      <c r="I247" s="240"/>
      <c r="J247" s="235"/>
      <c r="K247" s="235"/>
      <c r="L247" s="241"/>
      <c r="M247" s="242"/>
      <c r="N247" s="243"/>
      <c r="O247" s="243"/>
      <c r="P247" s="243"/>
      <c r="Q247" s="243"/>
      <c r="R247" s="243"/>
      <c r="S247" s="243"/>
      <c r="T247" s="244"/>
      <c r="AT247" s="245" t="s">
        <v>136</v>
      </c>
      <c r="AU247" s="245" t="s">
        <v>84</v>
      </c>
      <c r="AV247" s="12" t="s">
        <v>84</v>
      </c>
      <c r="AW247" s="12" t="s">
        <v>31</v>
      </c>
      <c r="AX247" s="12" t="s">
        <v>82</v>
      </c>
      <c r="AY247" s="245" t="s">
        <v>126</v>
      </c>
    </row>
    <row r="248" s="1" customFormat="1" ht="24" customHeight="1">
      <c r="B248" s="36"/>
      <c r="C248" s="221" t="s">
        <v>127</v>
      </c>
      <c r="D248" s="221" t="s">
        <v>129</v>
      </c>
      <c r="E248" s="222" t="s">
        <v>138</v>
      </c>
      <c r="F248" s="223" t="s">
        <v>139</v>
      </c>
      <c r="G248" s="224" t="s">
        <v>132</v>
      </c>
      <c r="H248" s="225">
        <v>82.099999999999994</v>
      </c>
      <c r="I248" s="226"/>
      <c r="J248" s="227">
        <f>ROUND(I248*H248,2)</f>
        <v>0</v>
      </c>
      <c r="K248" s="223" t="s">
        <v>133</v>
      </c>
      <c r="L248" s="41"/>
      <c r="M248" s="228" t="s">
        <v>1</v>
      </c>
      <c r="N248" s="229" t="s">
        <v>39</v>
      </c>
      <c r="O248" s="84"/>
      <c r="P248" s="230">
        <f>O248*H248</f>
        <v>0</v>
      </c>
      <c r="Q248" s="230">
        <v>0</v>
      </c>
      <c r="R248" s="230">
        <f>Q248*H248</f>
        <v>0</v>
      </c>
      <c r="S248" s="230">
        <v>0.035000000000000003</v>
      </c>
      <c r="T248" s="231">
        <f>S248*H248</f>
        <v>2.8734999999999999</v>
      </c>
      <c r="AR248" s="232" t="s">
        <v>134</v>
      </c>
      <c r="AT248" s="232" t="s">
        <v>129</v>
      </c>
      <c r="AU248" s="232" t="s">
        <v>84</v>
      </c>
      <c r="AY248" s="15" t="s">
        <v>126</v>
      </c>
      <c r="BE248" s="233">
        <f><![CDATA[IF(N248="základní",J248,0)]]></f>
        <v>0</v>
      </c>
      <c r="BF248" s="233">
        <f><![CDATA[IF(N248="snížená",J248,0)]]></f>
        <v>0</v>
      </c>
      <c r="BG248" s="233">
        <f><![CDATA[IF(N248="zákl. přenesená",J248,0)]]></f>
        <v>0</v>
      </c>
      <c r="BH248" s="233">
        <f><![CDATA[IF(N248="sníž. přenesená",J248,0)]]></f>
        <v>0</v>
      </c>
      <c r="BI248" s="233">
        <f><![CDATA[IF(N248="nulová",J248,0)]]></f>
        <v>0</v>
      </c>
      <c r="BJ248" s="15" t="s">
        <v>82</v>
      </c>
      <c r="BK248" s="233">
        <f>ROUND(I248*H248,2)</f>
        <v>0</v>
      </c>
      <c r="BL248" s="15" t="s">
        <v>134</v>
      </c>
      <c r="BM248" s="232" t="s">
        <v>716</v>
      </c>
    </row>
    <row r="249" s="12" customFormat="1">
      <c r="B249" s="234"/>
      <c r="C249" s="235"/>
      <c r="D249" s="236" t="s">
        <v>136</v>
      </c>
      <c r="E249" s="237" t="s">
        <v>1</v>
      </c>
      <c r="F249" s="238" t="s">
        <v>141</v>
      </c>
      <c r="G249" s="235"/>
      <c r="H249" s="239">
        <v>31.899999999999999</v>
      </c>
      <c r="I249" s="240"/>
      <c r="J249" s="235"/>
      <c r="K249" s="235"/>
      <c r="L249" s="241"/>
      <c r="M249" s="242"/>
      <c r="N249" s="243"/>
      <c r="O249" s="243"/>
      <c r="P249" s="243"/>
      <c r="Q249" s="243"/>
      <c r="R249" s="243"/>
      <c r="S249" s="243"/>
      <c r="T249" s="244"/>
      <c r="AT249" s="245" t="s">
        <v>136</v>
      </c>
      <c r="AU249" s="245" t="s">
        <v>84</v>
      </c>
      <c r="AV249" s="12" t="s">
        <v>84</v>
      </c>
      <c r="AW249" s="12" t="s">
        <v>31</v>
      </c>
      <c r="AX249" s="12" t="s">
        <v>74</v>
      </c>
      <c r="AY249" s="245" t="s">
        <v>126</v>
      </c>
    </row>
    <row r="250" s="12" customFormat="1">
      <c r="B250" s="234"/>
      <c r="C250" s="235"/>
      <c r="D250" s="236" t="s">
        <v>136</v>
      </c>
      <c r="E250" s="237" t="s">
        <v>1</v>
      </c>
      <c r="F250" s="238" t="s">
        <v>142</v>
      </c>
      <c r="G250" s="235"/>
      <c r="H250" s="239">
        <v>6.2999999999999998</v>
      </c>
      <c r="I250" s="240"/>
      <c r="J250" s="235"/>
      <c r="K250" s="235"/>
      <c r="L250" s="241"/>
      <c r="M250" s="242"/>
      <c r="N250" s="243"/>
      <c r="O250" s="243"/>
      <c r="P250" s="243"/>
      <c r="Q250" s="243"/>
      <c r="R250" s="243"/>
      <c r="S250" s="243"/>
      <c r="T250" s="244"/>
      <c r="AT250" s="245" t="s">
        <v>136</v>
      </c>
      <c r="AU250" s="245" t="s">
        <v>84</v>
      </c>
      <c r="AV250" s="12" t="s">
        <v>84</v>
      </c>
      <c r="AW250" s="12" t="s">
        <v>31</v>
      </c>
      <c r="AX250" s="12" t="s">
        <v>74</v>
      </c>
      <c r="AY250" s="245" t="s">
        <v>126</v>
      </c>
    </row>
    <row r="251" s="12" customFormat="1">
      <c r="B251" s="234"/>
      <c r="C251" s="235"/>
      <c r="D251" s="236" t="s">
        <v>136</v>
      </c>
      <c r="E251" s="237" t="s">
        <v>1</v>
      </c>
      <c r="F251" s="238" t="s">
        <v>143</v>
      </c>
      <c r="G251" s="235"/>
      <c r="H251" s="239">
        <v>43.899999999999999</v>
      </c>
      <c r="I251" s="240"/>
      <c r="J251" s="235"/>
      <c r="K251" s="235"/>
      <c r="L251" s="241"/>
      <c r="M251" s="242"/>
      <c r="N251" s="243"/>
      <c r="O251" s="243"/>
      <c r="P251" s="243"/>
      <c r="Q251" s="243"/>
      <c r="R251" s="243"/>
      <c r="S251" s="243"/>
      <c r="T251" s="244"/>
      <c r="AT251" s="245" t="s">
        <v>136</v>
      </c>
      <c r="AU251" s="245" t="s">
        <v>84</v>
      </c>
      <c r="AV251" s="12" t="s">
        <v>84</v>
      </c>
      <c r="AW251" s="12" t="s">
        <v>31</v>
      </c>
      <c r="AX251" s="12" t="s">
        <v>74</v>
      </c>
      <c r="AY251" s="245" t="s">
        <v>126</v>
      </c>
    </row>
    <row r="252" s="13" customFormat="1">
      <c r="B252" s="246"/>
      <c r="C252" s="247"/>
      <c r="D252" s="236" t="s">
        <v>136</v>
      </c>
      <c r="E252" s="248" t="s">
        <v>1</v>
      </c>
      <c r="F252" s="249" t="s">
        <v>144</v>
      </c>
      <c r="G252" s="247"/>
      <c r="H252" s="250">
        <v>82.099999999999994</v>
      </c>
      <c r="I252" s="251"/>
      <c r="J252" s="247"/>
      <c r="K252" s="247"/>
      <c r="L252" s="252"/>
      <c r="M252" s="253"/>
      <c r="N252" s="254"/>
      <c r="O252" s="254"/>
      <c r="P252" s="254"/>
      <c r="Q252" s="254"/>
      <c r="R252" s="254"/>
      <c r="S252" s="254"/>
      <c r="T252" s="255"/>
      <c r="AT252" s="256" t="s">
        <v>136</v>
      </c>
      <c r="AU252" s="256" t="s">
        <v>84</v>
      </c>
      <c r="AV252" s="13" t="s">
        <v>134</v>
      </c>
      <c r="AW252" s="13" t="s">
        <v>31</v>
      </c>
      <c r="AX252" s="13" t="s">
        <v>82</v>
      </c>
      <c r="AY252" s="256" t="s">
        <v>126</v>
      </c>
    </row>
    <row r="253" s="1" customFormat="1" ht="24" customHeight="1">
      <c r="B253" s="36"/>
      <c r="C253" s="221" t="s">
        <v>183</v>
      </c>
      <c r="D253" s="221" t="s">
        <v>129</v>
      </c>
      <c r="E253" s="222" t="s">
        <v>146</v>
      </c>
      <c r="F253" s="223" t="s">
        <v>147</v>
      </c>
      <c r="G253" s="224" t="s">
        <v>132</v>
      </c>
      <c r="H253" s="225">
        <v>38.200000000000003</v>
      </c>
      <c r="I253" s="226"/>
      <c r="J253" s="227">
        <f>ROUND(I253*H253,2)</f>
        <v>0</v>
      </c>
      <c r="K253" s="223" t="s">
        <v>133</v>
      </c>
      <c r="L253" s="41"/>
      <c r="M253" s="228" t="s">
        <v>1</v>
      </c>
      <c r="N253" s="229" t="s">
        <v>39</v>
      </c>
      <c r="O253" s="84"/>
      <c r="P253" s="230">
        <f>O253*H253</f>
        <v>0</v>
      </c>
      <c r="Q253" s="230">
        <v>0</v>
      </c>
      <c r="R253" s="230">
        <f>Q253*H253</f>
        <v>0</v>
      </c>
      <c r="S253" s="230">
        <v>0.050000000000000003</v>
      </c>
      <c r="T253" s="231">
        <f>S253*H253</f>
        <v>1.9100000000000001</v>
      </c>
      <c r="AR253" s="232" t="s">
        <v>134</v>
      </c>
      <c r="AT253" s="232" t="s">
        <v>129</v>
      </c>
      <c r="AU253" s="232" t="s">
        <v>84</v>
      </c>
      <c r="AY253" s="15" t="s">
        <v>126</v>
      </c>
      <c r="BE253" s="233">
        <f><![CDATA[IF(N253="základní",J253,0)]]></f>
        <v>0</v>
      </c>
      <c r="BF253" s="233">
        <f><![CDATA[IF(N253="snížená",J253,0)]]></f>
        <v>0</v>
      </c>
      <c r="BG253" s="233">
        <f><![CDATA[IF(N253="zákl. přenesená",J253,0)]]></f>
        <v>0</v>
      </c>
      <c r="BH253" s="233">
        <f><![CDATA[IF(N253="sníž. přenesená",J253,0)]]></f>
        <v>0</v>
      </c>
      <c r="BI253" s="233">
        <f><![CDATA[IF(N253="nulová",J253,0)]]></f>
        <v>0</v>
      </c>
      <c r="BJ253" s="15" t="s">
        <v>82</v>
      </c>
      <c r="BK253" s="233">
        <f>ROUND(I253*H253,2)</f>
        <v>0</v>
      </c>
      <c r="BL253" s="15" t="s">
        <v>134</v>
      </c>
      <c r="BM253" s="232" t="s">
        <v>717</v>
      </c>
    </row>
    <row r="254" s="12" customFormat="1">
      <c r="B254" s="234"/>
      <c r="C254" s="235"/>
      <c r="D254" s="236" t="s">
        <v>136</v>
      </c>
      <c r="E254" s="237" t="s">
        <v>1</v>
      </c>
      <c r="F254" s="238" t="s">
        <v>141</v>
      </c>
      <c r="G254" s="235"/>
      <c r="H254" s="239">
        <v>31.899999999999999</v>
      </c>
      <c r="I254" s="240"/>
      <c r="J254" s="235"/>
      <c r="K254" s="235"/>
      <c r="L254" s="241"/>
      <c r="M254" s="242"/>
      <c r="N254" s="243"/>
      <c r="O254" s="243"/>
      <c r="P254" s="243"/>
      <c r="Q254" s="243"/>
      <c r="R254" s="243"/>
      <c r="S254" s="243"/>
      <c r="T254" s="244"/>
      <c r="AT254" s="245" t="s">
        <v>136</v>
      </c>
      <c r="AU254" s="245" t="s">
        <v>84</v>
      </c>
      <c r="AV254" s="12" t="s">
        <v>84</v>
      </c>
      <c r="AW254" s="12" t="s">
        <v>31</v>
      </c>
      <c r="AX254" s="12" t="s">
        <v>74</v>
      </c>
      <c r="AY254" s="245" t="s">
        <v>126</v>
      </c>
    </row>
    <row r="255" s="12" customFormat="1">
      <c r="B255" s="234"/>
      <c r="C255" s="235"/>
      <c r="D255" s="236" t="s">
        <v>136</v>
      </c>
      <c r="E255" s="237" t="s">
        <v>1</v>
      </c>
      <c r="F255" s="238" t="s">
        <v>142</v>
      </c>
      <c r="G255" s="235"/>
      <c r="H255" s="239">
        <v>6.2999999999999998</v>
      </c>
      <c r="I255" s="240"/>
      <c r="J255" s="235"/>
      <c r="K255" s="235"/>
      <c r="L255" s="241"/>
      <c r="M255" s="242"/>
      <c r="N255" s="243"/>
      <c r="O255" s="243"/>
      <c r="P255" s="243"/>
      <c r="Q255" s="243"/>
      <c r="R255" s="243"/>
      <c r="S255" s="243"/>
      <c r="T255" s="244"/>
      <c r="AT255" s="245" t="s">
        <v>136</v>
      </c>
      <c r="AU255" s="245" t="s">
        <v>84</v>
      </c>
      <c r="AV255" s="12" t="s">
        <v>84</v>
      </c>
      <c r="AW255" s="12" t="s">
        <v>31</v>
      </c>
      <c r="AX255" s="12" t="s">
        <v>74</v>
      </c>
      <c r="AY255" s="245" t="s">
        <v>126</v>
      </c>
    </row>
    <row r="256" s="13" customFormat="1">
      <c r="B256" s="246"/>
      <c r="C256" s="247"/>
      <c r="D256" s="236" t="s">
        <v>136</v>
      </c>
      <c r="E256" s="248" t="s">
        <v>1</v>
      </c>
      <c r="F256" s="249" t="s">
        <v>144</v>
      </c>
      <c r="G256" s="247"/>
      <c r="H256" s="250">
        <v>38.200000000000003</v>
      </c>
      <c r="I256" s="251"/>
      <c r="J256" s="247"/>
      <c r="K256" s="247"/>
      <c r="L256" s="252"/>
      <c r="M256" s="253"/>
      <c r="N256" s="254"/>
      <c r="O256" s="254"/>
      <c r="P256" s="254"/>
      <c r="Q256" s="254"/>
      <c r="R256" s="254"/>
      <c r="S256" s="254"/>
      <c r="T256" s="255"/>
      <c r="AT256" s="256" t="s">
        <v>136</v>
      </c>
      <c r="AU256" s="256" t="s">
        <v>84</v>
      </c>
      <c r="AV256" s="13" t="s">
        <v>134</v>
      </c>
      <c r="AW256" s="13" t="s">
        <v>31</v>
      </c>
      <c r="AX256" s="13" t="s">
        <v>82</v>
      </c>
      <c r="AY256" s="256" t="s">
        <v>126</v>
      </c>
    </row>
    <row r="257" s="1" customFormat="1" ht="24" customHeight="1">
      <c r="B257" s="36"/>
      <c r="C257" s="221" t="s">
        <v>188</v>
      </c>
      <c r="D257" s="221" t="s">
        <v>129</v>
      </c>
      <c r="E257" s="222" t="s">
        <v>589</v>
      </c>
      <c r="F257" s="223" t="s">
        <v>718</v>
      </c>
      <c r="G257" s="224" t="s">
        <v>132</v>
      </c>
      <c r="H257" s="225">
        <v>786.25300000000004</v>
      </c>
      <c r="I257" s="226"/>
      <c r="J257" s="227">
        <f>ROUND(I257*H257,2)</f>
        <v>0</v>
      </c>
      <c r="K257" s="223" t="s">
        <v>133</v>
      </c>
      <c r="L257" s="41"/>
      <c r="M257" s="228" t="s">
        <v>1</v>
      </c>
      <c r="N257" s="229" t="s">
        <v>39</v>
      </c>
      <c r="O257" s="84"/>
      <c r="P257" s="230">
        <f>O257*H257</f>
        <v>0</v>
      </c>
      <c r="Q257" s="230">
        <v>0</v>
      </c>
      <c r="R257" s="230">
        <f>Q257*H257</f>
        <v>0</v>
      </c>
      <c r="S257" s="230">
        <v>0.045999999999999999</v>
      </c>
      <c r="T257" s="231">
        <f>S257*H257</f>
        <v>36.167638000000004</v>
      </c>
      <c r="AR257" s="232" t="s">
        <v>134</v>
      </c>
      <c r="AT257" s="232" t="s">
        <v>129</v>
      </c>
      <c r="AU257" s="232" t="s">
        <v>84</v>
      </c>
      <c r="AY257" s="15" t="s">
        <v>126</v>
      </c>
      <c r="BE257" s="233">
        <f><![CDATA[IF(N257="základní",J257,0)]]></f>
        <v>0</v>
      </c>
      <c r="BF257" s="233">
        <f><![CDATA[IF(N257="snížená",J257,0)]]></f>
        <v>0</v>
      </c>
      <c r="BG257" s="233">
        <f><![CDATA[IF(N257="zákl. přenesená",J257,0)]]></f>
        <v>0</v>
      </c>
      <c r="BH257" s="233">
        <f><![CDATA[IF(N257="sníž. přenesená",J257,0)]]></f>
        <v>0</v>
      </c>
      <c r="BI257" s="233">
        <f><![CDATA[IF(N257="nulová",J257,0)]]></f>
        <v>0</v>
      </c>
      <c r="BJ257" s="15" t="s">
        <v>82</v>
      </c>
      <c r="BK257" s="233">
        <f>ROUND(I257*H257,2)</f>
        <v>0</v>
      </c>
      <c r="BL257" s="15" t="s">
        <v>134</v>
      </c>
      <c r="BM257" s="232" t="s">
        <v>719</v>
      </c>
    </row>
    <row r="258" s="12" customFormat="1">
      <c r="B258" s="234"/>
      <c r="C258" s="235"/>
      <c r="D258" s="236" t="s">
        <v>136</v>
      </c>
      <c r="E258" s="237" t="s">
        <v>1</v>
      </c>
      <c r="F258" s="238" t="s">
        <v>651</v>
      </c>
      <c r="G258" s="235"/>
      <c r="H258" s="239">
        <v>11.9</v>
      </c>
      <c r="I258" s="240"/>
      <c r="J258" s="235"/>
      <c r="K258" s="235"/>
      <c r="L258" s="241"/>
      <c r="M258" s="242"/>
      <c r="N258" s="243"/>
      <c r="O258" s="243"/>
      <c r="P258" s="243"/>
      <c r="Q258" s="243"/>
      <c r="R258" s="243"/>
      <c r="S258" s="243"/>
      <c r="T258" s="244"/>
      <c r="AT258" s="245" t="s">
        <v>136</v>
      </c>
      <c r="AU258" s="245" t="s">
        <v>84</v>
      </c>
      <c r="AV258" s="12" t="s">
        <v>84</v>
      </c>
      <c r="AW258" s="12" t="s">
        <v>31</v>
      </c>
      <c r="AX258" s="12" t="s">
        <v>74</v>
      </c>
      <c r="AY258" s="245" t="s">
        <v>126</v>
      </c>
    </row>
    <row r="259" s="12" customFormat="1">
      <c r="B259" s="234"/>
      <c r="C259" s="235"/>
      <c r="D259" s="236" t="s">
        <v>136</v>
      </c>
      <c r="E259" s="237" t="s">
        <v>1</v>
      </c>
      <c r="F259" s="238" t="s">
        <v>652</v>
      </c>
      <c r="G259" s="235"/>
      <c r="H259" s="239">
        <v>16.658000000000001</v>
      </c>
      <c r="I259" s="240"/>
      <c r="J259" s="235"/>
      <c r="K259" s="235"/>
      <c r="L259" s="241"/>
      <c r="M259" s="242"/>
      <c r="N259" s="243"/>
      <c r="O259" s="243"/>
      <c r="P259" s="243"/>
      <c r="Q259" s="243"/>
      <c r="R259" s="243"/>
      <c r="S259" s="243"/>
      <c r="T259" s="244"/>
      <c r="AT259" s="245" t="s">
        <v>136</v>
      </c>
      <c r="AU259" s="245" t="s">
        <v>84</v>
      </c>
      <c r="AV259" s="12" t="s">
        <v>84</v>
      </c>
      <c r="AW259" s="12" t="s">
        <v>31</v>
      </c>
      <c r="AX259" s="12" t="s">
        <v>74</v>
      </c>
      <c r="AY259" s="245" t="s">
        <v>126</v>
      </c>
    </row>
    <row r="260" s="12" customFormat="1">
      <c r="B260" s="234"/>
      <c r="C260" s="235"/>
      <c r="D260" s="236" t="s">
        <v>136</v>
      </c>
      <c r="E260" s="237" t="s">
        <v>1</v>
      </c>
      <c r="F260" s="238" t="s">
        <v>653</v>
      </c>
      <c r="G260" s="235"/>
      <c r="H260" s="239">
        <v>19.850000000000001</v>
      </c>
      <c r="I260" s="240"/>
      <c r="J260" s="235"/>
      <c r="K260" s="235"/>
      <c r="L260" s="241"/>
      <c r="M260" s="242"/>
      <c r="N260" s="243"/>
      <c r="O260" s="243"/>
      <c r="P260" s="243"/>
      <c r="Q260" s="243"/>
      <c r="R260" s="243"/>
      <c r="S260" s="243"/>
      <c r="T260" s="244"/>
      <c r="AT260" s="245" t="s">
        <v>136</v>
      </c>
      <c r="AU260" s="245" t="s">
        <v>84</v>
      </c>
      <c r="AV260" s="12" t="s">
        <v>84</v>
      </c>
      <c r="AW260" s="12" t="s">
        <v>31</v>
      </c>
      <c r="AX260" s="12" t="s">
        <v>74</v>
      </c>
      <c r="AY260" s="245" t="s">
        <v>126</v>
      </c>
    </row>
    <row r="261" s="12" customFormat="1">
      <c r="B261" s="234"/>
      <c r="C261" s="235"/>
      <c r="D261" s="236" t="s">
        <v>136</v>
      </c>
      <c r="E261" s="237" t="s">
        <v>1</v>
      </c>
      <c r="F261" s="238" t="s">
        <v>654</v>
      </c>
      <c r="G261" s="235"/>
      <c r="H261" s="239">
        <v>15.380000000000001</v>
      </c>
      <c r="I261" s="240"/>
      <c r="J261" s="235"/>
      <c r="K261" s="235"/>
      <c r="L261" s="241"/>
      <c r="M261" s="242"/>
      <c r="N261" s="243"/>
      <c r="O261" s="243"/>
      <c r="P261" s="243"/>
      <c r="Q261" s="243"/>
      <c r="R261" s="243"/>
      <c r="S261" s="243"/>
      <c r="T261" s="244"/>
      <c r="AT261" s="245" t="s">
        <v>136</v>
      </c>
      <c r="AU261" s="245" t="s">
        <v>84</v>
      </c>
      <c r="AV261" s="12" t="s">
        <v>84</v>
      </c>
      <c r="AW261" s="12" t="s">
        <v>31</v>
      </c>
      <c r="AX261" s="12" t="s">
        <v>74</v>
      </c>
      <c r="AY261" s="245" t="s">
        <v>126</v>
      </c>
    </row>
    <row r="262" s="12" customFormat="1">
      <c r="B262" s="234"/>
      <c r="C262" s="235"/>
      <c r="D262" s="236" t="s">
        <v>136</v>
      </c>
      <c r="E262" s="237" t="s">
        <v>1</v>
      </c>
      <c r="F262" s="238" t="s">
        <v>655</v>
      </c>
      <c r="G262" s="235"/>
      <c r="H262" s="239">
        <v>16.971</v>
      </c>
      <c r="I262" s="240"/>
      <c r="J262" s="235"/>
      <c r="K262" s="235"/>
      <c r="L262" s="241"/>
      <c r="M262" s="242"/>
      <c r="N262" s="243"/>
      <c r="O262" s="243"/>
      <c r="P262" s="243"/>
      <c r="Q262" s="243"/>
      <c r="R262" s="243"/>
      <c r="S262" s="243"/>
      <c r="T262" s="244"/>
      <c r="AT262" s="245" t="s">
        <v>136</v>
      </c>
      <c r="AU262" s="245" t="s">
        <v>84</v>
      </c>
      <c r="AV262" s="12" t="s">
        <v>84</v>
      </c>
      <c r="AW262" s="12" t="s">
        <v>31</v>
      </c>
      <c r="AX262" s="12" t="s">
        <v>74</v>
      </c>
      <c r="AY262" s="245" t="s">
        <v>126</v>
      </c>
    </row>
    <row r="263" s="12" customFormat="1">
      <c r="B263" s="234"/>
      <c r="C263" s="235"/>
      <c r="D263" s="236" t="s">
        <v>136</v>
      </c>
      <c r="E263" s="237" t="s">
        <v>1</v>
      </c>
      <c r="F263" s="238" t="s">
        <v>656</v>
      </c>
      <c r="G263" s="235"/>
      <c r="H263" s="239">
        <v>75.599999999999994</v>
      </c>
      <c r="I263" s="240"/>
      <c r="J263" s="235"/>
      <c r="K263" s="235"/>
      <c r="L263" s="241"/>
      <c r="M263" s="242"/>
      <c r="N263" s="243"/>
      <c r="O263" s="243"/>
      <c r="P263" s="243"/>
      <c r="Q263" s="243"/>
      <c r="R263" s="243"/>
      <c r="S263" s="243"/>
      <c r="T263" s="244"/>
      <c r="AT263" s="245" t="s">
        <v>136</v>
      </c>
      <c r="AU263" s="245" t="s">
        <v>84</v>
      </c>
      <c r="AV263" s="12" t="s">
        <v>84</v>
      </c>
      <c r="AW263" s="12" t="s">
        <v>31</v>
      </c>
      <c r="AX263" s="12" t="s">
        <v>74</v>
      </c>
      <c r="AY263" s="245" t="s">
        <v>126</v>
      </c>
    </row>
    <row r="264" s="12" customFormat="1">
      <c r="B264" s="234"/>
      <c r="C264" s="235"/>
      <c r="D264" s="236" t="s">
        <v>136</v>
      </c>
      <c r="E264" s="237" t="s">
        <v>1</v>
      </c>
      <c r="F264" s="238" t="s">
        <v>657</v>
      </c>
      <c r="G264" s="235"/>
      <c r="H264" s="239">
        <v>13.94</v>
      </c>
      <c r="I264" s="240"/>
      <c r="J264" s="235"/>
      <c r="K264" s="235"/>
      <c r="L264" s="241"/>
      <c r="M264" s="242"/>
      <c r="N264" s="243"/>
      <c r="O264" s="243"/>
      <c r="P264" s="243"/>
      <c r="Q264" s="243"/>
      <c r="R264" s="243"/>
      <c r="S264" s="243"/>
      <c r="T264" s="244"/>
      <c r="AT264" s="245" t="s">
        <v>136</v>
      </c>
      <c r="AU264" s="245" t="s">
        <v>84</v>
      </c>
      <c r="AV264" s="12" t="s">
        <v>84</v>
      </c>
      <c r="AW264" s="12" t="s">
        <v>31</v>
      </c>
      <c r="AX264" s="12" t="s">
        <v>74</v>
      </c>
      <c r="AY264" s="245" t="s">
        <v>126</v>
      </c>
    </row>
    <row r="265" s="12" customFormat="1">
      <c r="B265" s="234"/>
      <c r="C265" s="235"/>
      <c r="D265" s="236" t="s">
        <v>136</v>
      </c>
      <c r="E265" s="237" t="s">
        <v>1</v>
      </c>
      <c r="F265" s="238" t="s">
        <v>658</v>
      </c>
      <c r="G265" s="235"/>
      <c r="H265" s="239">
        <v>39.600000000000001</v>
      </c>
      <c r="I265" s="240"/>
      <c r="J265" s="235"/>
      <c r="K265" s="235"/>
      <c r="L265" s="241"/>
      <c r="M265" s="242"/>
      <c r="N265" s="243"/>
      <c r="O265" s="243"/>
      <c r="P265" s="243"/>
      <c r="Q265" s="243"/>
      <c r="R265" s="243"/>
      <c r="S265" s="243"/>
      <c r="T265" s="244"/>
      <c r="AT265" s="245" t="s">
        <v>136</v>
      </c>
      <c r="AU265" s="245" t="s">
        <v>84</v>
      </c>
      <c r="AV265" s="12" t="s">
        <v>84</v>
      </c>
      <c r="AW265" s="12" t="s">
        <v>31</v>
      </c>
      <c r="AX265" s="12" t="s">
        <v>74</v>
      </c>
      <c r="AY265" s="245" t="s">
        <v>126</v>
      </c>
    </row>
    <row r="266" s="12" customFormat="1">
      <c r="B266" s="234"/>
      <c r="C266" s="235"/>
      <c r="D266" s="236" t="s">
        <v>136</v>
      </c>
      <c r="E266" s="237" t="s">
        <v>1</v>
      </c>
      <c r="F266" s="238" t="s">
        <v>659</v>
      </c>
      <c r="G266" s="235"/>
      <c r="H266" s="239">
        <v>15.449999999999999</v>
      </c>
      <c r="I266" s="240"/>
      <c r="J266" s="235"/>
      <c r="K266" s="235"/>
      <c r="L266" s="241"/>
      <c r="M266" s="242"/>
      <c r="N266" s="243"/>
      <c r="O266" s="243"/>
      <c r="P266" s="243"/>
      <c r="Q266" s="243"/>
      <c r="R266" s="243"/>
      <c r="S266" s="243"/>
      <c r="T266" s="244"/>
      <c r="AT266" s="245" t="s">
        <v>136</v>
      </c>
      <c r="AU266" s="245" t="s">
        <v>84</v>
      </c>
      <c r="AV266" s="12" t="s">
        <v>84</v>
      </c>
      <c r="AW266" s="12" t="s">
        <v>31</v>
      </c>
      <c r="AX266" s="12" t="s">
        <v>74</v>
      </c>
      <c r="AY266" s="245" t="s">
        <v>126</v>
      </c>
    </row>
    <row r="267" s="12" customFormat="1">
      <c r="B267" s="234"/>
      <c r="C267" s="235"/>
      <c r="D267" s="236" t="s">
        <v>136</v>
      </c>
      <c r="E267" s="237" t="s">
        <v>1</v>
      </c>
      <c r="F267" s="238" t="s">
        <v>660</v>
      </c>
      <c r="G267" s="235"/>
      <c r="H267" s="239">
        <v>22.484000000000002</v>
      </c>
      <c r="I267" s="240"/>
      <c r="J267" s="235"/>
      <c r="K267" s="235"/>
      <c r="L267" s="241"/>
      <c r="M267" s="242"/>
      <c r="N267" s="243"/>
      <c r="O267" s="243"/>
      <c r="P267" s="243"/>
      <c r="Q267" s="243"/>
      <c r="R267" s="243"/>
      <c r="S267" s="243"/>
      <c r="T267" s="244"/>
      <c r="AT267" s="245" t="s">
        <v>136</v>
      </c>
      <c r="AU267" s="245" t="s">
        <v>84</v>
      </c>
      <c r="AV267" s="12" t="s">
        <v>84</v>
      </c>
      <c r="AW267" s="12" t="s">
        <v>31</v>
      </c>
      <c r="AX267" s="12" t="s">
        <v>74</v>
      </c>
      <c r="AY267" s="245" t="s">
        <v>126</v>
      </c>
    </row>
    <row r="268" s="12" customFormat="1">
      <c r="B268" s="234"/>
      <c r="C268" s="235"/>
      <c r="D268" s="236" t="s">
        <v>136</v>
      </c>
      <c r="E268" s="237" t="s">
        <v>1</v>
      </c>
      <c r="F268" s="238" t="s">
        <v>661</v>
      </c>
      <c r="G268" s="235"/>
      <c r="H268" s="239">
        <v>15.35</v>
      </c>
      <c r="I268" s="240"/>
      <c r="J268" s="235"/>
      <c r="K268" s="235"/>
      <c r="L268" s="241"/>
      <c r="M268" s="242"/>
      <c r="N268" s="243"/>
      <c r="O268" s="243"/>
      <c r="P268" s="243"/>
      <c r="Q268" s="243"/>
      <c r="R268" s="243"/>
      <c r="S268" s="243"/>
      <c r="T268" s="244"/>
      <c r="AT268" s="245" t="s">
        <v>136</v>
      </c>
      <c r="AU268" s="245" t="s">
        <v>84</v>
      </c>
      <c r="AV268" s="12" t="s">
        <v>84</v>
      </c>
      <c r="AW268" s="12" t="s">
        <v>31</v>
      </c>
      <c r="AX268" s="12" t="s">
        <v>74</v>
      </c>
      <c r="AY268" s="245" t="s">
        <v>126</v>
      </c>
    </row>
    <row r="269" s="12" customFormat="1">
      <c r="B269" s="234"/>
      <c r="C269" s="235"/>
      <c r="D269" s="236" t="s">
        <v>136</v>
      </c>
      <c r="E269" s="237" t="s">
        <v>1</v>
      </c>
      <c r="F269" s="238" t="s">
        <v>152</v>
      </c>
      <c r="G269" s="235"/>
      <c r="H269" s="239">
        <v>32.399999999999999</v>
      </c>
      <c r="I269" s="240"/>
      <c r="J269" s="235"/>
      <c r="K269" s="235"/>
      <c r="L269" s="241"/>
      <c r="M269" s="242"/>
      <c r="N269" s="243"/>
      <c r="O269" s="243"/>
      <c r="P269" s="243"/>
      <c r="Q269" s="243"/>
      <c r="R269" s="243"/>
      <c r="S269" s="243"/>
      <c r="T269" s="244"/>
      <c r="AT269" s="245" t="s">
        <v>136</v>
      </c>
      <c r="AU269" s="245" t="s">
        <v>84</v>
      </c>
      <c r="AV269" s="12" t="s">
        <v>84</v>
      </c>
      <c r="AW269" s="12" t="s">
        <v>31</v>
      </c>
      <c r="AX269" s="12" t="s">
        <v>74</v>
      </c>
      <c r="AY269" s="245" t="s">
        <v>126</v>
      </c>
    </row>
    <row r="270" s="12" customFormat="1">
      <c r="B270" s="234"/>
      <c r="C270" s="235"/>
      <c r="D270" s="236" t="s">
        <v>136</v>
      </c>
      <c r="E270" s="237" t="s">
        <v>1</v>
      </c>
      <c r="F270" s="238" t="s">
        <v>153</v>
      </c>
      <c r="G270" s="235"/>
      <c r="H270" s="239">
        <v>57.600000000000001</v>
      </c>
      <c r="I270" s="240"/>
      <c r="J270" s="235"/>
      <c r="K270" s="235"/>
      <c r="L270" s="241"/>
      <c r="M270" s="242"/>
      <c r="N270" s="243"/>
      <c r="O270" s="243"/>
      <c r="P270" s="243"/>
      <c r="Q270" s="243"/>
      <c r="R270" s="243"/>
      <c r="S270" s="243"/>
      <c r="T270" s="244"/>
      <c r="AT270" s="245" t="s">
        <v>136</v>
      </c>
      <c r="AU270" s="245" t="s">
        <v>84</v>
      </c>
      <c r="AV270" s="12" t="s">
        <v>84</v>
      </c>
      <c r="AW270" s="12" t="s">
        <v>31</v>
      </c>
      <c r="AX270" s="12" t="s">
        <v>74</v>
      </c>
      <c r="AY270" s="245" t="s">
        <v>126</v>
      </c>
    </row>
    <row r="271" s="12" customFormat="1">
      <c r="B271" s="234"/>
      <c r="C271" s="235"/>
      <c r="D271" s="236" t="s">
        <v>136</v>
      </c>
      <c r="E271" s="237" t="s">
        <v>1</v>
      </c>
      <c r="F271" s="238" t="s">
        <v>154</v>
      </c>
      <c r="G271" s="235"/>
      <c r="H271" s="239">
        <v>30</v>
      </c>
      <c r="I271" s="240"/>
      <c r="J271" s="235"/>
      <c r="K271" s="235"/>
      <c r="L271" s="241"/>
      <c r="M271" s="242"/>
      <c r="N271" s="243"/>
      <c r="O271" s="243"/>
      <c r="P271" s="243"/>
      <c r="Q271" s="243"/>
      <c r="R271" s="243"/>
      <c r="S271" s="243"/>
      <c r="T271" s="244"/>
      <c r="AT271" s="245" t="s">
        <v>136</v>
      </c>
      <c r="AU271" s="245" t="s">
        <v>84</v>
      </c>
      <c r="AV271" s="12" t="s">
        <v>84</v>
      </c>
      <c r="AW271" s="12" t="s">
        <v>31</v>
      </c>
      <c r="AX271" s="12" t="s">
        <v>74</v>
      </c>
      <c r="AY271" s="245" t="s">
        <v>126</v>
      </c>
    </row>
    <row r="272" s="12" customFormat="1">
      <c r="B272" s="234"/>
      <c r="C272" s="235"/>
      <c r="D272" s="236" t="s">
        <v>136</v>
      </c>
      <c r="E272" s="237" t="s">
        <v>1</v>
      </c>
      <c r="F272" s="238" t="s">
        <v>155</v>
      </c>
      <c r="G272" s="235"/>
      <c r="H272" s="239">
        <v>72.599999999999994</v>
      </c>
      <c r="I272" s="240"/>
      <c r="J272" s="235"/>
      <c r="K272" s="235"/>
      <c r="L272" s="241"/>
      <c r="M272" s="242"/>
      <c r="N272" s="243"/>
      <c r="O272" s="243"/>
      <c r="P272" s="243"/>
      <c r="Q272" s="243"/>
      <c r="R272" s="243"/>
      <c r="S272" s="243"/>
      <c r="T272" s="244"/>
      <c r="AT272" s="245" t="s">
        <v>136</v>
      </c>
      <c r="AU272" s="245" t="s">
        <v>84</v>
      </c>
      <c r="AV272" s="12" t="s">
        <v>84</v>
      </c>
      <c r="AW272" s="12" t="s">
        <v>31</v>
      </c>
      <c r="AX272" s="12" t="s">
        <v>74</v>
      </c>
      <c r="AY272" s="245" t="s">
        <v>126</v>
      </c>
    </row>
    <row r="273" s="12" customFormat="1">
      <c r="B273" s="234"/>
      <c r="C273" s="235"/>
      <c r="D273" s="236" t="s">
        <v>136</v>
      </c>
      <c r="E273" s="237" t="s">
        <v>1</v>
      </c>
      <c r="F273" s="238" t="s">
        <v>662</v>
      </c>
      <c r="G273" s="235"/>
      <c r="H273" s="239">
        <v>16.699999999999999</v>
      </c>
      <c r="I273" s="240"/>
      <c r="J273" s="235"/>
      <c r="K273" s="235"/>
      <c r="L273" s="241"/>
      <c r="M273" s="242"/>
      <c r="N273" s="243"/>
      <c r="O273" s="243"/>
      <c r="P273" s="243"/>
      <c r="Q273" s="243"/>
      <c r="R273" s="243"/>
      <c r="S273" s="243"/>
      <c r="T273" s="244"/>
      <c r="AT273" s="245" t="s">
        <v>136</v>
      </c>
      <c r="AU273" s="245" t="s">
        <v>84</v>
      </c>
      <c r="AV273" s="12" t="s">
        <v>84</v>
      </c>
      <c r="AW273" s="12" t="s">
        <v>31</v>
      </c>
      <c r="AX273" s="12" t="s">
        <v>74</v>
      </c>
      <c r="AY273" s="245" t="s">
        <v>126</v>
      </c>
    </row>
    <row r="274" s="12" customFormat="1">
      <c r="B274" s="234"/>
      <c r="C274" s="235"/>
      <c r="D274" s="236" t="s">
        <v>136</v>
      </c>
      <c r="E274" s="237" t="s">
        <v>1</v>
      </c>
      <c r="F274" s="238" t="s">
        <v>663</v>
      </c>
      <c r="G274" s="235"/>
      <c r="H274" s="239">
        <v>6.7199999999999998</v>
      </c>
      <c r="I274" s="240"/>
      <c r="J274" s="235"/>
      <c r="K274" s="235"/>
      <c r="L274" s="241"/>
      <c r="M274" s="242"/>
      <c r="N274" s="243"/>
      <c r="O274" s="243"/>
      <c r="P274" s="243"/>
      <c r="Q274" s="243"/>
      <c r="R274" s="243"/>
      <c r="S274" s="243"/>
      <c r="T274" s="244"/>
      <c r="AT274" s="245" t="s">
        <v>136</v>
      </c>
      <c r="AU274" s="245" t="s">
        <v>84</v>
      </c>
      <c r="AV274" s="12" t="s">
        <v>84</v>
      </c>
      <c r="AW274" s="12" t="s">
        <v>31</v>
      </c>
      <c r="AX274" s="12" t="s">
        <v>74</v>
      </c>
      <c r="AY274" s="245" t="s">
        <v>126</v>
      </c>
    </row>
    <row r="275" s="12" customFormat="1">
      <c r="B275" s="234"/>
      <c r="C275" s="235"/>
      <c r="D275" s="236" t="s">
        <v>136</v>
      </c>
      <c r="E275" s="237" t="s">
        <v>1</v>
      </c>
      <c r="F275" s="238" t="s">
        <v>664</v>
      </c>
      <c r="G275" s="235"/>
      <c r="H275" s="239">
        <v>10.699999999999999</v>
      </c>
      <c r="I275" s="240"/>
      <c r="J275" s="235"/>
      <c r="K275" s="235"/>
      <c r="L275" s="241"/>
      <c r="M275" s="242"/>
      <c r="N275" s="243"/>
      <c r="O275" s="243"/>
      <c r="P275" s="243"/>
      <c r="Q275" s="243"/>
      <c r="R275" s="243"/>
      <c r="S275" s="243"/>
      <c r="T275" s="244"/>
      <c r="AT275" s="245" t="s">
        <v>136</v>
      </c>
      <c r="AU275" s="245" t="s">
        <v>84</v>
      </c>
      <c r="AV275" s="12" t="s">
        <v>84</v>
      </c>
      <c r="AW275" s="12" t="s">
        <v>31</v>
      </c>
      <c r="AX275" s="12" t="s">
        <v>74</v>
      </c>
      <c r="AY275" s="245" t="s">
        <v>126</v>
      </c>
    </row>
    <row r="276" s="12" customFormat="1">
      <c r="B276" s="234"/>
      <c r="C276" s="235"/>
      <c r="D276" s="236" t="s">
        <v>136</v>
      </c>
      <c r="E276" s="237" t="s">
        <v>1</v>
      </c>
      <c r="F276" s="238" t="s">
        <v>665</v>
      </c>
      <c r="G276" s="235"/>
      <c r="H276" s="239">
        <v>7.9000000000000004</v>
      </c>
      <c r="I276" s="240"/>
      <c r="J276" s="235"/>
      <c r="K276" s="235"/>
      <c r="L276" s="241"/>
      <c r="M276" s="242"/>
      <c r="N276" s="243"/>
      <c r="O276" s="243"/>
      <c r="P276" s="243"/>
      <c r="Q276" s="243"/>
      <c r="R276" s="243"/>
      <c r="S276" s="243"/>
      <c r="T276" s="244"/>
      <c r="AT276" s="245" t="s">
        <v>136</v>
      </c>
      <c r="AU276" s="245" t="s">
        <v>84</v>
      </c>
      <c r="AV276" s="12" t="s">
        <v>84</v>
      </c>
      <c r="AW276" s="12" t="s">
        <v>31</v>
      </c>
      <c r="AX276" s="12" t="s">
        <v>74</v>
      </c>
      <c r="AY276" s="245" t="s">
        <v>126</v>
      </c>
    </row>
    <row r="277" s="12" customFormat="1">
      <c r="B277" s="234"/>
      <c r="C277" s="235"/>
      <c r="D277" s="236" t="s">
        <v>136</v>
      </c>
      <c r="E277" s="237" t="s">
        <v>1</v>
      </c>
      <c r="F277" s="238" t="s">
        <v>666</v>
      </c>
      <c r="G277" s="235"/>
      <c r="H277" s="239">
        <v>7.9000000000000004</v>
      </c>
      <c r="I277" s="240"/>
      <c r="J277" s="235"/>
      <c r="K277" s="235"/>
      <c r="L277" s="241"/>
      <c r="M277" s="242"/>
      <c r="N277" s="243"/>
      <c r="O277" s="243"/>
      <c r="P277" s="243"/>
      <c r="Q277" s="243"/>
      <c r="R277" s="243"/>
      <c r="S277" s="243"/>
      <c r="T277" s="244"/>
      <c r="AT277" s="245" t="s">
        <v>136</v>
      </c>
      <c r="AU277" s="245" t="s">
        <v>84</v>
      </c>
      <c r="AV277" s="12" t="s">
        <v>84</v>
      </c>
      <c r="AW277" s="12" t="s">
        <v>31</v>
      </c>
      <c r="AX277" s="12" t="s">
        <v>74</v>
      </c>
      <c r="AY277" s="245" t="s">
        <v>126</v>
      </c>
    </row>
    <row r="278" s="12" customFormat="1">
      <c r="B278" s="234"/>
      <c r="C278" s="235"/>
      <c r="D278" s="236" t="s">
        <v>136</v>
      </c>
      <c r="E278" s="237" t="s">
        <v>1</v>
      </c>
      <c r="F278" s="238" t="s">
        <v>667</v>
      </c>
      <c r="G278" s="235"/>
      <c r="H278" s="239">
        <v>7.9000000000000004</v>
      </c>
      <c r="I278" s="240"/>
      <c r="J278" s="235"/>
      <c r="K278" s="235"/>
      <c r="L278" s="241"/>
      <c r="M278" s="242"/>
      <c r="N278" s="243"/>
      <c r="O278" s="243"/>
      <c r="P278" s="243"/>
      <c r="Q278" s="243"/>
      <c r="R278" s="243"/>
      <c r="S278" s="243"/>
      <c r="T278" s="244"/>
      <c r="AT278" s="245" t="s">
        <v>136</v>
      </c>
      <c r="AU278" s="245" t="s">
        <v>84</v>
      </c>
      <c r="AV278" s="12" t="s">
        <v>84</v>
      </c>
      <c r="AW278" s="12" t="s">
        <v>31</v>
      </c>
      <c r="AX278" s="12" t="s">
        <v>74</v>
      </c>
      <c r="AY278" s="245" t="s">
        <v>126</v>
      </c>
    </row>
    <row r="279" s="12" customFormat="1">
      <c r="B279" s="234"/>
      <c r="C279" s="235"/>
      <c r="D279" s="236" t="s">
        <v>136</v>
      </c>
      <c r="E279" s="237" t="s">
        <v>1</v>
      </c>
      <c r="F279" s="238" t="s">
        <v>668</v>
      </c>
      <c r="G279" s="235"/>
      <c r="H279" s="239">
        <v>7.9000000000000004</v>
      </c>
      <c r="I279" s="240"/>
      <c r="J279" s="235"/>
      <c r="K279" s="235"/>
      <c r="L279" s="241"/>
      <c r="M279" s="242"/>
      <c r="N279" s="243"/>
      <c r="O279" s="243"/>
      <c r="P279" s="243"/>
      <c r="Q279" s="243"/>
      <c r="R279" s="243"/>
      <c r="S279" s="243"/>
      <c r="T279" s="244"/>
      <c r="AT279" s="245" t="s">
        <v>136</v>
      </c>
      <c r="AU279" s="245" t="s">
        <v>84</v>
      </c>
      <c r="AV279" s="12" t="s">
        <v>84</v>
      </c>
      <c r="AW279" s="12" t="s">
        <v>31</v>
      </c>
      <c r="AX279" s="12" t="s">
        <v>74</v>
      </c>
      <c r="AY279" s="245" t="s">
        <v>126</v>
      </c>
    </row>
    <row r="280" s="12" customFormat="1">
      <c r="B280" s="234"/>
      <c r="C280" s="235"/>
      <c r="D280" s="236" t="s">
        <v>136</v>
      </c>
      <c r="E280" s="237" t="s">
        <v>1</v>
      </c>
      <c r="F280" s="238" t="s">
        <v>669</v>
      </c>
      <c r="G280" s="235"/>
      <c r="H280" s="239">
        <v>12</v>
      </c>
      <c r="I280" s="240"/>
      <c r="J280" s="235"/>
      <c r="K280" s="235"/>
      <c r="L280" s="241"/>
      <c r="M280" s="242"/>
      <c r="N280" s="243"/>
      <c r="O280" s="243"/>
      <c r="P280" s="243"/>
      <c r="Q280" s="243"/>
      <c r="R280" s="243"/>
      <c r="S280" s="243"/>
      <c r="T280" s="244"/>
      <c r="AT280" s="245" t="s">
        <v>136</v>
      </c>
      <c r="AU280" s="245" t="s">
        <v>84</v>
      </c>
      <c r="AV280" s="12" t="s">
        <v>84</v>
      </c>
      <c r="AW280" s="12" t="s">
        <v>31</v>
      </c>
      <c r="AX280" s="12" t="s">
        <v>74</v>
      </c>
      <c r="AY280" s="245" t="s">
        <v>126</v>
      </c>
    </row>
    <row r="281" s="12" customFormat="1">
      <c r="B281" s="234"/>
      <c r="C281" s="235"/>
      <c r="D281" s="236" t="s">
        <v>136</v>
      </c>
      <c r="E281" s="237" t="s">
        <v>1</v>
      </c>
      <c r="F281" s="238" t="s">
        <v>156</v>
      </c>
      <c r="G281" s="235"/>
      <c r="H281" s="239">
        <v>76.799999999999997</v>
      </c>
      <c r="I281" s="240"/>
      <c r="J281" s="235"/>
      <c r="K281" s="235"/>
      <c r="L281" s="241"/>
      <c r="M281" s="242"/>
      <c r="N281" s="243"/>
      <c r="O281" s="243"/>
      <c r="P281" s="243"/>
      <c r="Q281" s="243"/>
      <c r="R281" s="243"/>
      <c r="S281" s="243"/>
      <c r="T281" s="244"/>
      <c r="AT281" s="245" t="s">
        <v>136</v>
      </c>
      <c r="AU281" s="245" t="s">
        <v>84</v>
      </c>
      <c r="AV281" s="12" t="s">
        <v>84</v>
      </c>
      <c r="AW281" s="12" t="s">
        <v>31</v>
      </c>
      <c r="AX281" s="12" t="s">
        <v>74</v>
      </c>
      <c r="AY281" s="245" t="s">
        <v>126</v>
      </c>
    </row>
    <row r="282" s="12" customFormat="1">
      <c r="B282" s="234"/>
      <c r="C282" s="235"/>
      <c r="D282" s="236" t="s">
        <v>136</v>
      </c>
      <c r="E282" s="237" t="s">
        <v>1</v>
      </c>
      <c r="F282" s="238" t="s">
        <v>157</v>
      </c>
      <c r="G282" s="235"/>
      <c r="H282" s="239">
        <v>35.399999999999999</v>
      </c>
      <c r="I282" s="240"/>
      <c r="J282" s="235"/>
      <c r="K282" s="235"/>
      <c r="L282" s="241"/>
      <c r="M282" s="242"/>
      <c r="N282" s="243"/>
      <c r="O282" s="243"/>
      <c r="P282" s="243"/>
      <c r="Q282" s="243"/>
      <c r="R282" s="243"/>
      <c r="S282" s="243"/>
      <c r="T282" s="244"/>
      <c r="AT282" s="245" t="s">
        <v>136</v>
      </c>
      <c r="AU282" s="245" t="s">
        <v>84</v>
      </c>
      <c r="AV282" s="12" t="s">
        <v>84</v>
      </c>
      <c r="AW282" s="12" t="s">
        <v>31</v>
      </c>
      <c r="AX282" s="12" t="s">
        <v>74</v>
      </c>
      <c r="AY282" s="245" t="s">
        <v>126</v>
      </c>
    </row>
    <row r="283" s="12" customFormat="1">
      <c r="B283" s="234"/>
      <c r="C283" s="235"/>
      <c r="D283" s="236" t="s">
        <v>136</v>
      </c>
      <c r="E283" s="237" t="s">
        <v>1</v>
      </c>
      <c r="F283" s="238" t="s">
        <v>670</v>
      </c>
      <c r="G283" s="235"/>
      <c r="H283" s="239">
        <v>31</v>
      </c>
      <c r="I283" s="240"/>
      <c r="J283" s="235"/>
      <c r="K283" s="235"/>
      <c r="L283" s="241"/>
      <c r="M283" s="242"/>
      <c r="N283" s="243"/>
      <c r="O283" s="243"/>
      <c r="P283" s="243"/>
      <c r="Q283" s="243"/>
      <c r="R283" s="243"/>
      <c r="S283" s="243"/>
      <c r="T283" s="244"/>
      <c r="AT283" s="245" t="s">
        <v>136</v>
      </c>
      <c r="AU283" s="245" t="s">
        <v>84</v>
      </c>
      <c r="AV283" s="12" t="s">
        <v>84</v>
      </c>
      <c r="AW283" s="12" t="s">
        <v>31</v>
      </c>
      <c r="AX283" s="12" t="s">
        <v>74</v>
      </c>
      <c r="AY283" s="245" t="s">
        <v>126</v>
      </c>
    </row>
    <row r="284" s="12" customFormat="1">
      <c r="B284" s="234"/>
      <c r="C284" s="235"/>
      <c r="D284" s="236" t="s">
        <v>136</v>
      </c>
      <c r="E284" s="237" t="s">
        <v>1</v>
      </c>
      <c r="F284" s="238" t="s">
        <v>671</v>
      </c>
      <c r="G284" s="235"/>
      <c r="H284" s="239">
        <v>22.75</v>
      </c>
      <c r="I284" s="240"/>
      <c r="J284" s="235"/>
      <c r="K284" s="235"/>
      <c r="L284" s="241"/>
      <c r="M284" s="242"/>
      <c r="N284" s="243"/>
      <c r="O284" s="243"/>
      <c r="P284" s="243"/>
      <c r="Q284" s="243"/>
      <c r="R284" s="243"/>
      <c r="S284" s="243"/>
      <c r="T284" s="244"/>
      <c r="AT284" s="245" t="s">
        <v>136</v>
      </c>
      <c r="AU284" s="245" t="s">
        <v>84</v>
      </c>
      <c r="AV284" s="12" t="s">
        <v>84</v>
      </c>
      <c r="AW284" s="12" t="s">
        <v>31</v>
      </c>
      <c r="AX284" s="12" t="s">
        <v>74</v>
      </c>
      <c r="AY284" s="245" t="s">
        <v>126</v>
      </c>
    </row>
    <row r="285" s="12" customFormat="1">
      <c r="B285" s="234"/>
      <c r="C285" s="235"/>
      <c r="D285" s="236" t="s">
        <v>136</v>
      </c>
      <c r="E285" s="237" t="s">
        <v>1</v>
      </c>
      <c r="F285" s="238" t="s">
        <v>672</v>
      </c>
      <c r="G285" s="235"/>
      <c r="H285" s="239">
        <v>59.520000000000003</v>
      </c>
      <c r="I285" s="240"/>
      <c r="J285" s="235"/>
      <c r="K285" s="235"/>
      <c r="L285" s="241"/>
      <c r="M285" s="242"/>
      <c r="N285" s="243"/>
      <c r="O285" s="243"/>
      <c r="P285" s="243"/>
      <c r="Q285" s="243"/>
      <c r="R285" s="243"/>
      <c r="S285" s="243"/>
      <c r="T285" s="244"/>
      <c r="AT285" s="245" t="s">
        <v>136</v>
      </c>
      <c r="AU285" s="245" t="s">
        <v>84</v>
      </c>
      <c r="AV285" s="12" t="s">
        <v>84</v>
      </c>
      <c r="AW285" s="12" t="s">
        <v>31</v>
      </c>
      <c r="AX285" s="12" t="s">
        <v>74</v>
      </c>
      <c r="AY285" s="245" t="s">
        <v>126</v>
      </c>
    </row>
    <row r="286" s="12" customFormat="1">
      <c r="B286" s="234"/>
      <c r="C286" s="235"/>
      <c r="D286" s="236" t="s">
        <v>136</v>
      </c>
      <c r="E286" s="237" t="s">
        <v>1</v>
      </c>
      <c r="F286" s="238" t="s">
        <v>673</v>
      </c>
      <c r="G286" s="235"/>
      <c r="H286" s="239">
        <v>27.280000000000001</v>
      </c>
      <c r="I286" s="240"/>
      <c r="J286" s="235"/>
      <c r="K286" s="235"/>
      <c r="L286" s="241"/>
      <c r="M286" s="242"/>
      <c r="N286" s="243"/>
      <c r="O286" s="243"/>
      <c r="P286" s="243"/>
      <c r="Q286" s="243"/>
      <c r="R286" s="243"/>
      <c r="S286" s="243"/>
      <c r="T286" s="244"/>
      <c r="AT286" s="245" t="s">
        <v>136</v>
      </c>
      <c r="AU286" s="245" t="s">
        <v>84</v>
      </c>
      <c r="AV286" s="12" t="s">
        <v>84</v>
      </c>
      <c r="AW286" s="12" t="s">
        <v>31</v>
      </c>
      <c r="AX286" s="12" t="s">
        <v>74</v>
      </c>
      <c r="AY286" s="245" t="s">
        <v>126</v>
      </c>
    </row>
    <row r="287" s="13" customFormat="1">
      <c r="B287" s="246"/>
      <c r="C287" s="247"/>
      <c r="D287" s="236" t="s">
        <v>136</v>
      </c>
      <c r="E287" s="248" t="s">
        <v>1</v>
      </c>
      <c r="F287" s="249" t="s">
        <v>144</v>
      </c>
      <c r="G287" s="247"/>
      <c r="H287" s="250">
        <v>786.25300000000004</v>
      </c>
      <c r="I287" s="251"/>
      <c r="J287" s="247"/>
      <c r="K287" s="247"/>
      <c r="L287" s="252"/>
      <c r="M287" s="253"/>
      <c r="N287" s="254"/>
      <c r="O287" s="254"/>
      <c r="P287" s="254"/>
      <c r="Q287" s="254"/>
      <c r="R287" s="254"/>
      <c r="S287" s="254"/>
      <c r="T287" s="255"/>
      <c r="AT287" s="256" t="s">
        <v>136</v>
      </c>
      <c r="AU287" s="256" t="s">
        <v>84</v>
      </c>
      <c r="AV287" s="13" t="s">
        <v>134</v>
      </c>
      <c r="AW287" s="13" t="s">
        <v>31</v>
      </c>
      <c r="AX287" s="13" t="s">
        <v>82</v>
      </c>
      <c r="AY287" s="256" t="s">
        <v>126</v>
      </c>
    </row>
    <row r="288" s="1" customFormat="1" ht="24" customHeight="1">
      <c r="B288" s="36"/>
      <c r="C288" s="221" t="s">
        <v>192</v>
      </c>
      <c r="D288" s="221" t="s">
        <v>129</v>
      </c>
      <c r="E288" s="222" t="s">
        <v>149</v>
      </c>
      <c r="F288" s="223" t="s">
        <v>150</v>
      </c>
      <c r="G288" s="224" t="s">
        <v>132</v>
      </c>
      <c r="H288" s="225">
        <v>304.80000000000001</v>
      </c>
      <c r="I288" s="226"/>
      <c r="J288" s="227">
        <f>ROUND(I288*H288,2)</f>
        <v>0</v>
      </c>
      <c r="K288" s="223" t="s">
        <v>133</v>
      </c>
      <c r="L288" s="41"/>
      <c r="M288" s="228" t="s">
        <v>1</v>
      </c>
      <c r="N288" s="229" t="s">
        <v>39</v>
      </c>
      <c r="O288" s="84"/>
      <c r="P288" s="230">
        <f>O288*H288</f>
        <v>0</v>
      </c>
      <c r="Q288" s="230">
        <v>0</v>
      </c>
      <c r="R288" s="230">
        <f>Q288*H288</f>
        <v>0</v>
      </c>
      <c r="S288" s="230">
        <v>0.068000000000000005</v>
      </c>
      <c r="T288" s="231">
        <f>S288*H288</f>
        <v>20.726400000000002</v>
      </c>
      <c r="AR288" s="232" t="s">
        <v>134</v>
      </c>
      <c r="AT288" s="232" t="s">
        <v>129</v>
      </c>
      <c r="AU288" s="232" t="s">
        <v>84</v>
      </c>
      <c r="AY288" s="15" t="s">
        <v>126</v>
      </c>
      <c r="BE288" s="233">
        <f><![CDATA[IF(N288="základní",J288,0)]]></f>
        <v>0</v>
      </c>
      <c r="BF288" s="233">
        <f><![CDATA[IF(N288="snížená",J288,0)]]></f>
        <v>0</v>
      </c>
      <c r="BG288" s="233">
        <f><![CDATA[IF(N288="zákl. přenesená",J288,0)]]></f>
        <v>0</v>
      </c>
      <c r="BH288" s="233">
        <f><![CDATA[IF(N288="sníž. přenesená",J288,0)]]></f>
        <v>0</v>
      </c>
      <c r="BI288" s="233">
        <f><![CDATA[IF(N288="nulová",J288,0)]]></f>
        <v>0</v>
      </c>
      <c r="BJ288" s="15" t="s">
        <v>82</v>
      </c>
      <c r="BK288" s="233">
        <f>ROUND(I288*H288,2)</f>
        <v>0</v>
      </c>
      <c r="BL288" s="15" t="s">
        <v>134</v>
      </c>
      <c r="BM288" s="232" t="s">
        <v>720</v>
      </c>
    </row>
    <row r="289" s="12" customFormat="1">
      <c r="B289" s="234"/>
      <c r="C289" s="235"/>
      <c r="D289" s="236" t="s">
        <v>136</v>
      </c>
      <c r="E289" s="237" t="s">
        <v>1</v>
      </c>
      <c r="F289" s="238" t="s">
        <v>152</v>
      </c>
      <c r="G289" s="235"/>
      <c r="H289" s="239">
        <v>32.399999999999999</v>
      </c>
      <c r="I289" s="240"/>
      <c r="J289" s="235"/>
      <c r="K289" s="235"/>
      <c r="L289" s="241"/>
      <c r="M289" s="242"/>
      <c r="N289" s="243"/>
      <c r="O289" s="243"/>
      <c r="P289" s="243"/>
      <c r="Q289" s="243"/>
      <c r="R289" s="243"/>
      <c r="S289" s="243"/>
      <c r="T289" s="244"/>
      <c r="AT289" s="245" t="s">
        <v>136</v>
      </c>
      <c r="AU289" s="245" t="s">
        <v>84</v>
      </c>
      <c r="AV289" s="12" t="s">
        <v>84</v>
      </c>
      <c r="AW289" s="12" t="s">
        <v>31</v>
      </c>
      <c r="AX289" s="12" t="s">
        <v>74</v>
      </c>
      <c r="AY289" s="245" t="s">
        <v>126</v>
      </c>
    </row>
    <row r="290" s="12" customFormat="1">
      <c r="B290" s="234"/>
      <c r="C290" s="235"/>
      <c r="D290" s="236" t="s">
        <v>136</v>
      </c>
      <c r="E290" s="237" t="s">
        <v>1</v>
      </c>
      <c r="F290" s="238" t="s">
        <v>153</v>
      </c>
      <c r="G290" s="235"/>
      <c r="H290" s="239">
        <v>57.600000000000001</v>
      </c>
      <c r="I290" s="240"/>
      <c r="J290" s="235"/>
      <c r="K290" s="235"/>
      <c r="L290" s="241"/>
      <c r="M290" s="242"/>
      <c r="N290" s="243"/>
      <c r="O290" s="243"/>
      <c r="P290" s="243"/>
      <c r="Q290" s="243"/>
      <c r="R290" s="243"/>
      <c r="S290" s="243"/>
      <c r="T290" s="244"/>
      <c r="AT290" s="245" t="s">
        <v>136</v>
      </c>
      <c r="AU290" s="245" t="s">
        <v>84</v>
      </c>
      <c r="AV290" s="12" t="s">
        <v>84</v>
      </c>
      <c r="AW290" s="12" t="s">
        <v>31</v>
      </c>
      <c r="AX290" s="12" t="s">
        <v>74</v>
      </c>
      <c r="AY290" s="245" t="s">
        <v>126</v>
      </c>
    </row>
    <row r="291" s="12" customFormat="1">
      <c r="B291" s="234"/>
      <c r="C291" s="235"/>
      <c r="D291" s="236" t="s">
        <v>136</v>
      </c>
      <c r="E291" s="237" t="s">
        <v>1</v>
      </c>
      <c r="F291" s="238" t="s">
        <v>154</v>
      </c>
      <c r="G291" s="235"/>
      <c r="H291" s="239">
        <v>30</v>
      </c>
      <c r="I291" s="240"/>
      <c r="J291" s="235"/>
      <c r="K291" s="235"/>
      <c r="L291" s="241"/>
      <c r="M291" s="242"/>
      <c r="N291" s="243"/>
      <c r="O291" s="243"/>
      <c r="P291" s="243"/>
      <c r="Q291" s="243"/>
      <c r="R291" s="243"/>
      <c r="S291" s="243"/>
      <c r="T291" s="244"/>
      <c r="AT291" s="245" t="s">
        <v>136</v>
      </c>
      <c r="AU291" s="245" t="s">
        <v>84</v>
      </c>
      <c r="AV291" s="12" t="s">
        <v>84</v>
      </c>
      <c r="AW291" s="12" t="s">
        <v>31</v>
      </c>
      <c r="AX291" s="12" t="s">
        <v>74</v>
      </c>
      <c r="AY291" s="245" t="s">
        <v>126</v>
      </c>
    </row>
    <row r="292" s="12" customFormat="1">
      <c r="B292" s="234"/>
      <c r="C292" s="235"/>
      <c r="D292" s="236" t="s">
        <v>136</v>
      </c>
      <c r="E292" s="237" t="s">
        <v>1</v>
      </c>
      <c r="F292" s="238" t="s">
        <v>155</v>
      </c>
      <c r="G292" s="235"/>
      <c r="H292" s="239">
        <v>72.599999999999994</v>
      </c>
      <c r="I292" s="240"/>
      <c r="J292" s="235"/>
      <c r="K292" s="235"/>
      <c r="L292" s="241"/>
      <c r="M292" s="242"/>
      <c r="N292" s="243"/>
      <c r="O292" s="243"/>
      <c r="P292" s="243"/>
      <c r="Q292" s="243"/>
      <c r="R292" s="243"/>
      <c r="S292" s="243"/>
      <c r="T292" s="244"/>
      <c r="AT292" s="245" t="s">
        <v>136</v>
      </c>
      <c r="AU292" s="245" t="s">
        <v>84</v>
      </c>
      <c r="AV292" s="12" t="s">
        <v>84</v>
      </c>
      <c r="AW292" s="12" t="s">
        <v>31</v>
      </c>
      <c r="AX292" s="12" t="s">
        <v>74</v>
      </c>
      <c r="AY292" s="245" t="s">
        <v>126</v>
      </c>
    </row>
    <row r="293" s="12" customFormat="1">
      <c r="B293" s="234"/>
      <c r="C293" s="235"/>
      <c r="D293" s="236" t="s">
        <v>136</v>
      </c>
      <c r="E293" s="237" t="s">
        <v>1</v>
      </c>
      <c r="F293" s="238" t="s">
        <v>156</v>
      </c>
      <c r="G293" s="235"/>
      <c r="H293" s="239">
        <v>76.799999999999997</v>
      </c>
      <c r="I293" s="240"/>
      <c r="J293" s="235"/>
      <c r="K293" s="235"/>
      <c r="L293" s="241"/>
      <c r="M293" s="242"/>
      <c r="N293" s="243"/>
      <c r="O293" s="243"/>
      <c r="P293" s="243"/>
      <c r="Q293" s="243"/>
      <c r="R293" s="243"/>
      <c r="S293" s="243"/>
      <c r="T293" s="244"/>
      <c r="AT293" s="245" t="s">
        <v>136</v>
      </c>
      <c r="AU293" s="245" t="s">
        <v>84</v>
      </c>
      <c r="AV293" s="12" t="s">
        <v>84</v>
      </c>
      <c r="AW293" s="12" t="s">
        <v>31</v>
      </c>
      <c r="AX293" s="12" t="s">
        <v>74</v>
      </c>
      <c r="AY293" s="245" t="s">
        <v>126</v>
      </c>
    </row>
    <row r="294" s="12" customFormat="1">
      <c r="B294" s="234"/>
      <c r="C294" s="235"/>
      <c r="D294" s="236" t="s">
        <v>136</v>
      </c>
      <c r="E294" s="237" t="s">
        <v>1</v>
      </c>
      <c r="F294" s="238" t="s">
        <v>157</v>
      </c>
      <c r="G294" s="235"/>
      <c r="H294" s="239">
        <v>35.399999999999999</v>
      </c>
      <c r="I294" s="240"/>
      <c r="J294" s="235"/>
      <c r="K294" s="235"/>
      <c r="L294" s="241"/>
      <c r="M294" s="242"/>
      <c r="N294" s="243"/>
      <c r="O294" s="243"/>
      <c r="P294" s="243"/>
      <c r="Q294" s="243"/>
      <c r="R294" s="243"/>
      <c r="S294" s="243"/>
      <c r="T294" s="244"/>
      <c r="AT294" s="245" t="s">
        <v>136</v>
      </c>
      <c r="AU294" s="245" t="s">
        <v>84</v>
      </c>
      <c r="AV294" s="12" t="s">
        <v>84</v>
      </c>
      <c r="AW294" s="12" t="s">
        <v>31</v>
      </c>
      <c r="AX294" s="12" t="s">
        <v>74</v>
      </c>
      <c r="AY294" s="245" t="s">
        <v>126</v>
      </c>
    </row>
    <row r="295" s="13" customFormat="1">
      <c r="B295" s="246"/>
      <c r="C295" s="247"/>
      <c r="D295" s="236" t="s">
        <v>136</v>
      </c>
      <c r="E295" s="248" t="s">
        <v>1</v>
      </c>
      <c r="F295" s="249" t="s">
        <v>144</v>
      </c>
      <c r="G295" s="247"/>
      <c r="H295" s="250">
        <v>304.80000000000001</v>
      </c>
      <c r="I295" s="251"/>
      <c r="J295" s="247"/>
      <c r="K295" s="247"/>
      <c r="L295" s="252"/>
      <c r="M295" s="253"/>
      <c r="N295" s="254"/>
      <c r="O295" s="254"/>
      <c r="P295" s="254"/>
      <c r="Q295" s="254"/>
      <c r="R295" s="254"/>
      <c r="S295" s="254"/>
      <c r="T295" s="255"/>
      <c r="AT295" s="256" t="s">
        <v>136</v>
      </c>
      <c r="AU295" s="256" t="s">
        <v>84</v>
      </c>
      <c r="AV295" s="13" t="s">
        <v>134</v>
      </c>
      <c r="AW295" s="13" t="s">
        <v>31</v>
      </c>
      <c r="AX295" s="13" t="s">
        <v>82</v>
      </c>
      <c r="AY295" s="256" t="s">
        <v>126</v>
      </c>
    </row>
    <row r="296" s="1" customFormat="1" ht="24" customHeight="1">
      <c r="B296" s="36"/>
      <c r="C296" s="221" t="s">
        <v>201</v>
      </c>
      <c r="D296" s="221" t="s">
        <v>129</v>
      </c>
      <c r="E296" s="222" t="s">
        <v>159</v>
      </c>
      <c r="F296" s="223" t="s">
        <v>160</v>
      </c>
      <c r="G296" s="224" t="s">
        <v>132</v>
      </c>
      <c r="H296" s="225">
        <v>82.099999999999994</v>
      </c>
      <c r="I296" s="226"/>
      <c r="J296" s="227">
        <f>ROUND(I296*H296,2)</f>
        <v>0</v>
      </c>
      <c r="K296" s="223" t="s">
        <v>133</v>
      </c>
      <c r="L296" s="41"/>
      <c r="M296" s="228" t="s">
        <v>1</v>
      </c>
      <c r="N296" s="229" t="s">
        <v>39</v>
      </c>
      <c r="O296" s="84"/>
      <c r="P296" s="230">
        <f>O296*H296</f>
        <v>0</v>
      </c>
      <c r="Q296" s="230">
        <v>0</v>
      </c>
      <c r="R296" s="230">
        <f>Q296*H296</f>
        <v>0</v>
      </c>
      <c r="S296" s="230">
        <v>0.072999999999999995</v>
      </c>
      <c r="T296" s="231">
        <f>S296*H296</f>
        <v>5.9932999999999996</v>
      </c>
      <c r="AR296" s="232" t="s">
        <v>134</v>
      </c>
      <c r="AT296" s="232" t="s">
        <v>129</v>
      </c>
      <c r="AU296" s="232" t="s">
        <v>84</v>
      </c>
      <c r="AY296" s="15" t="s">
        <v>126</v>
      </c>
      <c r="BE296" s="233">
        <f><![CDATA[IF(N296="základní",J296,0)]]></f>
        <v>0</v>
      </c>
      <c r="BF296" s="233">
        <f><![CDATA[IF(N296="snížená",J296,0)]]></f>
        <v>0</v>
      </c>
      <c r="BG296" s="233">
        <f><![CDATA[IF(N296="zákl. přenesená",J296,0)]]></f>
        <v>0</v>
      </c>
      <c r="BH296" s="233">
        <f><![CDATA[IF(N296="sníž. přenesená",J296,0)]]></f>
        <v>0</v>
      </c>
      <c r="BI296" s="233">
        <f><![CDATA[IF(N296="nulová",J296,0)]]></f>
        <v>0</v>
      </c>
      <c r="BJ296" s="15" t="s">
        <v>82</v>
      </c>
      <c r="BK296" s="233">
        <f>ROUND(I296*H296,2)</f>
        <v>0</v>
      </c>
      <c r="BL296" s="15" t="s">
        <v>134</v>
      </c>
      <c r="BM296" s="232" t="s">
        <v>721</v>
      </c>
    </row>
    <row r="297" s="12" customFormat="1">
      <c r="B297" s="234"/>
      <c r="C297" s="235"/>
      <c r="D297" s="236" t="s">
        <v>136</v>
      </c>
      <c r="E297" s="237" t="s">
        <v>1</v>
      </c>
      <c r="F297" s="238" t="s">
        <v>141</v>
      </c>
      <c r="G297" s="235"/>
      <c r="H297" s="239">
        <v>31.899999999999999</v>
      </c>
      <c r="I297" s="240"/>
      <c r="J297" s="235"/>
      <c r="K297" s="235"/>
      <c r="L297" s="241"/>
      <c r="M297" s="242"/>
      <c r="N297" s="243"/>
      <c r="O297" s="243"/>
      <c r="P297" s="243"/>
      <c r="Q297" s="243"/>
      <c r="R297" s="243"/>
      <c r="S297" s="243"/>
      <c r="T297" s="244"/>
      <c r="AT297" s="245" t="s">
        <v>136</v>
      </c>
      <c r="AU297" s="245" t="s">
        <v>84</v>
      </c>
      <c r="AV297" s="12" t="s">
        <v>84</v>
      </c>
      <c r="AW297" s="12" t="s">
        <v>31</v>
      </c>
      <c r="AX297" s="12" t="s">
        <v>74</v>
      </c>
      <c r="AY297" s="245" t="s">
        <v>126</v>
      </c>
    </row>
    <row r="298" s="12" customFormat="1">
      <c r="B298" s="234"/>
      <c r="C298" s="235"/>
      <c r="D298" s="236" t="s">
        <v>136</v>
      </c>
      <c r="E298" s="237" t="s">
        <v>1</v>
      </c>
      <c r="F298" s="238" t="s">
        <v>142</v>
      </c>
      <c r="G298" s="235"/>
      <c r="H298" s="239">
        <v>6.2999999999999998</v>
      </c>
      <c r="I298" s="240"/>
      <c r="J298" s="235"/>
      <c r="K298" s="235"/>
      <c r="L298" s="241"/>
      <c r="M298" s="242"/>
      <c r="N298" s="243"/>
      <c r="O298" s="243"/>
      <c r="P298" s="243"/>
      <c r="Q298" s="243"/>
      <c r="R298" s="243"/>
      <c r="S298" s="243"/>
      <c r="T298" s="244"/>
      <c r="AT298" s="245" t="s">
        <v>136</v>
      </c>
      <c r="AU298" s="245" t="s">
        <v>84</v>
      </c>
      <c r="AV298" s="12" t="s">
        <v>84</v>
      </c>
      <c r="AW298" s="12" t="s">
        <v>31</v>
      </c>
      <c r="AX298" s="12" t="s">
        <v>74</v>
      </c>
      <c r="AY298" s="245" t="s">
        <v>126</v>
      </c>
    </row>
    <row r="299" s="12" customFormat="1">
      <c r="B299" s="234"/>
      <c r="C299" s="235"/>
      <c r="D299" s="236" t="s">
        <v>136</v>
      </c>
      <c r="E299" s="237" t="s">
        <v>1</v>
      </c>
      <c r="F299" s="238" t="s">
        <v>143</v>
      </c>
      <c r="G299" s="235"/>
      <c r="H299" s="239">
        <v>43.899999999999999</v>
      </c>
      <c r="I299" s="240"/>
      <c r="J299" s="235"/>
      <c r="K299" s="235"/>
      <c r="L299" s="241"/>
      <c r="M299" s="242"/>
      <c r="N299" s="243"/>
      <c r="O299" s="243"/>
      <c r="P299" s="243"/>
      <c r="Q299" s="243"/>
      <c r="R299" s="243"/>
      <c r="S299" s="243"/>
      <c r="T299" s="244"/>
      <c r="AT299" s="245" t="s">
        <v>136</v>
      </c>
      <c r="AU299" s="245" t="s">
        <v>84</v>
      </c>
      <c r="AV299" s="12" t="s">
        <v>84</v>
      </c>
      <c r="AW299" s="12" t="s">
        <v>31</v>
      </c>
      <c r="AX299" s="12" t="s">
        <v>74</v>
      </c>
      <c r="AY299" s="245" t="s">
        <v>126</v>
      </c>
    </row>
    <row r="300" s="13" customFormat="1">
      <c r="B300" s="246"/>
      <c r="C300" s="247"/>
      <c r="D300" s="236" t="s">
        <v>136</v>
      </c>
      <c r="E300" s="248" t="s">
        <v>1</v>
      </c>
      <c r="F300" s="249" t="s">
        <v>144</v>
      </c>
      <c r="G300" s="247"/>
      <c r="H300" s="250">
        <v>82.099999999999994</v>
      </c>
      <c r="I300" s="251"/>
      <c r="J300" s="247"/>
      <c r="K300" s="247"/>
      <c r="L300" s="252"/>
      <c r="M300" s="253"/>
      <c r="N300" s="254"/>
      <c r="O300" s="254"/>
      <c r="P300" s="254"/>
      <c r="Q300" s="254"/>
      <c r="R300" s="254"/>
      <c r="S300" s="254"/>
      <c r="T300" s="255"/>
      <c r="AT300" s="256" t="s">
        <v>136</v>
      </c>
      <c r="AU300" s="256" t="s">
        <v>84</v>
      </c>
      <c r="AV300" s="13" t="s">
        <v>134</v>
      </c>
      <c r="AW300" s="13" t="s">
        <v>31</v>
      </c>
      <c r="AX300" s="13" t="s">
        <v>82</v>
      </c>
      <c r="AY300" s="256" t="s">
        <v>126</v>
      </c>
    </row>
    <row r="301" s="1" customFormat="1" ht="24" customHeight="1">
      <c r="B301" s="36"/>
      <c r="C301" s="221" t="s">
        <v>208</v>
      </c>
      <c r="D301" s="221" t="s">
        <v>129</v>
      </c>
      <c r="E301" s="222" t="s">
        <v>163</v>
      </c>
      <c r="F301" s="223" t="s">
        <v>164</v>
      </c>
      <c r="G301" s="224" t="s">
        <v>165</v>
      </c>
      <c r="H301" s="225">
        <v>79.465000000000003</v>
      </c>
      <c r="I301" s="226"/>
      <c r="J301" s="227">
        <f>ROUND(I301*H301,2)</f>
        <v>0</v>
      </c>
      <c r="K301" s="223" t="s">
        <v>133</v>
      </c>
      <c r="L301" s="41"/>
      <c r="M301" s="228" t="s">
        <v>1</v>
      </c>
      <c r="N301" s="229" t="s">
        <v>39</v>
      </c>
      <c r="O301" s="84"/>
      <c r="P301" s="230">
        <f>O301*H301</f>
        <v>0</v>
      </c>
      <c r="Q301" s="230">
        <v>0</v>
      </c>
      <c r="R301" s="230">
        <f>Q301*H301</f>
        <v>0</v>
      </c>
      <c r="S301" s="230">
        <v>0</v>
      </c>
      <c r="T301" s="231">
        <f>S301*H301</f>
        <v>0</v>
      </c>
      <c r="AR301" s="232" t="s">
        <v>134</v>
      </c>
      <c r="AT301" s="232" t="s">
        <v>129</v>
      </c>
      <c r="AU301" s="232" t="s">
        <v>84</v>
      </c>
      <c r="AY301" s="15" t="s">
        <v>126</v>
      </c>
      <c r="BE301" s="233">
        <f><![CDATA[IF(N301="základní",J301,0)]]></f>
        <v>0</v>
      </c>
      <c r="BF301" s="233">
        <f><![CDATA[IF(N301="snížená",J301,0)]]></f>
        <v>0</v>
      </c>
      <c r="BG301" s="233">
        <f><![CDATA[IF(N301="zákl. přenesená",J301,0)]]></f>
        <v>0</v>
      </c>
      <c r="BH301" s="233">
        <f><![CDATA[IF(N301="sníž. přenesená",J301,0)]]></f>
        <v>0</v>
      </c>
      <c r="BI301" s="233">
        <f><![CDATA[IF(N301="nulová",J301,0)]]></f>
        <v>0</v>
      </c>
      <c r="BJ301" s="15" t="s">
        <v>82</v>
      </c>
      <c r="BK301" s="233">
        <f>ROUND(I301*H301,2)</f>
        <v>0</v>
      </c>
      <c r="BL301" s="15" t="s">
        <v>134</v>
      </c>
      <c r="BM301" s="232" t="s">
        <v>722</v>
      </c>
    </row>
    <row r="302" s="1" customFormat="1" ht="24" customHeight="1">
      <c r="B302" s="36"/>
      <c r="C302" s="221" t="s">
        <v>8</v>
      </c>
      <c r="D302" s="221" t="s">
        <v>129</v>
      </c>
      <c r="E302" s="222" t="s">
        <v>169</v>
      </c>
      <c r="F302" s="223" t="s">
        <v>170</v>
      </c>
      <c r="G302" s="224" t="s">
        <v>165</v>
      </c>
      <c r="H302" s="225">
        <v>79.465000000000003</v>
      </c>
      <c r="I302" s="226"/>
      <c r="J302" s="227">
        <f>ROUND(I302*H302,2)</f>
        <v>0</v>
      </c>
      <c r="K302" s="223" t="s">
        <v>133</v>
      </c>
      <c r="L302" s="41"/>
      <c r="M302" s="228" t="s">
        <v>1</v>
      </c>
      <c r="N302" s="229" t="s">
        <v>39</v>
      </c>
      <c r="O302" s="84"/>
      <c r="P302" s="230">
        <f>O302*H302</f>
        <v>0</v>
      </c>
      <c r="Q302" s="230">
        <v>0</v>
      </c>
      <c r="R302" s="230">
        <f>Q302*H302</f>
        <v>0</v>
      </c>
      <c r="S302" s="230">
        <v>0</v>
      </c>
      <c r="T302" s="231">
        <f>S302*H302</f>
        <v>0</v>
      </c>
      <c r="AR302" s="232" t="s">
        <v>134</v>
      </c>
      <c r="AT302" s="232" t="s">
        <v>129</v>
      </c>
      <c r="AU302" s="232" t="s">
        <v>84</v>
      </c>
      <c r="AY302" s="15" t="s">
        <v>126</v>
      </c>
      <c r="BE302" s="233">
        <f><![CDATA[IF(N302="základní",J302,0)]]></f>
        <v>0</v>
      </c>
      <c r="BF302" s="233">
        <f><![CDATA[IF(N302="snížená",J302,0)]]></f>
        <v>0</v>
      </c>
      <c r="BG302" s="233">
        <f><![CDATA[IF(N302="zákl. přenesená",J302,0)]]></f>
        <v>0</v>
      </c>
      <c r="BH302" s="233">
        <f><![CDATA[IF(N302="sníž. přenesená",J302,0)]]></f>
        <v>0</v>
      </c>
      <c r="BI302" s="233">
        <f><![CDATA[IF(N302="nulová",J302,0)]]></f>
        <v>0</v>
      </c>
      <c r="BJ302" s="15" t="s">
        <v>82</v>
      </c>
      <c r="BK302" s="233">
        <f>ROUND(I302*H302,2)</f>
        <v>0</v>
      </c>
      <c r="BL302" s="15" t="s">
        <v>134</v>
      </c>
      <c r="BM302" s="232" t="s">
        <v>723</v>
      </c>
    </row>
    <row r="303" s="1" customFormat="1" ht="24" customHeight="1">
      <c r="B303" s="36"/>
      <c r="C303" s="221" t="s">
        <v>186</v>
      </c>
      <c r="D303" s="221" t="s">
        <v>129</v>
      </c>
      <c r="E303" s="222" t="s">
        <v>173</v>
      </c>
      <c r="F303" s="223" t="s">
        <v>174</v>
      </c>
      <c r="G303" s="224" t="s">
        <v>165</v>
      </c>
      <c r="H303" s="225">
        <v>79.465000000000003</v>
      </c>
      <c r="I303" s="226"/>
      <c r="J303" s="227">
        <f>ROUND(I303*H303,2)</f>
        <v>0</v>
      </c>
      <c r="K303" s="223" t="s">
        <v>1</v>
      </c>
      <c r="L303" s="41"/>
      <c r="M303" s="228" t="s">
        <v>1</v>
      </c>
      <c r="N303" s="229" t="s">
        <v>39</v>
      </c>
      <c r="O303" s="84"/>
      <c r="P303" s="230">
        <f>O303*H303</f>
        <v>0</v>
      </c>
      <c r="Q303" s="230">
        <v>0</v>
      </c>
      <c r="R303" s="230">
        <f>Q303*H303</f>
        <v>0</v>
      </c>
      <c r="S303" s="230">
        <v>0</v>
      </c>
      <c r="T303" s="231">
        <f>S303*H303</f>
        <v>0</v>
      </c>
      <c r="AR303" s="232" t="s">
        <v>134</v>
      </c>
      <c r="AT303" s="232" t="s">
        <v>129</v>
      </c>
      <c r="AU303" s="232" t="s">
        <v>84</v>
      </c>
      <c r="AY303" s="15" t="s">
        <v>126</v>
      </c>
      <c r="BE303" s="233">
        <f><![CDATA[IF(N303="základní",J303,0)]]></f>
        <v>0</v>
      </c>
      <c r="BF303" s="233">
        <f><![CDATA[IF(N303="snížená",J303,0)]]></f>
        <v>0</v>
      </c>
      <c r="BG303" s="233">
        <f><![CDATA[IF(N303="zákl. přenesená",J303,0)]]></f>
        <v>0</v>
      </c>
      <c r="BH303" s="233">
        <f><![CDATA[IF(N303="sníž. přenesená",J303,0)]]></f>
        <v>0</v>
      </c>
      <c r="BI303" s="233">
        <f><![CDATA[IF(N303="nulová",J303,0)]]></f>
        <v>0</v>
      </c>
      <c r="BJ303" s="15" t="s">
        <v>82</v>
      </c>
      <c r="BK303" s="233">
        <f>ROUND(I303*H303,2)</f>
        <v>0</v>
      </c>
      <c r="BL303" s="15" t="s">
        <v>134</v>
      </c>
      <c r="BM303" s="232" t="s">
        <v>724</v>
      </c>
    </row>
    <row r="304" s="1" customFormat="1" ht="16.5" customHeight="1">
      <c r="B304" s="36"/>
      <c r="C304" s="221" t="s">
        <v>225</v>
      </c>
      <c r="D304" s="221" t="s">
        <v>129</v>
      </c>
      <c r="E304" s="222" t="s">
        <v>176</v>
      </c>
      <c r="F304" s="223" t="s">
        <v>177</v>
      </c>
      <c r="G304" s="224" t="s">
        <v>165</v>
      </c>
      <c r="H304" s="225">
        <v>35.279000000000003</v>
      </c>
      <c r="I304" s="226"/>
      <c r="J304" s="227">
        <f>ROUND(I304*H304,2)</f>
        <v>0</v>
      </c>
      <c r="K304" s="223" t="s">
        <v>133</v>
      </c>
      <c r="L304" s="41"/>
      <c r="M304" s="228" t="s">
        <v>1</v>
      </c>
      <c r="N304" s="229" t="s">
        <v>39</v>
      </c>
      <c r="O304" s="84"/>
      <c r="P304" s="230">
        <f>O304*H304</f>
        <v>0</v>
      </c>
      <c r="Q304" s="230">
        <v>0</v>
      </c>
      <c r="R304" s="230">
        <f>Q304*H304</f>
        <v>0</v>
      </c>
      <c r="S304" s="230">
        <v>0</v>
      </c>
      <c r="T304" s="231">
        <f>S304*H304</f>
        <v>0</v>
      </c>
      <c r="AR304" s="232" t="s">
        <v>134</v>
      </c>
      <c r="AT304" s="232" t="s">
        <v>129</v>
      </c>
      <c r="AU304" s="232" t="s">
        <v>84</v>
      </c>
      <c r="AY304" s="15" t="s">
        <v>126</v>
      </c>
      <c r="BE304" s="233">
        <f><![CDATA[IF(N304="základní",J304,0)]]></f>
        <v>0</v>
      </c>
      <c r="BF304" s="233">
        <f><![CDATA[IF(N304="snížená",J304,0)]]></f>
        <v>0</v>
      </c>
      <c r="BG304" s="233">
        <f><![CDATA[IF(N304="zákl. přenesená",J304,0)]]></f>
        <v>0</v>
      </c>
      <c r="BH304" s="233">
        <f><![CDATA[IF(N304="sníž. přenesená",J304,0)]]></f>
        <v>0</v>
      </c>
      <c r="BI304" s="233">
        <f><![CDATA[IF(N304="nulová",J304,0)]]></f>
        <v>0</v>
      </c>
      <c r="BJ304" s="15" t="s">
        <v>82</v>
      </c>
      <c r="BK304" s="233">
        <f>ROUND(I304*H304,2)</f>
        <v>0</v>
      </c>
      <c r="BL304" s="15" t="s">
        <v>134</v>
      </c>
      <c r="BM304" s="232" t="s">
        <v>725</v>
      </c>
    </row>
    <row r="305" s="12" customFormat="1">
      <c r="B305" s="234"/>
      <c r="C305" s="235"/>
      <c r="D305" s="236" t="s">
        <v>136</v>
      </c>
      <c r="E305" s="237" t="s">
        <v>1</v>
      </c>
      <c r="F305" s="238" t="s">
        <v>726</v>
      </c>
      <c r="G305" s="235"/>
      <c r="H305" s="239">
        <v>35.279000000000003</v>
      </c>
      <c r="I305" s="240"/>
      <c r="J305" s="235"/>
      <c r="K305" s="235"/>
      <c r="L305" s="241"/>
      <c r="M305" s="242"/>
      <c r="N305" s="243"/>
      <c r="O305" s="243"/>
      <c r="P305" s="243"/>
      <c r="Q305" s="243"/>
      <c r="R305" s="243"/>
      <c r="S305" s="243"/>
      <c r="T305" s="244"/>
      <c r="AT305" s="245" t="s">
        <v>136</v>
      </c>
      <c r="AU305" s="245" t="s">
        <v>84</v>
      </c>
      <c r="AV305" s="12" t="s">
        <v>84</v>
      </c>
      <c r="AW305" s="12" t="s">
        <v>31</v>
      </c>
      <c r="AX305" s="12" t="s">
        <v>82</v>
      </c>
      <c r="AY305" s="245" t="s">
        <v>126</v>
      </c>
    </row>
    <row r="306" s="11" customFormat="1" ht="25.92" customHeight="1">
      <c r="B306" s="205"/>
      <c r="C306" s="206"/>
      <c r="D306" s="207" t="s">
        <v>73</v>
      </c>
      <c r="E306" s="208" t="s">
        <v>179</v>
      </c>
      <c r="F306" s="208" t="s">
        <v>180</v>
      </c>
      <c r="G306" s="206"/>
      <c r="H306" s="206"/>
      <c r="I306" s="209"/>
      <c r="J306" s="210">
        <f>BK306</f>
        <v>0</v>
      </c>
      <c r="K306" s="206"/>
      <c r="L306" s="211"/>
      <c r="M306" s="212"/>
      <c r="N306" s="213"/>
      <c r="O306" s="213"/>
      <c r="P306" s="214">
        <f>P307+P321+P325+P340+P352</f>
        <v>0</v>
      </c>
      <c r="Q306" s="213"/>
      <c r="R306" s="214">
        <f>R307+R321+R325+R340+R352</f>
        <v>3.6155102999999995</v>
      </c>
      <c r="S306" s="213"/>
      <c r="T306" s="215">
        <f>T307+T321+T325+T340+T352</f>
        <v>0.78530579999999994</v>
      </c>
      <c r="AR306" s="216" t="s">
        <v>84</v>
      </c>
      <c r="AT306" s="217" t="s">
        <v>73</v>
      </c>
      <c r="AU306" s="217" t="s">
        <v>74</v>
      </c>
      <c r="AY306" s="216" t="s">
        <v>126</v>
      </c>
      <c r="BK306" s="218">
        <f>BK307+BK321+BK325+BK340+BK352</f>
        <v>0</v>
      </c>
    </row>
    <row r="307" s="11" customFormat="1" ht="22.8" customHeight="1">
      <c r="B307" s="205"/>
      <c r="C307" s="206"/>
      <c r="D307" s="207" t="s">
        <v>73</v>
      </c>
      <c r="E307" s="219" t="s">
        <v>727</v>
      </c>
      <c r="F307" s="219" t="s">
        <v>728</v>
      </c>
      <c r="G307" s="206"/>
      <c r="H307" s="206"/>
      <c r="I307" s="209"/>
      <c r="J307" s="220">
        <f>BK307</f>
        <v>0</v>
      </c>
      <c r="K307" s="206"/>
      <c r="L307" s="211"/>
      <c r="M307" s="212"/>
      <c r="N307" s="213"/>
      <c r="O307" s="213"/>
      <c r="P307" s="214">
        <f>SUM(P308:P320)</f>
        <v>0</v>
      </c>
      <c r="Q307" s="213"/>
      <c r="R307" s="214">
        <f>SUM(R308:R320)</f>
        <v>0</v>
      </c>
      <c r="S307" s="213"/>
      <c r="T307" s="215">
        <f>SUM(T308:T320)</f>
        <v>0</v>
      </c>
      <c r="AR307" s="216" t="s">
        <v>84</v>
      </c>
      <c r="AT307" s="217" t="s">
        <v>73</v>
      </c>
      <c r="AU307" s="217" t="s">
        <v>82</v>
      </c>
      <c r="AY307" s="216" t="s">
        <v>126</v>
      </c>
      <c r="BK307" s="218">
        <f>SUM(BK308:BK320)</f>
        <v>0</v>
      </c>
    </row>
    <row r="308" s="1" customFormat="1" ht="24" customHeight="1">
      <c r="B308" s="36"/>
      <c r="C308" s="221" t="s">
        <v>229</v>
      </c>
      <c r="D308" s="221" t="s">
        <v>129</v>
      </c>
      <c r="E308" s="222" t="s">
        <v>729</v>
      </c>
      <c r="F308" s="223" t="s">
        <v>730</v>
      </c>
      <c r="G308" s="224" t="s">
        <v>132</v>
      </c>
      <c r="H308" s="225">
        <v>473.69999999999999</v>
      </c>
      <c r="I308" s="226"/>
      <c r="J308" s="227">
        <f>ROUND(I308*H308,2)</f>
        <v>0</v>
      </c>
      <c r="K308" s="223" t="s">
        <v>1</v>
      </c>
      <c r="L308" s="41"/>
      <c r="M308" s="228" t="s">
        <v>1</v>
      </c>
      <c r="N308" s="229" t="s">
        <v>39</v>
      </c>
      <c r="O308" s="84"/>
      <c r="P308" s="230">
        <f>O308*H308</f>
        <v>0</v>
      </c>
      <c r="Q308" s="230">
        <v>0</v>
      </c>
      <c r="R308" s="230">
        <f>Q308*H308</f>
        <v>0</v>
      </c>
      <c r="S308" s="230">
        <v>0</v>
      </c>
      <c r="T308" s="231">
        <f>S308*H308</f>
        <v>0</v>
      </c>
      <c r="AR308" s="232" t="s">
        <v>186</v>
      </c>
      <c r="AT308" s="232" t="s">
        <v>129</v>
      </c>
      <c r="AU308" s="232" t="s">
        <v>84</v>
      </c>
      <c r="AY308" s="15" t="s">
        <v>126</v>
      </c>
      <c r="BE308" s="233">
        <f><![CDATA[IF(N308="základní",J308,0)]]></f>
        <v>0</v>
      </c>
      <c r="BF308" s="233">
        <f><![CDATA[IF(N308="snížená",J308,0)]]></f>
        <v>0</v>
      </c>
      <c r="BG308" s="233">
        <f><![CDATA[IF(N308="zákl. přenesená",J308,0)]]></f>
        <v>0</v>
      </c>
      <c r="BH308" s="233">
        <f><![CDATA[IF(N308="sníž. přenesená",J308,0)]]></f>
        <v>0</v>
      </c>
      <c r="BI308" s="233">
        <f><![CDATA[IF(N308="nulová",J308,0)]]></f>
        <v>0</v>
      </c>
      <c r="BJ308" s="15" t="s">
        <v>82</v>
      </c>
      <c r="BK308" s="233">
        <f>ROUND(I308*H308,2)</f>
        <v>0</v>
      </c>
      <c r="BL308" s="15" t="s">
        <v>186</v>
      </c>
      <c r="BM308" s="232" t="s">
        <v>731</v>
      </c>
    </row>
    <row r="309" s="12" customFormat="1">
      <c r="B309" s="234"/>
      <c r="C309" s="235"/>
      <c r="D309" s="236" t="s">
        <v>136</v>
      </c>
      <c r="E309" s="237" t="s">
        <v>1</v>
      </c>
      <c r="F309" s="238" t="s">
        <v>141</v>
      </c>
      <c r="G309" s="235"/>
      <c r="H309" s="239">
        <v>31.899999999999999</v>
      </c>
      <c r="I309" s="240"/>
      <c r="J309" s="235"/>
      <c r="K309" s="235"/>
      <c r="L309" s="241"/>
      <c r="M309" s="242"/>
      <c r="N309" s="243"/>
      <c r="O309" s="243"/>
      <c r="P309" s="243"/>
      <c r="Q309" s="243"/>
      <c r="R309" s="243"/>
      <c r="S309" s="243"/>
      <c r="T309" s="244"/>
      <c r="AT309" s="245" t="s">
        <v>136</v>
      </c>
      <c r="AU309" s="245" t="s">
        <v>84</v>
      </c>
      <c r="AV309" s="12" t="s">
        <v>84</v>
      </c>
      <c r="AW309" s="12" t="s">
        <v>31</v>
      </c>
      <c r="AX309" s="12" t="s">
        <v>74</v>
      </c>
      <c r="AY309" s="245" t="s">
        <v>126</v>
      </c>
    </row>
    <row r="310" s="12" customFormat="1">
      <c r="B310" s="234"/>
      <c r="C310" s="235"/>
      <c r="D310" s="236" t="s">
        <v>136</v>
      </c>
      <c r="E310" s="237" t="s">
        <v>1</v>
      </c>
      <c r="F310" s="238" t="s">
        <v>142</v>
      </c>
      <c r="G310" s="235"/>
      <c r="H310" s="239">
        <v>6.2999999999999998</v>
      </c>
      <c r="I310" s="240"/>
      <c r="J310" s="235"/>
      <c r="K310" s="235"/>
      <c r="L310" s="241"/>
      <c r="M310" s="242"/>
      <c r="N310" s="243"/>
      <c r="O310" s="243"/>
      <c r="P310" s="243"/>
      <c r="Q310" s="243"/>
      <c r="R310" s="243"/>
      <c r="S310" s="243"/>
      <c r="T310" s="244"/>
      <c r="AT310" s="245" t="s">
        <v>136</v>
      </c>
      <c r="AU310" s="245" t="s">
        <v>84</v>
      </c>
      <c r="AV310" s="12" t="s">
        <v>84</v>
      </c>
      <c r="AW310" s="12" t="s">
        <v>31</v>
      </c>
      <c r="AX310" s="12" t="s">
        <v>74</v>
      </c>
      <c r="AY310" s="245" t="s">
        <v>126</v>
      </c>
    </row>
    <row r="311" s="12" customFormat="1">
      <c r="B311" s="234"/>
      <c r="C311" s="235"/>
      <c r="D311" s="236" t="s">
        <v>136</v>
      </c>
      <c r="E311" s="237" t="s">
        <v>1</v>
      </c>
      <c r="F311" s="238" t="s">
        <v>152</v>
      </c>
      <c r="G311" s="235"/>
      <c r="H311" s="239">
        <v>32.399999999999999</v>
      </c>
      <c r="I311" s="240"/>
      <c r="J311" s="235"/>
      <c r="K311" s="235"/>
      <c r="L311" s="241"/>
      <c r="M311" s="242"/>
      <c r="N311" s="243"/>
      <c r="O311" s="243"/>
      <c r="P311" s="243"/>
      <c r="Q311" s="243"/>
      <c r="R311" s="243"/>
      <c r="S311" s="243"/>
      <c r="T311" s="244"/>
      <c r="AT311" s="245" t="s">
        <v>136</v>
      </c>
      <c r="AU311" s="245" t="s">
        <v>84</v>
      </c>
      <c r="AV311" s="12" t="s">
        <v>84</v>
      </c>
      <c r="AW311" s="12" t="s">
        <v>31</v>
      </c>
      <c r="AX311" s="12" t="s">
        <v>74</v>
      </c>
      <c r="AY311" s="245" t="s">
        <v>126</v>
      </c>
    </row>
    <row r="312" s="12" customFormat="1">
      <c r="B312" s="234"/>
      <c r="C312" s="235"/>
      <c r="D312" s="236" t="s">
        <v>136</v>
      </c>
      <c r="E312" s="237" t="s">
        <v>1</v>
      </c>
      <c r="F312" s="238" t="s">
        <v>153</v>
      </c>
      <c r="G312" s="235"/>
      <c r="H312" s="239">
        <v>57.600000000000001</v>
      </c>
      <c r="I312" s="240"/>
      <c r="J312" s="235"/>
      <c r="K312" s="235"/>
      <c r="L312" s="241"/>
      <c r="M312" s="242"/>
      <c r="N312" s="243"/>
      <c r="O312" s="243"/>
      <c r="P312" s="243"/>
      <c r="Q312" s="243"/>
      <c r="R312" s="243"/>
      <c r="S312" s="243"/>
      <c r="T312" s="244"/>
      <c r="AT312" s="245" t="s">
        <v>136</v>
      </c>
      <c r="AU312" s="245" t="s">
        <v>84</v>
      </c>
      <c r="AV312" s="12" t="s">
        <v>84</v>
      </c>
      <c r="AW312" s="12" t="s">
        <v>31</v>
      </c>
      <c r="AX312" s="12" t="s">
        <v>74</v>
      </c>
      <c r="AY312" s="245" t="s">
        <v>126</v>
      </c>
    </row>
    <row r="313" s="12" customFormat="1">
      <c r="B313" s="234"/>
      <c r="C313" s="235"/>
      <c r="D313" s="236" t="s">
        <v>136</v>
      </c>
      <c r="E313" s="237" t="s">
        <v>1</v>
      </c>
      <c r="F313" s="238" t="s">
        <v>154</v>
      </c>
      <c r="G313" s="235"/>
      <c r="H313" s="239">
        <v>30</v>
      </c>
      <c r="I313" s="240"/>
      <c r="J313" s="235"/>
      <c r="K313" s="235"/>
      <c r="L313" s="241"/>
      <c r="M313" s="242"/>
      <c r="N313" s="243"/>
      <c r="O313" s="243"/>
      <c r="P313" s="243"/>
      <c r="Q313" s="243"/>
      <c r="R313" s="243"/>
      <c r="S313" s="243"/>
      <c r="T313" s="244"/>
      <c r="AT313" s="245" t="s">
        <v>136</v>
      </c>
      <c r="AU313" s="245" t="s">
        <v>84</v>
      </c>
      <c r="AV313" s="12" t="s">
        <v>84</v>
      </c>
      <c r="AW313" s="12" t="s">
        <v>31</v>
      </c>
      <c r="AX313" s="12" t="s">
        <v>74</v>
      </c>
      <c r="AY313" s="245" t="s">
        <v>126</v>
      </c>
    </row>
    <row r="314" s="12" customFormat="1">
      <c r="B314" s="234"/>
      <c r="C314" s="235"/>
      <c r="D314" s="236" t="s">
        <v>136</v>
      </c>
      <c r="E314" s="237" t="s">
        <v>1</v>
      </c>
      <c r="F314" s="238" t="s">
        <v>155</v>
      </c>
      <c r="G314" s="235"/>
      <c r="H314" s="239">
        <v>72.599999999999994</v>
      </c>
      <c r="I314" s="240"/>
      <c r="J314" s="235"/>
      <c r="K314" s="235"/>
      <c r="L314" s="241"/>
      <c r="M314" s="242"/>
      <c r="N314" s="243"/>
      <c r="O314" s="243"/>
      <c r="P314" s="243"/>
      <c r="Q314" s="243"/>
      <c r="R314" s="243"/>
      <c r="S314" s="243"/>
      <c r="T314" s="244"/>
      <c r="AT314" s="245" t="s">
        <v>136</v>
      </c>
      <c r="AU314" s="245" t="s">
        <v>84</v>
      </c>
      <c r="AV314" s="12" t="s">
        <v>84</v>
      </c>
      <c r="AW314" s="12" t="s">
        <v>31</v>
      </c>
      <c r="AX314" s="12" t="s">
        <v>74</v>
      </c>
      <c r="AY314" s="245" t="s">
        <v>126</v>
      </c>
    </row>
    <row r="315" s="12" customFormat="1">
      <c r="B315" s="234"/>
      <c r="C315" s="235"/>
      <c r="D315" s="236" t="s">
        <v>136</v>
      </c>
      <c r="E315" s="237" t="s">
        <v>1</v>
      </c>
      <c r="F315" s="238" t="s">
        <v>156</v>
      </c>
      <c r="G315" s="235"/>
      <c r="H315" s="239">
        <v>76.799999999999997</v>
      </c>
      <c r="I315" s="240"/>
      <c r="J315" s="235"/>
      <c r="K315" s="235"/>
      <c r="L315" s="241"/>
      <c r="M315" s="242"/>
      <c r="N315" s="243"/>
      <c r="O315" s="243"/>
      <c r="P315" s="243"/>
      <c r="Q315" s="243"/>
      <c r="R315" s="243"/>
      <c r="S315" s="243"/>
      <c r="T315" s="244"/>
      <c r="AT315" s="245" t="s">
        <v>136</v>
      </c>
      <c r="AU315" s="245" t="s">
        <v>84</v>
      </c>
      <c r="AV315" s="12" t="s">
        <v>84</v>
      </c>
      <c r="AW315" s="12" t="s">
        <v>31</v>
      </c>
      <c r="AX315" s="12" t="s">
        <v>74</v>
      </c>
      <c r="AY315" s="245" t="s">
        <v>126</v>
      </c>
    </row>
    <row r="316" s="12" customFormat="1">
      <c r="B316" s="234"/>
      <c r="C316" s="235"/>
      <c r="D316" s="236" t="s">
        <v>136</v>
      </c>
      <c r="E316" s="237" t="s">
        <v>1</v>
      </c>
      <c r="F316" s="238" t="s">
        <v>157</v>
      </c>
      <c r="G316" s="235"/>
      <c r="H316" s="239">
        <v>35.399999999999999</v>
      </c>
      <c r="I316" s="240"/>
      <c r="J316" s="235"/>
      <c r="K316" s="235"/>
      <c r="L316" s="241"/>
      <c r="M316" s="242"/>
      <c r="N316" s="243"/>
      <c r="O316" s="243"/>
      <c r="P316" s="243"/>
      <c r="Q316" s="243"/>
      <c r="R316" s="243"/>
      <c r="S316" s="243"/>
      <c r="T316" s="244"/>
      <c r="AT316" s="245" t="s">
        <v>136</v>
      </c>
      <c r="AU316" s="245" t="s">
        <v>84</v>
      </c>
      <c r="AV316" s="12" t="s">
        <v>84</v>
      </c>
      <c r="AW316" s="12" t="s">
        <v>31</v>
      </c>
      <c r="AX316" s="12" t="s">
        <v>74</v>
      </c>
      <c r="AY316" s="245" t="s">
        <v>126</v>
      </c>
    </row>
    <row r="317" s="12" customFormat="1">
      <c r="B317" s="234"/>
      <c r="C317" s="235"/>
      <c r="D317" s="236" t="s">
        <v>136</v>
      </c>
      <c r="E317" s="237" t="s">
        <v>1</v>
      </c>
      <c r="F317" s="238" t="s">
        <v>713</v>
      </c>
      <c r="G317" s="235"/>
      <c r="H317" s="239">
        <v>43.899999999999999</v>
      </c>
      <c r="I317" s="240"/>
      <c r="J317" s="235"/>
      <c r="K317" s="235"/>
      <c r="L317" s="241"/>
      <c r="M317" s="242"/>
      <c r="N317" s="243"/>
      <c r="O317" s="243"/>
      <c r="P317" s="243"/>
      <c r="Q317" s="243"/>
      <c r="R317" s="243"/>
      <c r="S317" s="243"/>
      <c r="T317" s="244"/>
      <c r="AT317" s="245" t="s">
        <v>136</v>
      </c>
      <c r="AU317" s="245" t="s">
        <v>84</v>
      </c>
      <c r="AV317" s="12" t="s">
        <v>84</v>
      </c>
      <c r="AW317" s="12" t="s">
        <v>31</v>
      </c>
      <c r="AX317" s="12" t="s">
        <v>74</v>
      </c>
      <c r="AY317" s="245" t="s">
        <v>126</v>
      </c>
    </row>
    <row r="318" s="12" customFormat="1">
      <c r="B318" s="234"/>
      <c r="C318" s="235"/>
      <c r="D318" s="236" t="s">
        <v>136</v>
      </c>
      <c r="E318" s="237" t="s">
        <v>1</v>
      </c>
      <c r="F318" s="238" t="s">
        <v>672</v>
      </c>
      <c r="G318" s="235"/>
      <c r="H318" s="239">
        <v>59.520000000000003</v>
      </c>
      <c r="I318" s="240"/>
      <c r="J318" s="235"/>
      <c r="K318" s="235"/>
      <c r="L318" s="241"/>
      <c r="M318" s="242"/>
      <c r="N318" s="243"/>
      <c r="O318" s="243"/>
      <c r="P318" s="243"/>
      <c r="Q318" s="243"/>
      <c r="R318" s="243"/>
      <c r="S318" s="243"/>
      <c r="T318" s="244"/>
      <c r="AT318" s="245" t="s">
        <v>136</v>
      </c>
      <c r="AU318" s="245" t="s">
        <v>84</v>
      </c>
      <c r="AV318" s="12" t="s">
        <v>84</v>
      </c>
      <c r="AW318" s="12" t="s">
        <v>31</v>
      </c>
      <c r="AX318" s="12" t="s">
        <v>74</v>
      </c>
      <c r="AY318" s="245" t="s">
        <v>126</v>
      </c>
    </row>
    <row r="319" s="12" customFormat="1">
      <c r="B319" s="234"/>
      <c r="C319" s="235"/>
      <c r="D319" s="236" t="s">
        <v>136</v>
      </c>
      <c r="E319" s="237" t="s">
        <v>1</v>
      </c>
      <c r="F319" s="238" t="s">
        <v>673</v>
      </c>
      <c r="G319" s="235"/>
      <c r="H319" s="239">
        <v>27.280000000000001</v>
      </c>
      <c r="I319" s="240"/>
      <c r="J319" s="235"/>
      <c r="K319" s="235"/>
      <c r="L319" s="241"/>
      <c r="M319" s="242"/>
      <c r="N319" s="243"/>
      <c r="O319" s="243"/>
      <c r="P319" s="243"/>
      <c r="Q319" s="243"/>
      <c r="R319" s="243"/>
      <c r="S319" s="243"/>
      <c r="T319" s="244"/>
      <c r="AT319" s="245" t="s">
        <v>136</v>
      </c>
      <c r="AU319" s="245" t="s">
        <v>84</v>
      </c>
      <c r="AV319" s="12" t="s">
        <v>84</v>
      </c>
      <c r="AW319" s="12" t="s">
        <v>31</v>
      </c>
      <c r="AX319" s="12" t="s">
        <v>74</v>
      </c>
      <c r="AY319" s="245" t="s">
        <v>126</v>
      </c>
    </row>
    <row r="320" s="13" customFormat="1">
      <c r="B320" s="246"/>
      <c r="C320" s="247"/>
      <c r="D320" s="236" t="s">
        <v>136</v>
      </c>
      <c r="E320" s="248" t="s">
        <v>1</v>
      </c>
      <c r="F320" s="249" t="s">
        <v>144</v>
      </c>
      <c r="G320" s="247"/>
      <c r="H320" s="250">
        <v>473.69999999999993</v>
      </c>
      <c r="I320" s="251"/>
      <c r="J320" s="247"/>
      <c r="K320" s="247"/>
      <c r="L320" s="252"/>
      <c r="M320" s="253"/>
      <c r="N320" s="254"/>
      <c r="O320" s="254"/>
      <c r="P320" s="254"/>
      <c r="Q320" s="254"/>
      <c r="R320" s="254"/>
      <c r="S320" s="254"/>
      <c r="T320" s="255"/>
      <c r="AT320" s="256" t="s">
        <v>136</v>
      </c>
      <c r="AU320" s="256" t="s">
        <v>84</v>
      </c>
      <c r="AV320" s="13" t="s">
        <v>134</v>
      </c>
      <c r="AW320" s="13" t="s">
        <v>31</v>
      </c>
      <c r="AX320" s="13" t="s">
        <v>82</v>
      </c>
      <c r="AY320" s="256" t="s">
        <v>126</v>
      </c>
    </row>
    <row r="321" s="11" customFormat="1" ht="22.8" customHeight="1">
      <c r="B321" s="205"/>
      <c r="C321" s="206"/>
      <c r="D321" s="207" t="s">
        <v>73</v>
      </c>
      <c r="E321" s="219" t="s">
        <v>732</v>
      </c>
      <c r="F321" s="219" t="s">
        <v>733</v>
      </c>
      <c r="G321" s="206"/>
      <c r="H321" s="206"/>
      <c r="I321" s="209"/>
      <c r="J321" s="220">
        <f>BK321</f>
        <v>0</v>
      </c>
      <c r="K321" s="206"/>
      <c r="L321" s="211"/>
      <c r="M321" s="212"/>
      <c r="N321" s="213"/>
      <c r="O321" s="213"/>
      <c r="P321" s="214">
        <f>SUM(P322:P324)</f>
        <v>0</v>
      </c>
      <c r="Q321" s="213"/>
      <c r="R321" s="214">
        <f>SUM(R322:R324)</f>
        <v>0</v>
      </c>
      <c r="S321" s="213"/>
      <c r="T321" s="215">
        <f>SUM(T322:T324)</f>
        <v>0</v>
      </c>
      <c r="AR321" s="216" t="s">
        <v>84</v>
      </c>
      <c r="AT321" s="217" t="s">
        <v>73</v>
      </c>
      <c r="AU321" s="217" t="s">
        <v>82</v>
      </c>
      <c r="AY321" s="216" t="s">
        <v>126</v>
      </c>
      <c r="BK321" s="218">
        <f>SUM(BK322:BK324)</f>
        <v>0</v>
      </c>
    </row>
    <row r="322" s="1" customFormat="1" ht="36" customHeight="1">
      <c r="B322" s="36"/>
      <c r="C322" s="221" t="s">
        <v>234</v>
      </c>
      <c r="D322" s="221" t="s">
        <v>129</v>
      </c>
      <c r="E322" s="222" t="s">
        <v>734</v>
      </c>
      <c r="F322" s="223" t="s">
        <v>735</v>
      </c>
      <c r="G322" s="224" t="s">
        <v>497</v>
      </c>
      <c r="H322" s="225">
        <v>6</v>
      </c>
      <c r="I322" s="226"/>
      <c r="J322" s="227">
        <f>ROUND(I322*H322,2)</f>
        <v>0</v>
      </c>
      <c r="K322" s="223" t="s">
        <v>1</v>
      </c>
      <c r="L322" s="41"/>
      <c r="M322" s="228" t="s">
        <v>1</v>
      </c>
      <c r="N322" s="229" t="s">
        <v>39</v>
      </c>
      <c r="O322" s="84"/>
      <c r="P322" s="230">
        <f>O322*H322</f>
        <v>0</v>
      </c>
      <c r="Q322" s="230">
        <v>0</v>
      </c>
      <c r="R322" s="230">
        <f>Q322*H322</f>
        <v>0</v>
      </c>
      <c r="S322" s="230">
        <v>0</v>
      </c>
      <c r="T322" s="231">
        <f>S322*H322</f>
        <v>0</v>
      </c>
      <c r="AR322" s="232" t="s">
        <v>186</v>
      </c>
      <c r="AT322" s="232" t="s">
        <v>129</v>
      </c>
      <c r="AU322" s="232" t="s">
        <v>84</v>
      </c>
      <c r="AY322" s="15" t="s">
        <v>126</v>
      </c>
      <c r="BE322" s="233">
        <f><![CDATA[IF(N322="základní",J322,0)]]></f>
        <v>0</v>
      </c>
      <c r="BF322" s="233">
        <f><![CDATA[IF(N322="snížená",J322,0)]]></f>
        <v>0</v>
      </c>
      <c r="BG322" s="233">
        <f><![CDATA[IF(N322="zákl. přenesená",J322,0)]]></f>
        <v>0</v>
      </c>
      <c r="BH322" s="233">
        <f><![CDATA[IF(N322="sníž. přenesená",J322,0)]]></f>
        <v>0</v>
      </c>
      <c r="BI322" s="233">
        <f><![CDATA[IF(N322="nulová",J322,0)]]></f>
        <v>0</v>
      </c>
      <c r="BJ322" s="15" t="s">
        <v>82</v>
      </c>
      <c r="BK322" s="233">
        <f>ROUND(I322*H322,2)</f>
        <v>0</v>
      </c>
      <c r="BL322" s="15" t="s">
        <v>186</v>
      </c>
      <c r="BM322" s="232" t="s">
        <v>736</v>
      </c>
    </row>
    <row r="323" s="12" customFormat="1">
      <c r="B323" s="234"/>
      <c r="C323" s="235"/>
      <c r="D323" s="236" t="s">
        <v>136</v>
      </c>
      <c r="E323" s="237" t="s">
        <v>1</v>
      </c>
      <c r="F323" s="238" t="s">
        <v>737</v>
      </c>
      <c r="G323" s="235"/>
      <c r="H323" s="239">
        <v>6</v>
      </c>
      <c r="I323" s="240"/>
      <c r="J323" s="235"/>
      <c r="K323" s="235"/>
      <c r="L323" s="241"/>
      <c r="M323" s="242"/>
      <c r="N323" s="243"/>
      <c r="O323" s="243"/>
      <c r="P323" s="243"/>
      <c r="Q323" s="243"/>
      <c r="R323" s="243"/>
      <c r="S323" s="243"/>
      <c r="T323" s="244"/>
      <c r="AT323" s="245" t="s">
        <v>136</v>
      </c>
      <c r="AU323" s="245" t="s">
        <v>84</v>
      </c>
      <c r="AV323" s="12" t="s">
        <v>84</v>
      </c>
      <c r="AW323" s="12" t="s">
        <v>31</v>
      </c>
      <c r="AX323" s="12" t="s">
        <v>82</v>
      </c>
      <c r="AY323" s="245" t="s">
        <v>126</v>
      </c>
    </row>
    <row r="324" s="1" customFormat="1" ht="24" customHeight="1">
      <c r="B324" s="36"/>
      <c r="C324" s="221" t="s">
        <v>222</v>
      </c>
      <c r="D324" s="221" t="s">
        <v>129</v>
      </c>
      <c r="E324" s="222" t="s">
        <v>738</v>
      </c>
      <c r="F324" s="223" t="s">
        <v>739</v>
      </c>
      <c r="G324" s="224" t="s">
        <v>497</v>
      </c>
      <c r="H324" s="225">
        <v>31</v>
      </c>
      <c r="I324" s="226"/>
      <c r="J324" s="227">
        <f>ROUND(I324*H324,2)</f>
        <v>0</v>
      </c>
      <c r="K324" s="223" t="s">
        <v>1</v>
      </c>
      <c r="L324" s="41"/>
      <c r="M324" s="228" t="s">
        <v>1</v>
      </c>
      <c r="N324" s="229" t="s">
        <v>39</v>
      </c>
      <c r="O324" s="84"/>
      <c r="P324" s="230">
        <f>O324*H324</f>
        <v>0</v>
      </c>
      <c r="Q324" s="230">
        <v>0</v>
      </c>
      <c r="R324" s="230">
        <f>Q324*H324</f>
        <v>0</v>
      </c>
      <c r="S324" s="230">
        <v>0</v>
      </c>
      <c r="T324" s="231">
        <f>S324*H324</f>
        <v>0</v>
      </c>
      <c r="AR324" s="232" t="s">
        <v>186</v>
      </c>
      <c r="AT324" s="232" t="s">
        <v>129</v>
      </c>
      <c r="AU324" s="232" t="s">
        <v>84</v>
      </c>
      <c r="AY324" s="15" t="s">
        <v>126</v>
      </c>
      <c r="BE324" s="233">
        <f><![CDATA[IF(N324="základní",J324,0)]]></f>
        <v>0</v>
      </c>
      <c r="BF324" s="233">
        <f><![CDATA[IF(N324="snížená",J324,0)]]></f>
        <v>0</v>
      </c>
      <c r="BG324" s="233">
        <f><![CDATA[IF(N324="zákl. přenesená",J324,0)]]></f>
        <v>0</v>
      </c>
      <c r="BH324" s="233">
        <f><![CDATA[IF(N324="sníž. přenesená",J324,0)]]></f>
        <v>0</v>
      </c>
      <c r="BI324" s="233">
        <f><![CDATA[IF(N324="nulová",J324,0)]]></f>
        <v>0</v>
      </c>
      <c r="BJ324" s="15" t="s">
        <v>82</v>
      </c>
      <c r="BK324" s="233">
        <f>ROUND(I324*H324,2)</f>
        <v>0</v>
      </c>
      <c r="BL324" s="15" t="s">
        <v>186</v>
      </c>
      <c r="BM324" s="232" t="s">
        <v>740</v>
      </c>
    </row>
    <row r="325" s="11" customFormat="1" ht="22.8" customHeight="1">
      <c r="B325" s="205"/>
      <c r="C325" s="206"/>
      <c r="D325" s="207" t="s">
        <v>73</v>
      </c>
      <c r="E325" s="219" t="s">
        <v>741</v>
      </c>
      <c r="F325" s="219" t="s">
        <v>742</v>
      </c>
      <c r="G325" s="206"/>
      <c r="H325" s="206"/>
      <c r="I325" s="209"/>
      <c r="J325" s="220">
        <f>BK325</f>
        <v>0</v>
      </c>
      <c r="K325" s="206"/>
      <c r="L325" s="211"/>
      <c r="M325" s="212"/>
      <c r="N325" s="213"/>
      <c r="O325" s="213"/>
      <c r="P325" s="214">
        <f>SUM(P326:P339)</f>
        <v>0</v>
      </c>
      <c r="Q325" s="213"/>
      <c r="R325" s="214">
        <f>SUM(R326:R339)</f>
        <v>0.73940849999999991</v>
      </c>
      <c r="S325" s="213"/>
      <c r="T325" s="215">
        <f>SUM(T326:T339)</f>
        <v>0.054269999999999999</v>
      </c>
      <c r="AR325" s="216" t="s">
        <v>84</v>
      </c>
      <c r="AT325" s="217" t="s">
        <v>73</v>
      </c>
      <c r="AU325" s="217" t="s">
        <v>82</v>
      </c>
      <c r="AY325" s="216" t="s">
        <v>126</v>
      </c>
      <c r="BK325" s="218">
        <f>SUM(BK326:BK339)</f>
        <v>0</v>
      </c>
    </row>
    <row r="326" s="1" customFormat="1" ht="16.5" customHeight="1">
      <c r="B326" s="36"/>
      <c r="C326" s="221" t="s">
        <v>7</v>
      </c>
      <c r="D326" s="221" t="s">
        <v>129</v>
      </c>
      <c r="E326" s="222" t="s">
        <v>743</v>
      </c>
      <c r="F326" s="223" t="s">
        <v>744</v>
      </c>
      <c r="G326" s="224" t="s">
        <v>132</v>
      </c>
      <c r="H326" s="225">
        <v>205.59999999999999</v>
      </c>
      <c r="I326" s="226"/>
      <c r="J326" s="227">
        <f>ROUND(I326*H326,2)</f>
        <v>0</v>
      </c>
      <c r="K326" s="223" t="s">
        <v>133</v>
      </c>
      <c r="L326" s="41"/>
      <c r="M326" s="228" t="s">
        <v>1</v>
      </c>
      <c r="N326" s="229" t="s">
        <v>39</v>
      </c>
      <c r="O326" s="84"/>
      <c r="P326" s="230">
        <f>O326*H326</f>
        <v>0</v>
      </c>
      <c r="Q326" s="230">
        <v>0.00059999999999999995</v>
      </c>
      <c r="R326" s="230">
        <f>Q326*H326</f>
        <v>0.12335999999999998</v>
      </c>
      <c r="S326" s="230">
        <v>0</v>
      </c>
      <c r="T326" s="231">
        <f>S326*H326</f>
        <v>0</v>
      </c>
      <c r="AR326" s="232" t="s">
        <v>186</v>
      </c>
      <c r="AT326" s="232" t="s">
        <v>129</v>
      </c>
      <c r="AU326" s="232" t="s">
        <v>84</v>
      </c>
      <c r="AY326" s="15" t="s">
        <v>126</v>
      </c>
      <c r="BE326" s="233">
        <f><![CDATA[IF(N326="základní",J326,0)]]></f>
        <v>0</v>
      </c>
      <c r="BF326" s="233">
        <f><![CDATA[IF(N326="snížená",J326,0)]]></f>
        <v>0</v>
      </c>
      <c r="BG326" s="233">
        <f><![CDATA[IF(N326="zákl. přenesená",J326,0)]]></f>
        <v>0</v>
      </c>
      <c r="BH326" s="233">
        <f><![CDATA[IF(N326="sníž. přenesená",J326,0)]]></f>
        <v>0</v>
      </c>
      <c r="BI326" s="233">
        <f><![CDATA[IF(N326="nulová",J326,0)]]></f>
        <v>0</v>
      </c>
      <c r="BJ326" s="15" t="s">
        <v>82</v>
      </c>
      <c r="BK326" s="233">
        <f>ROUND(I326*H326,2)</f>
        <v>0</v>
      </c>
      <c r="BL326" s="15" t="s">
        <v>186</v>
      </c>
      <c r="BM326" s="232" t="s">
        <v>745</v>
      </c>
    </row>
    <row r="327" s="12" customFormat="1">
      <c r="B327" s="234"/>
      <c r="C327" s="235"/>
      <c r="D327" s="236" t="s">
        <v>136</v>
      </c>
      <c r="E327" s="237" t="s">
        <v>1</v>
      </c>
      <c r="F327" s="238" t="s">
        <v>746</v>
      </c>
      <c r="G327" s="235"/>
      <c r="H327" s="239">
        <v>205.59999999999999</v>
      </c>
      <c r="I327" s="240"/>
      <c r="J327" s="235"/>
      <c r="K327" s="235"/>
      <c r="L327" s="241"/>
      <c r="M327" s="242"/>
      <c r="N327" s="243"/>
      <c r="O327" s="243"/>
      <c r="P327" s="243"/>
      <c r="Q327" s="243"/>
      <c r="R327" s="243"/>
      <c r="S327" s="243"/>
      <c r="T327" s="244"/>
      <c r="AT327" s="245" t="s">
        <v>136</v>
      </c>
      <c r="AU327" s="245" t="s">
        <v>84</v>
      </c>
      <c r="AV327" s="12" t="s">
        <v>84</v>
      </c>
      <c r="AW327" s="12" t="s">
        <v>31</v>
      </c>
      <c r="AX327" s="12" t="s">
        <v>82</v>
      </c>
      <c r="AY327" s="245" t="s">
        <v>126</v>
      </c>
    </row>
    <row r="328" s="1" customFormat="1" ht="24" customHeight="1">
      <c r="B328" s="36"/>
      <c r="C328" s="257" t="s">
        <v>246</v>
      </c>
      <c r="D328" s="257" t="s">
        <v>193</v>
      </c>
      <c r="E328" s="258" t="s">
        <v>747</v>
      </c>
      <c r="F328" s="259" t="s">
        <v>748</v>
      </c>
      <c r="G328" s="260" t="s">
        <v>132</v>
      </c>
      <c r="H328" s="261">
        <v>226.16</v>
      </c>
      <c r="I328" s="262"/>
      <c r="J328" s="263">
        <f>ROUND(I328*H328,2)</f>
        <v>0</v>
      </c>
      <c r="K328" s="259" t="s">
        <v>133</v>
      </c>
      <c r="L328" s="264"/>
      <c r="M328" s="265" t="s">
        <v>1</v>
      </c>
      <c r="N328" s="266" t="s">
        <v>39</v>
      </c>
      <c r="O328" s="84"/>
      <c r="P328" s="230">
        <f>O328*H328</f>
        <v>0</v>
      </c>
      <c r="Q328" s="230">
        <v>0.0023999999999999998</v>
      </c>
      <c r="R328" s="230">
        <f>Q328*H328</f>
        <v>0.54278399999999993</v>
      </c>
      <c r="S328" s="230">
        <v>0</v>
      </c>
      <c r="T328" s="231">
        <f>S328*H328</f>
        <v>0</v>
      </c>
      <c r="AR328" s="232" t="s">
        <v>197</v>
      </c>
      <c r="AT328" s="232" t="s">
        <v>193</v>
      </c>
      <c r="AU328" s="232" t="s">
        <v>84</v>
      </c>
      <c r="AY328" s="15" t="s">
        <v>126</v>
      </c>
      <c r="BE328" s="233">
        <f><![CDATA[IF(N328="základní",J328,0)]]></f>
        <v>0</v>
      </c>
      <c r="BF328" s="233">
        <f><![CDATA[IF(N328="snížená",J328,0)]]></f>
        <v>0</v>
      </c>
      <c r="BG328" s="233">
        <f><![CDATA[IF(N328="zákl. přenesená",J328,0)]]></f>
        <v>0</v>
      </c>
      <c r="BH328" s="233">
        <f><![CDATA[IF(N328="sníž. přenesená",J328,0)]]></f>
        <v>0</v>
      </c>
      <c r="BI328" s="233">
        <f><![CDATA[IF(N328="nulová",J328,0)]]></f>
        <v>0</v>
      </c>
      <c r="BJ328" s="15" t="s">
        <v>82</v>
      </c>
      <c r="BK328" s="233">
        <f>ROUND(I328*H328,2)</f>
        <v>0</v>
      </c>
      <c r="BL328" s="15" t="s">
        <v>186</v>
      </c>
      <c r="BM328" s="232" t="s">
        <v>749</v>
      </c>
    </row>
    <row r="329" s="12" customFormat="1">
      <c r="B329" s="234"/>
      <c r="C329" s="235"/>
      <c r="D329" s="236" t="s">
        <v>136</v>
      </c>
      <c r="E329" s="235"/>
      <c r="F329" s="238" t="s">
        <v>750</v>
      </c>
      <c r="G329" s="235"/>
      <c r="H329" s="239">
        <v>226.16</v>
      </c>
      <c r="I329" s="240"/>
      <c r="J329" s="235"/>
      <c r="K329" s="235"/>
      <c r="L329" s="241"/>
      <c r="M329" s="242"/>
      <c r="N329" s="243"/>
      <c r="O329" s="243"/>
      <c r="P329" s="243"/>
      <c r="Q329" s="243"/>
      <c r="R329" s="243"/>
      <c r="S329" s="243"/>
      <c r="T329" s="244"/>
      <c r="AT329" s="245" t="s">
        <v>136</v>
      </c>
      <c r="AU329" s="245" t="s">
        <v>84</v>
      </c>
      <c r="AV329" s="12" t="s">
        <v>84</v>
      </c>
      <c r="AW329" s="12" t="s">
        <v>4</v>
      </c>
      <c r="AX329" s="12" t="s">
        <v>82</v>
      </c>
      <c r="AY329" s="245" t="s">
        <v>126</v>
      </c>
    </row>
    <row r="330" s="1" customFormat="1" ht="16.5" customHeight="1">
      <c r="B330" s="36"/>
      <c r="C330" s="221" t="s">
        <v>251</v>
      </c>
      <c r="D330" s="221" t="s">
        <v>129</v>
      </c>
      <c r="E330" s="222" t="s">
        <v>751</v>
      </c>
      <c r="F330" s="223" t="s">
        <v>752</v>
      </c>
      <c r="G330" s="224" t="s">
        <v>220</v>
      </c>
      <c r="H330" s="225">
        <v>180.90000000000001</v>
      </c>
      <c r="I330" s="226"/>
      <c r="J330" s="227">
        <f>ROUND(I330*H330,2)</f>
        <v>0</v>
      </c>
      <c r="K330" s="223" t="s">
        <v>133</v>
      </c>
      <c r="L330" s="41"/>
      <c r="M330" s="228" t="s">
        <v>1</v>
      </c>
      <c r="N330" s="229" t="s">
        <v>39</v>
      </c>
      <c r="O330" s="84"/>
      <c r="P330" s="230">
        <f>O330*H330</f>
        <v>0</v>
      </c>
      <c r="Q330" s="230">
        <v>0</v>
      </c>
      <c r="R330" s="230">
        <f>Q330*H330</f>
        <v>0</v>
      </c>
      <c r="S330" s="230">
        <v>0.00029999999999999997</v>
      </c>
      <c r="T330" s="231">
        <f>S330*H330</f>
        <v>0.054269999999999999</v>
      </c>
      <c r="AR330" s="232" t="s">
        <v>186</v>
      </c>
      <c r="AT330" s="232" t="s">
        <v>129</v>
      </c>
      <c r="AU330" s="232" t="s">
        <v>84</v>
      </c>
      <c r="AY330" s="15" t="s">
        <v>126</v>
      </c>
      <c r="BE330" s="233">
        <f><![CDATA[IF(N330="základní",J330,0)]]></f>
        <v>0</v>
      </c>
      <c r="BF330" s="233">
        <f><![CDATA[IF(N330="snížená",J330,0)]]></f>
        <v>0</v>
      </c>
      <c r="BG330" s="233">
        <f><![CDATA[IF(N330="zákl. přenesená",J330,0)]]></f>
        <v>0</v>
      </c>
      <c r="BH330" s="233">
        <f><![CDATA[IF(N330="sníž. přenesená",J330,0)]]></f>
        <v>0</v>
      </c>
      <c r="BI330" s="233">
        <f><![CDATA[IF(N330="nulová",J330,0)]]></f>
        <v>0</v>
      </c>
      <c r="BJ330" s="15" t="s">
        <v>82</v>
      </c>
      <c r="BK330" s="233">
        <f>ROUND(I330*H330,2)</f>
        <v>0</v>
      </c>
      <c r="BL330" s="15" t="s">
        <v>186</v>
      </c>
      <c r="BM330" s="232" t="s">
        <v>753</v>
      </c>
    </row>
    <row r="331" s="12" customFormat="1">
      <c r="B331" s="234"/>
      <c r="C331" s="235"/>
      <c r="D331" s="236" t="s">
        <v>136</v>
      </c>
      <c r="E331" s="237" t="s">
        <v>1</v>
      </c>
      <c r="F331" s="238" t="s">
        <v>754</v>
      </c>
      <c r="G331" s="235"/>
      <c r="H331" s="239">
        <v>180.90000000000001</v>
      </c>
      <c r="I331" s="240"/>
      <c r="J331" s="235"/>
      <c r="K331" s="235"/>
      <c r="L331" s="241"/>
      <c r="M331" s="242"/>
      <c r="N331" s="243"/>
      <c r="O331" s="243"/>
      <c r="P331" s="243"/>
      <c r="Q331" s="243"/>
      <c r="R331" s="243"/>
      <c r="S331" s="243"/>
      <c r="T331" s="244"/>
      <c r="AT331" s="245" t="s">
        <v>136</v>
      </c>
      <c r="AU331" s="245" t="s">
        <v>84</v>
      </c>
      <c r="AV331" s="12" t="s">
        <v>84</v>
      </c>
      <c r="AW331" s="12" t="s">
        <v>31</v>
      </c>
      <c r="AX331" s="12" t="s">
        <v>82</v>
      </c>
      <c r="AY331" s="245" t="s">
        <v>126</v>
      </c>
    </row>
    <row r="332" s="1" customFormat="1" ht="16.5" customHeight="1">
      <c r="B332" s="36"/>
      <c r="C332" s="221" t="s">
        <v>255</v>
      </c>
      <c r="D332" s="221" t="s">
        <v>129</v>
      </c>
      <c r="E332" s="222" t="s">
        <v>755</v>
      </c>
      <c r="F332" s="223" t="s">
        <v>756</v>
      </c>
      <c r="G332" s="224" t="s">
        <v>220</v>
      </c>
      <c r="H332" s="225">
        <v>180.90000000000001</v>
      </c>
      <c r="I332" s="226"/>
      <c r="J332" s="227">
        <f>ROUND(I332*H332,2)</f>
        <v>0</v>
      </c>
      <c r="K332" s="223" t="s">
        <v>133</v>
      </c>
      <c r="L332" s="41"/>
      <c r="M332" s="228" t="s">
        <v>1</v>
      </c>
      <c r="N332" s="229" t="s">
        <v>39</v>
      </c>
      <c r="O332" s="84"/>
      <c r="P332" s="230">
        <f>O332*H332</f>
        <v>0</v>
      </c>
      <c r="Q332" s="230">
        <v>2.0000000000000002E-05</v>
      </c>
      <c r="R332" s="230">
        <f>Q332*H332</f>
        <v>0.0036180000000000006</v>
      </c>
      <c r="S332" s="230">
        <v>0</v>
      </c>
      <c r="T332" s="231">
        <f>S332*H332</f>
        <v>0</v>
      </c>
      <c r="AR332" s="232" t="s">
        <v>186</v>
      </c>
      <c r="AT332" s="232" t="s">
        <v>129</v>
      </c>
      <c r="AU332" s="232" t="s">
        <v>84</v>
      </c>
      <c r="AY332" s="15" t="s">
        <v>126</v>
      </c>
      <c r="BE332" s="233">
        <f><![CDATA[IF(N332="základní",J332,0)]]></f>
        <v>0</v>
      </c>
      <c r="BF332" s="233">
        <f><![CDATA[IF(N332="snížená",J332,0)]]></f>
        <v>0</v>
      </c>
      <c r="BG332" s="233">
        <f><![CDATA[IF(N332="zákl. přenesená",J332,0)]]></f>
        <v>0</v>
      </c>
      <c r="BH332" s="233">
        <f><![CDATA[IF(N332="sníž. přenesená",J332,0)]]></f>
        <v>0</v>
      </c>
      <c r="BI332" s="233">
        <f><![CDATA[IF(N332="nulová",J332,0)]]></f>
        <v>0</v>
      </c>
      <c r="BJ332" s="15" t="s">
        <v>82</v>
      </c>
      <c r="BK332" s="233">
        <f>ROUND(I332*H332,2)</f>
        <v>0</v>
      </c>
      <c r="BL332" s="15" t="s">
        <v>186</v>
      </c>
      <c r="BM332" s="232" t="s">
        <v>757</v>
      </c>
    </row>
    <row r="333" s="12" customFormat="1">
      <c r="B333" s="234"/>
      <c r="C333" s="235"/>
      <c r="D333" s="236" t="s">
        <v>136</v>
      </c>
      <c r="E333" s="237" t="s">
        <v>1</v>
      </c>
      <c r="F333" s="238" t="s">
        <v>754</v>
      </c>
      <c r="G333" s="235"/>
      <c r="H333" s="239">
        <v>180.90000000000001</v>
      </c>
      <c r="I333" s="240"/>
      <c r="J333" s="235"/>
      <c r="K333" s="235"/>
      <c r="L333" s="241"/>
      <c r="M333" s="242"/>
      <c r="N333" s="243"/>
      <c r="O333" s="243"/>
      <c r="P333" s="243"/>
      <c r="Q333" s="243"/>
      <c r="R333" s="243"/>
      <c r="S333" s="243"/>
      <c r="T333" s="244"/>
      <c r="AT333" s="245" t="s">
        <v>136</v>
      </c>
      <c r="AU333" s="245" t="s">
        <v>84</v>
      </c>
      <c r="AV333" s="12" t="s">
        <v>84</v>
      </c>
      <c r="AW333" s="12" t="s">
        <v>31</v>
      </c>
      <c r="AX333" s="12" t="s">
        <v>82</v>
      </c>
      <c r="AY333" s="245" t="s">
        <v>126</v>
      </c>
    </row>
    <row r="334" s="1" customFormat="1" ht="24" customHeight="1">
      <c r="B334" s="36"/>
      <c r="C334" s="257" t="s">
        <v>261</v>
      </c>
      <c r="D334" s="257" t="s">
        <v>193</v>
      </c>
      <c r="E334" s="258" t="s">
        <v>758</v>
      </c>
      <c r="F334" s="259" t="s">
        <v>759</v>
      </c>
      <c r="G334" s="260" t="s">
        <v>220</v>
      </c>
      <c r="H334" s="261">
        <v>198.99000000000001</v>
      </c>
      <c r="I334" s="262"/>
      <c r="J334" s="263">
        <f>ROUND(I334*H334,2)</f>
        <v>0</v>
      </c>
      <c r="K334" s="259" t="s">
        <v>133</v>
      </c>
      <c r="L334" s="264"/>
      <c r="M334" s="265" t="s">
        <v>1</v>
      </c>
      <c r="N334" s="266" t="s">
        <v>39</v>
      </c>
      <c r="O334" s="84"/>
      <c r="P334" s="230">
        <f>O334*H334</f>
        <v>0</v>
      </c>
      <c r="Q334" s="230">
        <v>0.00035</v>
      </c>
      <c r="R334" s="230">
        <f>Q334*H334</f>
        <v>0.0696465</v>
      </c>
      <c r="S334" s="230">
        <v>0</v>
      </c>
      <c r="T334" s="231">
        <f>S334*H334</f>
        <v>0</v>
      </c>
      <c r="AR334" s="232" t="s">
        <v>197</v>
      </c>
      <c r="AT334" s="232" t="s">
        <v>193</v>
      </c>
      <c r="AU334" s="232" t="s">
        <v>84</v>
      </c>
      <c r="AY334" s="15" t="s">
        <v>126</v>
      </c>
      <c r="BE334" s="233">
        <f><![CDATA[IF(N334="základní",J334,0)]]></f>
        <v>0</v>
      </c>
      <c r="BF334" s="233">
        <f><![CDATA[IF(N334="snížená",J334,0)]]></f>
        <v>0</v>
      </c>
      <c r="BG334" s="233">
        <f><![CDATA[IF(N334="zákl. přenesená",J334,0)]]></f>
        <v>0</v>
      </c>
      <c r="BH334" s="233">
        <f><![CDATA[IF(N334="sníž. přenesená",J334,0)]]></f>
        <v>0</v>
      </c>
      <c r="BI334" s="233">
        <f><![CDATA[IF(N334="nulová",J334,0)]]></f>
        <v>0</v>
      </c>
      <c r="BJ334" s="15" t="s">
        <v>82</v>
      </c>
      <c r="BK334" s="233">
        <f>ROUND(I334*H334,2)</f>
        <v>0</v>
      </c>
      <c r="BL334" s="15" t="s">
        <v>186</v>
      </c>
      <c r="BM334" s="232" t="s">
        <v>760</v>
      </c>
    </row>
    <row r="335" s="12" customFormat="1">
      <c r="B335" s="234"/>
      <c r="C335" s="235"/>
      <c r="D335" s="236" t="s">
        <v>136</v>
      </c>
      <c r="E335" s="237" t="s">
        <v>1</v>
      </c>
      <c r="F335" s="238" t="s">
        <v>754</v>
      </c>
      <c r="G335" s="235"/>
      <c r="H335" s="239">
        <v>180.90000000000001</v>
      </c>
      <c r="I335" s="240"/>
      <c r="J335" s="235"/>
      <c r="K335" s="235"/>
      <c r="L335" s="241"/>
      <c r="M335" s="242"/>
      <c r="N335" s="243"/>
      <c r="O335" s="243"/>
      <c r="P335" s="243"/>
      <c r="Q335" s="243"/>
      <c r="R335" s="243"/>
      <c r="S335" s="243"/>
      <c r="T335" s="244"/>
      <c r="AT335" s="245" t="s">
        <v>136</v>
      </c>
      <c r="AU335" s="245" t="s">
        <v>84</v>
      </c>
      <c r="AV335" s="12" t="s">
        <v>84</v>
      </c>
      <c r="AW335" s="12" t="s">
        <v>31</v>
      </c>
      <c r="AX335" s="12" t="s">
        <v>82</v>
      </c>
      <c r="AY335" s="245" t="s">
        <v>126</v>
      </c>
    </row>
    <row r="336" s="12" customFormat="1">
      <c r="B336" s="234"/>
      <c r="C336" s="235"/>
      <c r="D336" s="236" t="s">
        <v>136</v>
      </c>
      <c r="E336" s="235"/>
      <c r="F336" s="238" t="s">
        <v>761</v>
      </c>
      <c r="G336" s="235"/>
      <c r="H336" s="239">
        <v>198.99000000000001</v>
      </c>
      <c r="I336" s="240"/>
      <c r="J336" s="235"/>
      <c r="K336" s="235"/>
      <c r="L336" s="241"/>
      <c r="M336" s="242"/>
      <c r="N336" s="243"/>
      <c r="O336" s="243"/>
      <c r="P336" s="243"/>
      <c r="Q336" s="243"/>
      <c r="R336" s="243"/>
      <c r="S336" s="243"/>
      <c r="T336" s="244"/>
      <c r="AT336" s="245" t="s">
        <v>136</v>
      </c>
      <c r="AU336" s="245" t="s">
        <v>84</v>
      </c>
      <c r="AV336" s="12" t="s">
        <v>84</v>
      </c>
      <c r="AW336" s="12" t="s">
        <v>4</v>
      </c>
      <c r="AX336" s="12" t="s">
        <v>82</v>
      </c>
      <c r="AY336" s="245" t="s">
        <v>126</v>
      </c>
    </row>
    <row r="337" s="1" customFormat="1" ht="16.5" customHeight="1">
      <c r="B337" s="36"/>
      <c r="C337" s="221" t="s">
        <v>268</v>
      </c>
      <c r="D337" s="221" t="s">
        <v>129</v>
      </c>
      <c r="E337" s="222" t="s">
        <v>762</v>
      </c>
      <c r="F337" s="223" t="s">
        <v>763</v>
      </c>
      <c r="G337" s="224" t="s">
        <v>132</v>
      </c>
      <c r="H337" s="225">
        <v>205.59999999999999</v>
      </c>
      <c r="I337" s="226"/>
      <c r="J337" s="227">
        <f>ROUND(I337*H337,2)</f>
        <v>0</v>
      </c>
      <c r="K337" s="223" t="s">
        <v>1</v>
      </c>
      <c r="L337" s="41"/>
      <c r="M337" s="228" t="s">
        <v>1</v>
      </c>
      <c r="N337" s="229" t="s">
        <v>39</v>
      </c>
      <c r="O337" s="84"/>
      <c r="P337" s="230">
        <f>O337*H337</f>
        <v>0</v>
      </c>
      <c r="Q337" s="230">
        <v>0</v>
      </c>
      <c r="R337" s="230">
        <f>Q337*H337</f>
        <v>0</v>
      </c>
      <c r="S337" s="230">
        <v>0</v>
      </c>
      <c r="T337" s="231">
        <f>S337*H337</f>
        <v>0</v>
      </c>
      <c r="AR337" s="232" t="s">
        <v>186</v>
      </c>
      <c r="AT337" s="232" t="s">
        <v>129</v>
      </c>
      <c r="AU337" s="232" t="s">
        <v>84</v>
      </c>
      <c r="AY337" s="15" t="s">
        <v>126</v>
      </c>
      <c r="BE337" s="233">
        <f><![CDATA[IF(N337="základní",J337,0)]]></f>
        <v>0</v>
      </c>
      <c r="BF337" s="233">
        <f><![CDATA[IF(N337="snížená",J337,0)]]></f>
        <v>0</v>
      </c>
      <c r="BG337" s="233">
        <f><![CDATA[IF(N337="zákl. přenesená",J337,0)]]></f>
        <v>0</v>
      </c>
      <c r="BH337" s="233">
        <f><![CDATA[IF(N337="sníž. přenesená",J337,0)]]></f>
        <v>0</v>
      </c>
      <c r="BI337" s="233">
        <f><![CDATA[IF(N337="nulová",J337,0)]]></f>
        <v>0</v>
      </c>
      <c r="BJ337" s="15" t="s">
        <v>82</v>
      </c>
      <c r="BK337" s="233">
        <f>ROUND(I337*H337,2)</f>
        <v>0</v>
      </c>
      <c r="BL337" s="15" t="s">
        <v>186</v>
      </c>
      <c r="BM337" s="232" t="s">
        <v>764</v>
      </c>
    </row>
    <row r="338" s="12" customFormat="1">
      <c r="B338" s="234"/>
      <c r="C338" s="235"/>
      <c r="D338" s="236" t="s">
        <v>136</v>
      </c>
      <c r="E338" s="237" t="s">
        <v>1</v>
      </c>
      <c r="F338" s="238" t="s">
        <v>746</v>
      </c>
      <c r="G338" s="235"/>
      <c r="H338" s="239">
        <v>205.59999999999999</v>
      </c>
      <c r="I338" s="240"/>
      <c r="J338" s="235"/>
      <c r="K338" s="235"/>
      <c r="L338" s="241"/>
      <c r="M338" s="242"/>
      <c r="N338" s="243"/>
      <c r="O338" s="243"/>
      <c r="P338" s="243"/>
      <c r="Q338" s="243"/>
      <c r="R338" s="243"/>
      <c r="S338" s="243"/>
      <c r="T338" s="244"/>
      <c r="AT338" s="245" t="s">
        <v>136</v>
      </c>
      <c r="AU338" s="245" t="s">
        <v>84</v>
      </c>
      <c r="AV338" s="12" t="s">
        <v>84</v>
      </c>
      <c r="AW338" s="12" t="s">
        <v>31</v>
      </c>
      <c r="AX338" s="12" t="s">
        <v>82</v>
      </c>
      <c r="AY338" s="245" t="s">
        <v>126</v>
      </c>
    </row>
    <row r="339" s="1" customFormat="1" ht="24" customHeight="1">
      <c r="B339" s="36"/>
      <c r="C339" s="221" t="s">
        <v>273</v>
      </c>
      <c r="D339" s="221" t="s">
        <v>129</v>
      </c>
      <c r="E339" s="222" t="s">
        <v>765</v>
      </c>
      <c r="F339" s="223" t="s">
        <v>766</v>
      </c>
      <c r="G339" s="224" t="s">
        <v>165</v>
      </c>
      <c r="H339" s="225">
        <v>0.73899999999999999</v>
      </c>
      <c r="I339" s="226"/>
      <c r="J339" s="227">
        <f>ROUND(I339*H339,2)</f>
        <v>0</v>
      </c>
      <c r="K339" s="223" t="s">
        <v>133</v>
      </c>
      <c r="L339" s="41"/>
      <c r="M339" s="228" t="s">
        <v>1</v>
      </c>
      <c r="N339" s="229" t="s">
        <v>39</v>
      </c>
      <c r="O339" s="84"/>
      <c r="P339" s="230">
        <f>O339*H339</f>
        <v>0</v>
      </c>
      <c r="Q339" s="230">
        <v>0</v>
      </c>
      <c r="R339" s="230">
        <f>Q339*H339</f>
        <v>0</v>
      </c>
      <c r="S339" s="230">
        <v>0</v>
      </c>
      <c r="T339" s="231">
        <f>S339*H339</f>
        <v>0</v>
      </c>
      <c r="AR339" s="232" t="s">
        <v>186</v>
      </c>
      <c r="AT339" s="232" t="s">
        <v>129</v>
      </c>
      <c r="AU339" s="232" t="s">
        <v>84</v>
      </c>
      <c r="AY339" s="15" t="s">
        <v>126</v>
      </c>
      <c r="BE339" s="233">
        <f><![CDATA[IF(N339="základní",J339,0)]]></f>
        <v>0</v>
      </c>
      <c r="BF339" s="233">
        <f><![CDATA[IF(N339="snížená",J339,0)]]></f>
        <v>0</v>
      </c>
      <c r="BG339" s="233">
        <f><![CDATA[IF(N339="zákl. přenesená",J339,0)]]></f>
        <v>0</v>
      </c>
      <c r="BH339" s="233">
        <f><![CDATA[IF(N339="sníž. přenesená",J339,0)]]></f>
        <v>0</v>
      </c>
      <c r="BI339" s="233">
        <f><![CDATA[IF(N339="nulová",J339,0)]]></f>
        <v>0</v>
      </c>
      <c r="BJ339" s="15" t="s">
        <v>82</v>
      </c>
      <c r="BK339" s="233">
        <f>ROUND(I339*H339,2)</f>
        <v>0</v>
      </c>
      <c r="BL339" s="15" t="s">
        <v>186</v>
      </c>
      <c r="BM339" s="232" t="s">
        <v>767</v>
      </c>
    </row>
    <row r="340" s="11" customFormat="1" ht="22.8" customHeight="1">
      <c r="B340" s="205"/>
      <c r="C340" s="206"/>
      <c r="D340" s="207" t="s">
        <v>73</v>
      </c>
      <c r="E340" s="219" t="s">
        <v>768</v>
      </c>
      <c r="F340" s="219" t="s">
        <v>769</v>
      </c>
      <c r="G340" s="206"/>
      <c r="H340" s="206"/>
      <c r="I340" s="209"/>
      <c r="J340" s="220">
        <f>BK340</f>
        <v>0</v>
      </c>
      <c r="K340" s="206"/>
      <c r="L340" s="211"/>
      <c r="M340" s="212"/>
      <c r="N340" s="213"/>
      <c r="O340" s="213"/>
      <c r="P340" s="214">
        <f>SUM(P341:P351)</f>
        <v>0</v>
      </c>
      <c r="Q340" s="213"/>
      <c r="R340" s="214">
        <f>SUM(R341:R351)</f>
        <v>0.022704000000000002</v>
      </c>
      <c r="S340" s="213"/>
      <c r="T340" s="215">
        <f>SUM(T341:T351)</f>
        <v>0</v>
      </c>
      <c r="AR340" s="216" t="s">
        <v>84</v>
      </c>
      <c r="AT340" s="217" t="s">
        <v>73</v>
      </c>
      <c r="AU340" s="217" t="s">
        <v>82</v>
      </c>
      <c r="AY340" s="216" t="s">
        <v>126</v>
      </c>
      <c r="BK340" s="218">
        <f>SUM(BK341:BK351)</f>
        <v>0</v>
      </c>
    </row>
    <row r="341" s="1" customFormat="1" ht="24" customHeight="1">
      <c r="B341" s="36"/>
      <c r="C341" s="221" t="s">
        <v>277</v>
      </c>
      <c r="D341" s="221" t="s">
        <v>129</v>
      </c>
      <c r="E341" s="222" t="s">
        <v>770</v>
      </c>
      <c r="F341" s="223" t="s">
        <v>771</v>
      </c>
      <c r="G341" s="224" t="s">
        <v>132</v>
      </c>
      <c r="H341" s="225">
        <v>650.29999999999995</v>
      </c>
      <c r="I341" s="226"/>
      <c r="J341" s="227">
        <f>ROUND(I341*H341,2)</f>
        <v>0</v>
      </c>
      <c r="K341" s="223" t="s">
        <v>133</v>
      </c>
      <c r="L341" s="41"/>
      <c r="M341" s="228" t="s">
        <v>1</v>
      </c>
      <c r="N341" s="229" t="s">
        <v>39</v>
      </c>
      <c r="O341" s="84"/>
      <c r="P341" s="230">
        <f>O341*H341</f>
        <v>0</v>
      </c>
      <c r="Q341" s="230">
        <v>0</v>
      </c>
      <c r="R341" s="230">
        <f>Q341*H341</f>
        <v>0</v>
      </c>
      <c r="S341" s="230">
        <v>0</v>
      </c>
      <c r="T341" s="231">
        <f>S341*H341</f>
        <v>0</v>
      </c>
      <c r="AR341" s="232" t="s">
        <v>186</v>
      </c>
      <c r="AT341" s="232" t="s">
        <v>129</v>
      </c>
      <c r="AU341" s="232" t="s">
        <v>84</v>
      </c>
      <c r="AY341" s="15" t="s">
        <v>126</v>
      </c>
      <c r="BE341" s="233">
        <f><![CDATA[IF(N341="základní",J341,0)]]></f>
        <v>0</v>
      </c>
      <c r="BF341" s="233">
        <f><![CDATA[IF(N341="snížená",J341,0)]]></f>
        <v>0</v>
      </c>
      <c r="BG341" s="233">
        <f><![CDATA[IF(N341="zákl. přenesená",J341,0)]]></f>
        <v>0</v>
      </c>
      <c r="BH341" s="233">
        <f><![CDATA[IF(N341="sníž. přenesená",J341,0)]]></f>
        <v>0</v>
      </c>
      <c r="BI341" s="233">
        <f><![CDATA[IF(N341="nulová",J341,0)]]></f>
        <v>0</v>
      </c>
      <c r="BJ341" s="15" t="s">
        <v>82</v>
      </c>
      <c r="BK341" s="233">
        <f>ROUND(I341*H341,2)</f>
        <v>0</v>
      </c>
      <c r="BL341" s="15" t="s">
        <v>186</v>
      </c>
      <c r="BM341" s="232" t="s">
        <v>772</v>
      </c>
    </row>
    <row r="342" s="12" customFormat="1">
      <c r="B342" s="234"/>
      <c r="C342" s="235"/>
      <c r="D342" s="236" t="s">
        <v>136</v>
      </c>
      <c r="E342" s="237" t="s">
        <v>1</v>
      </c>
      <c r="F342" s="238" t="s">
        <v>773</v>
      </c>
      <c r="G342" s="235"/>
      <c r="H342" s="239">
        <v>650.29999999999995</v>
      </c>
      <c r="I342" s="240"/>
      <c r="J342" s="235"/>
      <c r="K342" s="235"/>
      <c r="L342" s="241"/>
      <c r="M342" s="242"/>
      <c r="N342" s="243"/>
      <c r="O342" s="243"/>
      <c r="P342" s="243"/>
      <c r="Q342" s="243"/>
      <c r="R342" s="243"/>
      <c r="S342" s="243"/>
      <c r="T342" s="244"/>
      <c r="AT342" s="245" t="s">
        <v>136</v>
      </c>
      <c r="AU342" s="245" t="s">
        <v>84</v>
      </c>
      <c r="AV342" s="12" t="s">
        <v>84</v>
      </c>
      <c r="AW342" s="12" t="s">
        <v>31</v>
      </c>
      <c r="AX342" s="12" t="s">
        <v>82</v>
      </c>
      <c r="AY342" s="245" t="s">
        <v>126</v>
      </c>
    </row>
    <row r="343" s="1" customFormat="1" ht="24" customHeight="1">
      <c r="B343" s="36"/>
      <c r="C343" s="221" t="s">
        <v>281</v>
      </c>
      <c r="D343" s="221" t="s">
        <v>129</v>
      </c>
      <c r="E343" s="222" t="s">
        <v>774</v>
      </c>
      <c r="F343" s="223" t="s">
        <v>775</v>
      </c>
      <c r="G343" s="224" t="s">
        <v>454</v>
      </c>
      <c r="H343" s="225">
        <v>6</v>
      </c>
      <c r="I343" s="226"/>
      <c r="J343" s="227">
        <f>ROUND(I343*H343,2)</f>
        <v>0</v>
      </c>
      <c r="K343" s="223" t="s">
        <v>133</v>
      </c>
      <c r="L343" s="41"/>
      <c r="M343" s="228" t="s">
        <v>1</v>
      </c>
      <c r="N343" s="229" t="s">
        <v>39</v>
      </c>
      <c r="O343" s="84"/>
      <c r="P343" s="230">
        <f>O343*H343</f>
        <v>0</v>
      </c>
      <c r="Q343" s="230">
        <v>0</v>
      </c>
      <c r="R343" s="230">
        <f>Q343*H343</f>
        <v>0</v>
      </c>
      <c r="S343" s="230">
        <v>0</v>
      </c>
      <c r="T343" s="231">
        <f>S343*H343</f>
        <v>0</v>
      </c>
      <c r="AR343" s="232" t="s">
        <v>186</v>
      </c>
      <c r="AT343" s="232" t="s">
        <v>129</v>
      </c>
      <c r="AU343" s="232" t="s">
        <v>84</v>
      </c>
      <c r="AY343" s="15" t="s">
        <v>126</v>
      </c>
      <c r="BE343" s="233">
        <f><![CDATA[IF(N343="základní",J343,0)]]></f>
        <v>0</v>
      </c>
      <c r="BF343" s="233">
        <f><![CDATA[IF(N343="snížená",J343,0)]]></f>
        <v>0</v>
      </c>
      <c r="BG343" s="233">
        <f><![CDATA[IF(N343="zákl. přenesená",J343,0)]]></f>
        <v>0</v>
      </c>
      <c r="BH343" s="233">
        <f><![CDATA[IF(N343="sníž. přenesená",J343,0)]]></f>
        <v>0</v>
      </c>
      <c r="BI343" s="233">
        <f><![CDATA[IF(N343="nulová",J343,0)]]></f>
        <v>0</v>
      </c>
      <c r="BJ343" s="15" t="s">
        <v>82</v>
      </c>
      <c r="BK343" s="233">
        <f>ROUND(I343*H343,2)</f>
        <v>0</v>
      </c>
      <c r="BL343" s="15" t="s">
        <v>186</v>
      </c>
      <c r="BM343" s="232" t="s">
        <v>776</v>
      </c>
    </row>
    <row r="344" s="1" customFormat="1" ht="24" customHeight="1">
      <c r="B344" s="36"/>
      <c r="C344" s="221" t="s">
        <v>285</v>
      </c>
      <c r="D344" s="221" t="s">
        <v>129</v>
      </c>
      <c r="E344" s="222" t="s">
        <v>777</v>
      </c>
      <c r="F344" s="223" t="s">
        <v>778</v>
      </c>
      <c r="G344" s="224" t="s">
        <v>132</v>
      </c>
      <c r="H344" s="225">
        <v>26.399999999999999</v>
      </c>
      <c r="I344" s="226"/>
      <c r="J344" s="227">
        <f>ROUND(I344*H344,2)</f>
        <v>0</v>
      </c>
      <c r="K344" s="223" t="s">
        <v>133</v>
      </c>
      <c r="L344" s="41"/>
      <c r="M344" s="228" t="s">
        <v>1</v>
      </c>
      <c r="N344" s="229" t="s">
        <v>39</v>
      </c>
      <c r="O344" s="84"/>
      <c r="P344" s="230">
        <f>O344*H344</f>
        <v>0</v>
      </c>
      <c r="Q344" s="230">
        <v>0.00011</v>
      </c>
      <c r="R344" s="230">
        <f>Q344*H344</f>
        <v>0.0029039999999999999</v>
      </c>
      <c r="S344" s="230">
        <v>0</v>
      </c>
      <c r="T344" s="231">
        <f>S344*H344</f>
        <v>0</v>
      </c>
      <c r="AR344" s="232" t="s">
        <v>186</v>
      </c>
      <c r="AT344" s="232" t="s">
        <v>129</v>
      </c>
      <c r="AU344" s="232" t="s">
        <v>84</v>
      </c>
      <c r="AY344" s="15" t="s">
        <v>126</v>
      </c>
      <c r="BE344" s="233">
        <f><![CDATA[IF(N344="základní",J344,0)]]></f>
        <v>0</v>
      </c>
      <c r="BF344" s="233">
        <f><![CDATA[IF(N344="snížená",J344,0)]]></f>
        <v>0</v>
      </c>
      <c r="BG344" s="233">
        <f><![CDATA[IF(N344="zákl. přenesená",J344,0)]]></f>
        <v>0</v>
      </c>
      <c r="BH344" s="233">
        <f><![CDATA[IF(N344="sníž. přenesená",J344,0)]]></f>
        <v>0</v>
      </c>
      <c r="BI344" s="233">
        <f><![CDATA[IF(N344="nulová",J344,0)]]></f>
        <v>0</v>
      </c>
      <c r="BJ344" s="15" t="s">
        <v>82</v>
      </c>
      <c r="BK344" s="233">
        <f>ROUND(I344*H344,2)</f>
        <v>0</v>
      </c>
      <c r="BL344" s="15" t="s">
        <v>186</v>
      </c>
      <c r="BM344" s="232" t="s">
        <v>779</v>
      </c>
    </row>
    <row r="345" s="12" customFormat="1">
      <c r="B345" s="234"/>
      <c r="C345" s="235"/>
      <c r="D345" s="236" t="s">
        <v>136</v>
      </c>
      <c r="E345" s="237" t="s">
        <v>1</v>
      </c>
      <c r="F345" s="238" t="s">
        <v>780</v>
      </c>
      <c r="G345" s="235"/>
      <c r="H345" s="239">
        <v>26.399999999999999</v>
      </c>
      <c r="I345" s="240"/>
      <c r="J345" s="235"/>
      <c r="K345" s="235"/>
      <c r="L345" s="241"/>
      <c r="M345" s="242"/>
      <c r="N345" s="243"/>
      <c r="O345" s="243"/>
      <c r="P345" s="243"/>
      <c r="Q345" s="243"/>
      <c r="R345" s="243"/>
      <c r="S345" s="243"/>
      <c r="T345" s="244"/>
      <c r="AT345" s="245" t="s">
        <v>136</v>
      </c>
      <c r="AU345" s="245" t="s">
        <v>84</v>
      </c>
      <c r="AV345" s="12" t="s">
        <v>84</v>
      </c>
      <c r="AW345" s="12" t="s">
        <v>31</v>
      </c>
      <c r="AX345" s="12" t="s">
        <v>82</v>
      </c>
      <c r="AY345" s="245" t="s">
        <v>126</v>
      </c>
    </row>
    <row r="346" s="1" customFormat="1" ht="24" customHeight="1">
      <c r="B346" s="36"/>
      <c r="C346" s="221" t="s">
        <v>290</v>
      </c>
      <c r="D346" s="221" t="s">
        <v>129</v>
      </c>
      <c r="E346" s="222" t="s">
        <v>781</v>
      </c>
      <c r="F346" s="223" t="s">
        <v>782</v>
      </c>
      <c r="G346" s="224" t="s">
        <v>132</v>
      </c>
      <c r="H346" s="225">
        <v>26.399999999999999</v>
      </c>
      <c r="I346" s="226"/>
      <c r="J346" s="227">
        <f>ROUND(I346*H346,2)</f>
        <v>0</v>
      </c>
      <c r="K346" s="223" t="s">
        <v>133</v>
      </c>
      <c r="L346" s="41"/>
      <c r="M346" s="228" t="s">
        <v>1</v>
      </c>
      <c r="N346" s="229" t="s">
        <v>39</v>
      </c>
      <c r="O346" s="84"/>
      <c r="P346" s="230">
        <f>O346*H346</f>
        <v>0</v>
      </c>
      <c r="Q346" s="230">
        <v>0.00035</v>
      </c>
      <c r="R346" s="230">
        <f>Q346*H346</f>
        <v>0.0092399999999999999</v>
      </c>
      <c r="S346" s="230">
        <v>0</v>
      </c>
      <c r="T346" s="231">
        <f>S346*H346</f>
        <v>0</v>
      </c>
      <c r="AR346" s="232" t="s">
        <v>186</v>
      </c>
      <c r="AT346" s="232" t="s">
        <v>129</v>
      </c>
      <c r="AU346" s="232" t="s">
        <v>84</v>
      </c>
      <c r="AY346" s="15" t="s">
        <v>126</v>
      </c>
      <c r="BE346" s="233">
        <f><![CDATA[IF(N346="základní",J346,0)]]></f>
        <v>0</v>
      </c>
      <c r="BF346" s="233">
        <f><![CDATA[IF(N346="snížená",J346,0)]]></f>
        <v>0</v>
      </c>
      <c r="BG346" s="233">
        <f><![CDATA[IF(N346="zákl. přenesená",J346,0)]]></f>
        <v>0</v>
      </c>
      <c r="BH346" s="233">
        <f><![CDATA[IF(N346="sníž. přenesená",J346,0)]]></f>
        <v>0</v>
      </c>
      <c r="BI346" s="233">
        <f><![CDATA[IF(N346="nulová",J346,0)]]></f>
        <v>0</v>
      </c>
      <c r="BJ346" s="15" t="s">
        <v>82</v>
      </c>
      <c r="BK346" s="233">
        <f>ROUND(I346*H346,2)</f>
        <v>0</v>
      </c>
      <c r="BL346" s="15" t="s">
        <v>186</v>
      </c>
      <c r="BM346" s="232" t="s">
        <v>783</v>
      </c>
    </row>
    <row r="347" s="1" customFormat="1" ht="24" customHeight="1">
      <c r="B347" s="36"/>
      <c r="C347" s="221" t="s">
        <v>197</v>
      </c>
      <c r="D347" s="221" t="s">
        <v>129</v>
      </c>
      <c r="E347" s="222" t="s">
        <v>784</v>
      </c>
      <c r="F347" s="223" t="s">
        <v>785</v>
      </c>
      <c r="G347" s="224" t="s">
        <v>132</v>
      </c>
      <c r="H347" s="225">
        <v>26.399999999999999</v>
      </c>
      <c r="I347" s="226"/>
      <c r="J347" s="227">
        <f>ROUND(I347*H347,2)</f>
        <v>0</v>
      </c>
      <c r="K347" s="223" t="s">
        <v>133</v>
      </c>
      <c r="L347" s="41"/>
      <c r="M347" s="228" t="s">
        <v>1</v>
      </c>
      <c r="N347" s="229" t="s">
        <v>39</v>
      </c>
      <c r="O347" s="84"/>
      <c r="P347" s="230">
        <f>O347*H347</f>
        <v>0</v>
      </c>
      <c r="Q347" s="230">
        <v>0.00012</v>
      </c>
      <c r="R347" s="230">
        <f>Q347*H347</f>
        <v>0.0031679999999999998</v>
      </c>
      <c r="S347" s="230">
        <v>0</v>
      </c>
      <c r="T347" s="231">
        <f>S347*H347</f>
        <v>0</v>
      </c>
      <c r="AR347" s="232" t="s">
        <v>186</v>
      </c>
      <c r="AT347" s="232" t="s">
        <v>129</v>
      </c>
      <c r="AU347" s="232" t="s">
        <v>84</v>
      </c>
      <c r="AY347" s="15" t="s">
        <v>126</v>
      </c>
      <c r="BE347" s="233">
        <f><![CDATA[IF(N347="základní",J347,0)]]></f>
        <v>0</v>
      </c>
      <c r="BF347" s="233">
        <f><![CDATA[IF(N347="snížená",J347,0)]]></f>
        <v>0</v>
      </c>
      <c r="BG347" s="233">
        <f><![CDATA[IF(N347="zákl. přenesená",J347,0)]]></f>
        <v>0</v>
      </c>
      <c r="BH347" s="233">
        <f><![CDATA[IF(N347="sníž. přenesená",J347,0)]]></f>
        <v>0</v>
      </c>
      <c r="BI347" s="233">
        <f><![CDATA[IF(N347="nulová",J347,0)]]></f>
        <v>0</v>
      </c>
      <c r="BJ347" s="15" t="s">
        <v>82</v>
      </c>
      <c r="BK347" s="233">
        <f>ROUND(I347*H347,2)</f>
        <v>0</v>
      </c>
      <c r="BL347" s="15" t="s">
        <v>186</v>
      </c>
      <c r="BM347" s="232" t="s">
        <v>786</v>
      </c>
    </row>
    <row r="348" s="12" customFormat="1">
      <c r="B348" s="234"/>
      <c r="C348" s="235"/>
      <c r="D348" s="236" t="s">
        <v>136</v>
      </c>
      <c r="E348" s="237" t="s">
        <v>1</v>
      </c>
      <c r="F348" s="238" t="s">
        <v>787</v>
      </c>
      <c r="G348" s="235"/>
      <c r="H348" s="239">
        <v>26.399999999999999</v>
      </c>
      <c r="I348" s="240"/>
      <c r="J348" s="235"/>
      <c r="K348" s="235"/>
      <c r="L348" s="241"/>
      <c r="M348" s="242"/>
      <c r="N348" s="243"/>
      <c r="O348" s="243"/>
      <c r="P348" s="243"/>
      <c r="Q348" s="243"/>
      <c r="R348" s="243"/>
      <c r="S348" s="243"/>
      <c r="T348" s="244"/>
      <c r="AT348" s="245" t="s">
        <v>136</v>
      </c>
      <c r="AU348" s="245" t="s">
        <v>84</v>
      </c>
      <c r="AV348" s="12" t="s">
        <v>84</v>
      </c>
      <c r="AW348" s="12" t="s">
        <v>31</v>
      </c>
      <c r="AX348" s="12" t="s">
        <v>82</v>
      </c>
      <c r="AY348" s="245" t="s">
        <v>126</v>
      </c>
    </row>
    <row r="349" s="1" customFormat="1" ht="24" customHeight="1">
      <c r="B349" s="36"/>
      <c r="C349" s="221" t="s">
        <v>297</v>
      </c>
      <c r="D349" s="221" t="s">
        <v>129</v>
      </c>
      <c r="E349" s="222" t="s">
        <v>788</v>
      </c>
      <c r="F349" s="223" t="s">
        <v>789</v>
      </c>
      <c r="G349" s="224" t="s">
        <v>132</v>
      </c>
      <c r="H349" s="225">
        <v>26.399999999999999</v>
      </c>
      <c r="I349" s="226"/>
      <c r="J349" s="227">
        <f>ROUND(I349*H349,2)</f>
        <v>0</v>
      </c>
      <c r="K349" s="223" t="s">
        <v>133</v>
      </c>
      <c r="L349" s="41"/>
      <c r="M349" s="228" t="s">
        <v>1</v>
      </c>
      <c r="N349" s="229" t="s">
        <v>39</v>
      </c>
      <c r="O349" s="84"/>
      <c r="P349" s="230">
        <f>O349*H349</f>
        <v>0</v>
      </c>
      <c r="Q349" s="230">
        <v>3.0000000000000001E-05</v>
      </c>
      <c r="R349" s="230">
        <f>Q349*H349</f>
        <v>0.00079199999999999995</v>
      </c>
      <c r="S349" s="230">
        <v>0</v>
      </c>
      <c r="T349" s="231">
        <f>S349*H349</f>
        <v>0</v>
      </c>
      <c r="AR349" s="232" t="s">
        <v>186</v>
      </c>
      <c r="AT349" s="232" t="s">
        <v>129</v>
      </c>
      <c r="AU349" s="232" t="s">
        <v>84</v>
      </c>
      <c r="AY349" s="15" t="s">
        <v>126</v>
      </c>
      <c r="BE349" s="233">
        <f><![CDATA[IF(N349="základní",J349,0)]]></f>
        <v>0</v>
      </c>
      <c r="BF349" s="233">
        <f><![CDATA[IF(N349="snížená",J349,0)]]></f>
        <v>0</v>
      </c>
      <c r="BG349" s="233">
        <f><![CDATA[IF(N349="zákl. přenesená",J349,0)]]></f>
        <v>0</v>
      </c>
      <c r="BH349" s="233">
        <f><![CDATA[IF(N349="sníž. přenesená",J349,0)]]></f>
        <v>0</v>
      </c>
      <c r="BI349" s="233">
        <f><![CDATA[IF(N349="nulová",J349,0)]]></f>
        <v>0</v>
      </c>
      <c r="BJ349" s="15" t="s">
        <v>82</v>
      </c>
      <c r="BK349" s="233">
        <f>ROUND(I349*H349,2)</f>
        <v>0</v>
      </c>
      <c r="BL349" s="15" t="s">
        <v>186</v>
      </c>
      <c r="BM349" s="232" t="s">
        <v>790</v>
      </c>
    </row>
    <row r="350" s="1" customFormat="1" ht="24" customHeight="1">
      <c r="B350" s="36"/>
      <c r="C350" s="221" t="s">
        <v>301</v>
      </c>
      <c r="D350" s="221" t="s">
        <v>129</v>
      </c>
      <c r="E350" s="222" t="s">
        <v>791</v>
      </c>
      <c r="F350" s="223" t="s">
        <v>792</v>
      </c>
      <c r="G350" s="224" t="s">
        <v>132</v>
      </c>
      <c r="H350" s="225">
        <v>26.399999999999999</v>
      </c>
      <c r="I350" s="226"/>
      <c r="J350" s="227">
        <f>ROUND(I350*H350,2)</f>
        <v>0</v>
      </c>
      <c r="K350" s="223" t="s">
        <v>133</v>
      </c>
      <c r="L350" s="41"/>
      <c r="M350" s="228" t="s">
        <v>1</v>
      </c>
      <c r="N350" s="229" t="s">
        <v>39</v>
      </c>
      <c r="O350" s="84"/>
      <c r="P350" s="230">
        <f>O350*H350</f>
        <v>0</v>
      </c>
      <c r="Q350" s="230">
        <v>0.00025000000000000001</v>
      </c>
      <c r="R350" s="230">
        <f>Q350*H350</f>
        <v>0.0066</v>
      </c>
      <c r="S350" s="230">
        <v>0</v>
      </c>
      <c r="T350" s="231">
        <f>S350*H350</f>
        <v>0</v>
      </c>
      <c r="AR350" s="232" t="s">
        <v>186</v>
      </c>
      <c r="AT350" s="232" t="s">
        <v>129</v>
      </c>
      <c r="AU350" s="232" t="s">
        <v>84</v>
      </c>
      <c r="AY350" s="15" t="s">
        <v>126</v>
      </c>
      <c r="BE350" s="233">
        <f><![CDATA[IF(N350="základní",J350,0)]]></f>
        <v>0</v>
      </c>
      <c r="BF350" s="233">
        <f><![CDATA[IF(N350="snížená",J350,0)]]></f>
        <v>0</v>
      </c>
      <c r="BG350" s="233">
        <f><![CDATA[IF(N350="zákl. přenesená",J350,0)]]></f>
        <v>0</v>
      </c>
      <c r="BH350" s="233">
        <f><![CDATA[IF(N350="sníž. přenesená",J350,0)]]></f>
        <v>0</v>
      </c>
      <c r="BI350" s="233">
        <f><![CDATA[IF(N350="nulová",J350,0)]]></f>
        <v>0</v>
      </c>
      <c r="BJ350" s="15" t="s">
        <v>82</v>
      </c>
      <c r="BK350" s="233">
        <f>ROUND(I350*H350,2)</f>
        <v>0</v>
      </c>
      <c r="BL350" s="15" t="s">
        <v>186</v>
      </c>
      <c r="BM350" s="232" t="s">
        <v>793</v>
      </c>
    </row>
    <row r="351" s="12" customFormat="1">
      <c r="B351" s="234"/>
      <c r="C351" s="235"/>
      <c r="D351" s="236" t="s">
        <v>136</v>
      </c>
      <c r="E351" s="237" t="s">
        <v>1</v>
      </c>
      <c r="F351" s="238" t="s">
        <v>787</v>
      </c>
      <c r="G351" s="235"/>
      <c r="H351" s="239">
        <v>26.399999999999999</v>
      </c>
      <c r="I351" s="240"/>
      <c r="J351" s="235"/>
      <c r="K351" s="235"/>
      <c r="L351" s="241"/>
      <c r="M351" s="242"/>
      <c r="N351" s="243"/>
      <c r="O351" s="243"/>
      <c r="P351" s="243"/>
      <c r="Q351" s="243"/>
      <c r="R351" s="243"/>
      <c r="S351" s="243"/>
      <c r="T351" s="244"/>
      <c r="AT351" s="245" t="s">
        <v>136</v>
      </c>
      <c r="AU351" s="245" t="s">
        <v>84</v>
      </c>
      <c r="AV351" s="12" t="s">
        <v>84</v>
      </c>
      <c r="AW351" s="12" t="s">
        <v>31</v>
      </c>
      <c r="AX351" s="12" t="s">
        <v>82</v>
      </c>
      <c r="AY351" s="245" t="s">
        <v>126</v>
      </c>
    </row>
    <row r="352" s="11" customFormat="1" ht="22.8" customHeight="1">
      <c r="B352" s="205"/>
      <c r="C352" s="206"/>
      <c r="D352" s="207" t="s">
        <v>73</v>
      </c>
      <c r="E352" s="219" t="s">
        <v>794</v>
      </c>
      <c r="F352" s="219" t="s">
        <v>795</v>
      </c>
      <c r="G352" s="206"/>
      <c r="H352" s="206"/>
      <c r="I352" s="209"/>
      <c r="J352" s="220">
        <f>BK352</f>
        <v>0</v>
      </c>
      <c r="K352" s="206"/>
      <c r="L352" s="211"/>
      <c r="M352" s="212"/>
      <c r="N352" s="213"/>
      <c r="O352" s="213"/>
      <c r="P352" s="214">
        <f>SUM(P353:P372)</f>
        <v>0</v>
      </c>
      <c r="Q352" s="213"/>
      <c r="R352" s="214">
        <f>SUM(R353:R372)</f>
        <v>2.8533977999999998</v>
      </c>
      <c r="S352" s="213"/>
      <c r="T352" s="215">
        <f>SUM(T353:T372)</f>
        <v>0.7310357999999999</v>
      </c>
      <c r="AR352" s="216" t="s">
        <v>84</v>
      </c>
      <c r="AT352" s="217" t="s">
        <v>73</v>
      </c>
      <c r="AU352" s="217" t="s">
        <v>82</v>
      </c>
      <c r="AY352" s="216" t="s">
        <v>126</v>
      </c>
      <c r="BK352" s="218">
        <f>SUM(BK353:BK372)</f>
        <v>0</v>
      </c>
    </row>
    <row r="353" s="1" customFormat="1" ht="24" customHeight="1">
      <c r="B353" s="36"/>
      <c r="C353" s="221" t="s">
        <v>305</v>
      </c>
      <c r="D353" s="221" t="s">
        <v>129</v>
      </c>
      <c r="E353" s="222" t="s">
        <v>796</v>
      </c>
      <c r="F353" s="223" t="s">
        <v>797</v>
      </c>
      <c r="G353" s="224" t="s">
        <v>132</v>
      </c>
      <c r="H353" s="225">
        <v>2358.1799999999998</v>
      </c>
      <c r="I353" s="226"/>
      <c r="J353" s="227">
        <f>ROUND(I353*H353,2)</f>
        <v>0</v>
      </c>
      <c r="K353" s="223" t="s">
        <v>133</v>
      </c>
      <c r="L353" s="41"/>
      <c r="M353" s="228" t="s">
        <v>1</v>
      </c>
      <c r="N353" s="229" t="s">
        <v>39</v>
      </c>
      <c r="O353" s="84"/>
      <c r="P353" s="230">
        <f>O353*H353</f>
        <v>0</v>
      </c>
      <c r="Q353" s="230">
        <v>0</v>
      </c>
      <c r="R353" s="230">
        <f>Q353*H353</f>
        <v>0</v>
      </c>
      <c r="S353" s="230">
        <v>0</v>
      </c>
      <c r="T353" s="231">
        <f>S353*H353</f>
        <v>0</v>
      </c>
      <c r="AR353" s="232" t="s">
        <v>186</v>
      </c>
      <c r="AT353" s="232" t="s">
        <v>129</v>
      </c>
      <c r="AU353" s="232" t="s">
        <v>84</v>
      </c>
      <c r="AY353" s="15" t="s">
        <v>126</v>
      </c>
      <c r="BE353" s="233">
        <f><![CDATA[IF(N353="základní",J353,0)]]></f>
        <v>0</v>
      </c>
      <c r="BF353" s="233">
        <f><![CDATA[IF(N353="snížená",J353,0)]]></f>
        <v>0</v>
      </c>
      <c r="BG353" s="233">
        <f><![CDATA[IF(N353="zákl. přenesená",J353,0)]]></f>
        <v>0</v>
      </c>
      <c r="BH353" s="233">
        <f><![CDATA[IF(N353="sníž. přenesená",J353,0)]]></f>
        <v>0</v>
      </c>
      <c r="BI353" s="233">
        <f><![CDATA[IF(N353="nulová",J353,0)]]></f>
        <v>0</v>
      </c>
      <c r="BJ353" s="15" t="s">
        <v>82</v>
      </c>
      <c r="BK353" s="233">
        <f>ROUND(I353*H353,2)</f>
        <v>0</v>
      </c>
      <c r="BL353" s="15" t="s">
        <v>186</v>
      </c>
      <c r="BM353" s="232" t="s">
        <v>798</v>
      </c>
    </row>
    <row r="354" s="12" customFormat="1">
      <c r="B354" s="234"/>
      <c r="C354" s="235"/>
      <c r="D354" s="236" t="s">
        <v>136</v>
      </c>
      <c r="E354" s="237" t="s">
        <v>1</v>
      </c>
      <c r="F354" s="238" t="s">
        <v>672</v>
      </c>
      <c r="G354" s="235"/>
      <c r="H354" s="239">
        <v>59.520000000000003</v>
      </c>
      <c r="I354" s="240"/>
      <c r="J354" s="235"/>
      <c r="K354" s="235"/>
      <c r="L354" s="241"/>
      <c r="M354" s="242"/>
      <c r="N354" s="243"/>
      <c r="O354" s="243"/>
      <c r="P354" s="243"/>
      <c r="Q354" s="243"/>
      <c r="R354" s="243"/>
      <c r="S354" s="243"/>
      <c r="T354" s="244"/>
      <c r="AT354" s="245" t="s">
        <v>136</v>
      </c>
      <c r="AU354" s="245" t="s">
        <v>84</v>
      </c>
      <c r="AV354" s="12" t="s">
        <v>84</v>
      </c>
      <c r="AW354" s="12" t="s">
        <v>31</v>
      </c>
      <c r="AX354" s="12" t="s">
        <v>74</v>
      </c>
      <c r="AY354" s="245" t="s">
        <v>126</v>
      </c>
    </row>
    <row r="355" s="12" customFormat="1">
      <c r="B355" s="234"/>
      <c r="C355" s="235"/>
      <c r="D355" s="236" t="s">
        <v>136</v>
      </c>
      <c r="E355" s="237" t="s">
        <v>1</v>
      </c>
      <c r="F355" s="238" t="s">
        <v>673</v>
      </c>
      <c r="G355" s="235"/>
      <c r="H355" s="239">
        <v>27.280000000000001</v>
      </c>
      <c r="I355" s="240"/>
      <c r="J355" s="235"/>
      <c r="K355" s="235"/>
      <c r="L355" s="241"/>
      <c r="M355" s="242"/>
      <c r="N355" s="243"/>
      <c r="O355" s="243"/>
      <c r="P355" s="243"/>
      <c r="Q355" s="243"/>
      <c r="R355" s="243"/>
      <c r="S355" s="243"/>
      <c r="T355" s="244"/>
      <c r="AT355" s="245" t="s">
        <v>136</v>
      </c>
      <c r="AU355" s="245" t="s">
        <v>84</v>
      </c>
      <c r="AV355" s="12" t="s">
        <v>84</v>
      </c>
      <c r="AW355" s="12" t="s">
        <v>31</v>
      </c>
      <c r="AX355" s="12" t="s">
        <v>74</v>
      </c>
      <c r="AY355" s="245" t="s">
        <v>126</v>
      </c>
    </row>
    <row r="356" s="12" customFormat="1">
      <c r="B356" s="234"/>
      <c r="C356" s="235"/>
      <c r="D356" s="236" t="s">
        <v>136</v>
      </c>
      <c r="E356" s="237" t="s">
        <v>1</v>
      </c>
      <c r="F356" s="238" t="s">
        <v>799</v>
      </c>
      <c r="G356" s="235"/>
      <c r="H356" s="239">
        <v>650.29999999999995</v>
      </c>
      <c r="I356" s="240"/>
      <c r="J356" s="235"/>
      <c r="K356" s="235"/>
      <c r="L356" s="241"/>
      <c r="M356" s="242"/>
      <c r="N356" s="243"/>
      <c r="O356" s="243"/>
      <c r="P356" s="243"/>
      <c r="Q356" s="243"/>
      <c r="R356" s="243"/>
      <c r="S356" s="243"/>
      <c r="T356" s="244"/>
      <c r="AT356" s="245" t="s">
        <v>136</v>
      </c>
      <c r="AU356" s="245" t="s">
        <v>84</v>
      </c>
      <c r="AV356" s="12" t="s">
        <v>84</v>
      </c>
      <c r="AW356" s="12" t="s">
        <v>31</v>
      </c>
      <c r="AX356" s="12" t="s">
        <v>74</v>
      </c>
      <c r="AY356" s="245" t="s">
        <v>126</v>
      </c>
    </row>
    <row r="357" s="12" customFormat="1">
      <c r="B357" s="234"/>
      <c r="C357" s="235"/>
      <c r="D357" s="236" t="s">
        <v>136</v>
      </c>
      <c r="E357" s="237" t="s">
        <v>1</v>
      </c>
      <c r="F357" s="238" t="s">
        <v>800</v>
      </c>
      <c r="G357" s="235"/>
      <c r="H357" s="239">
        <v>1621.0799999999999</v>
      </c>
      <c r="I357" s="240"/>
      <c r="J357" s="235"/>
      <c r="K357" s="235"/>
      <c r="L357" s="241"/>
      <c r="M357" s="242"/>
      <c r="N357" s="243"/>
      <c r="O357" s="243"/>
      <c r="P357" s="243"/>
      <c r="Q357" s="243"/>
      <c r="R357" s="243"/>
      <c r="S357" s="243"/>
      <c r="T357" s="244"/>
      <c r="AT357" s="245" t="s">
        <v>136</v>
      </c>
      <c r="AU357" s="245" t="s">
        <v>84</v>
      </c>
      <c r="AV357" s="12" t="s">
        <v>84</v>
      </c>
      <c r="AW357" s="12" t="s">
        <v>31</v>
      </c>
      <c r="AX357" s="12" t="s">
        <v>74</v>
      </c>
      <c r="AY357" s="245" t="s">
        <v>126</v>
      </c>
    </row>
    <row r="358" s="13" customFormat="1">
      <c r="B358" s="246"/>
      <c r="C358" s="247"/>
      <c r="D358" s="236" t="s">
        <v>136</v>
      </c>
      <c r="E358" s="248" t="s">
        <v>1</v>
      </c>
      <c r="F358" s="249" t="s">
        <v>144</v>
      </c>
      <c r="G358" s="247"/>
      <c r="H358" s="250">
        <v>2358.1799999999998</v>
      </c>
      <c r="I358" s="251"/>
      <c r="J358" s="247"/>
      <c r="K358" s="247"/>
      <c r="L358" s="252"/>
      <c r="M358" s="253"/>
      <c r="N358" s="254"/>
      <c r="O358" s="254"/>
      <c r="P358" s="254"/>
      <c r="Q358" s="254"/>
      <c r="R358" s="254"/>
      <c r="S358" s="254"/>
      <c r="T358" s="255"/>
      <c r="AT358" s="256" t="s">
        <v>136</v>
      </c>
      <c r="AU358" s="256" t="s">
        <v>84</v>
      </c>
      <c r="AV358" s="13" t="s">
        <v>134</v>
      </c>
      <c r="AW358" s="13" t="s">
        <v>31</v>
      </c>
      <c r="AX358" s="13" t="s">
        <v>82</v>
      </c>
      <c r="AY358" s="256" t="s">
        <v>126</v>
      </c>
    </row>
    <row r="359" s="1" customFormat="1" ht="16.5" customHeight="1">
      <c r="B359" s="36"/>
      <c r="C359" s="221" t="s">
        <v>451</v>
      </c>
      <c r="D359" s="221" t="s">
        <v>129</v>
      </c>
      <c r="E359" s="222" t="s">
        <v>801</v>
      </c>
      <c r="F359" s="223" t="s">
        <v>802</v>
      </c>
      <c r="G359" s="224" t="s">
        <v>132</v>
      </c>
      <c r="H359" s="225">
        <v>2358.1799999999998</v>
      </c>
      <c r="I359" s="226"/>
      <c r="J359" s="227">
        <f>ROUND(I359*H359,2)</f>
        <v>0</v>
      </c>
      <c r="K359" s="223" t="s">
        <v>133</v>
      </c>
      <c r="L359" s="41"/>
      <c r="M359" s="228" t="s">
        <v>1</v>
      </c>
      <c r="N359" s="229" t="s">
        <v>39</v>
      </c>
      <c r="O359" s="84"/>
      <c r="P359" s="230">
        <f>O359*H359</f>
        <v>0</v>
      </c>
      <c r="Q359" s="230">
        <v>0</v>
      </c>
      <c r="R359" s="230">
        <f>Q359*H359</f>
        <v>0</v>
      </c>
      <c r="S359" s="230">
        <v>0</v>
      </c>
      <c r="T359" s="231">
        <f>S359*H359</f>
        <v>0</v>
      </c>
      <c r="AR359" s="232" t="s">
        <v>186</v>
      </c>
      <c r="AT359" s="232" t="s">
        <v>129</v>
      </c>
      <c r="AU359" s="232" t="s">
        <v>84</v>
      </c>
      <c r="AY359" s="15" t="s">
        <v>126</v>
      </c>
      <c r="BE359" s="233">
        <f><![CDATA[IF(N359="základní",J359,0)]]></f>
        <v>0</v>
      </c>
      <c r="BF359" s="233">
        <f><![CDATA[IF(N359="snížená",J359,0)]]></f>
        <v>0</v>
      </c>
      <c r="BG359" s="233">
        <f><![CDATA[IF(N359="zákl. přenesená",J359,0)]]></f>
        <v>0</v>
      </c>
      <c r="BH359" s="233">
        <f><![CDATA[IF(N359="sníž. přenesená",J359,0)]]></f>
        <v>0</v>
      </c>
      <c r="BI359" s="233">
        <f><![CDATA[IF(N359="nulová",J359,0)]]></f>
        <v>0</v>
      </c>
      <c r="BJ359" s="15" t="s">
        <v>82</v>
      </c>
      <c r="BK359" s="233">
        <f>ROUND(I359*H359,2)</f>
        <v>0</v>
      </c>
      <c r="BL359" s="15" t="s">
        <v>186</v>
      </c>
      <c r="BM359" s="232" t="s">
        <v>803</v>
      </c>
    </row>
    <row r="360" s="12" customFormat="1">
      <c r="B360" s="234"/>
      <c r="C360" s="235"/>
      <c r="D360" s="236" t="s">
        <v>136</v>
      </c>
      <c r="E360" s="237" t="s">
        <v>1</v>
      </c>
      <c r="F360" s="238" t="s">
        <v>672</v>
      </c>
      <c r="G360" s="235"/>
      <c r="H360" s="239">
        <v>59.520000000000003</v>
      </c>
      <c r="I360" s="240"/>
      <c r="J360" s="235"/>
      <c r="K360" s="235"/>
      <c r="L360" s="241"/>
      <c r="M360" s="242"/>
      <c r="N360" s="243"/>
      <c r="O360" s="243"/>
      <c r="P360" s="243"/>
      <c r="Q360" s="243"/>
      <c r="R360" s="243"/>
      <c r="S360" s="243"/>
      <c r="T360" s="244"/>
      <c r="AT360" s="245" t="s">
        <v>136</v>
      </c>
      <c r="AU360" s="245" t="s">
        <v>84</v>
      </c>
      <c r="AV360" s="12" t="s">
        <v>84</v>
      </c>
      <c r="AW360" s="12" t="s">
        <v>31</v>
      </c>
      <c r="AX360" s="12" t="s">
        <v>74</v>
      </c>
      <c r="AY360" s="245" t="s">
        <v>126</v>
      </c>
    </row>
    <row r="361" s="12" customFormat="1">
      <c r="B361" s="234"/>
      <c r="C361" s="235"/>
      <c r="D361" s="236" t="s">
        <v>136</v>
      </c>
      <c r="E361" s="237" t="s">
        <v>1</v>
      </c>
      <c r="F361" s="238" t="s">
        <v>673</v>
      </c>
      <c r="G361" s="235"/>
      <c r="H361" s="239">
        <v>27.280000000000001</v>
      </c>
      <c r="I361" s="240"/>
      <c r="J361" s="235"/>
      <c r="K361" s="235"/>
      <c r="L361" s="241"/>
      <c r="M361" s="242"/>
      <c r="N361" s="243"/>
      <c r="O361" s="243"/>
      <c r="P361" s="243"/>
      <c r="Q361" s="243"/>
      <c r="R361" s="243"/>
      <c r="S361" s="243"/>
      <c r="T361" s="244"/>
      <c r="AT361" s="245" t="s">
        <v>136</v>
      </c>
      <c r="AU361" s="245" t="s">
        <v>84</v>
      </c>
      <c r="AV361" s="12" t="s">
        <v>84</v>
      </c>
      <c r="AW361" s="12" t="s">
        <v>31</v>
      </c>
      <c r="AX361" s="12" t="s">
        <v>74</v>
      </c>
      <c r="AY361" s="245" t="s">
        <v>126</v>
      </c>
    </row>
    <row r="362" s="12" customFormat="1">
      <c r="B362" s="234"/>
      <c r="C362" s="235"/>
      <c r="D362" s="236" t="s">
        <v>136</v>
      </c>
      <c r="E362" s="237" t="s">
        <v>1</v>
      </c>
      <c r="F362" s="238" t="s">
        <v>799</v>
      </c>
      <c r="G362" s="235"/>
      <c r="H362" s="239">
        <v>650.29999999999995</v>
      </c>
      <c r="I362" s="240"/>
      <c r="J362" s="235"/>
      <c r="K362" s="235"/>
      <c r="L362" s="241"/>
      <c r="M362" s="242"/>
      <c r="N362" s="243"/>
      <c r="O362" s="243"/>
      <c r="P362" s="243"/>
      <c r="Q362" s="243"/>
      <c r="R362" s="243"/>
      <c r="S362" s="243"/>
      <c r="T362" s="244"/>
      <c r="AT362" s="245" t="s">
        <v>136</v>
      </c>
      <c r="AU362" s="245" t="s">
        <v>84</v>
      </c>
      <c r="AV362" s="12" t="s">
        <v>84</v>
      </c>
      <c r="AW362" s="12" t="s">
        <v>31</v>
      </c>
      <c r="AX362" s="12" t="s">
        <v>74</v>
      </c>
      <c r="AY362" s="245" t="s">
        <v>126</v>
      </c>
    </row>
    <row r="363" s="12" customFormat="1">
      <c r="B363" s="234"/>
      <c r="C363" s="235"/>
      <c r="D363" s="236" t="s">
        <v>136</v>
      </c>
      <c r="E363" s="237" t="s">
        <v>1</v>
      </c>
      <c r="F363" s="238" t="s">
        <v>800</v>
      </c>
      <c r="G363" s="235"/>
      <c r="H363" s="239">
        <v>1621.0799999999999</v>
      </c>
      <c r="I363" s="240"/>
      <c r="J363" s="235"/>
      <c r="K363" s="235"/>
      <c r="L363" s="241"/>
      <c r="M363" s="242"/>
      <c r="N363" s="243"/>
      <c r="O363" s="243"/>
      <c r="P363" s="243"/>
      <c r="Q363" s="243"/>
      <c r="R363" s="243"/>
      <c r="S363" s="243"/>
      <c r="T363" s="244"/>
      <c r="AT363" s="245" t="s">
        <v>136</v>
      </c>
      <c r="AU363" s="245" t="s">
        <v>84</v>
      </c>
      <c r="AV363" s="12" t="s">
        <v>84</v>
      </c>
      <c r="AW363" s="12" t="s">
        <v>31</v>
      </c>
      <c r="AX363" s="12" t="s">
        <v>74</v>
      </c>
      <c r="AY363" s="245" t="s">
        <v>126</v>
      </c>
    </row>
    <row r="364" s="13" customFormat="1">
      <c r="B364" s="246"/>
      <c r="C364" s="247"/>
      <c r="D364" s="236" t="s">
        <v>136</v>
      </c>
      <c r="E364" s="248" t="s">
        <v>1</v>
      </c>
      <c r="F364" s="249" t="s">
        <v>144</v>
      </c>
      <c r="G364" s="247"/>
      <c r="H364" s="250">
        <v>2358.1799999999998</v>
      </c>
      <c r="I364" s="251"/>
      <c r="J364" s="247"/>
      <c r="K364" s="247"/>
      <c r="L364" s="252"/>
      <c r="M364" s="253"/>
      <c r="N364" s="254"/>
      <c r="O364" s="254"/>
      <c r="P364" s="254"/>
      <c r="Q364" s="254"/>
      <c r="R364" s="254"/>
      <c r="S364" s="254"/>
      <c r="T364" s="255"/>
      <c r="AT364" s="256" t="s">
        <v>136</v>
      </c>
      <c r="AU364" s="256" t="s">
        <v>84</v>
      </c>
      <c r="AV364" s="13" t="s">
        <v>134</v>
      </c>
      <c r="AW364" s="13" t="s">
        <v>31</v>
      </c>
      <c r="AX364" s="13" t="s">
        <v>82</v>
      </c>
      <c r="AY364" s="256" t="s">
        <v>126</v>
      </c>
    </row>
    <row r="365" s="1" customFormat="1" ht="16.5" customHeight="1">
      <c r="B365" s="36"/>
      <c r="C365" s="221" t="s">
        <v>457</v>
      </c>
      <c r="D365" s="221" t="s">
        <v>129</v>
      </c>
      <c r="E365" s="222" t="s">
        <v>804</v>
      </c>
      <c r="F365" s="223" t="s">
        <v>805</v>
      </c>
      <c r="G365" s="224" t="s">
        <v>132</v>
      </c>
      <c r="H365" s="225">
        <v>2358.1799999999998</v>
      </c>
      <c r="I365" s="226"/>
      <c r="J365" s="227">
        <f>ROUND(I365*H365,2)</f>
        <v>0</v>
      </c>
      <c r="K365" s="223" t="s">
        <v>133</v>
      </c>
      <c r="L365" s="41"/>
      <c r="M365" s="228" t="s">
        <v>1</v>
      </c>
      <c r="N365" s="229" t="s">
        <v>39</v>
      </c>
      <c r="O365" s="84"/>
      <c r="P365" s="230">
        <f>O365*H365</f>
        <v>0</v>
      </c>
      <c r="Q365" s="230">
        <v>0.001</v>
      </c>
      <c r="R365" s="230">
        <f>Q365*H365</f>
        <v>2.3581799999999999</v>
      </c>
      <c r="S365" s="230">
        <v>0.00031</v>
      </c>
      <c r="T365" s="231">
        <f>S365*H365</f>
        <v>0.7310357999999999</v>
      </c>
      <c r="AR365" s="232" t="s">
        <v>186</v>
      </c>
      <c r="AT365" s="232" t="s">
        <v>129</v>
      </c>
      <c r="AU365" s="232" t="s">
        <v>84</v>
      </c>
      <c r="AY365" s="15" t="s">
        <v>126</v>
      </c>
      <c r="BE365" s="233">
        <f><![CDATA[IF(N365="základní",J365,0)]]></f>
        <v>0</v>
      </c>
      <c r="BF365" s="233">
        <f><![CDATA[IF(N365="snížená",J365,0)]]></f>
        <v>0</v>
      </c>
      <c r="BG365" s="233">
        <f><![CDATA[IF(N365="zákl. přenesená",J365,0)]]></f>
        <v>0</v>
      </c>
      <c r="BH365" s="233">
        <f><![CDATA[IF(N365="sníž. přenesená",J365,0)]]></f>
        <v>0</v>
      </c>
      <c r="BI365" s="233">
        <f><![CDATA[IF(N365="nulová",J365,0)]]></f>
        <v>0</v>
      </c>
      <c r="BJ365" s="15" t="s">
        <v>82</v>
      </c>
      <c r="BK365" s="233">
        <f>ROUND(I365*H365,2)</f>
        <v>0</v>
      </c>
      <c r="BL365" s="15" t="s">
        <v>186</v>
      </c>
      <c r="BM365" s="232" t="s">
        <v>806</v>
      </c>
    </row>
    <row r="366" s="12" customFormat="1">
      <c r="B366" s="234"/>
      <c r="C366" s="235"/>
      <c r="D366" s="236" t="s">
        <v>136</v>
      </c>
      <c r="E366" s="237" t="s">
        <v>1</v>
      </c>
      <c r="F366" s="238" t="s">
        <v>672</v>
      </c>
      <c r="G366" s="235"/>
      <c r="H366" s="239">
        <v>59.520000000000003</v>
      </c>
      <c r="I366" s="240"/>
      <c r="J366" s="235"/>
      <c r="K366" s="235"/>
      <c r="L366" s="241"/>
      <c r="M366" s="242"/>
      <c r="N366" s="243"/>
      <c r="O366" s="243"/>
      <c r="P366" s="243"/>
      <c r="Q366" s="243"/>
      <c r="R366" s="243"/>
      <c r="S366" s="243"/>
      <c r="T366" s="244"/>
      <c r="AT366" s="245" t="s">
        <v>136</v>
      </c>
      <c r="AU366" s="245" t="s">
        <v>84</v>
      </c>
      <c r="AV366" s="12" t="s">
        <v>84</v>
      </c>
      <c r="AW366" s="12" t="s">
        <v>31</v>
      </c>
      <c r="AX366" s="12" t="s">
        <v>74</v>
      </c>
      <c r="AY366" s="245" t="s">
        <v>126</v>
      </c>
    </row>
    <row r="367" s="12" customFormat="1">
      <c r="B367" s="234"/>
      <c r="C367" s="235"/>
      <c r="D367" s="236" t="s">
        <v>136</v>
      </c>
      <c r="E367" s="237" t="s">
        <v>1</v>
      </c>
      <c r="F367" s="238" t="s">
        <v>673</v>
      </c>
      <c r="G367" s="235"/>
      <c r="H367" s="239">
        <v>27.280000000000001</v>
      </c>
      <c r="I367" s="240"/>
      <c r="J367" s="235"/>
      <c r="K367" s="235"/>
      <c r="L367" s="241"/>
      <c r="M367" s="242"/>
      <c r="N367" s="243"/>
      <c r="O367" s="243"/>
      <c r="P367" s="243"/>
      <c r="Q367" s="243"/>
      <c r="R367" s="243"/>
      <c r="S367" s="243"/>
      <c r="T367" s="244"/>
      <c r="AT367" s="245" t="s">
        <v>136</v>
      </c>
      <c r="AU367" s="245" t="s">
        <v>84</v>
      </c>
      <c r="AV367" s="12" t="s">
        <v>84</v>
      </c>
      <c r="AW367" s="12" t="s">
        <v>31</v>
      </c>
      <c r="AX367" s="12" t="s">
        <v>74</v>
      </c>
      <c r="AY367" s="245" t="s">
        <v>126</v>
      </c>
    </row>
    <row r="368" s="12" customFormat="1">
      <c r="B368" s="234"/>
      <c r="C368" s="235"/>
      <c r="D368" s="236" t="s">
        <v>136</v>
      </c>
      <c r="E368" s="237" t="s">
        <v>1</v>
      </c>
      <c r="F368" s="238" t="s">
        <v>799</v>
      </c>
      <c r="G368" s="235"/>
      <c r="H368" s="239">
        <v>650.29999999999995</v>
      </c>
      <c r="I368" s="240"/>
      <c r="J368" s="235"/>
      <c r="K368" s="235"/>
      <c r="L368" s="241"/>
      <c r="M368" s="242"/>
      <c r="N368" s="243"/>
      <c r="O368" s="243"/>
      <c r="P368" s="243"/>
      <c r="Q368" s="243"/>
      <c r="R368" s="243"/>
      <c r="S368" s="243"/>
      <c r="T368" s="244"/>
      <c r="AT368" s="245" t="s">
        <v>136</v>
      </c>
      <c r="AU368" s="245" t="s">
        <v>84</v>
      </c>
      <c r="AV368" s="12" t="s">
        <v>84</v>
      </c>
      <c r="AW368" s="12" t="s">
        <v>31</v>
      </c>
      <c r="AX368" s="12" t="s">
        <v>74</v>
      </c>
      <c r="AY368" s="245" t="s">
        <v>126</v>
      </c>
    </row>
    <row r="369" s="12" customFormat="1">
      <c r="B369" s="234"/>
      <c r="C369" s="235"/>
      <c r="D369" s="236" t="s">
        <v>136</v>
      </c>
      <c r="E369" s="237" t="s">
        <v>1</v>
      </c>
      <c r="F369" s="238" t="s">
        <v>800</v>
      </c>
      <c r="G369" s="235"/>
      <c r="H369" s="239">
        <v>1621.0799999999999</v>
      </c>
      <c r="I369" s="240"/>
      <c r="J369" s="235"/>
      <c r="K369" s="235"/>
      <c r="L369" s="241"/>
      <c r="M369" s="242"/>
      <c r="N369" s="243"/>
      <c r="O369" s="243"/>
      <c r="P369" s="243"/>
      <c r="Q369" s="243"/>
      <c r="R369" s="243"/>
      <c r="S369" s="243"/>
      <c r="T369" s="244"/>
      <c r="AT369" s="245" t="s">
        <v>136</v>
      </c>
      <c r="AU369" s="245" t="s">
        <v>84</v>
      </c>
      <c r="AV369" s="12" t="s">
        <v>84</v>
      </c>
      <c r="AW369" s="12" t="s">
        <v>31</v>
      </c>
      <c r="AX369" s="12" t="s">
        <v>74</v>
      </c>
      <c r="AY369" s="245" t="s">
        <v>126</v>
      </c>
    </row>
    <row r="370" s="13" customFormat="1">
      <c r="B370" s="246"/>
      <c r="C370" s="247"/>
      <c r="D370" s="236" t="s">
        <v>136</v>
      </c>
      <c r="E370" s="248" t="s">
        <v>1</v>
      </c>
      <c r="F370" s="249" t="s">
        <v>144</v>
      </c>
      <c r="G370" s="247"/>
      <c r="H370" s="250">
        <v>2358.1799999999998</v>
      </c>
      <c r="I370" s="251"/>
      <c r="J370" s="247"/>
      <c r="K370" s="247"/>
      <c r="L370" s="252"/>
      <c r="M370" s="253"/>
      <c r="N370" s="254"/>
      <c r="O370" s="254"/>
      <c r="P370" s="254"/>
      <c r="Q370" s="254"/>
      <c r="R370" s="254"/>
      <c r="S370" s="254"/>
      <c r="T370" s="255"/>
      <c r="AT370" s="256" t="s">
        <v>136</v>
      </c>
      <c r="AU370" s="256" t="s">
        <v>84</v>
      </c>
      <c r="AV370" s="13" t="s">
        <v>134</v>
      </c>
      <c r="AW370" s="13" t="s">
        <v>31</v>
      </c>
      <c r="AX370" s="13" t="s">
        <v>82</v>
      </c>
      <c r="AY370" s="256" t="s">
        <v>126</v>
      </c>
    </row>
    <row r="371" s="1" customFormat="1" ht="24" customHeight="1">
      <c r="B371" s="36"/>
      <c r="C371" s="221" t="s">
        <v>462</v>
      </c>
      <c r="D371" s="221" t="s">
        <v>129</v>
      </c>
      <c r="E371" s="222" t="s">
        <v>807</v>
      </c>
      <c r="F371" s="223" t="s">
        <v>808</v>
      </c>
      <c r="G371" s="224" t="s">
        <v>132</v>
      </c>
      <c r="H371" s="225">
        <v>2358.1799999999998</v>
      </c>
      <c r="I371" s="226"/>
      <c r="J371" s="227">
        <f>ROUND(I371*H371,2)</f>
        <v>0</v>
      </c>
      <c r="K371" s="223" t="s">
        <v>133</v>
      </c>
      <c r="L371" s="41"/>
      <c r="M371" s="228" t="s">
        <v>1</v>
      </c>
      <c r="N371" s="229" t="s">
        <v>39</v>
      </c>
      <c r="O371" s="84"/>
      <c r="P371" s="230">
        <f>O371*H371</f>
        <v>0</v>
      </c>
      <c r="Q371" s="230">
        <v>0.00021000000000000001</v>
      </c>
      <c r="R371" s="230">
        <f>Q371*H371</f>
        <v>0.49521779999999999</v>
      </c>
      <c r="S371" s="230">
        <v>0</v>
      </c>
      <c r="T371" s="231">
        <f>S371*H371</f>
        <v>0</v>
      </c>
      <c r="AR371" s="232" t="s">
        <v>134</v>
      </c>
      <c r="AT371" s="232" t="s">
        <v>129</v>
      </c>
      <c r="AU371" s="232" t="s">
        <v>84</v>
      </c>
      <c r="AY371" s="15" t="s">
        <v>126</v>
      </c>
      <c r="BE371" s="233">
        <f><![CDATA[IF(N371="základní",J371,0)]]></f>
        <v>0</v>
      </c>
      <c r="BF371" s="233">
        <f><![CDATA[IF(N371="snížená",J371,0)]]></f>
        <v>0</v>
      </c>
      <c r="BG371" s="233">
        <f><![CDATA[IF(N371="zákl. přenesená",J371,0)]]></f>
        <v>0</v>
      </c>
      <c r="BH371" s="233">
        <f><![CDATA[IF(N371="sníž. přenesená",J371,0)]]></f>
        <v>0</v>
      </c>
      <c r="BI371" s="233">
        <f><![CDATA[IF(N371="nulová",J371,0)]]></f>
        <v>0</v>
      </c>
      <c r="BJ371" s="15" t="s">
        <v>82</v>
      </c>
      <c r="BK371" s="233">
        <f>ROUND(I371*H371,2)</f>
        <v>0</v>
      </c>
      <c r="BL371" s="15" t="s">
        <v>134</v>
      </c>
      <c r="BM371" s="232" t="s">
        <v>809</v>
      </c>
    </row>
    <row r="372" s="1" customFormat="1" ht="24" customHeight="1">
      <c r="B372" s="36"/>
      <c r="C372" s="221" t="s">
        <v>468</v>
      </c>
      <c r="D372" s="221" t="s">
        <v>129</v>
      </c>
      <c r="E372" s="222" t="s">
        <v>810</v>
      </c>
      <c r="F372" s="223" t="s">
        <v>811</v>
      </c>
      <c r="G372" s="224" t="s">
        <v>1</v>
      </c>
      <c r="H372" s="225">
        <v>2358.1799999999998</v>
      </c>
      <c r="I372" s="226"/>
      <c r="J372" s="227">
        <f>ROUND(I372*H372,2)</f>
        <v>0</v>
      </c>
      <c r="K372" s="223" t="s">
        <v>1</v>
      </c>
      <c r="L372" s="41"/>
      <c r="M372" s="228" t="s">
        <v>1</v>
      </c>
      <c r="N372" s="229" t="s">
        <v>39</v>
      </c>
      <c r="O372" s="84"/>
      <c r="P372" s="230">
        <f>O372*H372</f>
        <v>0</v>
      </c>
      <c r="Q372" s="230">
        <v>0</v>
      </c>
      <c r="R372" s="230">
        <f>Q372*H372</f>
        <v>0</v>
      </c>
      <c r="S372" s="230">
        <v>0</v>
      </c>
      <c r="T372" s="231">
        <f>S372*H372</f>
        <v>0</v>
      </c>
      <c r="AR372" s="232" t="s">
        <v>134</v>
      </c>
      <c r="AT372" s="232" t="s">
        <v>129</v>
      </c>
      <c r="AU372" s="232" t="s">
        <v>84</v>
      </c>
      <c r="AY372" s="15" t="s">
        <v>126</v>
      </c>
      <c r="BE372" s="233">
        <f><![CDATA[IF(N372="základní",J372,0)]]></f>
        <v>0</v>
      </c>
      <c r="BF372" s="233">
        <f><![CDATA[IF(N372="snížená",J372,0)]]></f>
        <v>0</v>
      </c>
      <c r="BG372" s="233">
        <f><![CDATA[IF(N372="zákl. přenesená",J372,0)]]></f>
        <v>0</v>
      </c>
      <c r="BH372" s="233">
        <f><![CDATA[IF(N372="sníž. přenesená",J372,0)]]></f>
        <v>0</v>
      </c>
      <c r="BI372" s="233">
        <f><![CDATA[IF(N372="nulová",J372,0)]]></f>
        <v>0</v>
      </c>
      <c r="BJ372" s="15" t="s">
        <v>82</v>
      </c>
      <c r="BK372" s="233">
        <f>ROUND(I372*H372,2)</f>
        <v>0</v>
      </c>
      <c r="BL372" s="15" t="s">
        <v>134</v>
      </c>
      <c r="BM372" s="232" t="s">
        <v>812</v>
      </c>
    </row>
    <row r="373" s="11" customFormat="1" ht="25.92" customHeight="1">
      <c r="B373" s="205"/>
      <c r="C373" s="206"/>
      <c r="D373" s="207" t="s">
        <v>73</v>
      </c>
      <c r="E373" s="208" t="s">
        <v>193</v>
      </c>
      <c r="F373" s="208" t="s">
        <v>813</v>
      </c>
      <c r="G373" s="206"/>
      <c r="H373" s="206"/>
      <c r="I373" s="209"/>
      <c r="J373" s="210">
        <f>BK373</f>
        <v>0</v>
      </c>
      <c r="K373" s="206"/>
      <c r="L373" s="211"/>
      <c r="M373" s="212"/>
      <c r="N373" s="213"/>
      <c r="O373" s="213"/>
      <c r="P373" s="214">
        <f>P374</f>
        <v>0</v>
      </c>
      <c r="Q373" s="213"/>
      <c r="R373" s="214">
        <f>R374</f>
        <v>0</v>
      </c>
      <c r="S373" s="213"/>
      <c r="T373" s="215">
        <f>T374</f>
        <v>0</v>
      </c>
      <c r="AR373" s="216" t="s">
        <v>145</v>
      </c>
      <c r="AT373" s="217" t="s">
        <v>73</v>
      </c>
      <c r="AU373" s="217" t="s">
        <v>74</v>
      </c>
      <c r="AY373" s="216" t="s">
        <v>126</v>
      </c>
      <c r="BK373" s="218">
        <f>BK374</f>
        <v>0</v>
      </c>
    </row>
    <row r="374" s="11" customFormat="1" ht="22.8" customHeight="1">
      <c r="B374" s="205"/>
      <c r="C374" s="206"/>
      <c r="D374" s="207" t="s">
        <v>73</v>
      </c>
      <c r="E374" s="219" t="s">
        <v>814</v>
      </c>
      <c r="F374" s="219" t="s">
        <v>815</v>
      </c>
      <c r="G374" s="206"/>
      <c r="H374" s="206"/>
      <c r="I374" s="209"/>
      <c r="J374" s="220">
        <f>BK374</f>
        <v>0</v>
      </c>
      <c r="K374" s="206"/>
      <c r="L374" s="211"/>
      <c r="M374" s="212"/>
      <c r="N374" s="213"/>
      <c r="O374" s="213"/>
      <c r="P374" s="214">
        <f>P375</f>
        <v>0</v>
      </c>
      <c r="Q374" s="213"/>
      <c r="R374" s="214">
        <f>R375</f>
        <v>0</v>
      </c>
      <c r="S374" s="213"/>
      <c r="T374" s="215">
        <f>T375</f>
        <v>0</v>
      </c>
      <c r="AR374" s="216" t="s">
        <v>145</v>
      </c>
      <c r="AT374" s="217" t="s">
        <v>73</v>
      </c>
      <c r="AU374" s="217" t="s">
        <v>82</v>
      </c>
      <c r="AY374" s="216" t="s">
        <v>126</v>
      </c>
      <c r="BK374" s="218">
        <f>BK375</f>
        <v>0</v>
      </c>
    </row>
    <row r="375" s="1" customFormat="1" ht="48" customHeight="1">
      <c r="B375" s="36"/>
      <c r="C375" s="221" t="s">
        <v>472</v>
      </c>
      <c r="D375" s="221" t="s">
        <v>129</v>
      </c>
      <c r="E375" s="222" t="s">
        <v>816</v>
      </c>
      <c r="F375" s="223" t="s">
        <v>817</v>
      </c>
      <c r="G375" s="224" t="s">
        <v>216</v>
      </c>
      <c r="H375" s="225">
        <v>1</v>
      </c>
      <c r="I375" s="226"/>
      <c r="J375" s="227">
        <f>ROUND(I375*H375,2)</f>
        <v>0</v>
      </c>
      <c r="K375" s="223" t="s">
        <v>1</v>
      </c>
      <c r="L375" s="41"/>
      <c r="M375" s="228" t="s">
        <v>1</v>
      </c>
      <c r="N375" s="229" t="s">
        <v>39</v>
      </c>
      <c r="O375" s="84"/>
      <c r="P375" s="230">
        <f>O375*H375</f>
        <v>0</v>
      </c>
      <c r="Q375" s="230">
        <v>0</v>
      </c>
      <c r="R375" s="230">
        <f>Q375*H375</f>
        <v>0</v>
      </c>
      <c r="S375" s="230">
        <v>0</v>
      </c>
      <c r="T375" s="231">
        <f>S375*H375</f>
        <v>0</v>
      </c>
      <c r="AR375" s="232" t="s">
        <v>573</v>
      </c>
      <c r="AT375" s="232" t="s">
        <v>129</v>
      </c>
      <c r="AU375" s="232" t="s">
        <v>84</v>
      </c>
      <c r="AY375" s="15" t="s">
        <v>126</v>
      </c>
      <c r="BE375" s="233">
        <f><![CDATA[IF(N375="základní",J375,0)]]></f>
        <v>0</v>
      </c>
      <c r="BF375" s="233">
        <f><![CDATA[IF(N375="snížená",J375,0)]]></f>
        <v>0</v>
      </c>
      <c r="BG375" s="233">
        <f><![CDATA[IF(N375="zákl. přenesená",J375,0)]]></f>
        <v>0</v>
      </c>
      <c r="BH375" s="233">
        <f><![CDATA[IF(N375="sníž. přenesená",J375,0)]]></f>
        <v>0</v>
      </c>
      <c r="BI375" s="233">
        <f><![CDATA[IF(N375="nulová",J375,0)]]></f>
        <v>0</v>
      </c>
      <c r="BJ375" s="15" t="s">
        <v>82</v>
      </c>
      <c r="BK375" s="233">
        <f>ROUND(I375*H375,2)</f>
        <v>0</v>
      </c>
      <c r="BL375" s="15" t="s">
        <v>573</v>
      </c>
      <c r="BM375" s="232" t="s">
        <v>818</v>
      </c>
    </row>
    <row r="376" s="11" customFormat="1" ht="25.92" customHeight="1">
      <c r="B376" s="205"/>
      <c r="C376" s="206"/>
      <c r="D376" s="207" t="s">
        <v>73</v>
      </c>
      <c r="E376" s="208" t="s">
        <v>266</v>
      </c>
      <c r="F376" s="208" t="s">
        <v>267</v>
      </c>
      <c r="G376" s="206"/>
      <c r="H376" s="206"/>
      <c r="I376" s="209"/>
      <c r="J376" s="210">
        <f>BK376</f>
        <v>0</v>
      </c>
      <c r="K376" s="206"/>
      <c r="L376" s="211"/>
      <c r="M376" s="212"/>
      <c r="N376" s="213"/>
      <c r="O376" s="213"/>
      <c r="P376" s="214">
        <f>SUM(P377:P382)</f>
        <v>0</v>
      </c>
      <c r="Q376" s="213"/>
      <c r="R376" s="214">
        <f>SUM(R377:R382)</f>
        <v>0</v>
      </c>
      <c r="S376" s="213"/>
      <c r="T376" s="215">
        <f>SUM(T377:T382)</f>
        <v>0</v>
      </c>
      <c r="AR376" s="216" t="s">
        <v>158</v>
      </c>
      <c r="AT376" s="217" t="s">
        <v>73</v>
      </c>
      <c r="AU376" s="217" t="s">
        <v>74</v>
      </c>
      <c r="AY376" s="216" t="s">
        <v>126</v>
      </c>
      <c r="BK376" s="218">
        <f>SUM(BK377:BK382)</f>
        <v>0</v>
      </c>
    </row>
    <row r="377" s="1" customFormat="1" ht="16.5" customHeight="1">
      <c r="B377" s="36"/>
      <c r="C377" s="221" t="s">
        <v>477</v>
      </c>
      <c r="D377" s="221" t="s">
        <v>129</v>
      </c>
      <c r="E377" s="222" t="s">
        <v>274</v>
      </c>
      <c r="F377" s="223" t="s">
        <v>275</v>
      </c>
      <c r="G377" s="224" t="s">
        <v>271</v>
      </c>
      <c r="H377" s="225">
        <v>3</v>
      </c>
      <c r="I377" s="226"/>
      <c r="J377" s="227">
        <f>ROUND(I377*H377,2)</f>
        <v>0</v>
      </c>
      <c r="K377" s="223" t="s">
        <v>1</v>
      </c>
      <c r="L377" s="41"/>
      <c r="M377" s="228" t="s">
        <v>1</v>
      </c>
      <c r="N377" s="229" t="s">
        <v>39</v>
      </c>
      <c r="O377" s="84"/>
      <c r="P377" s="230">
        <f>O377*H377</f>
        <v>0</v>
      </c>
      <c r="Q377" s="230">
        <v>0</v>
      </c>
      <c r="R377" s="230">
        <f>Q377*H377</f>
        <v>0</v>
      </c>
      <c r="S377" s="230">
        <v>0</v>
      </c>
      <c r="T377" s="231">
        <f>S377*H377</f>
        <v>0</v>
      </c>
      <c r="AR377" s="232" t="s">
        <v>134</v>
      </c>
      <c r="AT377" s="232" t="s">
        <v>129</v>
      </c>
      <c r="AU377" s="232" t="s">
        <v>82</v>
      </c>
      <c r="AY377" s="15" t="s">
        <v>126</v>
      </c>
      <c r="BE377" s="233">
        <f><![CDATA[IF(N377="základní",J377,0)]]></f>
        <v>0</v>
      </c>
      <c r="BF377" s="233">
        <f><![CDATA[IF(N377="snížená",J377,0)]]></f>
        <v>0</v>
      </c>
      <c r="BG377" s="233">
        <f><![CDATA[IF(N377="zákl. přenesená",J377,0)]]></f>
        <v>0</v>
      </c>
      <c r="BH377" s="233">
        <f><![CDATA[IF(N377="sníž. přenesená",J377,0)]]></f>
        <v>0</v>
      </c>
      <c r="BI377" s="233">
        <f><![CDATA[IF(N377="nulová",J377,0)]]></f>
        <v>0</v>
      </c>
      <c r="BJ377" s="15" t="s">
        <v>82</v>
      </c>
      <c r="BK377" s="233">
        <f>ROUND(I377*H377,2)</f>
        <v>0</v>
      </c>
      <c r="BL377" s="15" t="s">
        <v>134</v>
      </c>
      <c r="BM377" s="232" t="s">
        <v>276</v>
      </c>
    </row>
    <row r="378" s="1" customFormat="1" ht="16.5" customHeight="1">
      <c r="B378" s="36"/>
      <c r="C378" s="221" t="s">
        <v>481</v>
      </c>
      <c r="D378" s="221" t="s">
        <v>129</v>
      </c>
      <c r="E378" s="222" t="s">
        <v>278</v>
      </c>
      <c r="F378" s="223" t="s">
        <v>279</v>
      </c>
      <c r="G378" s="224" t="s">
        <v>271</v>
      </c>
      <c r="H378" s="225">
        <v>3</v>
      </c>
      <c r="I378" s="226"/>
      <c r="J378" s="227">
        <f>ROUND(I378*H378,2)</f>
        <v>0</v>
      </c>
      <c r="K378" s="223" t="s">
        <v>1</v>
      </c>
      <c r="L378" s="41"/>
      <c r="M378" s="228" t="s">
        <v>1</v>
      </c>
      <c r="N378" s="229" t="s">
        <v>39</v>
      </c>
      <c r="O378" s="84"/>
      <c r="P378" s="230">
        <f>O378*H378</f>
        <v>0</v>
      </c>
      <c r="Q378" s="230">
        <v>0</v>
      </c>
      <c r="R378" s="230">
        <f>Q378*H378</f>
        <v>0</v>
      </c>
      <c r="S378" s="230">
        <v>0</v>
      </c>
      <c r="T378" s="231">
        <f>S378*H378</f>
        <v>0</v>
      </c>
      <c r="AR378" s="232" t="s">
        <v>134</v>
      </c>
      <c r="AT378" s="232" t="s">
        <v>129</v>
      </c>
      <c r="AU378" s="232" t="s">
        <v>82</v>
      </c>
      <c r="AY378" s="15" t="s">
        <v>126</v>
      </c>
      <c r="BE378" s="233">
        <f><![CDATA[IF(N378="základní",J378,0)]]></f>
        <v>0</v>
      </c>
      <c r="BF378" s="233">
        <f><![CDATA[IF(N378="snížená",J378,0)]]></f>
        <v>0</v>
      </c>
      <c r="BG378" s="233">
        <f><![CDATA[IF(N378="zákl. přenesená",J378,0)]]></f>
        <v>0</v>
      </c>
      <c r="BH378" s="233">
        <f><![CDATA[IF(N378="sníž. přenesená",J378,0)]]></f>
        <v>0</v>
      </c>
      <c r="BI378" s="233">
        <f><![CDATA[IF(N378="nulová",J378,0)]]></f>
        <v>0</v>
      </c>
      <c r="BJ378" s="15" t="s">
        <v>82</v>
      </c>
      <c r="BK378" s="233">
        <f>ROUND(I378*H378,2)</f>
        <v>0</v>
      </c>
      <c r="BL378" s="15" t="s">
        <v>134</v>
      </c>
      <c r="BM378" s="232" t="s">
        <v>280</v>
      </c>
    </row>
    <row r="379" s="1" customFormat="1" ht="16.5" customHeight="1">
      <c r="B379" s="36"/>
      <c r="C379" s="221" t="s">
        <v>485</v>
      </c>
      <c r="D379" s="221" t="s">
        <v>129</v>
      </c>
      <c r="E379" s="222" t="s">
        <v>282</v>
      </c>
      <c r="F379" s="223" t="s">
        <v>283</v>
      </c>
      <c r="G379" s="224" t="s">
        <v>271</v>
      </c>
      <c r="H379" s="225">
        <v>4</v>
      </c>
      <c r="I379" s="226"/>
      <c r="J379" s="227">
        <f>ROUND(I379*H379,2)</f>
        <v>0</v>
      </c>
      <c r="K379" s="223" t="s">
        <v>1</v>
      </c>
      <c r="L379" s="41"/>
      <c r="M379" s="228" t="s">
        <v>1</v>
      </c>
      <c r="N379" s="229" t="s">
        <v>39</v>
      </c>
      <c r="O379" s="84"/>
      <c r="P379" s="230">
        <f>O379*H379</f>
        <v>0</v>
      </c>
      <c r="Q379" s="230">
        <v>0</v>
      </c>
      <c r="R379" s="230">
        <f>Q379*H379</f>
        <v>0</v>
      </c>
      <c r="S379" s="230">
        <v>0</v>
      </c>
      <c r="T379" s="231">
        <f>S379*H379</f>
        <v>0</v>
      </c>
      <c r="AR379" s="232" t="s">
        <v>134</v>
      </c>
      <c r="AT379" s="232" t="s">
        <v>129</v>
      </c>
      <c r="AU379" s="232" t="s">
        <v>82</v>
      </c>
      <c r="AY379" s="15" t="s">
        <v>126</v>
      </c>
      <c r="BE379" s="233">
        <f><![CDATA[IF(N379="základní",J379,0)]]></f>
        <v>0</v>
      </c>
      <c r="BF379" s="233">
        <f><![CDATA[IF(N379="snížená",J379,0)]]></f>
        <v>0</v>
      </c>
      <c r="BG379" s="233">
        <f><![CDATA[IF(N379="zákl. přenesená",J379,0)]]></f>
        <v>0</v>
      </c>
      <c r="BH379" s="233">
        <f><![CDATA[IF(N379="sníž. přenesená",J379,0)]]></f>
        <v>0</v>
      </c>
      <c r="BI379" s="233">
        <f><![CDATA[IF(N379="nulová",J379,0)]]></f>
        <v>0</v>
      </c>
      <c r="BJ379" s="15" t="s">
        <v>82</v>
      </c>
      <c r="BK379" s="233">
        <f>ROUND(I379*H379,2)</f>
        <v>0</v>
      </c>
      <c r="BL379" s="15" t="s">
        <v>134</v>
      </c>
      <c r="BM379" s="232" t="s">
        <v>284</v>
      </c>
    </row>
    <row r="380" s="1" customFormat="1" ht="16.5" customHeight="1">
      <c r="B380" s="36"/>
      <c r="C380" s="221" t="s">
        <v>489</v>
      </c>
      <c r="D380" s="221" t="s">
        <v>129</v>
      </c>
      <c r="E380" s="222" t="s">
        <v>286</v>
      </c>
      <c r="F380" s="223" t="s">
        <v>287</v>
      </c>
      <c r="G380" s="224" t="s">
        <v>288</v>
      </c>
      <c r="H380" s="225">
        <v>15</v>
      </c>
      <c r="I380" s="226"/>
      <c r="J380" s="227">
        <f>ROUND(I380*H380,2)</f>
        <v>0</v>
      </c>
      <c r="K380" s="223" t="s">
        <v>1</v>
      </c>
      <c r="L380" s="41"/>
      <c r="M380" s="228" t="s">
        <v>1</v>
      </c>
      <c r="N380" s="229" t="s">
        <v>39</v>
      </c>
      <c r="O380" s="84"/>
      <c r="P380" s="230">
        <f>O380*H380</f>
        <v>0</v>
      </c>
      <c r="Q380" s="230">
        <v>0</v>
      </c>
      <c r="R380" s="230">
        <f>Q380*H380</f>
        <v>0</v>
      </c>
      <c r="S380" s="230">
        <v>0</v>
      </c>
      <c r="T380" s="231">
        <f>S380*H380</f>
        <v>0</v>
      </c>
      <c r="AR380" s="232" t="s">
        <v>134</v>
      </c>
      <c r="AT380" s="232" t="s">
        <v>129</v>
      </c>
      <c r="AU380" s="232" t="s">
        <v>82</v>
      </c>
      <c r="AY380" s="15" t="s">
        <v>126</v>
      </c>
      <c r="BE380" s="233">
        <f><![CDATA[IF(N380="základní",J380,0)]]></f>
        <v>0</v>
      </c>
      <c r="BF380" s="233">
        <f><![CDATA[IF(N380="snížená",J380,0)]]></f>
        <v>0</v>
      </c>
      <c r="BG380" s="233">
        <f><![CDATA[IF(N380="zákl. přenesená",J380,0)]]></f>
        <v>0</v>
      </c>
      <c r="BH380" s="233">
        <f><![CDATA[IF(N380="sníž. přenesená",J380,0)]]></f>
        <v>0</v>
      </c>
      <c r="BI380" s="233">
        <f><![CDATA[IF(N380="nulová",J380,0)]]></f>
        <v>0</v>
      </c>
      <c r="BJ380" s="15" t="s">
        <v>82</v>
      </c>
      <c r="BK380" s="233">
        <f>ROUND(I380*H380,2)</f>
        <v>0</v>
      </c>
      <c r="BL380" s="15" t="s">
        <v>134</v>
      </c>
      <c r="BM380" s="232" t="s">
        <v>289</v>
      </c>
    </row>
    <row r="381" s="1" customFormat="1" ht="16.5" customHeight="1">
      <c r="B381" s="36"/>
      <c r="C381" s="221" t="s">
        <v>494</v>
      </c>
      <c r="D381" s="221" t="s">
        <v>129</v>
      </c>
      <c r="E381" s="222" t="s">
        <v>294</v>
      </c>
      <c r="F381" s="223" t="s">
        <v>295</v>
      </c>
      <c r="G381" s="224" t="s">
        <v>271</v>
      </c>
      <c r="H381" s="225">
        <v>3</v>
      </c>
      <c r="I381" s="226"/>
      <c r="J381" s="227">
        <f>ROUND(I381*H381,2)</f>
        <v>0</v>
      </c>
      <c r="K381" s="223" t="s">
        <v>1</v>
      </c>
      <c r="L381" s="41"/>
      <c r="M381" s="228" t="s">
        <v>1</v>
      </c>
      <c r="N381" s="229" t="s">
        <v>39</v>
      </c>
      <c r="O381" s="84"/>
      <c r="P381" s="230">
        <f>O381*H381</f>
        <v>0</v>
      </c>
      <c r="Q381" s="230">
        <v>0</v>
      </c>
      <c r="R381" s="230">
        <f>Q381*H381</f>
        <v>0</v>
      </c>
      <c r="S381" s="230">
        <v>0</v>
      </c>
      <c r="T381" s="231">
        <f>S381*H381</f>
        <v>0</v>
      </c>
      <c r="AR381" s="232" t="s">
        <v>134</v>
      </c>
      <c r="AT381" s="232" t="s">
        <v>129</v>
      </c>
      <c r="AU381" s="232" t="s">
        <v>82</v>
      </c>
      <c r="AY381" s="15" t="s">
        <v>126</v>
      </c>
      <c r="BE381" s="233">
        <f><![CDATA[IF(N381="základní",J381,0)]]></f>
        <v>0</v>
      </c>
      <c r="BF381" s="233">
        <f><![CDATA[IF(N381="snížená",J381,0)]]></f>
        <v>0</v>
      </c>
      <c r="BG381" s="233">
        <f><![CDATA[IF(N381="zákl. přenesená",J381,0)]]></f>
        <v>0</v>
      </c>
      <c r="BH381" s="233">
        <f><![CDATA[IF(N381="sníž. přenesená",J381,0)]]></f>
        <v>0</v>
      </c>
      <c r="BI381" s="233">
        <f><![CDATA[IF(N381="nulová",J381,0)]]></f>
        <v>0</v>
      </c>
      <c r="BJ381" s="15" t="s">
        <v>82</v>
      </c>
      <c r="BK381" s="233">
        <f>ROUND(I381*H381,2)</f>
        <v>0</v>
      </c>
      <c r="BL381" s="15" t="s">
        <v>134</v>
      </c>
      <c r="BM381" s="232" t="s">
        <v>296</v>
      </c>
    </row>
    <row r="382" s="1" customFormat="1" ht="16.5" customHeight="1">
      <c r="B382" s="36"/>
      <c r="C382" s="221" t="s">
        <v>499</v>
      </c>
      <c r="D382" s="221" t="s">
        <v>129</v>
      </c>
      <c r="E382" s="222" t="s">
        <v>306</v>
      </c>
      <c r="F382" s="223" t="s">
        <v>307</v>
      </c>
      <c r="G382" s="224" t="s">
        <v>308</v>
      </c>
      <c r="H382" s="269"/>
      <c r="I382" s="226"/>
      <c r="J382" s="227">
        <f>ROUND(I382*H382,2)</f>
        <v>0</v>
      </c>
      <c r="K382" s="223" t="s">
        <v>1</v>
      </c>
      <c r="L382" s="41"/>
      <c r="M382" s="270" t="s">
        <v>1</v>
      </c>
      <c r="N382" s="271" t="s">
        <v>39</v>
      </c>
      <c r="O382" s="272"/>
      <c r="P382" s="273">
        <f>O382*H382</f>
        <v>0</v>
      </c>
      <c r="Q382" s="273">
        <v>0</v>
      </c>
      <c r="R382" s="273">
        <f>Q382*H382</f>
        <v>0</v>
      </c>
      <c r="S382" s="273">
        <v>0</v>
      </c>
      <c r="T382" s="274">
        <f>S382*H382</f>
        <v>0</v>
      </c>
      <c r="AR382" s="232" t="s">
        <v>134</v>
      </c>
      <c r="AT382" s="232" t="s">
        <v>129</v>
      </c>
      <c r="AU382" s="232" t="s">
        <v>82</v>
      </c>
      <c r="AY382" s="15" t="s">
        <v>126</v>
      </c>
      <c r="BE382" s="233">
        <f><![CDATA[IF(N382="základní",J382,0)]]></f>
        <v>0</v>
      </c>
      <c r="BF382" s="233">
        <f><![CDATA[IF(N382="snížená",J382,0)]]></f>
        <v>0</v>
      </c>
      <c r="BG382" s="233">
        <f><![CDATA[IF(N382="zákl. přenesená",J382,0)]]></f>
        <v>0</v>
      </c>
      <c r="BH382" s="233">
        <f><![CDATA[IF(N382="sníž. přenesená",J382,0)]]></f>
        <v>0</v>
      </c>
      <c r="BI382" s="233">
        <f><![CDATA[IF(N382="nulová",J382,0)]]></f>
        <v>0</v>
      </c>
      <c r="BJ382" s="15" t="s">
        <v>82</v>
      </c>
      <c r="BK382" s="233">
        <f>ROUND(I382*H382,2)</f>
        <v>0</v>
      </c>
      <c r="BL382" s="15" t="s">
        <v>134</v>
      </c>
      <c r="BM382" s="232" t="s">
        <v>309</v>
      </c>
    </row>
    <row r="383" s="1" customFormat="1" ht="6.96" customHeight="1">
      <c r="B383" s="59"/>
      <c r="C383" s="60"/>
      <c r="D383" s="60"/>
      <c r="E383" s="60"/>
      <c r="F383" s="60"/>
      <c r="G383" s="60"/>
      <c r="H383" s="60"/>
      <c r="I383" s="171"/>
      <c r="J383" s="60"/>
      <c r="K383" s="60"/>
      <c r="L383" s="41"/>
    </row>
  </sheetData>
  <autoFilter ref="C128:K382"/>
  <mergeCells count="9">
    <mergeCell ref="E7:H7"/>
    <mergeCell ref="E9:H9"/>
    <mergeCell ref="E18:H18"/>
    <mergeCell ref="E27:H27"/>
    <mergeCell ref="E85:H85"/>
    <mergeCell ref="E87:H8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9"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93</v>
      </c>
    </row>
    <row r="3" hidden="1" ht="6.96" customHeight="1">
      <c r="B3" s="130"/>
      <c r="C3" s="131"/>
      <c r="D3" s="131"/>
      <c r="E3" s="131"/>
      <c r="F3" s="131"/>
      <c r="G3" s="131"/>
      <c r="H3" s="131"/>
      <c r="I3" s="132"/>
      <c r="J3" s="131"/>
      <c r="K3" s="131"/>
      <c r="L3" s="18"/>
      <c r="AT3" s="15" t="s">
        <v>84</v>
      </c>
    </row>
    <row r="4" hidden="1" ht="24.96" customHeight="1">
      <c r="B4" s="18"/>
      <c r="D4" s="133" t="s">
        <v>94</v>
      </c>
      <c r="L4" s="18"/>
      <c r="M4" s="134" t="s">
        <v>10</v>
      </c>
      <c r="AT4" s="15" t="s">
        <v>4</v>
      </c>
    </row>
    <row r="5" hidden="1" ht="6.96" customHeight="1">
      <c r="B5" s="18"/>
      <c r="L5" s="18"/>
    </row>
    <row r="6" hidden="1" ht="12" customHeight="1">
      <c r="B6" s="18"/>
      <c r="D6" s="135" t="s">
        <v>16</v>
      </c>
      <c r="L6" s="18"/>
    </row>
    <row r="7" hidden="1" ht="16.5" customHeight="1">
      <c r="B7" s="18"/>
      <c r="E7" s="136" t="str">
        <f>'Rekapitulace stavby'!K6</f>
        <v><![CDATA[ZŠ Svatoplukova]]></v>
      </c>
      <c r="F7" s="135"/>
      <c r="G7" s="135"/>
      <c r="H7" s="135"/>
      <c r="L7" s="18"/>
    </row>
    <row r="8" hidden="1" s="1" customFormat="1" ht="12" customHeight="1">
      <c r="B8" s="41"/>
      <c r="D8" s="135" t="s">
        <v>95</v>
      </c>
      <c r="I8" s="137"/>
      <c r="L8" s="41"/>
    </row>
    <row r="9" hidden="1" s="1" customFormat="1" ht="36.96" customHeight="1">
      <c r="B9" s="41"/>
      <c r="E9" s="138" t="s">
        <v>819</v>
      </c>
      <c r="F9" s="1"/>
      <c r="G9" s="1"/>
      <c r="H9" s="1"/>
      <c r="I9" s="137"/>
      <c r="L9" s="41"/>
    </row>
    <row r="10" hidden="1" s="1" customFormat="1">
      <c r="B10" s="41"/>
      <c r="I10" s="137"/>
      <c r="L10" s="41"/>
    </row>
    <row r="11" hidden="1" s="1" customFormat="1" ht="12" customHeight="1">
      <c r="B11" s="41"/>
      <c r="D11" s="135" t="s">
        <v>18</v>
      </c>
      <c r="F11" s="139" t="s">
        <v>1</v>
      </c>
      <c r="I11" s="140" t="s">
        <v>19</v>
      </c>
      <c r="J11" s="139" t="s">
        <v>1</v>
      </c>
      <c r="L11" s="41"/>
    </row>
    <row r="12" hidden="1" s="1" customFormat="1" ht="12" customHeight="1">
      <c r="B12" s="41"/>
      <c r="D12" s="135" t="s">
        <v>20</v>
      </c>
      <c r="F12" s="139" t="s">
        <v>21</v>
      </c>
      <c r="I12" s="140" t="s">
        <v>22</v>
      </c>
      <c r="J12" s="141" t="str">
        <f>'Rekapitulace stavby'!AN8</f>
        <v>20. 8. 2019</v>
      </c>
      <c r="L12" s="41"/>
    </row>
    <row r="13" hidden="1" s="1" customFormat="1" ht="10.8" customHeight="1">
      <c r="B13" s="41"/>
      <c r="I13" s="137"/>
      <c r="L13" s="41"/>
    </row>
    <row r="14" hidden="1" s="1" customFormat="1" ht="12" customHeight="1">
      <c r="B14" s="41"/>
      <c r="D14" s="135" t="s">
        <v>24</v>
      </c>
      <c r="I14" s="140" t="s">
        <v>25</v>
      </c>
      <c r="J14" s="139" t="s">
        <v>1</v>
      </c>
      <c r="L14" s="41"/>
    </row>
    <row r="15" hidden="1" s="1" customFormat="1" ht="18" customHeight="1">
      <c r="B15" s="41"/>
      <c r="E15" s="139" t="s">
        <v>26</v>
      </c>
      <c r="I15" s="140" t="s">
        <v>27</v>
      </c>
      <c r="J15" s="139" t="s">
        <v>1</v>
      </c>
      <c r="L15" s="41"/>
    </row>
    <row r="16" hidden="1" s="1" customFormat="1" ht="6.96" customHeight="1">
      <c r="B16" s="41"/>
      <c r="I16" s="137"/>
      <c r="L16" s="41"/>
    </row>
    <row r="17" hidden="1" s="1" customFormat="1" ht="12" customHeight="1">
      <c r="B17" s="41"/>
      <c r="D17" s="135" t="s">
        <v>28</v>
      </c>
      <c r="I17" s="140" t="s">
        <v>25</v>
      </c>
      <c r="J17" s="31" t="str">
        <f>'Rekapitulace stavby'!AN13</f>
        <v><![CDATA[Vyplň údaj]]></v>
      </c>
      <c r="L17" s="41"/>
    </row>
    <row r="18" hidden="1" s="1" customFormat="1" ht="18" customHeight="1">
      <c r="B18" s="41"/>
      <c r="E18" s="31" t="str">
        <f>'Rekapitulace stavby'!E14</f>
        <v><![CDATA[Vyplň údaj]]></v>
      </c>
      <c r="F18" s="139"/>
      <c r="G18" s="139"/>
      <c r="H18" s="139"/>
      <c r="I18" s="140" t="s">
        <v>27</v>
      </c>
      <c r="J18" s="31" t="str">
        <f>'Rekapitulace stavby'!AN14</f>
        <v><![CDATA[Vyplň údaj]]></v>
      </c>
      <c r="L18" s="41"/>
    </row>
    <row r="19" hidden="1" s="1" customFormat="1" ht="6.96" customHeight="1">
      <c r="B19" s="41"/>
      <c r="I19" s="137"/>
      <c r="L19" s="41"/>
    </row>
    <row r="20" hidden="1" s="1" customFormat="1" ht="12" customHeight="1">
      <c r="B20" s="41"/>
      <c r="D20" s="135" t="s">
        <v>30</v>
      </c>
      <c r="I20" s="140" t="s">
        <v>25</v>
      </c>
      <c r="J20" s="139" t="s">
        <v>1</v>
      </c>
      <c r="L20" s="41"/>
    </row>
    <row r="21" hidden="1" s="1" customFormat="1" ht="18" customHeight="1">
      <c r="B21" s="41"/>
      <c r="E21" s="139" t="s">
        <v>26</v>
      </c>
      <c r="I21" s="140" t="s">
        <v>27</v>
      </c>
      <c r="J21" s="139" t="s">
        <v>1</v>
      </c>
      <c r="L21" s="41"/>
    </row>
    <row r="22" hidden="1" s="1" customFormat="1" ht="6.96" customHeight="1">
      <c r="B22" s="41"/>
      <c r="I22" s="137"/>
      <c r="L22" s="41"/>
    </row>
    <row r="23" hidden="1" s="1" customFormat="1" ht="12" customHeight="1">
      <c r="B23" s="41"/>
      <c r="D23" s="135" t="s">
        <v>32</v>
      </c>
      <c r="I23" s="140" t="s">
        <v>25</v>
      </c>
      <c r="J23" s="139" t="s">
        <v>1</v>
      </c>
      <c r="L23" s="41"/>
    </row>
    <row r="24" hidden="1" s="1" customFormat="1" ht="18" customHeight="1">
      <c r="B24" s="41"/>
      <c r="E24" s="139" t="s">
        <v>26</v>
      </c>
      <c r="I24" s="140" t="s">
        <v>27</v>
      </c>
      <c r="J24" s="139" t="s">
        <v>1</v>
      </c>
      <c r="L24" s="41"/>
    </row>
    <row r="25" hidden="1" s="1" customFormat="1" ht="6.96" customHeight="1">
      <c r="B25" s="41"/>
      <c r="I25" s="137"/>
      <c r="L25" s="41"/>
    </row>
    <row r="26" hidden="1" s="1" customFormat="1" ht="12" customHeight="1">
      <c r="B26" s="41"/>
      <c r="D26" s="135" t="s">
        <v>33</v>
      </c>
      <c r="I26" s="137"/>
      <c r="L26" s="41"/>
    </row>
    <row r="27" hidden="1" s="7" customFormat="1" ht="16.5" customHeight="1">
      <c r="B27" s="142"/>
      <c r="E27" s="143" t="s">
        <v>1</v>
      </c>
      <c r="F27" s="143"/>
      <c r="G27" s="143"/>
      <c r="H27" s="143"/>
      <c r="I27" s="144"/>
      <c r="L27" s="142"/>
    </row>
    <row r="28" hidden="1" s="1" customFormat="1" ht="6.96" customHeight="1">
      <c r="B28" s="41"/>
      <c r="I28" s="137"/>
      <c r="L28" s="41"/>
    </row>
    <row r="29" hidden="1" s="1" customFormat="1" ht="6.96" customHeight="1">
      <c r="B29" s="41"/>
      <c r="D29" s="76"/>
      <c r="E29" s="76"/>
      <c r="F29" s="76"/>
      <c r="G29" s="76"/>
      <c r="H29" s="76"/>
      <c r="I29" s="145"/>
      <c r="J29" s="76"/>
      <c r="K29" s="76"/>
      <c r="L29" s="41"/>
    </row>
    <row r="30" hidden="1" s="1" customFormat="1" ht="25.44" customHeight="1">
      <c r="B30" s="41"/>
      <c r="D30" s="146" t="s">
        <v>34</v>
      </c>
      <c r="I30" s="137"/>
      <c r="J30" s="147">
        <f>ROUND(J125, 2)</f>
        <v>0</v>
      </c>
      <c r="L30" s="41"/>
    </row>
    <row r="31" hidden="1" s="1" customFormat="1" ht="6.96" customHeight="1">
      <c r="B31" s="41"/>
      <c r="D31" s="76"/>
      <c r="E31" s="76"/>
      <c r="F31" s="76"/>
      <c r="G31" s="76"/>
      <c r="H31" s="76"/>
      <c r="I31" s="145"/>
      <c r="J31" s="76"/>
      <c r="K31" s="76"/>
      <c r="L31" s="41"/>
    </row>
    <row r="32" hidden="1" s="1" customFormat="1" ht="14.4" customHeight="1">
      <c r="B32" s="41"/>
      <c r="F32" s="148" t="s">
        <v>36</v>
      </c>
      <c r="I32" s="149" t="s">
        <v>35</v>
      </c>
      <c r="J32" s="148" t="s">
        <v>37</v>
      </c>
      <c r="L32" s="41"/>
    </row>
    <row r="33" hidden="1" s="1" customFormat="1" ht="14.4" customHeight="1">
      <c r="B33" s="41"/>
      <c r="D33" s="150" t="s">
        <v>38</v>
      </c>
      <c r="E33" s="135" t="s">
        <v>39</v>
      </c>
      <c r="F33" s="151">
        <f>ROUND((SUM(BE125:BE197)),  2)</f>
        <v>0</v>
      </c>
      <c r="I33" s="152">
        <v>0.20999999999999999</v>
      </c>
      <c r="J33" s="151">
        <f>ROUND(((SUM(BE125:BE197))*I33),  2)</f>
        <v>0</v>
      </c>
      <c r="L33" s="41"/>
    </row>
    <row r="34" hidden="1" s="1" customFormat="1" ht="14.4" customHeight="1">
      <c r="B34" s="41"/>
      <c r="E34" s="135" t="s">
        <v>40</v>
      </c>
      <c r="F34" s="151">
        <f>ROUND((SUM(BF125:BF197)),  2)</f>
        <v>0</v>
      </c>
      <c r="I34" s="152">
        <v>0.14999999999999999</v>
      </c>
      <c r="J34" s="151">
        <f>ROUND(((SUM(BF125:BF197))*I34),  2)</f>
        <v>0</v>
      </c>
      <c r="L34" s="41"/>
    </row>
    <row r="35" hidden="1" s="1" customFormat="1" ht="14.4" customHeight="1">
      <c r="B35" s="41"/>
      <c r="E35" s="135" t="s">
        <v>41</v>
      </c>
      <c r="F35" s="151">
        <f>ROUND((SUM(BG125:BG197)),  2)</f>
        <v>0</v>
      </c>
      <c r="I35" s="152">
        <v>0.20999999999999999</v>
      </c>
      <c r="J35" s="151">
        <f>0</f>
        <v>0</v>
      </c>
      <c r="L35" s="41"/>
    </row>
    <row r="36" hidden="1" s="1" customFormat="1" ht="14.4" customHeight="1">
      <c r="B36" s="41"/>
      <c r="E36" s="135" t="s">
        <v>42</v>
      </c>
      <c r="F36" s="151">
        <f>ROUND((SUM(BH125:BH197)),  2)</f>
        <v>0</v>
      </c>
      <c r="I36" s="152">
        <v>0.14999999999999999</v>
      </c>
      <c r="J36" s="151">
        <f>0</f>
        <v>0</v>
      </c>
      <c r="L36" s="41"/>
    </row>
    <row r="37" hidden="1" s="1" customFormat="1" ht="14.4" customHeight="1">
      <c r="B37" s="41"/>
      <c r="E37" s="135" t="s">
        <v>43</v>
      </c>
      <c r="F37" s="151">
        <f>ROUND((SUM(BI125:BI197)),  2)</f>
        <v>0</v>
      </c>
      <c r="I37" s="152">
        <v>0</v>
      </c>
      <c r="J37" s="151">
        <f>0</f>
        <v>0</v>
      </c>
      <c r="L37" s="41"/>
    </row>
    <row r="38" hidden="1" s="1" customFormat="1" ht="6.96" customHeight="1">
      <c r="B38" s="41"/>
      <c r="I38" s="137"/>
      <c r="L38" s="41"/>
    </row>
    <row r="39" hidden="1" s="1" customFormat="1" ht="25.44" customHeight="1">
      <c r="B39" s="41"/>
      <c r="C39" s="153"/>
      <c r="D39" s="154" t="s">
        <v>44</v>
      </c>
      <c r="E39" s="155"/>
      <c r="F39" s="155"/>
      <c r="G39" s="156" t="s">
        <v>45</v>
      </c>
      <c r="H39" s="157" t="s">
        <v>46</v>
      </c>
      <c r="I39" s="158"/>
      <c r="J39" s="159">
        <f>SUM(J30:J37)</f>
        <v>0</v>
      </c>
      <c r="K39" s="160"/>
      <c r="L39" s="41"/>
    </row>
    <row r="40" hidden="1" s="1" customFormat="1" ht="14.4" customHeight="1">
      <c r="B40" s="41"/>
      <c r="I40" s="137"/>
      <c r="L40" s="41"/>
    </row>
    <row r="41" hidden="1" ht="14.4" customHeight="1">
      <c r="B41" s="18"/>
      <c r="L41" s="18"/>
    </row>
    <row r="42" hidden="1" ht="14.4" customHeight="1">
      <c r="B42" s="18"/>
      <c r="L42" s="18"/>
    </row>
    <row r="43" hidden="1" ht="14.4" customHeight="1">
      <c r="B43" s="18"/>
      <c r="L43" s="18"/>
    </row>
    <row r="44" hidden="1" ht="14.4" customHeight="1">
      <c r="B44" s="18"/>
      <c r="L44" s="18"/>
    </row>
    <row r="45" hidden="1" ht="14.4" customHeight="1">
      <c r="B45" s="18"/>
      <c r="L45" s="18"/>
    </row>
    <row r="46" hidden="1" ht="14.4" customHeight="1">
      <c r="B46" s="18"/>
      <c r="L46" s="18"/>
    </row>
    <row r="47" hidden="1" ht="14.4" customHeight="1">
      <c r="B47" s="18"/>
      <c r="L47" s="18"/>
    </row>
    <row r="48" hidden="1" ht="14.4" customHeight="1">
      <c r="B48" s="18"/>
      <c r="L48" s="18"/>
    </row>
    <row r="49" hidden="1" ht="14.4" customHeight="1">
      <c r="B49" s="18"/>
      <c r="L49" s="18"/>
    </row>
    <row r="50" hidden="1" s="1" customFormat="1" ht="14.4" customHeight="1">
      <c r="B50" s="41"/>
      <c r="D50" s="161" t="s">
        <v>47</v>
      </c>
      <c r="E50" s="162"/>
      <c r="F50" s="162"/>
      <c r="G50" s="161" t="s">
        <v>48</v>
      </c>
      <c r="H50" s="162"/>
      <c r="I50" s="163"/>
      <c r="J50" s="162"/>
      <c r="K50" s="162"/>
      <c r="L50" s="41"/>
    </row>
    <row r="51" hidden="1">
      <c r="B51" s="18"/>
      <c r="L51" s="18"/>
    </row>
    <row r="52" hidden="1">
      <c r="B52" s="18"/>
      <c r="L52" s="18"/>
    </row>
    <row r="53" hidden="1">
      <c r="B53" s="18"/>
      <c r="L53" s="18"/>
    </row>
    <row r="54" hidden="1">
      <c r="B54" s="18"/>
      <c r="L54" s="18"/>
    </row>
    <row r="55" hidden="1">
      <c r="B55" s="18"/>
      <c r="L55" s="18"/>
    </row>
    <row r="56" hidden="1">
      <c r="B56" s="18"/>
      <c r="L56" s="18"/>
    </row>
    <row r="57" hidden="1">
      <c r="B57" s="18"/>
      <c r="L57" s="18"/>
    </row>
    <row r="58" hidden="1">
      <c r="B58" s="18"/>
      <c r="L58" s="18"/>
    </row>
    <row r="59" hidden="1">
      <c r="B59" s="18"/>
      <c r="L59" s="18"/>
    </row>
    <row r="60" hidden="1">
      <c r="B60" s="18"/>
      <c r="L60" s="18"/>
    </row>
    <row r="61" hidden="1" s="1" customFormat="1">
      <c r="B61" s="41"/>
      <c r="D61" s="164" t="s">
        <v>49</v>
      </c>
      <c r="E61" s="165"/>
      <c r="F61" s="166" t="s">
        <v>50</v>
      </c>
      <c r="G61" s="164" t="s">
        <v>49</v>
      </c>
      <c r="H61" s="165"/>
      <c r="I61" s="167"/>
      <c r="J61" s="168" t="s">
        <v>50</v>
      </c>
      <c r="K61" s="165"/>
      <c r="L61" s="41"/>
    </row>
    <row r="62" hidden="1">
      <c r="B62" s="18"/>
      <c r="L62" s="18"/>
    </row>
    <row r="63" hidden="1">
      <c r="B63" s="18"/>
      <c r="L63" s="18"/>
    </row>
    <row r="64" hidden="1">
      <c r="B64" s="18"/>
      <c r="L64" s="18"/>
    </row>
    <row r="65" hidden="1" s="1" customFormat="1">
      <c r="B65" s="41"/>
      <c r="D65" s="161" t="s">
        <v>51</v>
      </c>
      <c r="E65" s="162"/>
      <c r="F65" s="162"/>
      <c r="G65" s="161" t="s">
        <v>52</v>
      </c>
      <c r="H65" s="162"/>
      <c r="I65" s="163"/>
      <c r="J65" s="162"/>
      <c r="K65" s="162"/>
      <c r="L65" s="41"/>
    </row>
    <row r="66" hidden="1">
      <c r="B66" s="18"/>
      <c r="L66" s="18"/>
    </row>
    <row r="67" hidden="1">
      <c r="B67" s="18"/>
      <c r="L67" s="18"/>
    </row>
    <row r="68" hidden="1">
      <c r="B68" s="18"/>
      <c r="L68" s="18"/>
    </row>
    <row r="69" hidden="1">
      <c r="B69" s="18"/>
      <c r="L69" s="18"/>
    </row>
    <row r="70" hidden="1">
      <c r="B70" s="18"/>
      <c r="L70" s="18"/>
    </row>
    <row r="71" hidden="1">
      <c r="B71" s="18"/>
      <c r="L71" s="18"/>
    </row>
    <row r="72" hidden="1">
      <c r="B72" s="18"/>
      <c r="L72" s="18"/>
    </row>
    <row r="73" hidden="1">
      <c r="B73" s="18"/>
      <c r="L73" s="18"/>
    </row>
    <row r="74" hidden="1">
      <c r="B74" s="18"/>
      <c r="L74" s="18"/>
    </row>
    <row r="75" hidden="1">
      <c r="B75" s="18"/>
      <c r="L75" s="18"/>
    </row>
    <row r="76" hidden="1" s="1" customFormat="1">
      <c r="B76" s="41"/>
      <c r="D76" s="164" t="s">
        <v>49</v>
      </c>
      <c r="E76" s="165"/>
      <c r="F76" s="166" t="s">
        <v>50</v>
      </c>
      <c r="G76" s="164" t="s">
        <v>49</v>
      </c>
      <c r="H76" s="165"/>
      <c r="I76" s="167"/>
      <c r="J76" s="168" t="s">
        <v>50</v>
      </c>
      <c r="K76" s="165"/>
      <c r="L76" s="41"/>
    </row>
    <row r="77" hidden="1" s="1" customFormat="1" ht="14.4" customHeight="1">
      <c r="B77" s="169"/>
      <c r="C77" s="170"/>
      <c r="D77" s="170"/>
      <c r="E77" s="170"/>
      <c r="F77" s="170"/>
      <c r="G77" s="170"/>
      <c r="H77" s="170"/>
      <c r="I77" s="171"/>
      <c r="J77" s="170"/>
      <c r="K77" s="170"/>
      <c r="L77" s="41"/>
    </row>
    <row r="78" hidden="1"/>
    <row r="79" hidden="1"/>
    <row r="80" hidden="1"/>
    <row r="81" s="1" customFormat="1" ht="6.96" customHeight="1">
      <c r="B81" s="172"/>
      <c r="C81" s="173"/>
      <c r="D81" s="173"/>
      <c r="E81" s="173"/>
      <c r="F81" s="173"/>
      <c r="G81" s="173"/>
      <c r="H81" s="173"/>
      <c r="I81" s="174"/>
      <c r="J81" s="173"/>
      <c r="K81" s="173"/>
      <c r="L81" s="41"/>
    </row>
    <row r="82" s="1" customFormat="1" ht="24.96" customHeight="1">
      <c r="B82" s="36"/>
      <c r="C82" s="21" t="s">
        <v>97</v>
      </c>
      <c r="D82" s="37"/>
      <c r="E82" s="37"/>
      <c r="F82" s="37"/>
      <c r="G82" s="37"/>
      <c r="H82" s="37"/>
      <c r="I82" s="137"/>
      <c r="J82" s="37"/>
      <c r="K82" s="37"/>
      <c r="L82" s="41"/>
    </row>
    <row r="83" s="1" customFormat="1" ht="6.96" customHeight="1">
      <c r="B83" s="36"/>
      <c r="C83" s="37"/>
      <c r="D83" s="37"/>
      <c r="E83" s="37"/>
      <c r="F83" s="37"/>
      <c r="G83" s="37"/>
      <c r="H83" s="37"/>
      <c r="I83" s="137"/>
      <c r="J83" s="37"/>
      <c r="K83" s="37"/>
      <c r="L83" s="41"/>
    </row>
    <row r="84" s="1" customFormat="1" ht="12" customHeight="1">
      <c r="B84" s="36"/>
      <c r="C84" s="30" t="s">
        <v>16</v>
      </c>
      <c r="D84" s="37"/>
      <c r="E84" s="37"/>
      <c r="F84" s="37"/>
      <c r="G84" s="37"/>
      <c r="H84" s="37"/>
      <c r="I84" s="137"/>
      <c r="J84" s="37"/>
      <c r="K84" s="37"/>
      <c r="L84" s="41"/>
    </row>
    <row r="85" s="1" customFormat="1" ht="16.5" customHeight="1">
      <c r="B85" s="36"/>
      <c r="C85" s="37"/>
      <c r="D85" s="37"/>
      <c r="E85" s="175" t="str">
        <f>E7</f>
        <v><![CDATA[ZŠ Svatoplukova]]></v>
      </c>
      <c r="F85" s="30"/>
      <c r="G85" s="30"/>
      <c r="H85" s="30"/>
      <c r="I85" s="137"/>
      <c r="J85" s="37"/>
      <c r="K85" s="37"/>
      <c r="L85" s="41"/>
    </row>
    <row r="86" s="1" customFormat="1" ht="12" customHeight="1">
      <c r="B86" s="36"/>
      <c r="C86" s="30" t="s">
        <v>95</v>
      </c>
      <c r="D86" s="37"/>
      <c r="E86" s="37"/>
      <c r="F86" s="37"/>
      <c r="G86" s="37"/>
      <c r="H86" s="37"/>
      <c r="I86" s="137"/>
      <c r="J86" s="37"/>
      <c r="K86" s="37"/>
      <c r="L86" s="41"/>
    </row>
    <row r="87" s="1" customFormat="1" ht="16.5" customHeight="1">
      <c r="B87" s="36"/>
      <c r="C87" s="37"/>
      <c r="D87" s="37"/>
      <c r="E87" s="69" t="str">
        <f>E9</f>
        <v><![CDATA[III. etapa 042019a2 - III. etapa Nová budova vnitřky]]></v>
      </c>
      <c r="F87" s="37"/>
      <c r="G87" s="37"/>
      <c r="H87" s="37"/>
      <c r="I87" s="137"/>
      <c r="J87" s="37"/>
      <c r="K87" s="37"/>
      <c r="L87" s="41"/>
    </row>
    <row r="88" s="1" customFormat="1" ht="6.96" customHeight="1">
      <c r="B88" s="36"/>
      <c r="C88" s="37"/>
      <c r="D88" s="37"/>
      <c r="E88" s="37"/>
      <c r="F88" s="37"/>
      <c r="G88" s="37"/>
      <c r="H88" s="37"/>
      <c r="I88" s="137"/>
      <c r="J88" s="37"/>
      <c r="K88" s="37"/>
      <c r="L88" s="41"/>
    </row>
    <row r="89" s="1" customFormat="1" ht="12" customHeight="1">
      <c r="B89" s="36"/>
      <c r="C89" s="30" t="s">
        <v>20</v>
      </c>
      <c r="D89" s="37"/>
      <c r="E89" s="37"/>
      <c r="F89" s="25" t="str">
        <f>F12</f>
        <v><![CDATA[Šternberk]]></v>
      </c>
      <c r="G89" s="37"/>
      <c r="H89" s="37"/>
      <c r="I89" s="140" t="s">
        <v>22</v>
      </c>
      <c r="J89" s="72" t="str">
        <f>IF(J12="","",J12)</f>
        <v>20. 8. 2019</v>
      </c>
      <c r="K89" s="37"/>
      <c r="L89" s="41"/>
    </row>
    <row r="90" s="1" customFormat="1" ht="6.96" customHeight="1">
      <c r="B90" s="36"/>
      <c r="C90" s="37"/>
      <c r="D90" s="37"/>
      <c r="E90" s="37"/>
      <c r="F90" s="37"/>
      <c r="G90" s="37"/>
      <c r="H90" s="37"/>
      <c r="I90" s="137"/>
      <c r="J90" s="37"/>
      <c r="K90" s="37"/>
      <c r="L90" s="41"/>
    </row>
    <row r="91" s="1" customFormat="1" ht="15.15" customHeight="1">
      <c r="B91" s="36"/>
      <c r="C91" s="30" t="s">
        <v>24</v>
      </c>
      <c r="D91" s="37"/>
      <c r="E91" s="37"/>
      <c r="F91" s="25" t="str">
        <f>E15</f>
        <v xml:space="preserve"/>
      </c>
      <c r="G91" s="37"/>
      <c r="H91" s="37"/>
      <c r="I91" s="140" t="s">
        <v>30</v>
      </c>
      <c r="J91" s="34" t="str">
        <f>E21</f>
        <v xml:space="preserve"/>
      </c>
      <c r="K91" s="37"/>
      <c r="L91" s="41"/>
    </row>
    <row r="92" s="1" customFormat="1" ht="15.15" customHeight="1">
      <c r="B92" s="36"/>
      <c r="C92" s="30" t="s">
        <v>28</v>
      </c>
      <c r="D92" s="37"/>
      <c r="E92" s="37"/>
      <c r="F92" s="25" t="str">
        <f>IF(E18="","",E18)</f>
        <v><![CDATA[Vyplň údaj]]></v>
      </c>
      <c r="G92" s="37"/>
      <c r="H92" s="37"/>
      <c r="I92" s="140" t="s">
        <v>32</v>
      </c>
      <c r="J92" s="34" t="str">
        <f>E24</f>
        <v xml:space="preserve"/>
      </c>
      <c r="K92" s="37"/>
      <c r="L92" s="41"/>
    </row>
    <row r="93" s="1" customFormat="1" ht="10.32" customHeight="1">
      <c r="B93" s="36"/>
      <c r="C93" s="37"/>
      <c r="D93" s="37"/>
      <c r="E93" s="37"/>
      <c r="F93" s="37"/>
      <c r="G93" s="37"/>
      <c r="H93" s="37"/>
      <c r="I93" s="137"/>
      <c r="J93" s="37"/>
      <c r="K93" s="37"/>
      <c r="L93" s="41"/>
    </row>
    <row r="94" s="1" customFormat="1" ht="29.28" customHeight="1">
      <c r="B94" s="36"/>
      <c r="C94" s="176" t="s">
        <v>98</v>
      </c>
      <c r="D94" s="177"/>
      <c r="E94" s="177"/>
      <c r="F94" s="177"/>
      <c r="G94" s="177"/>
      <c r="H94" s="177"/>
      <c r="I94" s="178"/>
      <c r="J94" s="179" t="s">
        <v>99</v>
      </c>
      <c r="K94" s="177"/>
      <c r="L94" s="41"/>
    </row>
    <row r="95" s="1" customFormat="1" ht="10.32" customHeight="1">
      <c r="B95" s="36"/>
      <c r="C95" s="37"/>
      <c r="D95" s="37"/>
      <c r="E95" s="37"/>
      <c r="F95" s="37"/>
      <c r="G95" s="37"/>
      <c r="H95" s="37"/>
      <c r="I95" s="137"/>
      <c r="J95" s="37"/>
      <c r="K95" s="37"/>
      <c r="L95" s="41"/>
    </row>
    <row r="96" s="1" customFormat="1" ht="22.8" customHeight="1">
      <c r="B96" s="36"/>
      <c r="C96" s="180" t="s">
        <v>100</v>
      </c>
      <c r="D96" s="37"/>
      <c r="E96" s="37"/>
      <c r="F96" s="37"/>
      <c r="G96" s="37"/>
      <c r="H96" s="37"/>
      <c r="I96" s="137"/>
      <c r="J96" s="103">
        <f>J125</f>
        <v>0</v>
      </c>
      <c r="K96" s="37"/>
      <c r="L96" s="41"/>
      <c r="AU96" s="15" t="s">
        <v>101</v>
      </c>
    </row>
    <row r="97" s="8" customFormat="1" ht="24.96" customHeight="1">
      <c r="B97" s="181"/>
      <c r="C97" s="182"/>
      <c r="D97" s="183" t="s">
        <v>102</v>
      </c>
      <c r="E97" s="184"/>
      <c r="F97" s="184"/>
      <c r="G97" s="184"/>
      <c r="H97" s="184"/>
      <c r="I97" s="185"/>
      <c r="J97" s="186">
        <f>J126</f>
        <v>0</v>
      </c>
      <c r="K97" s="182"/>
      <c r="L97" s="187"/>
    </row>
    <row r="98" s="9" customFormat="1" ht="19.92" customHeight="1">
      <c r="B98" s="188"/>
      <c r="C98" s="189"/>
      <c r="D98" s="190" t="s">
        <v>632</v>
      </c>
      <c r="E98" s="191"/>
      <c r="F98" s="191"/>
      <c r="G98" s="191"/>
      <c r="H98" s="191"/>
      <c r="I98" s="192"/>
      <c r="J98" s="193">
        <f>J127</f>
        <v>0</v>
      </c>
      <c r="K98" s="189"/>
      <c r="L98" s="194"/>
    </row>
    <row r="99" s="9" customFormat="1" ht="19.92" customHeight="1">
      <c r="B99" s="188"/>
      <c r="C99" s="189"/>
      <c r="D99" s="190" t="s">
        <v>103</v>
      </c>
      <c r="E99" s="191"/>
      <c r="F99" s="191"/>
      <c r="G99" s="191"/>
      <c r="H99" s="191"/>
      <c r="I99" s="192"/>
      <c r="J99" s="193">
        <f>J152</f>
        <v>0</v>
      </c>
      <c r="K99" s="189"/>
      <c r="L99" s="194"/>
    </row>
    <row r="100" s="9" customFormat="1" ht="14.88" customHeight="1">
      <c r="B100" s="188"/>
      <c r="C100" s="189"/>
      <c r="D100" s="190" t="s">
        <v>317</v>
      </c>
      <c r="E100" s="191"/>
      <c r="F100" s="191"/>
      <c r="G100" s="191"/>
      <c r="H100" s="191"/>
      <c r="I100" s="192"/>
      <c r="J100" s="193">
        <f>J166</f>
        <v>0</v>
      </c>
      <c r="K100" s="189"/>
      <c r="L100" s="194"/>
    </row>
    <row r="101" s="8" customFormat="1" ht="24.96" customHeight="1">
      <c r="B101" s="181"/>
      <c r="C101" s="182"/>
      <c r="D101" s="183" t="s">
        <v>104</v>
      </c>
      <c r="E101" s="184"/>
      <c r="F101" s="184"/>
      <c r="G101" s="184"/>
      <c r="H101" s="184"/>
      <c r="I101" s="185"/>
      <c r="J101" s="186">
        <f>J175</f>
        <v>0</v>
      </c>
      <c r="K101" s="182"/>
      <c r="L101" s="187"/>
    </row>
    <row r="102" s="9" customFormat="1" ht="19.92" customHeight="1">
      <c r="B102" s="188"/>
      <c r="C102" s="189"/>
      <c r="D102" s="190" t="s">
        <v>633</v>
      </c>
      <c r="E102" s="191"/>
      <c r="F102" s="191"/>
      <c r="G102" s="191"/>
      <c r="H102" s="191"/>
      <c r="I102" s="192"/>
      <c r="J102" s="193">
        <f>J176</f>
        <v>0</v>
      </c>
      <c r="K102" s="189"/>
      <c r="L102" s="194"/>
    </row>
    <row r="103" s="9" customFormat="1" ht="19.92" customHeight="1">
      <c r="B103" s="188"/>
      <c r="C103" s="189"/>
      <c r="D103" s="190" t="s">
        <v>637</v>
      </c>
      <c r="E103" s="191"/>
      <c r="F103" s="191"/>
      <c r="G103" s="191"/>
      <c r="H103" s="191"/>
      <c r="I103" s="192"/>
      <c r="J103" s="193">
        <f>J182</f>
        <v>0</v>
      </c>
      <c r="K103" s="189"/>
      <c r="L103" s="194"/>
    </row>
    <row r="104" s="8" customFormat="1" ht="24.96" customHeight="1">
      <c r="B104" s="181"/>
      <c r="C104" s="182"/>
      <c r="D104" s="183" t="s">
        <v>638</v>
      </c>
      <c r="E104" s="184"/>
      <c r="F104" s="184"/>
      <c r="G104" s="184"/>
      <c r="H104" s="184"/>
      <c r="I104" s="185"/>
      <c r="J104" s="186">
        <f>J195</f>
        <v>0</v>
      </c>
      <c r="K104" s="182"/>
      <c r="L104" s="187"/>
    </row>
    <row r="105" s="9" customFormat="1" ht="19.92" customHeight="1">
      <c r="B105" s="188"/>
      <c r="C105" s="189"/>
      <c r="D105" s="190" t="s">
        <v>639</v>
      </c>
      <c r="E105" s="191"/>
      <c r="F105" s="191"/>
      <c r="G105" s="191"/>
      <c r="H105" s="191"/>
      <c r="I105" s="192"/>
      <c r="J105" s="193">
        <f>J196</f>
        <v>0</v>
      </c>
      <c r="K105" s="189"/>
      <c r="L105" s="194"/>
    </row>
    <row r="106" s="1" customFormat="1" ht="21.84" customHeight="1">
      <c r="B106" s="36"/>
      <c r="C106" s="37"/>
      <c r="D106" s="37"/>
      <c r="E106" s="37"/>
      <c r="F106" s="37"/>
      <c r="G106" s="37"/>
      <c r="H106" s="37"/>
      <c r="I106" s="137"/>
      <c r="J106" s="37"/>
      <c r="K106" s="37"/>
      <c r="L106" s="41"/>
    </row>
    <row r="107" s="1" customFormat="1" ht="6.96" customHeight="1">
      <c r="B107" s="59"/>
      <c r="C107" s="60"/>
      <c r="D107" s="60"/>
      <c r="E107" s="60"/>
      <c r="F107" s="60"/>
      <c r="G107" s="60"/>
      <c r="H107" s="60"/>
      <c r="I107" s="171"/>
      <c r="J107" s="60"/>
      <c r="K107" s="60"/>
      <c r="L107" s="41"/>
    </row>
    <row r="111" s="1" customFormat="1" ht="6.96" customHeight="1">
      <c r="B111" s="61"/>
      <c r="C111" s="62"/>
      <c r="D111" s="62"/>
      <c r="E111" s="62"/>
      <c r="F111" s="62"/>
      <c r="G111" s="62"/>
      <c r="H111" s="62"/>
      <c r="I111" s="174"/>
      <c r="J111" s="62"/>
      <c r="K111" s="62"/>
      <c r="L111" s="41"/>
    </row>
    <row r="112" s="1" customFormat="1" ht="24.96" customHeight="1">
      <c r="B112" s="36"/>
      <c r="C112" s="21" t="s">
        <v>111</v>
      </c>
      <c r="D112" s="37"/>
      <c r="E112" s="37"/>
      <c r="F112" s="37"/>
      <c r="G112" s="37"/>
      <c r="H112" s="37"/>
      <c r="I112" s="137"/>
      <c r="J112" s="37"/>
      <c r="K112" s="37"/>
      <c r="L112" s="41"/>
    </row>
    <row r="113" s="1" customFormat="1" ht="6.96" customHeight="1">
      <c r="B113" s="36"/>
      <c r="C113" s="37"/>
      <c r="D113" s="37"/>
      <c r="E113" s="37"/>
      <c r="F113" s="37"/>
      <c r="G113" s="37"/>
      <c r="H113" s="37"/>
      <c r="I113" s="137"/>
      <c r="J113" s="37"/>
      <c r="K113" s="37"/>
      <c r="L113" s="41"/>
    </row>
    <row r="114" s="1" customFormat="1" ht="12" customHeight="1">
      <c r="B114" s="36"/>
      <c r="C114" s="30" t="s">
        <v>16</v>
      </c>
      <c r="D114" s="37"/>
      <c r="E114" s="37"/>
      <c r="F114" s="37"/>
      <c r="G114" s="37"/>
      <c r="H114" s="37"/>
      <c r="I114" s="137"/>
      <c r="J114" s="37"/>
      <c r="K114" s="37"/>
      <c r="L114" s="41"/>
    </row>
    <row r="115" s="1" customFormat="1" ht="16.5" customHeight="1">
      <c r="B115" s="36"/>
      <c r="C115" s="37"/>
      <c r="D115" s="37"/>
      <c r="E115" s="175" t="str">
        <f>E7</f>
        <v><![CDATA[ZŠ Svatoplukova]]></v>
      </c>
      <c r="F115" s="30"/>
      <c r="G115" s="30"/>
      <c r="H115" s="30"/>
      <c r="I115" s="137"/>
      <c r="J115" s="37"/>
      <c r="K115" s="37"/>
      <c r="L115" s="41"/>
    </row>
    <row r="116" s="1" customFormat="1" ht="12" customHeight="1">
      <c r="B116" s="36"/>
      <c r="C116" s="30" t="s">
        <v>95</v>
      </c>
      <c r="D116" s="37"/>
      <c r="E116" s="37"/>
      <c r="F116" s="37"/>
      <c r="G116" s="37"/>
      <c r="H116" s="37"/>
      <c r="I116" s="137"/>
      <c r="J116" s="37"/>
      <c r="K116" s="37"/>
      <c r="L116" s="41"/>
    </row>
    <row r="117" s="1" customFormat="1" ht="16.5" customHeight="1">
      <c r="B117" s="36"/>
      <c r="C117" s="37"/>
      <c r="D117" s="37"/>
      <c r="E117" s="69" t="str">
        <f>E9</f>
        <v><![CDATA[III. etapa 042019a2 - III. etapa Nová budova vnitřky]]></v>
      </c>
      <c r="F117" s="37"/>
      <c r="G117" s="37"/>
      <c r="H117" s="37"/>
      <c r="I117" s="137"/>
      <c r="J117" s="37"/>
      <c r="K117" s="37"/>
      <c r="L117" s="41"/>
    </row>
    <row r="118" s="1" customFormat="1" ht="6.96" customHeight="1">
      <c r="B118" s="36"/>
      <c r="C118" s="37"/>
      <c r="D118" s="37"/>
      <c r="E118" s="37"/>
      <c r="F118" s="37"/>
      <c r="G118" s="37"/>
      <c r="H118" s="37"/>
      <c r="I118" s="137"/>
      <c r="J118" s="37"/>
      <c r="K118" s="37"/>
      <c r="L118" s="41"/>
    </row>
    <row r="119" s="1" customFormat="1" ht="12" customHeight="1">
      <c r="B119" s="36"/>
      <c r="C119" s="30" t="s">
        <v>20</v>
      </c>
      <c r="D119" s="37"/>
      <c r="E119" s="37"/>
      <c r="F119" s="25" t="str">
        <f>F12</f>
        <v><![CDATA[Šternberk]]></v>
      </c>
      <c r="G119" s="37"/>
      <c r="H119" s="37"/>
      <c r="I119" s="140" t="s">
        <v>22</v>
      </c>
      <c r="J119" s="72" t="str">
        <f>IF(J12="","",J12)</f>
        <v>20. 8. 2019</v>
      </c>
      <c r="K119" s="37"/>
      <c r="L119" s="41"/>
    </row>
    <row r="120" s="1" customFormat="1" ht="6.96" customHeight="1">
      <c r="B120" s="36"/>
      <c r="C120" s="37"/>
      <c r="D120" s="37"/>
      <c r="E120" s="37"/>
      <c r="F120" s="37"/>
      <c r="G120" s="37"/>
      <c r="H120" s="37"/>
      <c r="I120" s="137"/>
      <c r="J120" s="37"/>
      <c r="K120" s="37"/>
      <c r="L120" s="41"/>
    </row>
    <row r="121" s="1" customFormat="1" ht="15.15" customHeight="1">
      <c r="B121" s="36"/>
      <c r="C121" s="30" t="s">
        <v>24</v>
      </c>
      <c r="D121" s="37"/>
      <c r="E121" s="37"/>
      <c r="F121" s="25" t="str">
        <f>E15</f>
        <v xml:space="preserve"/>
      </c>
      <c r="G121" s="37"/>
      <c r="H121" s="37"/>
      <c r="I121" s="140" t="s">
        <v>30</v>
      </c>
      <c r="J121" s="34" t="str">
        <f>E21</f>
        <v xml:space="preserve"/>
      </c>
      <c r="K121" s="37"/>
      <c r="L121" s="41"/>
    </row>
    <row r="122" s="1" customFormat="1" ht="15.15" customHeight="1">
      <c r="B122" s="36"/>
      <c r="C122" s="30" t="s">
        <v>28</v>
      </c>
      <c r="D122" s="37"/>
      <c r="E122" s="37"/>
      <c r="F122" s="25" t="str">
        <f>IF(E18="","",E18)</f>
        <v><![CDATA[Vyplň údaj]]></v>
      </c>
      <c r="G122" s="37"/>
      <c r="H122" s="37"/>
      <c r="I122" s="140" t="s">
        <v>32</v>
      </c>
      <c r="J122" s="34" t="str">
        <f>E24</f>
        <v xml:space="preserve"/>
      </c>
      <c r="K122" s="37"/>
      <c r="L122" s="41"/>
    </row>
    <row r="123" s="1" customFormat="1" ht="10.32" customHeight="1">
      <c r="B123" s="36"/>
      <c r="C123" s="37"/>
      <c r="D123" s="37"/>
      <c r="E123" s="37"/>
      <c r="F123" s="37"/>
      <c r="G123" s="37"/>
      <c r="H123" s="37"/>
      <c r="I123" s="137"/>
      <c r="J123" s="37"/>
      <c r="K123" s="37"/>
      <c r="L123" s="41"/>
    </row>
    <row r="124" s="10" customFormat="1" ht="29.28" customHeight="1">
      <c r="B124" s="195"/>
      <c r="C124" s="196" t="s">
        <v>112</v>
      </c>
      <c r="D124" s="197" t="s">
        <v>59</v>
      </c>
      <c r="E124" s="197" t="s">
        <v>55</v>
      </c>
      <c r="F124" s="197" t="s">
        <v>56</v>
      </c>
      <c r="G124" s="197" t="s">
        <v>113</v>
      </c>
      <c r="H124" s="197" t="s">
        <v>114</v>
      </c>
      <c r="I124" s="198" t="s">
        <v>115</v>
      </c>
      <c r="J124" s="197" t="s">
        <v>99</v>
      </c>
      <c r="K124" s="199" t="s">
        <v>116</v>
      </c>
      <c r="L124" s="200"/>
      <c r="M124" s="93" t="s">
        <v>1</v>
      </c>
      <c r="N124" s="94" t="s">
        <v>38</v>
      </c>
      <c r="O124" s="94" t="s">
        <v>117</v>
      </c>
      <c r="P124" s="94" t="s">
        <v>118</v>
      </c>
      <c r="Q124" s="94" t="s">
        <v>119</v>
      </c>
      <c r="R124" s="94" t="s">
        <v>120</v>
      </c>
      <c r="S124" s="94" t="s">
        <v>121</v>
      </c>
      <c r="T124" s="95" t="s">
        <v>122</v>
      </c>
    </row>
    <row r="125" s="1" customFormat="1" ht="22.8" customHeight="1">
      <c r="B125" s="36"/>
      <c r="C125" s="100" t="s">
        <v>123</v>
      </c>
      <c r="D125" s="37"/>
      <c r="E125" s="37"/>
      <c r="F125" s="37"/>
      <c r="G125" s="37"/>
      <c r="H125" s="37"/>
      <c r="I125" s="137"/>
      <c r="J125" s="201">
        <f>BK125</f>
        <v>0</v>
      </c>
      <c r="K125" s="37"/>
      <c r="L125" s="41"/>
      <c r="M125" s="96"/>
      <c r="N125" s="97"/>
      <c r="O125" s="97"/>
      <c r="P125" s="202">
        <f>P126+P175+P195</f>
        <v>0</v>
      </c>
      <c r="Q125" s="97"/>
      <c r="R125" s="202">
        <f>R126+R175+R195</f>
        <v>9.3056184999999996</v>
      </c>
      <c r="S125" s="97"/>
      <c r="T125" s="203">
        <f>T126+T175+T195</f>
        <v>8.3917684999999995</v>
      </c>
      <c r="AT125" s="15" t="s">
        <v>73</v>
      </c>
      <c r="AU125" s="15" t="s">
        <v>101</v>
      </c>
      <c r="BK125" s="204">
        <f>BK126+BK175+BK195</f>
        <v>0</v>
      </c>
    </row>
    <row r="126" s="11" customFormat="1" ht="25.92" customHeight="1">
      <c r="B126" s="205"/>
      <c r="C126" s="206"/>
      <c r="D126" s="207" t="s">
        <v>73</v>
      </c>
      <c r="E126" s="208" t="s">
        <v>124</v>
      </c>
      <c r="F126" s="208" t="s">
        <v>125</v>
      </c>
      <c r="G126" s="206"/>
      <c r="H126" s="206"/>
      <c r="I126" s="209"/>
      <c r="J126" s="210">
        <f>BK126</f>
        <v>0</v>
      </c>
      <c r="K126" s="206"/>
      <c r="L126" s="211"/>
      <c r="M126" s="212"/>
      <c r="N126" s="213"/>
      <c r="O126" s="213"/>
      <c r="P126" s="214">
        <f>P127+P152</f>
        <v>0</v>
      </c>
      <c r="Q126" s="213"/>
      <c r="R126" s="214">
        <f>R127+R152</f>
        <v>8.5037199999999995</v>
      </c>
      <c r="S126" s="213"/>
      <c r="T126" s="215">
        <f>T127+T152</f>
        <v>8.2792849999999998</v>
      </c>
      <c r="AR126" s="216" t="s">
        <v>82</v>
      </c>
      <c r="AT126" s="217" t="s">
        <v>73</v>
      </c>
      <c r="AU126" s="217" t="s">
        <v>74</v>
      </c>
      <c r="AY126" s="216" t="s">
        <v>126</v>
      </c>
      <c r="BK126" s="218">
        <f>BK127+BK152</f>
        <v>0</v>
      </c>
    </row>
    <row r="127" s="11" customFormat="1" ht="22.8" customHeight="1">
      <c r="B127" s="205"/>
      <c r="C127" s="206"/>
      <c r="D127" s="207" t="s">
        <v>73</v>
      </c>
      <c r="E127" s="219" t="s">
        <v>162</v>
      </c>
      <c r="F127" s="219" t="s">
        <v>644</v>
      </c>
      <c r="G127" s="206"/>
      <c r="H127" s="206"/>
      <c r="I127" s="209"/>
      <c r="J127" s="220">
        <f>BK127</f>
        <v>0</v>
      </c>
      <c r="K127" s="206"/>
      <c r="L127" s="211"/>
      <c r="M127" s="212"/>
      <c r="N127" s="213"/>
      <c r="O127" s="213"/>
      <c r="P127" s="214">
        <f>SUM(P128:P151)</f>
        <v>0</v>
      </c>
      <c r="Q127" s="213"/>
      <c r="R127" s="214">
        <f>SUM(R128:R151)</f>
        <v>8.5037199999999995</v>
      </c>
      <c r="S127" s="213"/>
      <c r="T127" s="215">
        <f>SUM(T128:T151)</f>
        <v>0</v>
      </c>
      <c r="AR127" s="216" t="s">
        <v>82</v>
      </c>
      <c r="AT127" s="217" t="s">
        <v>73</v>
      </c>
      <c r="AU127" s="217" t="s">
        <v>82</v>
      </c>
      <c r="AY127" s="216" t="s">
        <v>126</v>
      </c>
      <c r="BK127" s="218">
        <f>SUM(BK128:BK151)</f>
        <v>0</v>
      </c>
    </row>
    <row r="128" s="1" customFormat="1" ht="24" customHeight="1">
      <c r="B128" s="36"/>
      <c r="C128" s="221" t="s">
        <v>82</v>
      </c>
      <c r="D128" s="221" t="s">
        <v>129</v>
      </c>
      <c r="E128" s="222" t="s">
        <v>645</v>
      </c>
      <c r="F128" s="223" t="s">
        <v>646</v>
      </c>
      <c r="G128" s="224" t="s">
        <v>132</v>
      </c>
      <c r="H128" s="225">
        <v>6</v>
      </c>
      <c r="I128" s="226"/>
      <c r="J128" s="227">
        <f>ROUND(I128*H128,2)</f>
        <v>0</v>
      </c>
      <c r="K128" s="223" t="s">
        <v>1</v>
      </c>
      <c r="L128" s="41"/>
      <c r="M128" s="228" t="s">
        <v>1</v>
      </c>
      <c r="N128" s="229" t="s">
        <v>39</v>
      </c>
      <c r="O128" s="84"/>
      <c r="P128" s="230">
        <f>O128*H128</f>
        <v>0</v>
      </c>
      <c r="Q128" s="230">
        <v>0.040000000000000001</v>
      </c>
      <c r="R128" s="230">
        <f>Q128*H128</f>
        <v>0.23999999999999999</v>
      </c>
      <c r="S128" s="230">
        <v>0</v>
      </c>
      <c r="T128" s="231">
        <f>S128*H128</f>
        <v>0</v>
      </c>
      <c r="AR128" s="232" t="s">
        <v>134</v>
      </c>
      <c r="AT128" s="232" t="s">
        <v>129</v>
      </c>
      <c r="AU128" s="232" t="s">
        <v>84</v>
      </c>
      <c r="AY128" s="15" t="s">
        <v>126</v>
      </c>
      <c r="BE128" s="233">
        <f><![CDATA[IF(N128="základní",J128,0)]]></f>
        <v>0</v>
      </c>
      <c r="BF128" s="233">
        <f><![CDATA[IF(N128="snížená",J128,0)]]></f>
        <v>0</v>
      </c>
      <c r="BG128" s="233">
        <f><![CDATA[IF(N128="zákl. přenesená",J128,0)]]></f>
        <v>0</v>
      </c>
      <c r="BH128" s="233">
        <f><![CDATA[IF(N128="sníž. přenesená",J128,0)]]></f>
        <v>0</v>
      </c>
      <c r="BI128" s="233">
        <f><![CDATA[IF(N128="nulová",J128,0)]]></f>
        <v>0</v>
      </c>
      <c r="BJ128" s="15" t="s">
        <v>82</v>
      </c>
      <c r="BK128" s="233">
        <f>ROUND(I128*H128,2)</f>
        <v>0</v>
      </c>
      <c r="BL128" s="15" t="s">
        <v>134</v>
      </c>
      <c r="BM128" s="232" t="s">
        <v>820</v>
      </c>
    </row>
    <row r="129" s="12" customFormat="1">
      <c r="B129" s="234"/>
      <c r="C129" s="235"/>
      <c r="D129" s="236" t="s">
        <v>136</v>
      </c>
      <c r="E129" s="237" t="s">
        <v>1</v>
      </c>
      <c r="F129" s="238" t="s">
        <v>587</v>
      </c>
      <c r="G129" s="235"/>
      <c r="H129" s="239">
        <v>6</v>
      </c>
      <c r="I129" s="240"/>
      <c r="J129" s="235"/>
      <c r="K129" s="235"/>
      <c r="L129" s="241"/>
      <c r="M129" s="242"/>
      <c r="N129" s="243"/>
      <c r="O129" s="243"/>
      <c r="P129" s="243"/>
      <c r="Q129" s="243"/>
      <c r="R129" s="243"/>
      <c r="S129" s="243"/>
      <c r="T129" s="244"/>
      <c r="AT129" s="245" t="s">
        <v>136</v>
      </c>
      <c r="AU129" s="245" t="s">
        <v>84</v>
      </c>
      <c r="AV129" s="12" t="s">
        <v>84</v>
      </c>
      <c r="AW129" s="12" t="s">
        <v>31</v>
      </c>
      <c r="AX129" s="12" t="s">
        <v>82</v>
      </c>
      <c r="AY129" s="245" t="s">
        <v>126</v>
      </c>
    </row>
    <row r="130" s="1" customFormat="1" ht="24" customHeight="1">
      <c r="B130" s="36"/>
      <c r="C130" s="221" t="s">
        <v>84</v>
      </c>
      <c r="D130" s="221" t="s">
        <v>129</v>
      </c>
      <c r="E130" s="222" t="s">
        <v>648</v>
      </c>
      <c r="F130" s="223" t="s">
        <v>821</v>
      </c>
      <c r="G130" s="224" t="s">
        <v>132</v>
      </c>
      <c r="H130" s="225">
        <v>164.25999999999999</v>
      </c>
      <c r="I130" s="226"/>
      <c r="J130" s="227">
        <f>ROUND(I130*H130,2)</f>
        <v>0</v>
      </c>
      <c r="K130" s="223" t="s">
        <v>1</v>
      </c>
      <c r="L130" s="41"/>
      <c r="M130" s="228" t="s">
        <v>1</v>
      </c>
      <c r="N130" s="229" t="s">
        <v>39</v>
      </c>
      <c r="O130" s="84"/>
      <c r="P130" s="230">
        <f>O130*H130</f>
        <v>0</v>
      </c>
      <c r="Q130" s="230">
        <v>0.040000000000000001</v>
      </c>
      <c r="R130" s="230">
        <f>Q130*H130</f>
        <v>6.5703999999999994</v>
      </c>
      <c r="S130" s="230">
        <v>0</v>
      </c>
      <c r="T130" s="231">
        <f>S130*H130</f>
        <v>0</v>
      </c>
      <c r="AR130" s="232" t="s">
        <v>134</v>
      </c>
      <c r="AT130" s="232" t="s">
        <v>129</v>
      </c>
      <c r="AU130" s="232" t="s">
        <v>84</v>
      </c>
      <c r="AY130" s="15" t="s">
        <v>126</v>
      </c>
      <c r="BE130" s="233">
        <f><![CDATA[IF(N130="základní",J130,0)]]></f>
        <v>0</v>
      </c>
      <c r="BF130" s="233">
        <f><![CDATA[IF(N130="snížená",J130,0)]]></f>
        <v>0</v>
      </c>
      <c r="BG130" s="233">
        <f><![CDATA[IF(N130="zákl. přenesená",J130,0)]]></f>
        <v>0</v>
      </c>
      <c r="BH130" s="233">
        <f><![CDATA[IF(N130="sníž. přenesená",J130,0)]]></f>
        <v>0</v>
      </c>
      <c r="BI130" s="233">
        <f><![CDATA[IF(N130="nulová",J130,0)]]></f>
        <v>0</v>
      </c>
      <c r="BJ130" s="15" t="s">
        <v>82</v>
      </c>
      <c r="BK130" s="233">
        <f>ROUND(I130*H130,2)</f>
        <v>0</v>
      </c>
      <c r="BL130" s="15" t="s">
        <v>134</v>
      </c>
      <c r="BM130" s="232" t="s">
        <v>822</v>
      </c>
    </row>
    <row r="131" s="12" customFormat="1">
      <c r="B131" s="234"/>
      <c r="C131" s="235"/>
      <c r="D131" s="236" t="s">
        <v>136</v>
      </c>
      <c r="E131" s="237" t="s">
        <v>1</v>
      </c>
      <c r="F131" s="238" t="s">
        <v>592</v>
      </c>
      <c r="G131" s="235"/>
      <c r="H131" s="239">
        <v>80.200000000000003</v>
      </c>
      <c r="I131" s="240"/>
      <c r="J131" s="235"/>
      <c r="K131" s="235"/>
      <c r="L131" s="241"/>
      <c r="M131" s="242"/>
      <c r="N131" s="243"/>
      <c r="O131" s="243"/>
      <c r="P131" s="243"/>
      <c r="Q131" s="243"/>
      <c r="R131" s="243"/>
      <c r="S131" s="243"/>
      <c r="T131" s="244"/>
      <c r="AT131" s="245" t="s">
        <v>136</v>
      </c>
      <c r="AU131" s="245" t="s">
        <v>84</v>
      </c>
      <c r="AV131" s="12" t="s">
        <v>84</v>
      </c>
      <c r="AW131" s="12" t="s">
        <v>31</v>
      </c>
      <c r="AX131" s="12" t="s">
        <v>74</v>
      </c>
      <c r="AY131" s="245" t="s">
        <v>126</v>
      </c>
    </row>
    <row r="132" s="12" customFormat="1">
      <c r="B132" s="234"/>
      <c r="C132" s="235"/>
      <c r="D132" s="236" t="s">
        <v>136</v>
      </c>
      <c r="E132" s="237" t="s">
        <v>1</v>
      </c>
      <c r="F132" s="238" t="s">
        <v>593</v>
      </c>
      <c r="G132" s="235"/>
      <c r="H132" s="239">
        <v>53.880000000000003</v>
      </c>
      <c r="I132" s="240"/>
      <c r="J132" s="235"/>
      <c r="K132" s="235"/>
      <c r="L132" s="241"/>
      <c r="M132" s="242"/>
      <c r="N132" s="243"/>
      <c r="O132" s="243"/>
      <c r="P132" s="243"/>
      <c r="Q132" s="243"/>
      <c r="R132" s="243"/>
      <c r="S132" s="243"/>
      <c r="T132" s="244"/>
      <c r="AT132" s="245" t="s">
        <v>136</v>
      </c>
      <c r="AU132" s="245" t="s">
        <v>84</v>
      </c>
      <c r="AV132" s="12" t="s">
        <v>84</v>
      </c>
      <c r="AW132" s="12" t="s">
        <v>31</v>
      </c>
      <c r="AX132" s="12" t="s">
        <v>74</v>
      </c>
      <c r="AY132" s="245" t="s">
        <v>126</v>
      </c>
    </row>
    <row r="133" s="12" customFormat="1">
      <c r="B133" s="234"/>
      <c r="C133" s="235"/>
      <c r="D133" s="236" t="s">
        <v>136</v>
      </c>
      <c r="E133" s="237" t="s">
        <v>1</v>
      </c>
      <c r="F133" s="238" t="s">
        <v>594</v>
      </c>
      <c r="G133" s="235"/>
      <c r="H133" s="239">
        <v>30.18</v>
      </c>
      <c r="I133" s="240"/>
      <c r="J133" s="235"/>
      <c r="K133" s="235"/>
      <c r="L133" s="241"/>
      <c r="M133" s="242"/>
      <c r="N133" s="243"/>
      <c r="O133" s="243"/>
      <c r="P133" s="243"/>
      <c r="Q133" s="243"/>
      <c r="R133" s="243"/>
      <c r="S133" s="243"/>
      <c r="T133" s="244"/>
      <c r="AT133" s="245" t="s">
        <v>136</v>
      </c>
      <c r="AU133" s="245" t="s">
        <v>84</v>
      </c>
      <c r="AV133" s="12" t="s">
        <v>84</v>
      </c>
      <c r="AW133" s="12" t="s">
        <v>31</v>
      </c>
      <c r="AX133" s="12" t="s">
        <v>74</v>
      </c>
      <c r="AY133" s="245" t="s">
        <v>126</v>
      </c>
    </row>
    <row r="134" s="13" customFormat="1">
      <c r="B134" s="246"/>
      <c r="C134" s="247"/>
      <c r="D134" s="236" t="s">
        <v>136</v>
      </c>
      <c r="E134" s="248" t="s">
        <v>1</v>
      </c>
      <c r="F134" s="249" t="s">
        <v>144</v>
      </c>
      <c r="G134" s="247"/>
      <c r="H134" s="250">
        <v>164.25999999999999</v>
      </c>
      <c r="I134" s="251"/>
      <c r="J134" s="247"/>
      <c r="K134" s="247"/>
      <c r="L134" s="252"/>
      <c r="M134" s="253"/>
      <c r="N134" s="254"/>
      <c r="O134" s="254"/>
      <c r="P134" s="254"/>
      <c r="Q134" s="254"/>
      <c r="R134" s="254"/>
      <c r="S134" s="254"/>
      <c r="T134" s="255"/>
      <c r="AT134" s="256" t="s">
        <v>136</v>
      </c>
      <c r="AU134" s="256" t="s">
        <v>84</v>
      </c>
      <c r="AV134" s="13" t="s">
        <v>134</v>
      </c>
      <c r="AW134" s="13" t="s">
        <v>31</v>
      </c>
      <c r="AX134" s="13" t="s">
        <v>82</v>
      </c>
      <c r="AY134" s="256" t="s">
        <v>126</v>
      </c>
    </row>
    <row r="135" s="1" customFormat="1" ht="16.5" customHeight="1">
      <c r="B135" s="36"/>
      <c r="C135" s="221" t="s">
        <v>145</v>
      </c>
      <c r="D135" s="221" t="s">
        <v>129</v>
      </c>
      <c r="E135" s="222" t="s">
        <v>674</v>
      </c>
      <c r="F135" s="223" t="s">
        <v>675</v>
      </c>
      <c r="G135" s="224" t="s">
        <v>132</v>
      </c>
      <c r="H135" s="225">
        <v>164.25999999999999</v>
      </c>
      <c r="I135" s="226"/>
      <c r="J135" s="227">
        <f>ROUND(I135*H135,2)</f>
        <v>0</v>
      </c>
      <c r="K135" s="223" t="s">
        <v>1</v>
      </c>
      <c r="L135" s="41"/>
      <c r="M135" s="228" t="s">
        <v>1</v>
      </c>
      <c r="N135" s="229" t="s">
        <v>39</v>
      </c>
      <c r="O135" s="84"/>
      <c r="P135" s="230">
        <f>O135*H135</f>
        <v>0</v>
      </c>
      <c r="Q135" s="230">
        <v>0</v>
      </c>
      <c r="R135" s="230">
        <f>Q135*H135</f>
        <v>0</v>
      </c>
      <c r="S135" s="230">
        <v>0</v>
      </c>
      <c r="T135" s="231">
        <f>S135*H135</f>
        <v>0</v>
      </c>
      <c r="AR135" s="232" t="s">
        <v>134</v>
      </c>
      <c r="AT135" s="232" t="s">
        <v>129</v>
      </c>
      <c r="AU135" s="232" t="s">
        <v>84</v>
      </c>
      <c r="AY135" s="15" t="s">
        <v>126</v>
      </c>
      <c r="BE135" s="233">
        <f><![CDATA[IF(N135="základní",J135,0)]]></f>
        <v>0</v>
      </c>
      <c r="BF135" s="233">
        <f><![CDATA[IF(N135="snížená",J135,0)]]></f>
        <v>0</v>
      </c>
      <c r="BG135" s="233">
        <f><![CDATA[IF(N135="zákl. přenesená",J135,0)]]></f>
        <v>0</v>
      </c>
      <c r="BH135" s="233">
        <f><![CDATA[IF(N135="sníž. přenesená",J135,0)]]></f>
        <v>0</v>
      </c>
      <c r="BI135" s="233">
        <f><![CDATA[IF(N135="nulová",J135,0)]]></f>
        <v>0</v>
      </c>
      <c r="BJ135" s="15" t="s">
        <v>82</v>
      </c>
      <c r="BK135" s="233">
        <f>ROUND(I135*H135,2)</f>
        <v>0</v>
      </c>
      <c r="BL135" s="15" t="s">
        <v>134</v>
      </c>
      <c r="BM135" s="232" t="s">
        <v>823</v>
      </c>
    </row>
    <row r="136" s="12" customFormat="1">
      <c r="B136" s="234"/>
      <c r="C136" s="235"/>
      <c r="D136" s="236" t="s">
        <v>136</v>
      </c>
      <c r="E136" s="237" t="s">
        <v>1</v>
      </c>
      <c r="F136" s="238" t="s">
        <v>592</v>
      </c>
      <c r="G136" s="235"/>
      <c r="H136" s="239">
        <v>80.200000000000003</v>
      </c>
      <c r="I136" s="240"/>
      <c r="J136" s="235"/>
      <c r="K136" s="235"/>
      <c r="L136" s="241"/>
      <c r="M136" s="242"/>
      <c r="N136" s="243"/>
      <c r="O136" s="243"/>
      <c r="P136" s="243"/>
      <c r="Q136" s="243"/>
      <c r="R136" s="243"/>
      <c r="S136" s="243"/>
      <c r="T136" s="244"/>
      <c r="AT136" s="245" t="s">
        <v>136</v>
      </c>
      <c r="AU136" s="245" t="s">
        <v>84</v>
      </c>
      <c r="AV136" s="12" t="s">
        <v>84</v>
      </c>
      <c r="AW136" s="12" t="s">
        <v>31</v>
      </c>
      <c r="AX136" s="12" t="s">
        <v>74</v>
      </c>
      <c r="AY136" s="245" t="s">
        <v>126</v>
      </c>
    </row>
    <row r="137" s="12" customFormat="1">
      <c r="B137" s="234"/>
      <c r="C137" s="235"/>
      <c r="D137" s="236" t="s">
        <v>136</v>
      </c>
      <c r="E137" s="237" t="s">
        <v>1</v>
      </c>
      <c r="F137" s="238" t="s">
        <v>593</v>
      </c>
      <c r="G137" s="235"/>
      <c r="H137" s="239">
        <v>53.880000000000003</v>
      </c>
      <c r="I137" s="240"/>
      <c r="J137" s="235"/>
      <c r="K137" s="235"/>
      <c r="L137" s="241"/>
      <c r="M137" s="242"/>
      <c r="N137" s="243"/>
      <c r="O137" s="243"/>
      <c r="P137" s="243"/>
      <c r="Q137" s="243"/>
      <c r="R137" s="243"/>
      <c r="S137" s="243"/>
      <c r="T137" s="244"/>
      <c r="AT137" s="245" t="s">
        <v>136</v>
      </c>
      <c r="AU137" s="245" t="s">
        <v>84</v>
      </c>
      <c r="AV137" s="12" t="s">
        <v>84</v>
      </c>
      <c r="AW137" s="12" t="s">
        <v>31</v>
      </c>
      <c r="AX137" s="12" t="s">
        <v>74</v>
      </c>
      <c r="AY137" s="245" t="s">
        <v>126</v>
      </c>
    </row>
    <row r="138" s="12" customFormat="1">
      <c r="B138" s="234"/>
      <c r="C138" s="235"/>
      <c r="D138" s="236" t="s">
        <v>136</v>
      </c>
      <c r="E138" s="237" t="s">
        <v>1</v>
      </c>
      <c r="F138" s="238" t="s">
        <v>594</v>
      </c>
      <c r="G138" s="235"/>
      <c r="H138" s="239">
        <v>30.18</v>
      </c>
      <c r="I138" s="240"/>
      <c r="J138" s="235"/>
      <c r="K138" s="235"/>
      <c r="L138" s="241"/>
      <c r="M138" s="242"/>
      <c r="N138" s="243"/>
      <c r="O138" s="243"/>
      <c r="P138" s="243"/>
      <c r="Q138" s="243"/>
      <c r="R138" s="243"/>
      <c r="S138" s="243"/>
      <c r="T138" s="244"/>
      <c r="AT138" s="245" t="s">
        <v>136</v>
      </c>
      <c r="AU138" s="245" t="s">
        <v>84</v>
      </c>
      <c r="AV138" s="12" t="s">
        <v>84</v>
      </c>
      <c r="AW138" s="12" t="s">
        <v>31</v>
      </c>
      <c r="AX138" s="12" t="s">
        <v>74</v>
      </c>
      <c r="AY138" s="245" t="s">
        <v>126</v>
      </c>
    </row>
    <row r="139" s="13" customFormat="1">
      <c r="B139" s="246"/>
      <c r="C139" s="247"/>
      <c r="D139" s="236" t="s">
        <v>136</v>
      </c>
      <c r="E139" s="248" t="s">
        <v>1</v>
      </c>
      <c r="F139" s="249" t="s">
        <v>144</v>
      </c>
      <c r="G139" s="247"/>
      <c r="H139" s="250">
        <v>164.25999999999999</v>
      </c>
      <c r="I139" s="251"/>
      <c r="J139" s="247"/>
      <c r="K139" s="247"/>
      <c r="L139" s="252"/>
      <c r="M139" s="253"/>
      <c r="N139" s="254"/>
      <c r="O139" s="254"/>
      <c r="P139" s="254"/>
      <c r="Q139" s="254"/>
      <c r="R139" s="254"/>
      <c r="S139" s="254"/>
      <c r="T139" s="255"/>
      <c r="AT139" s="256" t="s">
        <v>136</v>
      </c>
      <c r="AU139" s="256" t="s">
        <v>84</v>
      </c>
      <c r="AV139" s="13" t="s">
        <v>134</v>
      </c>
      <c r="AW139" s="13" t="s">
        <v>31</v>
      </c>
      <c r="AX139" s="13" t="s">
        <v>82</v>
      </c>
      <c r="AY139" s="256" t="s">
        <v>126</v>
      </c>
    </row>
    <row r="140" s="1" customFormat="1" ht="24" customHeight="1">
      <c r="B140" s="36"/>
      <c r="C140" s="221" t="s">
        <v>134</v>
      </c>
      <c r="D140" s="221" t="s">
        <v>129</v>
      </c>
      <c r="E140" s="222" t="s">
        <v>677</v>
      </c>
      <c r="F140" s="223" t="s">
        <v>678</v>
      </c>
      <c r="G140" s="224" t="s">
        <v>132</v>
      </c>
      <c r="H140" s="225">
        <v>120.95</v>
      </c>
      <c r="I140" s="226"/>
      <c r="J140" s="227">
        <f>ROUND(I140*H140,2)</f>
        <v>0</v>
      </c>
      <c r="K140" s="223" t="s">
        <v>1</v>
      </c>
      <c r="L140" s="41"/>
      <c r="M140" s="228" t="s">
        <v>1</v>
      </c>
      <c r="N140" s="229" t="s">
        <v>39</v>
      </c>
      <c r="O140" s="84"/>
      <c r="P140" s="230">
        <f>O140*H140</f>
        <v>0</v>
      </c>
      <c r="Q140" s="230">
        <v>0.0040000000000000001</v>
      </c>
      <c r="R140" s="230">
        <f>Q140*H140</f>
        <v>0.48380000000000001</v>
      </c>
      <c r="S140" s="230">
        <v>0</v>
      </c>
      <c r="T140" s="231">
        <f>S140*H140</f>
        <v>0</v>
      </c>
      <c r="AR140" s="232" t="s">
        <v>134</v>
      </c>
      <c r="AT140" s="232" t="s">
        <v>129</v>
      </c>
      <c r="AU140" s="232" t="s">
        <v>84</v>
      </c>
      <c r="AY140" s="15" t="s">
        <v>126</v>
      </c>
      <c r="BE140" s="233">
        <f><![CDATA[IF(N140="základní",J140,0)]]></f>
        <v>0</v>
      </c>
      <c r="BF140" s="233">
        <f><![CDATA[IF(N140="snížená",J140,0)]]></f>
        <v>0</v>
      </c>
      <c r="BG140" s="233">
        <f><![CDATA[IF(N140="zákl. přenesená",J140,0)]]></f>
        <v>0</v>
      </c>
      <c r="BH140" s="233">
        <f><![CDATA[IF(N140="sníž. přenesená",J140,0)]]></f>
        <v>0</v>
      </c>
      <c r="BI140" s="233">
        <f><![CDATA[IF(N140="nulová",J140,0)]]></f>
        <v>0</v>
      </c>
      <c r="BJ140" s="15" t="s">
        <v>82</v>
      </c>
      <c r="BK140" s="233">
        <f>ROUND(I140*H140,2)</f>
        <v>0</v>
      </c>
      <c r="BL140" s="15" t="s">
        <v>134</v>
      </c>
      <c r="BM140" s="232" t="s">
        <v>824</v>
      </c>
    </row>
    <row r="141" s="12" customFormat="1">
      <c r="B141" s="234"/>
      <c r="C141" s="235"/>
      <c r="D141" s="236" t="s">
        <v>136</v>
      </c>
      <c r="E141" s="237" t="s">
        <v>1</v>
      </c>
      <c r="F141" s="238" t="s">
        <v>581</v>
      </c>
      <c r="G141" s="235"/>
      <c r="H141" s="239">
        <v>50.899999999999999</v>
      </c>
      <c r="I141" s="240"/>
      <c r="J141" s="235"/>
      <c r="K141" s="235"/>
      <c r="L141" s="241"/>
      <c r="M141" s="242"/>
      <c r="N141" s="243"/>
      <c r="O141" s="243"/>
      <c r="P141" s="243"/>
      <c r="Q141" s="243"/>
      <c r="R141" s="243"/>
      <c r="S141" s="243"/>
      <c r="T141" s="244"/>
      <c r="AT141" s="245" t="s">
        <v>136</v>
      </c>
      <c r="AU141" s="245" t="s">
        <v>84</v>
      </c>
      <c r="AV141" s="12" t="s">
        <v>84</v>
      </c>
      <c r="AW141" s="12" t="s">
        <v>31</v>
      </c>
      <c r="AX141" s="12" t="s">
        <v>74</v>
      </c>
      <c r="AY141" s="245" t="s">
        <v>126</v>
      </c>
    </row>
    <row r="142" s="12" customFormat="1">
      <c r="B142" s="234"/>
      <c r="C142" s="235"/>
      <c r="D142" s="236" t="s">
        <v>136</v>
      </c>
      <c r="E142" s="237" t="s">
        <v>1</v>
      </c>
      <c r="F142" s="238" t="s">
        <v>582</v>
      </c>
      <c r="G142" s="235"/>
      <c r="H142" s="239">
        <v>44.899999999999999</v>
      </c>
      <c r="I142" s="240"/>
      <c r="J142" s="235"/>
      <c r="K142" s="235"/>
      <c r="L142" s="241"/>
      <c r="M142" s="242"/>
      <c r="N142" s="243"/>
      <c r="O142" s="243"/>
      <c r="P142" s="243"/>
      <c r="Q142" s="243"/>
      <c r="R142" s="243"/>
      <c r="S142" s="243"/>
      <c r="T142" s="244"/>
      <c r="AT142" s="245" t="s">
        <v>136</v>
      </c>
      <c r="AU142" s="245" t="s">
        <v>84</v>
      </c>
      <c r="AV142" s="12" t="s">
        <v>84</v>
      </c>
      <c r="AW142" s="12" t="s">
        <v>31</v>
      </c>
      <c r="AX142" s="12" t="s">
        <v>74</v>
      </c>
      <c r="AY142" s="245" t="s">
        <v>126</v>
      </c>
    </row>
    <row r="143" s="12" customFormat="1">
      <c r="B143" s="234"/>
      <c r="C143" s="235"/>
      <c r="D143" s="236" t="s">
        <v>136</v>
      </c>
      <c r="E143" s="237" t="s">
        <v>1</v>
      </c>
      <c r="F143" s="238" t="s">
        <v>583</v>
      </c>
      <c r="G143" s="235"/>
      <c r="H143" s="239">
        <v>25.149999999999999</v>
      </c>
      <c r="I143" s="240"/>
      <c r="J143" s="235"/>
      <c r="K143" s="235"/>
      <c r="L143" s="241"/>
      <c r="M143" s="242"/>
      <c r="N143" s="243"/>
      <c r="O143" s="243"/>
      <c r="P143" s="243"/>
      <c r="Q143" s="243"/>
      <c r="R143" s="243"/>
      <c r="S143" s="243"/>
      <c r="T143" s="244"/>
      <c r="AT143" s="245" t="s">
        <v>136</v>
      </c>
      <c r="AU143" s="245" t="s">
        <v>84</v>
      </c>
      <c r="AV143" s="12" t="s">
        <v>84</v>
      </c>
      <c r="AW143" s="12" t="s">
        <v>31</v>
      </c>
      <c r="AX143" s="12" t="s">
        <v>74</v>
      </c>
      <c r="AY143" s="245" t="s">
        <v>126</v>
      </c>
    </row>
    <row r="144" s="13" customFormat="1">
      <c r="B144" s="246"/>
      <c r="C144" s="247"/>
      <c r="D144" s="236" t="s">
        <v>136</v>
      </c>
      <c r="E144" s="248" t="s">
        <v>1</v>
      </c>
      <c r="F144" s="249" t="s">
        <v>144</v>
      </c>
      <c r="G144" s="247"/>
      <c r="H144" s="250">
        <v>120.95</v>
      </c>
      <c r="I144" s="251"/>
      <c r="J144" s="247"/>
      <c r="K144" s="247"/>
      <c r="L144" s="252"/>
      <c r="M144" s="253"/>
      <c r="N144" s="254"/>
      <c r="O144" s="254"/>
      <c r="P144" s="254"/>
      <c r="Q144" s="254"/>
      <c r="R144" s="254"/>
      <c r="S144" s="254"/>
      <c r="T144" s="255"/>
      <c r="AT144" s="256" t="s">
        <v>136</v>
      </c>
      <c r="AU144" s="256" t="s">
        <v>84</v>
      </c>
      <c r="AV144" s="13" t="s">
        <v>134</v>
      </c>
      <c r="AW144" s="13" t="s">
        <v>31</v>
      </c>
      <c r="AX144" s="13" t="s">
        <v>82</v>
      </c>
      <c r="AY144" s="256" t="s">
        <v>126</v>
      </c>
    </row>
    <row r="145" s="1" customFormat="1" ht="24" customHeight="1">
      <c r="B145" s="36"/>
      <c r="C145" s="221" t="s">
        <v>158</v>
      </c>
      <c r="D145" s="221" t="s">
        <v>129</v>
      </c>
      <c r="E145" s="222" t="s">
        <v>706</v>
      </c>
      <c r="F145" s="223" t="s">
        <v>707</v>
      </c>
      <c r="G145" s="224" t="s">
        <v>132</v>
      </c>
      <c r="H145" s="225">
        <v>30.238</v>
      </c>
      <c r="I145" s="226"/>
      <c r="J145" s="227">
        <f>ROUND(I145*H145,2)</f>
        <v>0</v>
      </c>
      <c r="K145" s="223" t="s">
        <v>1</v>
      </c>
      <c r="L145" s="41"/>
      <c r="M145" s="228" t="s">
        <v>1</v>
      </c>
      <c r="N145" s="229" t="s">
        <v>39</v>
      </c>
      <c r="O145" s="84"/>
      <c r="P145" s="230">
        <f>O145*H145</f>
        <v>0</v>
      </c>
      <c r="Q145" s="230">
        <v>0.040000000000000001</v>
      </c>
      <c r="R145" s="230">
        <f>Q145*H145</f>
        <v>1.2095199999999999</v>
      </c>
      <c r="S145" s="230">
        <v>0</v>
      </c>
      <c r="T145" s="231">
        <f>S145*H145</f>
        <v>0</v>
      </c>
      <c r="AR145" s="232" t="s">
        <v>134</v>
      </c>
      <c r="AT145" s="232" t="s">
        <v>129</v>
      </c>
      <c r="AU145" s="232" t="s">
        <v>84</v>
      </c>
      <c r="AY145" s="15" t="s">
        <v>126</v>
      </c>
      <c r="BE145" s="233">
        <f><![CDATA[IF(N145="základní",J145,0)]]></f>
        <v>0</v>
      </c>
      <c r="BF145" s="233">
        <f><![CDATA[IF(N145="snížená",J145,0)]]></f>
        <v>0</v>
      </c>
      <c r="BG145" s="233">
        <f><![CDATA[IF(N145="zákl. přenesená",J145,0)]]></f>
        <v>0</v>
      </c>
      <c r="BH145" s="233">
        <f><![CDATA[IF(N145="sníž. přenesená",J145,0)]]></f>
        <v>0</v>
      </c>
      <c r="BI145" s="233">
        <f><![CDATA[IF(N145="nulová",J145,0)]]></f>
        <v>0</v>
      </c>
      <c r="BJ145" s="15" t="s">
        <v>82</v>
      </c>
      <c r="BK145" s="233">
        <f>ROUND(I145*H145,2)</f>
        <v>0</v>
      </c>
      <c r="BL145" s="15" t="s">
        <v>134</v>
      </c>
      <c r="BM145" s="232" t="s">
        <v>825</v>
      </c>
    </row>
    <row r="146" s="12" customFormat="1">
      <c r="B146" s="234"/>
      <c r="C146" s="235"/>
      <c r="D146" s="236" t="s">
        <v>136</v>
      </c>
      <c r="E146" s="237" t="s">
        <v>1</v>
      </c>
      <c r="F146" s="238" t="s">
        <v>826</v>
      </c>
      <c r="G146" s="235"/>
      <c r="H146" s="239">
        <v>30.238</v>
      </c>
      <c r="I146" s="240"/>
      <c r="J146" s="235"/>
      <c r="K146" s="235"/>
      <c r="L146" s="241"/>
      <c r="M146" s="242"/>
      <c r="N146" s="243"/>
      <c r="O146" s="243"/>
      <c r="P146" s="243"/>
      <c r="Q146" s="243"/>
      <c r="R146" s="243"/>
      <c r="S146" s="243"/>
      <c r="T146" s="244"/>
      <c r="AT146" s="245" t="s">
        <v>136</v>
      </c>
      <c r="AU146" s="245" t="s">
        <v>84</v>
      </c>
      <c r="AV146" s="12" t="s">
        <v>84</v>
      </c>
      <c r="AW146" s="12" t="s">
        <v>31</v>
      </c>
      <c r="AX146" s="12" t="s">
        <v>82</v>
      </c>
      <c r="AY146" s="245" t="s">
        <v>126</v>
      </c>
    </row>
    <row r="147" s="1" customFormat="1" ht="36" customHeight="1">
      <c r="B147" s="36"/>
      <c r="C147" s="221" t="s">
        <v>162</v>
      </c>
      <c r="D147" s="221" t="s">
        <v>129</v>
      </c>
      <c r="E147" s="222" t="s">
        <v>710</v>
      </c>
      <c r="F147" s="223" t="s">
        <v>711</v>
      </c>
      <c r="G147" s="224" t="s">
        <v>132</v>
      </c>
      <c r="H147" s="225">
        <v>356.85000000000002</v>
      </c>
      <c r="I147" s="226"/>
      <c r="J147" s="227">
        <f>ROUND(I147*H147,2)</f>
        <v>0</v>
      </c>
      <c r="K147" s="223" t="s">
        <v>1</v>
      </c>
      <c r="L147" s="41"/>
      <c r="M147" s="228" t="s">
        <v>1</v>
      </c>
      <c r="N147" s="229" t="s">
        <v>39</v>
      </c>
      <c r="O147" s="84"/>
      <c r="P147" s="230">
        <f>O147*H147</f>
        <v>0</v>
      </c>
      <c r="Q147" s="230">
        <v>0</v>
      </c>
      <c r="R147" s="230">
        <f>Q147*H147</f>
        <v>0</v>
      </c>
      <c r="S147" s="230">
        <v>0</v>
      </c>
      <c r="T147" s="231">
        <f>S147*H147</f>
        <v>0</v>
      </c>
      <c r="AR147" s="232" t="s">
        <v>134</v>
      </c>
      <c r="AT147" s="232" t="s">
        <v>129</v>
      </c>
      <c r="AU147" s="232" t="s">
        <v>84</v>
      </c>
      <c r="AY147" s="15" t="s">
        <v>126</v>
      </c>
      <c r="BE147" s="233">
        <f><![CDATA[IF(N147="základní",J147,0)]]></f>
        <v>0</v>
      </c>
      <c r="BF147" s="233">
        <f><![CDATA[IF(N147="snížená",J147,0)]]></f>
        <v>0</v>
      </c>
      <c r="BG147" s="233">
        <f><![CDATA[IF(N147="zákl. přenesená",J147,0)]]></f>
        <v>0</v>
      </c>
      <c r="BH147" s="233">
        <f><![CDATA[IF(N147="sníž. přenesená",J147,0)]]></f>
        <v>0</v>
      </c>
      <c r="BI147" s="233">
        <f><![CDATA[IF(N147="nulová",J147,0)]]></f>
        <v>0</v>
      </c>
      <c r="BJ147" s="15" t="s">
        <v>82</v>
      </c>
      <c r="BK147" s="233">
        <f>ROUND(I147*H147,2)</f>
        <v>0</v>
      </c>
      <c r="BL147" s="15" t="s">
        <v>134</v>
      </c>
      <c r="BM147" s="232" t="s">
        <v>827</v>
      </c>
    </row>
    <row r="148" s="12" customFormat="1">
      <c r="B148" s="234"/>
      <c r="C148" s="235"/>
      <c r="D148" s="236" t="s">
        <v>136</v>
      </c>
      <c r="E148" s="237" t="s">
        <v>1</v>
      </c>
      <c r="F148" s="238" t="s">
        <v>828</v>
      </c>
      <c r="G148" s="235"/>
      <c r="H148" s="239">
        <v>146.69999999999999</v>
      </c>
      <c r="I148" s="240"/>
      <c r="J148" s="235"/>
      <c r="K148" s="235"/>
      <c r="L148" s="241"/>
      <c r="M148" s="242"/>
      <c r="N148" s="243"/>
      <c r="O148" s="243"/>
      <c r="P148" s="243"/>
      <c r="Q148" s="243"/>
      <c r="R148" s="243"/>
      <c r="S148" s="243"/>
      <c r="T148" s="244"/>
      <c r="AT148" s="245" t="s">
        <v>136</v>
      </c>
      <c r="AU148" s="245" t="s">
        <v>84</v>
      </c>
      <c r="AV148" s="12" t="s">
        <v>84</v>
      </c>
      <c r="AW148" s="12" t="s">
        <v>31</v>
      </c>
      <c r="AX148" s="12" t="s">
        <v>74</v>
      </c>
      <c r="AY148" s="245" t="s">
        <v>126</v>
      </c>
    </row>
    <row r="149" s="12" customFormat="1">
      <c r="B149" s="234"/>
      <c r="C149" s="235"/>
      <c r="D149" s="236" t="s">
        <v>136</v>
      </c>
      <c r="E149" s="237" t="s">
        <v>1</v>
      </c>
      <c r="F149" s="238" t="s">
        <v>829</v>
      </c>
      <c r="G149" s="235"/>
      <c r="H149" s="239">
        <v>134.69999999999999</v>
      </c>
      <c r="I149" s="240"/>
      <c r="J149" s="235"/>
      <c r="K149" s="235"/>
      <c r="L149" s="241"/>
      <c r="M149" s="242"/>
      <c r="N149" s="243"/>
      <c r="O149" s="243"/>
      <c r="P149" s="243"/>
      <c r="Q149" s="243"/>
      <c r="R149" s="243"/>
      <c r="S149" s="243"/>
      <c r="T149" s="244"/>
      <c r="AT149" s="245" t="s">
        <v>136</v>
      </c>
      <c r="AU149" s="245" t="s">
        <v>84</v>
      </c>
      <c r="AV149" s="12" t="s">
        <v>84</v>
      </c>
      <c r="AW149" s="12" t="s">
        <v>31</v>
      </c>
      <c r="AX149" s="12" t="s">
        <v>74</v>
      </c>
      <c r="AY149" s="245" t="s">
        <v>126</v>
      </c>
    </row>
    <row r="150" s="12" customFormat="1">
      <c r="B150" s="234"/>
      <c r="C150" s="235"/>
      <c r="D150" s="236" t="s">
        <v>136</v>
      </c>
      <c r="E150" s="237" t="s">
        <v>1</v>
      </c>
      <c r="F150" s="238" t="s">
        <v>830</v>
      </c>
      <c r="G150" s="235"/>
      <c r="H150" s="239">
        <v>75.450000000000003</v>
      </c>
      <c r="I150" s="240"/>
      <c r="J150" s="235"/>
      <c r="K150" s="235"/>
      <c r="L150" s="241"/>
      <c r="M150" s="242"/>
      <c r="N150" s="243"/>
      <c r="O150" s="243"/>
      <c r="P150" s="243"/>
      <c r="Q150" s="243"/>
      <c r="R150" s="243"/>
      <c r="S150" s="243"/>
      <c r="T150" s="244"/>
      <c r="AT150" s="245" t="s">
        <v>136</v>
      </c>
      <c r="AU150" s="245" t="s">
        <v>84</v>
      </c>
      <c r="AV150" s="12" t="s">
        <v>84</v>
      </c>
      <c r="AW150" s="12" t="s">
        <v>31</v>
      </c>
      <c r="AX150" s="12" t="s">
        <v>74</v>
      </c>
      <c r="AY150" s="245" t="s">
        <v>126</v>
      </c>
    </row>
    <row r="151" s="13" customFormat="1">
      <c r="B151" s="246"/>
      <c r="C151" s="247"/>
      <c r="D151" s="236" t="s">
        <v>136</v>
      </c>
      <c r="E151" s="248" t="s">
        <v>1</v>
      </c>
      <c r="F151" s="249" t="s">
        <v>144</v>
      </c>
      <c r="G151" s="247"/>
      <c r="H151" s="250">
        <v>356.85000000000002</v>
      </c>
      <c r="I151" s="251"/>
      <c r="J151" s="247"/>
      <c r="K151" s="247"/>
      <c r="L151" s="252"/>
      <c r="M151" s="253"/>
      <c r="N151" s="254"/>
      <c r="O151" s="254"/>
      <c r="P151" s="254"/>
      <c r="Q151" s="254"/>
      <c r="R151" s="254"/>
      <c r="S151" s="254"/>
      <c r="T151" s="255"/>
      <c r="AT151" s="256" t="s">
        <v>136</v>
      </c>
      <c r="AU151" s="256" t="s">
        <v>84</v>
      </c>
      <c r="AV151" s="13" t="s">
        <v>134</v>
      </c>
      <c r="AW151" s="13" t="s">
        <v>31</v>
      </c>
      <c r="AX151" s="13" t="s">
        <v>82</v>
      </c>
      <c r="AY151" s="256" t="s">
        <v>126</v>
      </c>
    </row>
    <row r="152" s="11" customFormat="1" ht="22.8" customHeight="1">
      <c r="B152" s="205"/>
      <c r="C152" s="206"/>
      <c r="D152" s="207" t="s">
        <v>73</v>
      </c>
      <c r="E152" s="219" t="s">
        <v>127</v>
      </c>
      <c r="F152" s="219" t="s">
        <v>128</v>
      </c>
      <c r="G152" s="206"/>
      <c r="H152" s="206"/>
      <c r="I152" s="209"/>
      <c r="J152" s="220">
        <f>BK152</f>
        <v>0</v>
      </c>
      <c r="K152" s="206"/>
      <c r="L152" s="211"/>
      <c r="M152" s="212"/>
      <c r="N152" s="213"/>
      <c r="O152" s="213"/>
      <c r="P152" s="214">
        <f>P153+SUM(P154:P166)</f>
        <v>0</v>
      </c>
      <c r="Q152" s="213"/>
      <c r="R152" s="214">
        <f>R153+SUM(R154:R166)</f>
        <v>0</v>
      </c>
      <c r="S152" s="213"/>
      <c r="T152" s="215">
        <f>T153+SUM(T154:T166)</f>
        <v>8.2792849999999998</v>
      </c>
      <c r="AR152" s="216" t="s">
        <v>82</v>
      </c>
      <c r="AT152" s="217" t="s">
        <v>73</v>
      </c>
      <c r="AU152" s="217" t="s">
        <v>82</v>
      </c>
      <c r="AY152" s="216" t="s">
        <v>126</v>
      </c>
      <c r="BK152" s="218">
        <f>BK153+SUM(BK154:BK166)</f>
        <v>0</v>
      </c>
    </row>
    <row r="153" s="1" customFormat="1" ht="24" customHeight="1">
      <c r="B153" s="36"/>
      <c r="C153" s="221" t="s">
        <v>168</v>
      </c>
      <c r="D153" s="221" t="s">
        <v>129</v>
      </c>
      <c r="E153" s="222" t="s">
        <v>578</v>
      </c>
      <c r="F153" s="223" t="s">
        <v>579</v>
      </c>
      <c r="G153" s="224" t="s">
        <v>220</v>
      </c>
      <c r="H153" s="225">
        <v>120.95</v>
      </c>
      <c r="I153" s="226"/>
      <c r="J153" s="227">
        <f>ROUND(I153*H153,2)</f>
        <v>0</v>
      </c>
      <c r="K153" s="223" t="s">
        <v>1</v>
      </c>
      <c r="L153" s="41"/>
      <c r="M153" s="228" t="s">
        <v>1</v>
      </c>
      <c r="N153" s="229" t="s">
        <v>39</v>
      </c>
      <c r="O153" s="84"/>
      <c r="P153" s="230">
        <f>O153*H153</f>
        <v>0</v>
      </c>
      <c r="Q153" s="230">
        <v>0</v>
      </c>
      <c r="R153" s="230">
        <f>Q153*H153</f>
        <v>0</v>
      </c>
      <c r="S153" s="230">
        <v>0.0035000000000000001</v>
      </c>
      <c r="T153" s="231">
        <f>S153*H153</f>
        <v>0.42332500000000001</v>
      </c>
      <c r="AR153" s="232" t="s">
        <v>134</v>
      </c>
      <c r="AT153" s="232" t="s">
        <v>129</v>
      </c>
      <c r="AU153" s="232" t="s">
        <v>84</v>
      </c>
      <c r="AY153" s="15" t="s">
        <v>126</v>
      </c>
      <c r="BE153" s="233">
        <f><![CDATA[IF(N153="základní",J153,0)]]></f>
        <v>0</v>
      </c>
      <c r="BF153" s="233">
        <f><![CDATA[IF(N153="snížená",J153,0)]]></f>
        <v>0</v>
      </c>
      <c r="BG153" s="233">
        <f><![CDATA[IF(N153="zákl. přenesená",J153,0)]]></f>
        <v>0</v>
      </c>
      <c r="BH153" s="233">
        <f><![CDATA[IF(N153="sníž. přenesená",J153,0)]]></f>
        <v>0</v>
      </c>
      <c r="BI153" s="233">
        <f><![CDATA[IF(N153="nulová",J153,0)]]></f>
        <v>0</v>
      </c>
      <c r="BJ153" s="15" t="s">
        <v>82</v>
      </c>
      <c r="BK153" s="233">
        <f>ROUND(I153*H153,2)</f>
        <v>0</v>
      </c>
      <c r="BL153" s="15" t="s">
        <v>134</v>
      </c>
      <c r="BM153" s="232" t="s">
        <v>580</v>
      </c>
    </row>
    <row r="154" s="12" customFormat="1">
      <c r="B154" s="234"/>
      <c r="C154" s="235"/>
      <c r="D154" s="236" t="s">
        <v>136</v>
      </c>
      <c r="E154" s="237" t="s">
        <v>1</v>
      </c>
      <c r="F154" s="238" t="s">
        <v>581</v>
      </c>
      <c r="G154" s="235"/>
      <c r="H154" s="239">
        <v>50.899999999999999</v>
      </c>
      <c r="I154" s="240"/>
      <c r="J154" s="235"/>
      <c r="K154" s="235"/>
      <c r="L154" s="241"/>
      <c r="M154" s="242"/>
      <c r="N154" s="243"/>
      <c r="O154" s="243"/>
      <c r="P154" s="243"/>
      <c r="Q154" s="243"/>
      <c r="R154" s="243"/>
      <c r="S154" s="243"/>
      <c r="T154" s="244"/>
      <c r="AT154" s="245" t="s">
        <v>136</v>
      </c>
      <c r="AU154" s="245" t="s">
        <v>84</v>
      </c>
      <c r="AV154" s="12" t="s">
        <v>84</v>
      </c>
      <c r="AW154" s="12" t="s">
        <v>31</v>
      </c>
      <c r="AX154" s="12" t="s">
        <v>74</v>
      </c>
      <c r="AY154" s="245" t="s">
        <v>126</v>
      </c>
    </row>
    <row r="155" s="12" customFormat="1">
      <c r="B155" s="234"/>
      <c r="C155" s="235"/>
      <c r="D155" s="236" t="s">
        <v>136</v>
      </c>
      <c r="E155" s="237" t="s">
        <v>1</v>
      </c>
      <c r="F155" s="238" t="s">
        <v>582</v>
      </c>
      <c r="G155" s="235"/>
      <c r="H155" s="239">
        <v>44.899999999999999</v>
      </c>
      <c r="I155" s="240"/>
      <c r="J155" s="235"/>
      <c r="K155" s="235"/>
      <c r="L155" s="241"/>
      <c r="M155" s="242"/>
      <c r="N155" s="243"/>
      <c r="O155" s="243"/>
      <c r="P155" s="243"/>
      <c r="Q155" s="243"/>
      <c r="R155" s="243"/>
      <c r="S155" s="243"/>
      <c r="T155" s="244"/>
      <c r="AT155" s="245" t="s">
        <v>136</v>
      </c>
      <c r="AU155" s="245" t="s">
        <v>84</v>
      </c>
      <c r="AV155" s="12" t="s">
        <v>84</v>
      </c>
      <c r="AW155" s="12" t="s">
        <v>31</v>
      </c>
      <c r="AX155" s="12" t="s">
        <v>74</v>
      </c>
      <c r="AY155" s="245" t="s">
        <v>126</v>
      </c>
    </row>
    <row r="156" s="12" customFormat="1">
      <c r="B156" s="234"/>
      <c r="C156" s="235"/>
      <c r="D156" s="236" t="s">
        <v>136</v>
      </c>
      <c r="E156" s="237" t="s">
        <v>1</v>
      </c>
      <c r="F156" s="238" t="s">
        <v>583</v>
      </c>
      <c r="G156" s="235"/>
      <c r="H156" s="239">
        <v>25.149999999999999</v>
      </c>
      <c r="I156" s="240"/>
      <c r="J156" s="235"/>
      <c r="K156" s="235"/>
      <c r="L156" s="241"/>
      <c r="M156" s="242"/>
      <c r="N156" s="243"/>
      <c r="O156" s="243"/>
      <c r="P156" s="243"/>
      <c r="Q156" s="243"/>
      <c r="R156" s="243"/>
      <c r="S156" s="243"/>
      <c r="T156" s="244"/>
      <c r="AT156" s="245" t="s">
        <v>136</v>
      </c>
      <c r="AU156" s="245" t="s">
        <v>84</v>
      </c>
      <c r="AV156" s="12" t="s">
        <v>84</v>
      </c>
      <c r="AW156" s="12" t="s">
        <v>31</v>
      </c>
      <c r="AX156" s="12" t="s">
        <v>74</v>
      </c>
      <c r="AY156" s="245" t="s">
        <v>126</v>
      </c>
    </row>
    <row r="157" s="13" customFormat="1">
      <c r="B157" s="246"/>
      <c r="C157" s="247"/>
      <c r="D157" s="236" t="s">
        <v>136</v>
      </c>
      <c r="E157" s="248" t="s">
        <v>1</v>
      </c>
      <c r="F157" s="249" t="s">
        <v>144</v>
      </c>
      <c r="G157" s="247"/>
      <c r="H157" s="250">
        <v>120.95</v>
      </c>
      <c r="I157" s="251"/>
      <c r="J157" s="247"/>
      <c r="K157" s="247"/>
      <c r="L157" s="252"/>
      <c r="M157" s="253"/>
      <c r="N157" s="254"/>
      <c r="O157" s="254"/>
      <c r="P157" s="254"/>
      <c r="Q157" s="254"/>
      <c r="R157" s="254"/>
      <c r="S157" s="254"/>
      <c r="T157" s="255"/>
      <c r="AT157" s="256" t="s">
        <v>136</v>
      </c>
      <c r="AU157" s="256" t="s">
        <v>84</v>
      </c>
      <c r="AV157" s="13" t="s">
        <v>134</v>
      </c>
      <c r="AW157" s="13" t="s">
        <v>31</v>
      </c>
      <c r="AX157" s="13" t="s">
        <v>82</v>
      </c>
      <c r="AY157" s="256" t="s">
        <v>126</v>
      </c>
    </row>
    <row r="158" s="1" customFormat="1" ht="24" customHeight="1">
      <c r="B158" s="36"/>
      <c r="C158" s="221" t="s">
        <v>172</v>
      </c>
      <c r="D158" s="221" t="s">
        <v>129</v>
      </c>
      <c r="E158" s="222" t="s">
        <v>146</v>
      </c>
      <c r="F158" s="223" t="s">
        <v>585</v>
      </c>
      <c r="G158" s="224" t="s">
        <v>132</v>
      </c>
      <c r="H158" s="225">
        <v>6</v>
      </c>
      <c r="I158" s="226"/>
      <c r="J158" s="227">
        <f>ROUND(I158*H158,2)</f>
        <v>0</v>
      </c>
      <c r="K158" s="223" t="s">
        <v>133</v>
      </c>
      <c r="L158" s="41"/>
      <c r="M158" s="228" t="s">
        <v>1</v>
      </c>
      <c r="N158" s="229" t="s">
        <v>39</v>
      </c>
      <c r="O158" s="84"/>
      <c r="P158" s="230">
        <f>O158*H158</f>
        <v>0</v>
      </c>
      <c r="Q158" s="230">
        <v>0</v>
      </c>
      <c r="R158" s="230">
        <f>Q158*H158</f>
        <v>0</v>
      </c>
      <c r="S158" s="230">
        <v>0.050000000000000003</v>
      </c>
      <c r="T158" s="231">
        <f>S158*H158</f>
        <v>0.30000000000000004</v>
      </c>
      <c r="AR158" s="232" t="s">
        <v>134</v>
      </c>
      <c r="AT158" s="232" t="s">
        <v>129</v>
      </c>
      <c r="AU158" s="232" t="s">
        <v>84</v>
      </c>
      <c r="AY158" s="15" t="s">
        <v>126</v>
      </c>
      <c r="BE158" s="233">
        <f><![CDATA[IF(N158="základní",J158,0)]]></f>
        <v>0</v>
      </c>
      <c r="BF158" s="233">
        <f><![CDATA[IF(N158="snížená",J158,0)]]></f>
        <v>0</v>
      </c>
      <c r="BG158" s="233">
        <f><![CDATA[IF(N158="zákl. přenesená",J158,0)]]></f>
        <v>0</v>
      </c>
      <c r="BH158" s="233">
        <f><![CDATA[IF(N158="sníž. přenesená",J158,0)]]></f>
        <v>0</v>
      </c>
      <c r="BI158" s="233">
        <f><![CDATA[IF(N158="nulová",J158,0)]]></f>
        <v>0</v>
      </c>
      <c r="BJ158" s="15" t="s">
        <v>82</v>
      </c>
      <c r="BK158" s="233">
        <f>ROUND(I158*H158,2)</f>
        <v>0</v>
      </c>
      <c r="BL158" s="15" t="s">
        <v>134</v>
      </c>
      <c r="BM158" s="232" t="s">
        <v>586</v>
      </c>
    </row>
    <row r="159" s="12" customFormat="1">
      <c r="B159" s="234"/>
      <c r="C159" s="235"/>
      <c r="D159" s="236" t="s">
        <v>136</v>
      </c>
      <c r="E159" s="237" t="s">
        <v>1</v>
      </c>
      <c r="F159" s="238" t="s">
        <v>587</v>
      </c>
      <c r="G159" s="235"/>
      <c r="H159" s="239">
        <v>6</v>
      </c>
      <c r="I159" s="240"/>
      <c r="J159" s="235"/>
      <c r="K159" s="235"/>
      <c r="L159" s="241"/>
      <c r="M159" s="242"/>
      <c r="N159" s="243"/>
      <c r="O159" s="243"/>
      <c r="P159" s="243"/>
      <c r="Q159" s="243"/>
      <c r="R159" s="243"/>
      <c r="S159" s="243"/>
      <c r="T159" s="244"/>
      <c r="AT159" s="245" t="s">
        <v>136</v>
      </c>
      <c r="AU159" s="245" t="s">
        <v>84</v>
      </c>
      <c r="AV159" s="12" t="s">
        <v>84</v>
      </c>
      <c r="AW159" s="12" t="s">
        <v>31</v>
      </c>
      <c r="AX159" s="12" t="s">
        <v>74</v>
      </c>
      <c r="AY159" s="245" t="s">
        <v>126</v>
      </c>
    </row>
    <row r="160" s="13" customFormat="1">
      <c r="B160" s="246"/>
      <c r="C160" s="247"/>
      <c r="D160" s="236" t="s">
        <v>136</v>
      </c>
      <c r="E160" s="248" t="s">
        <v>1</v>
      </c>
      <c r="F160" s="249" t="s">
        <v>144</v>
      </c>
      <c r="G160" s="247"/>
      <c r="H160" s="250">
        <v>6</v>
      </c>
      <c r="I160" s="251"/>
      <c r="J160" s="247"/>
      <c r="K160" s="247"/>
      <c r="L160" s="252"/>
      <c r="M160" s="253"/>
      <c r="N160" s="254"/>
      <c r="O160" s="254"/>
      <c r="P160" s="254"/>
      <c r="Q160" s="254"/>
      <c r="R160" s="254"/>
      <c r="S160" s="254"/>
      <c r="T160" s="255"/>
      <c r="AT160" s="256" t="s">
        <v>136</v>
      </c>
      <c r="AU160" s="256" t="s">
        <v>84</v>
      </c>
      <c r="AV160" s="13" t="s">
        <v>134</v>
      </c>
      <c r="AW160" s="13" t="s">
        <v>31</v>
      </c>
      <c r="AX160" s="13" t="s">
        <v>82</v>
      </c>
      <c r="AY160" s="256" t="s">
        <v>126</v>
      </c>
    </row>
    <row r="161" s="1" customFormat="1" ht="24" customHeight="1">
      <c r="B161" s="36"/>
      <c r="C161" s="221" t="s">
        <v>127</v>
      </c>
      <c r="D161" s="221" t="s">
        <v>129</v>
      </c>
      <c r="E161" s="222" t="s">
        <v>589</v>
      </c>
      <c r="F161" s="223" t="s">
        <v>590</v>
      </c>
      <c r="G161" s="224" t="s">
        <v>132</v>
      </c>
      <c r="H161" s="225">
        <v>164.25999999999999</v>
      </c>
      <c r="I161" s="226"/>
      <c r="J161" s="227">
        <f>ROUND(I161*H161,2)</f>
        <v>0</v>
      </c>
      <c r="K161" s="223" t="s">
        <v>133</v>
      </c>
      <c r="L161" s="41"/>
      <c r="M161" s="228" t="s">
        <v>1</v>
      </c>
      <c r="N161" s="229" t="s">
        <v>39</v>
      </c>
      <c r="O161" s="84"/>
      <c r="P161" s="230">
        <f>O161*H161</f>
        <v>0</v>
      </c>
      <c r="Q161" s="230">
        <v>0</v>
      </c>
      <c r="R161" s="230">
        <f>Q161*H161</f>
        <v>0</v>
      </c>
      <c r="S161" s="230">
        <v>0.045999999999999999</v>
      </c>
      <c r="T161" s="231">
        <f>S161*H161</f>
        <v>7.5559599999999998</v>
      </c>
      <c r="AR161" s="232" t="s">
        <v>134</v>
      </c>
      <c r="AT161" s="232" t="s">
        <v>129</v>
      </c>
      <c r="AU161" s="232" t="s">
        <v>84</v>
      </c>
      <c r="AY161" s="15" t="s">
        <v>126</v>
      </c>
      <c r="BE161" s="233">
        <f><![CDATA[IF(N161="základní",J161,0)]]></f>
        <v>0</v>
      </c>
      <c r="BF161" s="233">
        <f><![CDATA[IF(N161="snížená",J161,0)]]></f>
        <v>0</v>
      </c>
      <c r="BG161" s="233">
        <f><![CDATA[IF(N161="zákl. přenesená",J161,0)]]></f>
        <v>0</v>
      </c>
      <c r="BH161" s="233">
        <f><![CDATA[IF(N161="sníž. přenesená",J161,0)]]></f>
        <v>0</v>
      </c>
      <c r="BI161" s="233">
        <f><![CDATA[IF(N161="nulová",J161,0)]]></f>
        <v>0</v>
      </c>
      <c r="BJ161" s="15" t="s">
        <v>82</v>
      </c>
      <c r="BK161" s="233">
        <f>ROUND(I161*H161,2)</f>
        <v>0</v>
      </c>
      <c r="BL161" s="15" t="s">
        <v>134</v>
      </c>
      <c r="BM161" s="232" t="s">
        <v>591</v>
      </c>
    </row>
    <row r="162" s="12" customFormat="1">
      <c r="B162" s="234"/>
      <c r="C162" s="235"/>
      <c r="D162" s="236" t="s">
        <v>136</v>
      </c>
      <c r="E162" s="237" t="s">
        <v>1</v>
      </c>
      <c r="F162" s="238" t="s">
        <v>592</v>
      </c>
      <c r="G162" s="235"/>
      <c r="H162" s="239">
        <v>80.200000000000003</v>
      </c>
      <c r="I162" s="240"/>
      <c r="J162" s="235"/>
      <c r="K162" s="235"/>
      <c r="L162" s="241"/>
      <c r="M162" s="242"/>
      <c r="N162" s="243"/>
      <c r="O162" s="243"/>
      <c r="P162" s="243"/>
      <c r="Q162" s="243"/>
      <c r="R162" s="243"/>
      <c r="S162" s="243"/>
      <c r="T162" s="244"/>
      <c r="AT162" s="245" t="s">
        <v>136</v>
      </c>
      <c r="AU162" s="245" t="s">
        <v>84</v>
      </c>
      <c r="AV162" s="12" t="s">
        <v>84</v>
      </c>
      <c r="AW162" s="12" t="s">
        <v>31</v>
      </c>
      <c r="AX162" s="12" t="s">
        <v>74</v>
      </c>
      <c r="AY162" s="245" t="s">
        <v>126</v>
      </c>
    </row>
    <row r="163" s="12" customFormat="1">
      <c r="B163" s="234"/>
      <c r="C163" s="235"/>
      <c r="D163" s="236" t="s">
        <v>136</v>
      </c>
      <c r="E163" s="237" t="s">
        <v>1</v>
      </c>
      <c r="F163" s="238" t="s">
        <v>593</v>
      </c>
      <c r="G163" s="235"/>
      <c r="H163" s="239">
        <v>53.880000000000003</v>
      </c>
      <c r="I163" s="240"/>
      <c r="J163" s="235"/>
      <c r="K163" s="235"/>
      <c r="L163" s="241"/>
      <c r="M163" s="242"/>
      <c r="N163" s="243"/>
      <c r="O163" s="243"/>
      <c r="P163" s="243"/>
      <c r="Q163" s="243"/>
      <c r="R163" s="243"/>
      <c r="S163" s="243"/>
      <c r="T163" s="244"/>
      <c r="AT163" s="245" t="s">
        <v>136</v>
      </c>
      <c r="AU163" s="245" t="s">
        <v>84</v>
      </c>
      <c r="AV163" s="12" t="s">
        <v>84</v>
      </c>
      <c r="AW163" s="12" t="s">
        <v>31</v>
      </c>
      <c r="AX163" s="12" t="s">
        <v>74</v>
      </c>
      <c r="AY163" s="245" t="s">
        <v>126</v>
      </c>
    </row>
    <row r="164" s="12" customFormat="1">
      <c r="B164" s="234"/>
      <c r="C164" s="235"/>
      <c r="D164" s="236" t="s">
        <v>136</v>
      </c>
      <c r="E164" s="237" t="s">
        <v>1</v>
      </c>
      <c r="F164" s="238" t="s">
        <v>594</v>
      </c>
      <c r="G164" s="235"/>
      <c r="H164" s="239">
        <v>30.18</v>
      </c>
      <c r="I164" s="240"/>
      <c r="J164" s="235"/>
      <c r="K164" s="235"/>
      <c r="L164" s="241"/>
      <c r="M164" s="242"/>
      <c r="N164" s="243"/>
      <c r="O164" s="243"/>
      <c r="P164" s="243"/>
      <c r="Q164" s="243"/>
      <c r="R164" s="243"/>
      <c r="S164" s="243"/>
      <c r="T164" s="244"/>
      <c r="AT164" s="245" t="s">
        <v>136</v>
      </c>
      <c r="AU164" s="245" t="s">
        <v>84</v>
      </c>
      <c r="AV164" s="12" t="s">
        <v>84</v>
      </c>
      <c r="AW164" s="12" t="s">
        <v>31</v>
      </c>
      <c r="AX164" s="12" t="s">
        <v>74</v>
      </c>
      <c r="AY164" s="245" t="s">
        <v>126</v>
      </c>
    </row>
    <row r="165" s="13" customFormat="1">
      <c r="B165" s="246"/>
      <c r="C165" s="247"/>
      <c r="D165" s="236" t="s">
        <v>136</v>
      </c>
      <c r="E165" s="248" t="s">
        <v>1</v>
      </c>
      <c r="F165" s="249" t="s">
        <v>144</v>
      </c>
      <c r="G165" s="247"/>
      <c r="H165" s="250">
        <v>164.25999999999999</v>
      </c>
      <c r="I165" s="251"/>
      <c r="J165" s="247"/>
      <c r="K165" s="247"/>
      <c r="L165" s="252"/>
      <c r="M165" s="253"/>
      <c r="N165" s="254"/>
      <c r="O165" s="254"/>
      <c r="P165" s="254"/>
      <c r="Q165" s="254"/>
      <c r="R165" s="254"/>
      <c r="S165" s="254"/>
      <c r="T165" s="255"/>
      <c r="AT165" s="256" t="s">
        <v>136</v>
      </c>
      <c r="AU165" s="256" t="s">
        <v>84</v>
      </c>
      <c r="AV165" s="13" t="s">
        <v>134</v>
      </c>
      <c r="AW165" s="13" t="s">
        <v>31</v>
      </c>
      <c r="AX165" s="13" t="s">
        <v>82</v>
      </c>
      <c r="AY165" s="256" t="s">
        <v>126</v>
      </c>
    </row>
    <row r="166" s="11" customFormat="1" ht="20.88" customHeight="1">
      <c r="B166" s="205"/>
      <c r="C166" s="206"/>
      <c r="D166" s="207" t="s">
        <v>73</v>
      </c>
      <c r="E166" s="219" t="s">
        <v>595</v>
      </c>
      <c r="F166" s="219" t="s">
        <v>596</v>
      </c>
      <c r="G166" s="206"/>
      <c r="H166" s="206"/>
      <c r="I166" s="209"/>
      <c r="J166" s="220">
        <f>BK166</f>
        <v>0</v>
      </c>
      <c r="K166" s="206"/>
      <c r="L166" s="211"/>
      <c r="M166" s="212"/>
      <c r="N166" s="213"/>
      <c r="O166" s="213"/>
      <c r="P166" s="214">
        <f>SUM(P167:P174)</f>
        <v>0</v>
      </c>
      <c r="Q166" s="213"/>
      <c r="R166" s="214">
        <f>SUM(R167:R174)</f>
        <v>0</v>
      </c>
      <c r="S166" s="213"/>
      <c r="T166" s="215">
        <f>SUM(T167:T174)</f>
        <v>0</v>
      </c>
      <c r="AR166" s="216" t="s">
        <v>82</v>
      </c>
      <c r="AT166" s="217" t="s">
        <v>73</v>
      </c>
      <c r="AU166" s="217" t="s">
        <v>84</v>
      </c>
      <c r="AY166" s="216" t="s">
        <v>126</v>
      </c>
      <c r="BK166" s="218">
        <f>SUM(BK167:BK174)</f>
        <v>0</v>
      </c>
    </row>
    <row r="167" s="1" customFormat="1" ht="24" customHeight="1">
      <c r="B167" s="36"/>
      <c r="C167" s="221" t="s">
        <v>183</v>
      </c>
      <c r="D167" s="221" t="s">
        <v>129</v>
      </c>
      <c r="E167" s="222" t="s">
        <v>598</v>
      </c>
      <c r="F167" s="223" t="s">
        <v>164</v>
      </c>
      <c r="G167" s="224" t="s">
        <v>165</v>
      </c>
      <c r="H167" s="225">
        <v>8.2789999999999999</v>
      </c>
      <c r="I167" s="226"/>
      <c r="J167" s="227">
        <f>ROUND(I167*H167,2)</f>
        <v>0</v>
      </c>
      <c r="K167" s="223" t="s">
        <v>133</v>
      </c>
      <c r="L167" s="41"/>
      <c r="M167" s="228" t="s">
        <v>1</v>
      </c>
      <c r="N167" s="229" t="s">
        <v>39</v>
      </c>
      <c r="O167" s="84"/>
      <c r="P167" s="230">
        <f>O167*H167</f>
        <v>0</v>
      </c>
      <c r="Q167" s="230">
        <v>0</v>
      </c>
      <c r="R167" s="230">
        <f>Q167*H167</f>
        <v>0</v>
      </c>
      <c r="S167" s="230">
        <v>0</v>
      </c>
      <c r="T167" s="231">
        <f>S167*H167</f>
        <v>0</v>
      </c>
      <c r="AR167" s="232" t="s">
        <v>134</v>
      </c>
      <c r="AT167" s="232" t="s">
        <v>129</v>
      </c>
      <c r="AU167" s="232" t="s">
        <v>145</v>
      </c>
      <c r="AY167" s="15" t="s">
        <v>126</v>
      </c>
      <c r="BE167" s="233">
        <f><![CDATA[IF(N167="základní",J167,0)]]></f>
        <v>0</v>
      </c>
      <c r="BF167" s="233">
        <f><![CDATA[IF(N167="snížená",J167,0)]]></f>
        <v>0</v>
      </c>
      <c r="BG167" s="233">
        <f><![CDATA[IF(N167="zákl. přenesená",J167,0)]]></f>
        <v>0</v>
      </c>
      <c r="BH167" s="233">
        <f><![CDATA[IF(N167="sníž. přenesená",J167,0)]]></f>
        <v>0</v>
      </c>
      <c r="BI167" s="233">
        <f><![CDATA[IF(N167="nulová",J167,0)]]></f>
        <v>0</v>
      </c>
      <c r="BJ167" s="15" t="s">
        <v>82</v>
      </c>
      <c r="BK167" s="233">
        <f>ROUND(I167*H167,2)</f>
        <v>0</v>
      </c>
      <c r="BL167" s="15" t="s">
        <v>134</v>
      </c>
      <c r="BM167" s="232" t="s">
        <v>831</v>
      </c>
    </row>
    <row r="168" s="12" customFormat="1">
      <c r="B168" s="234"/>
      <c r="C168" s="235"/>
      <c r="D168" s="236" t="s">
        <v>136</v>
      </c>
      <c r="E168" s="237" t="s">
        <v>1</v>
      </c>
      <c r="F168" s="238" t="s">
        <v>832</v>
      </c>
      <c r="G168" s="235"/>
      <c r="H168" s="239">
        <v>8.2789999999999999</v>
      </c>
      <c r="I168" s="240"/>
      <c r="J168" s="235"/>
      <c r="K168" s="235"/>
      <c r="L168" s="241"/>
      <c r="M168" s="242"/>
      <c r="N168" s="243"/>
      <c r="O168" s="243"/>
      <c r="P168" s="243"/>
      <c r="Q168" s="243"/>
      <c r="R168" s="243"/>
      <c r="S168" s="243"/>
      <c r="T168" s="244"/>
      <c r="AT168" s="245" t="s">
        <v>136</v>
      </c>
      <c r="AU168" s="245" t="s">
        <v>145</v>
      </c>
      <c r="AV168" s="12" t="s">
        <v>84</v>
      </c>
      <c r="AW168" s="12" t="s">
        <v>31</v>
      </c>
      <c r="AX168" s="12" t="s">
        <v>82</v>
      </c>
      <c r="AY168" s="245" t="s">
        <v>126</v>
      </c>
    </row>
    <row r="169" s="1" customFormat="1" ht="24" customHeight="1">
      <c r="B169" s="36"/>
      <c r="C169" s="221" t="s">
        <v>188</v>
      </c>
      <c r="D169" s="221" t="s">
        <v>129</v>
      </c>
      <c r="E169" s="222" t="s">
        <v>169</v>
      </c>
      <c r="F169" s="223" t="s">
        <v>170</v>
      </c>
      <c r="G169" s="224" t="s">
        <v>165</v>
      </c>
      <c r="H169" s="225">
        <v>8.2789999999999999</v>
      </c>
      <c r="I169" s="226"/>
      <c r="J169" s="227">
        <f>ROUND(I169*H169,2)</f>
        <v>0</v>
      </c>
      <c r="K169" s="223" t="s">
        <v>133</v>
      </c>
      <c r="L169" s="41"/>
      <c r="M169" s="228" t="s">
        <v>1</v>
      </c>
      <c r="N169" s="229" t="s">
        <v>39</v>
      </c>
      <c r="O169" s="84"/>
      <c r="P169" s="230">
        <f>O169*H169</f>
        <v>0</v>
      </c>
      <c r="Q169" s="230">
        <v>0</v>
      </c>
      <c r="R169" s="230">
        <f>Q169*H169</f>
        <v>0</v>
      </c>
      <c r="S169" s="230">
        <v>0</v>
      </c>
      <c r="T169" s="231">
        <f>S169*H169</f>
        <v>0</v>
      </c>
      <c r="AR169" s="232" t="s">
        <v>134</v>
      </c>
      <c r="AT169" s="232" t="s">
        <v>129</v>
      </c>
      <c r="AU169" s="232" t="s">
        <v>145</v>
      </c>
      <c r="AY169" s="15" t="s">
        <v>126</v>
      </c>
      <c r="BE169" s="233">
        <f><![CDATA[IF(N169="základní",J169,0)]]></f>
        <v>0</v>
      </c>
      <c r="BF169" s="233">
        <f><![CDATA[IF(N169="snížená",J169,0)]]></f>
        <v>0</v>
      </c>
      <c r="BG169" s="233">
        <f><![CDATA[IF(N169="zákl. přenesená",J169,0)]]></f>
        <v>0</v>
      </c>
      <c r="BH169" s="233">
        <f><![CDATA[IF(N169="sníž. přenesená",J169,0)]]></f>
        <v>0</v>
      </c>
      <c r="BI169" s="233">
        <f><![CDATA[IF(N169="nulová",J169,0)]]></f>
        <v>0</v>
      </c>
      <c r="BJ169" s="15" t="s">
        <v>82</v>
      </c>
      <c r="BK169" s="233">
        <f>ROUND(I169*H169,2)</f>
        <v>0</v>
      </c>
      <c r="BL169" s="15" t="s">
        <v>134</v>
      </c>
      <c r="BM169" s="232" t="s">
        <v>833</v>
      </c>
    </row>
    <row r="170" s="12" customFormat="1">
      <c r="B170" s="234"/>
      <c r="C170" s="235"/>
      <c r="D170" s="236" t="s">
        <v>136</v>
      </c>
      <c r="E170" s="235"/>
      <c r="F170" s="238" t="s">
        <v>834</v>
      </c>
      <c r="G170" s="235"/>
      <c r="H170" s="239">
        <v>8.2789999999999999</v>
      </c>
      <c r="I170" s="240"/>
      <c r="J170" s="235"/>
      <c r="K170" s="235"/>
      <c r="L170" s="241"/>
      <c r="M170" s="242"/>
      <c r="N170" s="243"/>
      <c r="O170" s="243"/>
      <c r="P170" s="243"/>
      <c r="Q170" s="243"/>
      <c r="R170" s="243"/>
      <c r="S170" s="243"/>
      <c r="T170" s="244"/>
      <c r="AT170" s="245" t="s">
        <v>136</v>
      </c>
      <c r="AU170" s="245" t="s">
        <v>145</v>
      </c>
      <c r="AV170" s="12" t="s">
        <v>84</v>
      </c>
      <c r="AW170" s="12" t="s">
        <v>4</v>
      </c>
      <c r="AX170" s="12" t="s">
        <v>82</v>
      </c>
      <c r="AY170" s="245" t="s">
        <v>126</v>
      </c>
    </row>
    <row r="171" s="1" customFormat="1" ht="24" customHeight="1">
      <c r="B171" s="36"/>
      <c r="C171" s="221" t="s">
        <v>192</v>
      </c>
      <c r="D171" s="221" t="s">
        <v>129</v>
      </c>
      <c r="E171" s="222" t="s">
        <v>173</v>
      </c>
      <c r="F171" s="223" t="s">
        <v>174</v>
      </c>
      <c r="G171" s="224" t="s">
        <v>165</v>
      </c>
      <c r="H171" s="225">
        <v>8.2789999999999999</v>
      </c>
      <c r="I171" s="226"/>
      <c r="J171" s="227">
        <f>ROUND(I171*H171,2)</f>
        <v>0</v>
      </c>
      <c r="K171" s="223" t="s">
        <v>1</v>
      </c>
      <c r="L171" s="41"/>
      <c r="M171" s="228" t="s">
        <v>1</v>
      </c>
      <c r="N171" s="229" t="s">
        <v>39</v>
      </c>
      <c r="O171" s="84"/>
      <c r="P171" s="230">
        <f>O171*H171</f>
        <v>0</v>
      </c>
      <c r="Q171" s="230">
        <v>0</v>
      </c>
      <c r="R171" s="230">
        <f>Q171*H171</f>
        <v>0</v>
      </c>
      <c r="S171" s="230">
        <v>0</v>
      </c>
      <c r="T171" s="231">
        <f>S171*H171</f>
        <v>0</v>
      </c>
      <c r="AR171" s="232" t="s">
        <v>134</v>
      </c>
      <c r="AT171" s="232" t="s">
        <v>129</v>
      </c>
      <c r="AU171" s="232" t="s">
        <v>145</v>
      </c>
      <c r="AY171" s="15" t="s">
        <v>126</v>
      </c>
      <c r="BE171" s="233">
        <f><![CDATA[IF(N171="základní",J171,0)]]></f>
        <v>0</v>
      </c>
      <c r="BF171" s="233">
        <f><![CDATA[IF(N171="snížená",J171,0)]]></f>
        <v>0</v>
      </c>
      <c r="BG171" s="233">
        <f><![CDATA[IF(N171="zákl. přenesená",J171,0)]]></f>
        <v>0</v>
      </c>
      <c r="BH171" s="233">
        <f><![CDATA[IF(N171="sníž. přenesená",J171,0)]]></f>
        <v>0</v>
      </c>
      <c r="BI171" s="233">
        <f><![CDATA[IF(N171="nulová",J171,0)]]></f>
        <v>0</v>
      </c>
      <c r="BJ171" s="15" t="s">
        <v>82</v>
      </c>
      <c r="BK171" s="233">
        <f>ROUND(I171*H171,2)</f>
        <v>0</v>
      </c>
      <c r="BL171" s="15" t="s">
        <v>134</v>
      </c>
      <c r="BM171" s="232" t="s">
        <v>835</v>
      </c>
    </row>
    <row r="172" s="1" customFormat="1" ht="16.5" customHeight="1">
      <c r="B172" s="36"/>
      <c r="C172" s="221" t="s">
        <v>201</v>
      </c>
      <c r="D172" s="221" t="s">
        <v>129</v>
      </c>
      <c r="E172" s="222" t="s">
        <v>176</v>
      </c>
      <c r="F172" s="223" t="s">
        <v>177</v>
      </c>
      <c r="G172" s="224" t="s">
        <v>165</v>
      </c>
      <c r="H172" s="225">
        <v>8.5039999999999996</v>
      </c>
      <c r="I172" s="226"/>
      <c r="J172" s="227">
        <f>ROUND(I172*H172,2)</f>
        <v>0</v>
      </c>
      <c r="K172" s="223" t="s">
        <v>133</v>
      </c>
      <c r="L172" s="41"/>
      <c r="M172" s="228" t="s">
        <v>1</v>
      </c>
      <c r="N172" s="229" t="s">
        <v>39</v>
      </c>
      <c r="O172" s="84"/>
      <c r="P172" s="230">
        <f>O172*H172</f>
        <v>0</v>
      </c>
      <c r="Q172" s="230">
        <v>0</v>
      </c>
      <c r="R172" s="230">
        <f>Q172*H172</f>
        <v>0</v>
      </c>
      <c r="S172" s="230">
        <v>0</v>
      </c>
      <c r="T172" s="231">
        <f>S172*H172</f>
        <v>0</v>
      </c>
      <c r="AR172" s="232" t="s">
        <v>134</v>
      </c>
      <c r="AT172" s="232" t="s">
        <v>129</v>
      </c>
      <c r="AU172" s="232" t="s">
        <v>145</v>
      </c>
      <c r="AY172" s="15" t="s">
        <v>126</v>
      </c>
      <c r="BE172" s="233">
        <f><![CDATA[IF(N172="základní",J172,0)]]></f>
        <v>0</v>
      </c>
      <c r="BF172" s="233">
        <f><![CDATA[IF(N172="snížená",J172,0)]]></f>
        <v>0</v>
      </c>
      <c r="BG172" s="233">
        <f><![CDATA[IF(N172="zákl. přenesená",J172,0)]]></f>
        <v>0</v>
      </c>
      <c r="BH172" s="233">
        <f><![CDATA[IF(N172="sníž. přenesená",J172,0)]]></f>
        <v>0</v>
      </c>
      <c r="BI172" s="233">
        <f><![CDATA[IF(N172="nulová",J172,0)]]></f>
        <v>0</v>
      </c>
      <c r="BJ172" s="15" t="s">
        <v>82</v>
      </c>
      <c r="BK172" s="233">
        <f>ROUND(I172*H172,2)</f>
        <v>0</v>
      </c>
      <c r="BL172" s="15" t="s">
        <v>134</v>
      </c>
      <c r="BM172" s="232" t="s">
        <v>836</v>
      </c>
    </row>
    <row r="173" s="12" customFormat="1">
      <c r="B173" s="234"/>
      <c r="C173" s="235"/>
      <c r="D173" s="236" t="s">
        <v>136</v>
      </c>
      <c r="E173" s="237" t="s">
        <v>1</v>
      </c>
      <c r="F173" s="238" t="s">
        <v>837</v>
      </c>
      <c r="G173" s="235"/>
      <c r="H173" s="239">
        <v>8.5039999999999996</v>
      </c>
      <c r="I173" s="240"/>
      <c r="J173" s="235"/>
      <c r="K173" s="235"/>
      <c r="L173" s="241"/>
      <c r="M173" s="242"/>
      <c r="N173" s="243"/>
      <c r="O173" s="243"/>
      <c r="P173" s="243"/>
      <c r="Q173" s="243"/>
      <c r="R173" s="243"/>
      <c r="S173" s="243"/>
      <c r="T173" s="244"/>
      <c r="AT173" s="245" t="s">
        <v>136</v>
      </c>
      <c r="AU173" s="245" t="s">
        <v>145</v>
      </c>
      <c r="AV173" s="12" t="s">
        <v>84</v>
      </c>
      <c r="AW173" s="12" t="s">
        <v>31</v>
      </c>
      <c r="AX173" s="12" t="s">
        <v>82</v>
      </c>
      <c r="AY173" s="245" t="s">
        <v>126</v>
      </c>
    </row>
    <row r="174" s="1" customFormat="1" ht="16.5" customHeight="1">
      <c r="B174" s="36"/>
      <c r="C174" s="221" t="s">
        <v>208</v>
      </c>
      <c r="D174" s="221" t="s">
        <v>129</v>
      </c>
      <c r="E174" s="222" t="s">
        <v>618</v>
      </c>
      <c r="F174" s="223" t="s">
        <v>619</v>
      </c>
      <c r="G174" s="224" t="s">
        <v>165</v>
      </c>
      <c r="H174" s="225">
        <v>8.2789999999999999</v>
      </c>
      <c r="I174" s="226"/>
      <c r="J174" s="227">
        <f>ROUND(I174*H174,2)</f>
        <v>0</v>
      </c>
      <c r="K174" s="223" t="s">
        <v>1</v>
      </c>
      <c r="L174" s="41"/>
      <c r="M174" s="228" t="s">
        <v>1</v>
      </c>
      <c r="N174" s="229" t="s">
        <v>39</v>
      </c>
      <c r="O174" s="84"/>
      <c r="P174" s="230">
        <f>O174*H174</f>
        <v>0</v>
      </c>
      <c r="Q174" s="230">
        <v>0</v>
      </c>
      <c r="R174" s="230">
        <f>Q174*H174</f>
        <v>0</v>
      </c>
      <c r="S174" s="230">
        <v>0</v>
      </c>
      <c r="T174" s="231">
        <f>S174*H174</f>
        <v>0</v>
      </c>
      <c r="AR174" s="232" t="s">
        <v>134</v>
      </c>
      <c r="AT174" s="232" t="s">
        <v>129</v>
      </c>
      <c r="AU174" s="232" t="s">
        <v>145</v>
      </c>
      <c r="AY174" s="15" t="s">
        <v>126</v>
      </c>
      <c r="BE174" s="233">
        <f><![CDATA[IF(N174="základní",J174,0)]]></f>
        <v>0</v>
      </c>
      <c r="BF174" s="233">
        <f><![CDATA[IF(N174="snížená",J174,0)]]></f>
        <v>0</v>
      </c>
      <c r="BG174" s="233">
        <f><![CDATA[IF(N174="zákl. přenesená",J174,0)]]></f>
        <v>0</v>
      </c>
      <c r="BH174" s="233">
        <f><![CDATA[IF(N174="sníž. přenesená",J174,0)]]></f>
        <v>0</v>
      </c>
      <c r="BI174" s="233">
        <f><![CDATA[IF(N174="nulová",J174,0)]]></f>
        <v>0</v>
      </c>
      <c r="BJ174" s="15" t="s">
        <v>82</v>
      </c>
      <c r="BK174" s="233">
        <f>ROUND(I174*H174,2)</f>
        <v>0</v>
      </c>
      <c r="BL174" s="15" t="s">
        <v>134</v>
      </c>
      <c r="BM174" s="232" t="s">
        <v>838</v>
      </c>
    </row>
    <row r="175" s="11" customFormat="1" ht="25.92" customHeight="1">
      <c r="B175" s="205"/>
      <c r="C175" s="206"/>
      <c r="D175" s="207" t="s">
        <v>73</v>
      </c>
      <c r="E175" s="208" t="s">
        <v>179</v>
      </c>
      <c r="F175" s="208" t="s">
        <v>180</v>
      </c>
      <c r="G175" s="206"/>
      <c r="H175" s="206"/>
      <c r="I175" s="209"/>
      <c r="J175" s="210">
        <f>BK175</f>
        <v>0</v>
      </c>
      <c r="K175" s="206"/>
      <c r="L175" s="211"/>
      <c r="M175" s="212"/>
      <c r="N175" s="213"/>
      <c r="O175" s="213"/>
      <c r="P175" s="214">
        <f>P176+P182</f>
        <v>0</v>
      </c>
      <c r="Q175" s="213"/>
      <c r="R175" s="214">
        <f>R176+R182</f>
        <v>0.80189850000000007</v>
      </c>
      <c r="S175" s="213"/>
      <c r="T175" s="215">
        <f>T176+T182</f>
        <v>0.1124835</v>
      </c>
      <c r="AR175" s="216" t="s">
        <v>84</v>
      </c>
      <c r="AT175" s="217" t="s">
        <v>73</v>
      </c>
      <c r="AU175" s="217" t="s">
        <v>74</v>
      </c>
      <c r="AY175" s="216" t="s">
        <v>126</v>
      </c>
      <c r="BK175" s="218">
        <f>BK176+BK182</f>
        <v>0</v>
      </c>
    </row>
    <row r="176" s="11" customFormat="1" ht="22.8" customHeight="1">
      <c r="B176" s="205"/>
      <c r="C176" s="206"/>
      <c r="D176" s="207" t="s">
        <v>73</v>
      </c>
      <c r="E176" s="219" t="s">
        <v>727</v>
      </c>
      <c r="F176" s="219" t="s">
        <v>728</v>
      </c>
      <c r="G176" s="206"/>
      <c r="H176" s="206"/>
      <c r="I176" s="209"/>
      <c r="J176" s="220">
        <f>BK176</f>
        <v>0</v>
      </c>
      <c r="K176" s="206"/>
      <c r="L176" s="211"/>
      <c r="M176" s="212"/>
      <c r="N176" s="213"/>
      <c r="O176" s="213"/>
      <c r="P176" s="214">
        <f>SUM(P177:P181)</f>
        <v>0</v>
      </c>
      <c r="Q176" s="213"/>
      <c r="R176" s="214">
        <f>SUM(R177:R181)</f>
        <v>0</v>
      </c>
      <c r="S176" s="213"/>
      <c r="T176" s="215">
        <f>SUM(T177:T181)</f>
        <v>0</v>
      </c>
      <c r="AR176" s="216" t="s">
        <v>84</v>
      </c>
      <c r="AT176" s="217" t="s">
        <v>73</v>
      </c>
      <c r="AU176" s="217" t="s">
        <v>82</v>
      </c>
      <c r="AY176" s="216" t="s">
        <v>126</v>
      </c>
      <c r="BK176" s="218">
        <f>SUM(BK177:BK181)</f>
        <v>0</v>
      </c>
    </row>
    <row r="177" s="1" customFormat="1" ht="24" customHeight="1">
      <c r="B177" s="36"/>
      <c r="C177" s="221" t="s">
        <v>8</v>
      </c>
      <c r="D177" s="221" t="s">
        <v>129</v>
      </c>
      <c r="E177" s="222" t="s">
        <v>729</v>
      </c>
      <c r="F177" s="223" t="s">
        <v>839</v>
      </c>
      <c r="G177" s="224" t="s">
        <v>132</v>
      </c>
      <c r="H177" s="225">
        <v>356.85000000000002</v>
      </c>
      <c r="I177" s="226"/>
      <c r="J177" s="227">
        <f>ROUND(I177*H177,2)</f>
        <v>0</v>
      </c>
      <c r="K177" s="223" t="s">
        <v>1</v>
      </c>
      <c r="L177" s="41"/>
      <c r="M177" s="228" t="s">
        <v>1</v>
      </c>
      <c r="N177" s="229" t="s">
        <v>39</v>
      </c>
      <c r="O177" s="84"/>
      <c r="P177" s="230">
        <f>O177*H177</f>
        <v>0</v>
      </c>
      <c r="Q177" s="230">
        <v>0</v>
      </c>
      <c r="R177" s="230">
        <f>Q177*H177</f>
        <v>0</v>
      </c>
      <c r="S177" s="230">
        <v>0</v>
      </c>
      <c r="T177" s="231">
        <f>S177*H177</f>
        <v>0</v>
      </c>
      <c r="AR177" s="232" t="s">
        <v>186</v>
      </c>
      <c r="AT177" s="232" t="s">
        <v>129</v>
      </c>
      <c r="AU177" s="232" t="s">
        <v>84</v>
      </c>
      <c r="AY177" s="15" t="s">
        <v>126</v>
      </c>
      <c r="BE177" s="233">
        <f><![CDATA[IF(N177="základní",J177,0)]]></f>
        <v>0</v>
      </c>
      <c r="BF177" s="233">
        <f><![CDATA[IF(N177="snížená",J177,0)]]></f>
        <v>0</v>
      </c>
      <c r="BG177" s="233">
        <f><![CDATA[IF(N177="zákl. přenesená",J177,0)]]></f>
        <v>0</v>
      </c>
      <c r="BH177" s="233">
        <f><![CDATA[IF(N177="sníž. přenesená",J177,0)]]></f>
        <v>0</v>
      </c>
      <c r="BI177" s="233">
        <f><![CDATA[IF(N177="nulová",J177,0)]]></f>
        <v>0</v>
      </c>
      <c r="BJ177" s="15" t="s">
        <v>82</v>
      </c>
      <c r="BK177" s="233">
        <f>ROUND(I177*H177,2)</f>
        <v>0</v>
      </c>
      <c r="BL177" s="15" t="s">
        <v>186</v>
      </c>
      <c r="BM177" s="232" t="s">
        <v>840</v>
      </c>
    </row>
    <row r="178" s="12" customFormat="1">
      <c r="B178" s="234"/>
      <c r="C178" s="235"/>
      <c r="D178" s="236" t="s">
        <v>136</v>
      </c>
      <c r="E178" s="237" t="s">
        <v>1</v>
      </c>
      <c r="F178" s="238" t="s">
        <v>828</v>
      </c>
      <c r="G178" s="235"/>
      <c r="H178" s="239">
        <v>146.69999999999999</v>
      </c>
      <c r="I178" s="240"/>
      <c r="J178" s="235"/>
      <c r="K178" s="235"/>
      <c r="L178" s="241"/>
      <c r="M178" s="242"/>
      <c r="N178" s="243"/>
      <c r="O178" s="243"/>
      <c r="P178" s="243"/>
      <c r="Q178" s="243"/>
      <c r="R178" s="243"/>
      <c r="S178" s="243"/>
      <c r="T178" s="244"/>
      <c r="AT178" s="245" t="s">
        <v>136</v>
      </c>
      <c r="AU178" s="245" t="s">
        <v>84</v>
      </c>
      <c r="AV178" s="12" t="s">
        <v>84</v>
      </c>
      <c r="AW178" s="12" t="s">
        <v>31</v>
      </c>
      <c r="AX178" s="12" t="s">
        <v>74</v>
      </c>
      <c r="AY178" s="245" t="s">
        <v>126</v>
      </c>
    </row>
    <row r="179" s="12" customFormat="1">
      <c r="B179" s="234"/>
      <c r="C179" s="235"/>
      <c r="D179" s="236" t="s">
        <v>136</v>
      </c>
      <c r="E179" s="237" t="s">
        <v>1</v>
      </c>
      <c r="F179" s="238" t="s">
        <v>829</v>
      </c>
      <c r="G179" s="235"/>
      <c r="H179" s="239">
        <v>134.69999999999999</v>
      </c>
      <c r="I179" s="240"/>
      <c r="J179" s="235"/>
      <c r="K179" s="235"/>
      <c r="L179" s="241"/>
      <c r="M179" s="242"/>
      <c r="N179" s="243"/>
      <c r="O179" s="243"/>
      <c r="P179" s="243"/>
      <c r="Q179" s="243"/>
      <c r="R179" s="243"/>
      <c r="S179" s="243"/>
      <c r="T179" s="244"/>
      <c r="AT179" s="245" t="s">
        <v>136</v>
      </c>
      <c r="AU179" s="245" t="s">
        <v>84</v>
      </c>
      <c r="AV179" s="12" t="s">
        <v>84</v>
      </c>
      <c r="AW179" s="12" t="s">
        <v>31</v>
      </c>
      <c r="AX179" s="12" t="s">
        <v>74</v>
      </c>
      <c r="AY179" s="245" t="s">
        <v>126</v>
      </c>
    </row>
    <row r="180" s="12" customFormat="1">
      <c r="B180" s="234"/>
      <c r="C180" s="235"/>
      <c r="D180" s="236" t="s">
        <v>136</v>
      </c>
      <c r="E180" s="237" t="s">
        <v>1</v>
      </c>
      <c r="F180" s="238" t="s">
        <v>830</v>
      </c>
      <c r="G180" s="235"/>
      <c r="H180" s="239">
        <v>75.450000000000003</v>
      </c>
      <c r="I180" s="240"/>
      <c r="J180" s="235"/>
      <c r="K180" s="235"/>
      <c r="L180" s="241"/>
      <c r="M180" s="242"/>
      <c r="N180" s="243"/>
      <c r="O180" s="243"/>
      <c r="P180" s="243"/>
      <c r="Q180" s="243"/>
      <c r="R180" s="243"/>
      <c r="S180" s="243"/>
      <c r="T180" s="244"/>
      <c r="AT180" s="245" t="s">
        <v>136</v>
      </c>
      <c r="AU180" s="245" t="s">
        <v>84</v>
      </c>
      <c r="AV180" s="12" t="s">
        <v>84</v>
      </c>
      <c r="AW180" s="12" t="s">
        <v>31</v>
      </c>
      <c r="AX180" s="12" t="s">
        <v>74</v>
      </c>
      <c r="AY180" s="245" t="s">
        <v>126</v>
      </c>
    </row>
    <row r="181" s="13" customFormat="1">
      <c r="B181" s="246"/>
      <c r="C181" s="247"/>
      <c r="D181" s="236" t="s">
        <v>136</v>
      </c>
      <c r="E181" s="248" t="s">
        <v>1</v>
      </c>
      <c r="F181" s="249" t="s">
        <v>144</v>
      </c>
      <c r="G181" s="247"/>
      <c r="H181" s="250">
        <v>356.85000000000002</v>
      </c>
      <c r="I181" s="251"/>
      <c r="J181" s="247"/>
      <c r="K181" s="247"/>
      <c r="L181" s="252"/>
      <c r="M181" s="253"/>
      <c r="N181" s="254"/>
      <c r="O181" s="254"/>
      <c r="P181" s="254"/>
      <c r="Q181" s="254"/>
      <c r="R181" s="254"/>
      <c r="S181" s="254"/>
      <c r="T181" s="255"/>
      <c r="AT181" s="256" t="s">
        <v>136</v>
      </c>
      <c r="AU181" s="256" t="s">
        <v>84</v>
      </c>
      <c r="AV181" s="13" t="s">
        <v>134</v>
      </c>
      <c r="AW181" s="13" t="s">
        <v>31</v>
      </c>
      <c r="AX181" s="13" t="s">
        <v>82</v>
      </c>
      <c r="AY181" s="256" t="s">
        <v>126</v>
      </c>
    </row>
    <row r="182" s="11" customFormat="1" ht="22.8" customHeight="1">
      <c r="B182" s="205"/>
      <c r="C182" s="206"/>
      <c r="D182" s="207" t="s">
        <v>73</v>
      </c>
      <c r="E182" s="219" t="s">
        <v>794</v>
      </c>
      <c r="F182" s="219" t="s">
        <v>795</v>
      </c>
      <c r="G182" s="206"/>
      <c r="H182" s="206"/>
      <c r="I182" s="209"/>
      <c r="J182" s="220">
        <f>BK182</f>
        <v>0</v>
      </c>
      <c r="K182" s="206"/>
      <c r="L182" s="211"/>
      <c r="M182" s="212"/>
      <c r="N182" s="213"/>
      <c r="O182" s="213"/>
      <c r="P182" s="214">
        <f>SUM(P183:P194)</f>
        <v>0</v>
      </c>
      <c r="Q182" s="213"/>
      <c r="R182" s="214">
        <f>SUM(R183:R194)</f>
        <v>0.80189850000000007</v>
      </c>
      <c r="S182" s="213"/>
      <c r="T182" s="215">
        <f>SUM(T183:T194)</f>
        <v>0.1124835</v>
      </c>
      <c r="AR182" s="216" t="s">
        <v>84</v>
      </c>
      <c r="AT182" s="217" t="s">
        <v>73</v>
      </c>
      <c r="AU182" s="217" t="s">
        <v>82</v>
      </c>
      <c r="AY182" s="216" t="s">
        <v>126</v>
      </c>
      <c r="BK182" s="218">
        <f>SUM(BK183:BK194)</f>
        <v>0</v>
      </c>
    </row>
    <row r="183" s="1" customFormat="1" ht="24" customHeight="1">
      <c r="B183" s="36"/>
      <c r="C183" s="221" t="s">
        <v>186</v>
      </c>
      <c r="D183" s="221" t="s">
        <v>129</v>
      </c>
      <c r="E183" s="222" t="s">
        <v>796</v>
      </c>
      <c r="F183" s="223" t="s">
        <v>797</v>
      </c>
      <c r="G183" s="224" t="s">
        <v>132</v>
      </c>
      <c r="H183" s="225">
        <v>362.85000000000002</v>
      </c>
      <c r="I183" s="226"/>
      <c r="J183" s="227">
        <f>ROUND(I183*H183,2)</f>
        <v>0</v>
      </c>
      <c r="K183" s="223" t="s">
        <v>133</v>
      </c>
      <c r="L183" s="41"/>
      <c r="M183" s="228" t="s">
        <v>1</v>
      </c>
      <c r="N183" s="229" t="s">
        <v>39</v>
      </c>
      <c r="O183" s="84"/>
      <c r="P183" s="230">
        <f>O183*H183</f>
        <v>0</v>
      </c>
      <c r="Q183" s="230">
        <v>0</v>
      </c>
      <c r="R183" s="230">
        <f>Q183*H183</f>
        <v>0</v>
      </c>
      <c r="S183" s="230">
        <v>0</v>
      </c>
      <c r="T183" s="231">
        <f>S183*H183</f>
        <v>0</v>
      </c>
      <c r="AR183" s="232" t="s">
        <v>186</v>
      </c>
      <c r="AT183" s="232" t="s">
        <v>129</v>
      </c>
      <c r="AU183" s="232" t="s">
        <v>84</v>
      </c>
      <c r="AY183" s="15" t="s">
        <v>126</v>
      </c>
      <c r="BE183" s="233">
        <f><![CDATA[IF(N183="základní",J183,0)]]></f>
        <v>0</v>
      </c>
      <c r="BF183" s="233">
        <f><![CDATA[IF(N183="snížená",J183,0)]]></f>
        <v>0</v>
      </c>
      <c r="BG183" s="233">
        <f><![CDATA[IF(N183="zákl. přenesená",J183,0)]]></f>
        <v>0</v>
      </c>
      <c r="BH183" s="233">
        <f><![CDATA[IF(N183="sníž. přenesená",J183,0)]]></f>
        <v>0</v>
      </c>
      <c r="BI183" s="233">
        <f><![CDATA[IF(N183="nulová",J183,0)]]></f>
        <v>0</v>
      </c>
      <c r="BJ183" s="15" t="s">
        <v>82</v>
      </c>
      <c r="BK183" s="233">
        <f>ROUND(I183*H183,2)</f>
        <v>0</v>
      </c>
      <c r="BL183" s="15" t="s">
        <v>186</v>
      </c>
      <c r="BM183" s="232" t="s">
        <v>841</v>
      </c>
    </row>
    <row r="184" s="12" customFormat="1">
      <c r="B184" s="234"/>
      <c r="C184" s="235"/>
      <c r="D184" s="236" t="s">
        <v>136</v>
      </c>
      <c r="E184" s="237" t="s">
        <v>1</v>
      </c>
      <c r="F184" s="238" t="s">
        <v>828</v>
      </c>
      <c r="G184" s="235"/>
      <c r="H184" s="239">
        <v>146.69999999999999</v>
      </c>
      <c r="I184" s="240"/>
      <c r="J184" s="235"/>
      <c r="K184" s="235"/>
      <c r="L184" s="241"/>
      <c r="M184" s="242"/>
      <c r="N184" s="243"/>
      <c r="O184" s="243"/>
      <c r="P184" s="243"/>
      <c r="Q184" s="243"/>
      <c r="R184" s="243"/>
      <c r="S184" s="243"/>
      <c r="T184" s="244"/>
      <c r="AT184" s="245" t="s">
        <v>136</v>
      </c>
      <c r="AU184" s="245" t="s">
        <v>84</v>
      </c>
      <c r="AV184" s="12" t="s">
        <v>84</v>
      </c>
      <c r="AW184" s="12" t="s">
        <v>31</v>
      </c>
      <c r="AX184" s="12" t="s">
        <v>74</v>
      </c>
      <c r="AY184" s="245" t="s">
        <v>126</v>
      </c>
    </row>
    <row r="185" s="12" customFormat="1">
      <c r="B185" s="234"/>
      <c r="C185" s="235"/>
      <c r="D185" s="236" t="s">
        <v>136</v>
      </c>
      <c r="E185" s="237" t="s">
        <v>1</v>
      </c>
      <c r="F185" s="238" t="s">
        <v>829</v>
      </c>
      <c r="G185" s="235"/>
      <c r="H185" s="239">
        <v>134.69999999999999</v>
      </c>
      <c r="I185" s="240"/>
      <c r="J185" s="235"/>
      <c r="K185" s="235"/>
      <c r="L185" s="241"/>
      <c r="M185" s="242"/>
      <c r="N185" s="243"/>
      <c r="O185" s="243"/>
      <c r="P185" s="243"/>
      <c r="Q185" s="243"/>
      <c r="R185" s="243"/>
      <c r="S185" s="243"/>
      <c r="T185" s="244"/>
      <c r="AT185" s="245" t="s">
        <v>136</v>
      </c>
      <c r="AU185" s="245" t="s">
        <v>84</v>
      </c>
      <c r="AV185" s="12" t="s">
        <v>84</v>
      </c>
      <c r="AW185" s="12" t="s">
        <v>31</v>
      </c>
      <c r="AX185" s="12" t="s">
        <v>74</v>
      </c>
      <c r="AY185" s="245" t="s">
        <v>126</v>
      </c>
    </row>
    <row r="186" s="12" customFormat="1">
      <c r="B186" s="234"/>
      <c r="C186" s="235"/>
      <c r="D186" s="236" t="s">
        <v>136</v>
      </c>
      <c r="E186" s="237" t="s">
        <v>1</v>
      </c>
      <c r="F186" s="238" t="s">
        <v>830</v>
      </c>
      <c r="G186" s="235"/>
      <c r="H186" s="239">
        <v>75.450000000000003</v>
      </c>
      <c r="I186" s="240"/>
      <c r="J186" s="235"/>
      <c r="K186" s="235"/>
      <c r="L186" s="241"/>
      <c r="M186" s="242"/>
      <c r="N186" s="243"/>
      <c r="O186" s="243"/>
      <c r="P186" s="243"/>
      <c r="Q186" s="243"/>
      <c r="R186" s="243"/>
      <c r="S186" s="243"/>
      <c r="T186" s="244"/>
      <c r="AT186" s="245" t="s">
        <v>136</v>
      </c>
      <c r="AU186" s="245" t="s">
        <v>84</v>
      </c>
      <c r="AV186" s="12" t="s">
        <v>84</v>
      </c>
      <c r="AW186" s="12" t="s">
        <v>31</v>
      </c>
      <c r="AX186" s="12" t="s">
        <v>74</v>
      </c>
      <c r="AY186" s="245" t="s">
        <v>126</v>
      </c>
    </row>
    <row r="187" s="12" customFormat="1">
      <c r="B187" s="234"/>
      <c r="C187" s="235"/>
      <c r="D187" s="236" t="s">
        <v>136</v>
      </c>
      <c r="E187" s="237" t="s">
        <v>1</v>
      </c>
      <c r="F187" s="238" t="s">
        <v>162</v>
      </c>
      <c r="G187" s="235"/>
      <c r="H187" s="239">
        <v>6</v>
      </c>
      <c r="I187" s="240"/>
      <c r="J187" s="235"/>
      <c r="K187" s="235"/>
      <c r="L187" s="241"/>
      <c r="M187" s="242"/>
      <c r="N187" s="243"/>
      <c r="O187" s="243"/>
      <c r="P187" s="243"/>
      <c r="Q187" s="243"/>
      <c r="R187" s="243"/>
      <c r="S187" s="243"/>
      <c r="T187" s="244"/>
      <c r="AT187" s="245" t="s">
        <v>136</v>
      </c>
      <c r="AU187" s="245" t="s">
        <v>84</v>
      </c>
      <c r="AV187" s="12" t="s">
        <v>84</v>
      </c>
      <c r="AW187" s="12" t="s">
        <v>31</v>
      </c>
      <c r="AX187" s="12" t="s">
        <v>74</v>
      </c>
      <c r="AY187" s="245" t="s">
        <v>126</v>
      </c>
    </row>
    <row r="188" s="13" customFormat="1">
      <c r="B188" s="246"/>
      <c r="C188" s="247"/>
      <c r="D188" s="236" t="s">
        <v>136</v>
      </c>
      <c r="E188" s="248" t="s">
        <v>1</v>
      </c>
      <c r="F188" s="249" t="s">
        <v>144</v>
      </c>
      <c r="G188" s="247"/>
      <c r="H188" s="250">
        <v>362.85000000000002</v>
      </c>
      <c r="I188" s="251"/>
      <c r="J188" s="247"/>
      <c r="K188" s="247"/>
      <c r="L188" s="252"/>
      <c r="M188" s="253"/>
      <c r="N188" s="254"/>
      <c r="O188" s="254"/>
      <c r="P188" s="254"/>
      <c r="Q188" s="254"/>
      <c r="R188" s="254"/>
      <c r="S188" s="254"/>
      <c r="T188" s="255"/>
      <c r="AT188" s="256" t="s">
        <v>136</v>
      </c>
      <c r="AU188" s="256" t="s">
        <v>84</v>
      </c>
      <c r="AV188" s="13" t="s">
        <v>134</v>
      </c>
      <c r="AW188" s="13" t="s">
        <v>31</v>
      </c>
      <c r="AX188" s="13" t="s">
        <v>82</v>
      </c>
      <c r="AY188" s="256" t="s">
        <v>126</v>
      </c>
    </row>
    <row r="189" s="1" customFormat="1" ht="16.5" customHeight="1">
      <c r="B189" s="36"/>
      <c r="C189" s="221" t="s">
        <v>225</v>
      </c>
      <c r="D189" s="221" t="s">
        <v>129</v>
      </c>
      <c r="E189" s="222" t="s">
        <v>801</v>
      </c>
      <c r="F189" s="223" t="s">
        <v>802</v>
      </c>
      <c r="G189" s="224" t="s">
        <v>132</v>
      </c>
      <c r="H189" s="225">
        <v>362.85000000000002</v>
      </c>
      <c r="I189" s="226"/>
      <c r="J189" s="227">
        <f>ROUND(I189*H189,2)</f>
        <v>0</v>
      </c>
      <c r="K189" s="223" t="s">
        <v>133</v>
      </c>
      <c r="L189" s="41"/>
      <c r="M189" s="228" t="s">
        <v>1</v>
      </c>
      <c r="N189" s="229" t="s">
        <v>39</v>
      </c>
      <c r="O189" s="84"/>
      <c r="P189" s="230">
        <f>O189*H189</f>
        <v>0</v>
      </c>
      <c r="Q189" s="230">
        <v>0</v>
      </c>
      <c r="R189" s="230">
        <f>Q189*H189</f>
        <v>0</v>
      </c>
      <c r="S189" s="230">
        <v>0</v>
      </c>
      <c r="T189" s="231">
        <f>S189*H189</f>
        <v>0</v>
      </c>
      <c r="AR189" s="232" t="s">
        <v>186</v>
      </c>
      <c r="AT189" s="232" t="s">
        <v>129</v>
      </c>
      <c r="AU189" s="232" t="s">
        <v>84</v>
      </c>
      <c r="AY189" s="15" t="s">
        <v>126</v>
      </c>
      <c r="BE189" s="233">
        <f><![CDATA[IF(N189="základní",J189,0)]]></f>
        <v>0</v>
      </c>
      <c r="BF189" s="233">
        <f><![CDATA[IF(N189="snížená",J189,0)]]></f>
        <v>0</v>
      </c>
      <c r="BG189" s="233">
        <f><![CDATA[IF(N189="zákl. přenesená",J189,0)]]></f>
        <v>0</v>
      </c>
      <c r="BH189" s="233">
        <f><![CDATA[IF(N189="sníž. přenesená",J189,0)]]></f>
        <v>0</v>
      </c>
      <c r="BI189" s="233">
        <f><![CDATA[IF(N189="nulová",J189,0)]]></f>
        <v>0</v>
      </c>
      <c r="BJ189" s="15" t="s">
        <v>82</v>
      </c>
      <c r="BK189" s="233">
        <f>ROUND(I189*H189,2)</f>
        <v>0</v>
      </c>
      <c r="BL189" s="15" t="s">
        <v>186</v>
      </c>
      <c r="BM189" s="232" t="s">
        <v>842</v>
      </c>
    </row>
    <row r="190" s="1" customFormat="1" ht="16.5" customHeight="1">
      <c r="B190" s="36"/>
      <c r="C190" s="221" t="s">
        <v>229</v>
      </c>
      <c r="D190" s="221" t="s">
        <v>129</v>
      </c>
      <c r="E190" s="222" t="s">
        <v>804</v>
      </c>
      <c r="F190" s="223" t="s">
        <v>805</v>
      </c>
      <c r="G190" s="224" t="s">
        <v>132</v>
      </c>
      <c r="H190" s="225">
        <v>362.85000000000002</v>
      </c>
      <c r="I190" s="226"/>
      <c r="J190" s="227">
        <f>ROUND(I190*H190,2)</f>
        <v>0</v>
      </c>
      <c r="K190" s="223" t="s">
        <v>133</v>
      </c>
      <c r="L190" s="41"/>
      <c r="M190" s="228" t="s">
        <v>1</v>
      </c>
      <c r="N190" s="229" t="s">
        <v>39</v>
      </c>
      <c r="O190" s="84"/>
      <c r="P190" s="230">
        <f>O190*H190</f>
        <v>0</v>
      </c>
      <c r="Q190" s="230">
        <v>0.001</v>
      </c>
      <c r="R190" s="230">
        <f>Q190*H190</f>
        <v>0.36285000000000001</v>
      </c>
      <c r="S190" s="230">
        <v>0.00031</v>
      </c>
      <c r="T190" s="231">
        <f>S190*H190</f>
        <v>0.1124835</v>
      </c>
      <c r="AR190" s="232" t="s">
        <v>186</v>
      </c>
      <c r="AT190" s="232" t="s">
        <v>129</v>
      </c>
      <c r="AU190" s="232" t="s">
        <v>84</v>
      </c>
      <c r="AY190" s="15" t="s">
        <v>126</v>
      </c>
      <c r="BE190" s="233">
        <f><![CDATA[IF(N190="základní",J190,0)]]></f>
        <v>0</v>
      </c>
      <c r="BF190" s="233">
        <f><![CDATA[IF(N190="snížená",J190,0)]]></f>
        <v>0</v>
      </c>
      <c r="BG190" s="233">
        <f><![CDATA[IF(N190="zákl. přenesená",J190,0)]]></f>
        <v>0</v>
      </c>
      <c r="BH190" s="233">
        <f><![CDATA[IF(N190="sníž. přenesená",J190,0)]]></f>
        <v>0</v>
      </c>
      <c r="BI190" s="233">
        <f><![CDATA[IF(N190="nulová",J190,0)]]></f>
        <v>0</v>
      </c>
      <c r="BJ190" s="15" t="s">
        <v>82</v>
      </c>
      <c r="BK190" s="233">
        <f>ROUND(I190*H190,2)</f>
        <v>0</v>
      </c>
      <c r="BL190" s="15" t="s">
        <v>186</v>
      </c>
      <c r="BM190" s="232" t="s">
        <v>843</v>
      </c>
    </row>
    <row r="191" s="1" customFormat="1" ht="24" customHeight="1">
      <c r="B191" s="36"/>
      <c r="C191" s="221" t="s">
        <v>234</v>
      </c>
      <c r="D191" s="221" t="s">
        <v>129</v>
      </c>
      <c r="E191" s="222" t="s">
        <v>807</v>
      </c>
      <c r="F191" s="223" t="s">
        <v>808</v>
      </c>
      <c r="G191" s="224" t="s">
        <v>132</v>
      </c>
      <c r="H191" s="225">
        <v>362.85000000000002</v>
      </c>
      <c r="I191" s="226"/>
      <c r="J191" s="227">
        <f>ROUND(I191*H191,2)</f>
        <v>0</v>
      </c>
      <c r="K191" s="223" t="s">
        <v>133</v>
      </c>
      <c r="L191" s="41"/>
      <c r="M191" s="228" t="s">
        <v>1</v>
      </c>
      <c r="N191" s="229" t="s">
        <v>39</v>
      </c>
      <c r="O191" s="84"/>
      <c r="P191" s="230">
        <f>O191*H191</f>
        <v>0</v>
      </c>
      <c r="Q191" s="230">
        <v>0.00021000000000000001</v>
      </c>
      <c r="R191" s="230">
        <f>Q191*H191</f>
        <v>0.076198500000000002</v>
      </c>
      <c r="S191" s="230">
        <v>0</v>
      </c>
      <c r="T191" s="231">
        <f>S191*H191</f>
        <v>0</v>
      </c>
      <c r="AR191" s="232" t="s">
        <v>134</v>
      </c>
      <c r="AT191" s="232" t="s">
        <v>129</v>
      </c>
      <c r="AU191" s="232" t="s">
        <v>84</v>
      </c>
      <c r="AY191" s="15" t="s">
        <v>126</v>
      </c>
      <c r="BE191" s="233">
        <f><![CDATA[IF(N191="základní",J191,0)]]></f>
        <v>0</v>
      </c>
      <c r="BF191" s="233">
        <f><![CDATA[IF(N191="snížená",J191,0)]]></f>
        <v>0</v>
      </c>
      <c r="BG191" s="233">
        <f><![CDATA[IF(N191="zákl. přenesená",J191,0)]]></f>
        <v>0</v>
      </c>
      <c r="BH191" s="233">
        <f><![CDATA[IF(N191="sníž. přenesená",J191,0)]]></f>
        <v>0</v>
      </c>
      <c r="BI191" s="233">
        <f><![CDATA[IF(N191="nulová",J191,0)]]></f>
        <v>0</v>
      </c>
      <c r="BJ191" s="15" t="s">
        <v>82</v>
      </c>
      <c r="BK191" s="233">
        <f>ROUND(I191*H191,2)</f>
        <v>0</v>
      </c>
      <c r="BL191" s="15" t="s">
        <v>134</v>
      </c>
      <c r="BM191" s="232" t="s">
        <v>844</v>
      </c>
    </row>
    <row r="192" s="12" customFormat="1">
      <c r="B192" s="234"/>
      <c r="C192" s="235"/>
      <c r="D192" s="236" t="s">
        <v>136</v>
      </c>
      <c r="E192" s="237" t="s">
        <v>1</v>
      </c>
      <c r="F192" s="238" t="s">
        <v>845</v>
      </c>
      <c r="G192" s="235"/>
      <c r="H192" s="239">
        <v>362.85000000000002</v>
      </c>
      <c r="I192" s="240"/>
      <c r="J192" s="235"/>
      <c r="K192" s="235"/>
      <c r="L192" s="241"/>
      <c r="M192" s="242"/>
      <c r="N192" s="243"/>
      <c r="O192" s="243"/>
      <c r="P192" s="243"/>
      <c r="Q192" s="243"/>
      <c r="R192" s="243"/>
      <c r="S192" s="243"/>
      <c r="T192" s="244"/>
      <c r="AT192" s="245" t="s">
        <v>136</v>
      </c>
      <c r="AU192" s="245" t="s">
        <v>84</v>
      </c>
      <c r="AV192" s="12" t="s">
        <v>84</v>
      </c>
      <c r="AW192" s="12" t="s">
        <v>31</v>
      </c>
      <c r="AX192" s="12" t="s">
        <v>82</v>
      </c>
      <c r="AY192" s="245" t="s">
        <v>126</v>
      </c>
    </row>
    <row r="193" s="1" customFormat="1" ht="24" customHeight="1">
      <c r="B193" s="36"/>
      <c r="C193" s="221" t="s">
        <v>222</v>
      </c>
      <c r="D193" s="221" t="s">
        <v>129</v>
      </c>
      <c r="E193" s="222" t="s">
        <v>810</v>
      </c>
      <c r="F193" s="223" t="s">
        <v>846</v>
      </c>
      <c r="G193" s="224" t="s">
        <v>132</v>
      </c>
      <c r="H193" s="225">
        <v>362.85000000000002</v>
      </c>
      <c r="I193" s="226"/>
      <c r="J193" s="227">
        <f>ROUND(I193*H193,2)</f>
        <v>0</v>
      </c>
      <c r="K193" s="223" t="s">
        <v>1</v>
      </c>
      <c r="L193" s="41"/>
      <c r="M193" s="228" t="s">
        <v>1</v>
      </c>
      <c r="N193" s="229" t="s">
        <v>39</v>
      </c>
      <c r="O193" s="84"/>
      <c r="P193" s="230">
        <f>O193*H193</f>
        <v>0</v>
      </c>
      <c r="Q193" s="230">
        <v>0.001</v>
      </c>
      <c r="R193" s="230">
        <f>Q193*H193</f>
        <v>0.36285000000000001</v>
      </c>
      <c r="S193" s="230">
        <v>0</v>
      </c>
      <c r="T193" s="231">
        <f>S193*H193</f>
        <v>0</v>
      </c>
      <c r="AR193" s="232" t="s">
        <v>134</v>
      </c>
      <c r="AT193" s="232" t="s">
        <v>129</v>
      </c>
      <c r="AU193" s="232" t="s">
        <v>84</v>
      </c>
      <c r="AY193" s="15" t="s">
        <v>126</v>
      </c>
      <c r="BE193" s="233">
        <f><![CDATA[IF(N193="základní",J193,0)]]></f>
        <v>0</v>
      </c>
      <c r="BF193" s="233">
        <f><![CDATA[IF(N193="snížená",J193,0)]]></f>
        <v>0</v>
      </c>
      <c r="BG193" s="233">
        <f><![CDATA[IF(N193="zákl. přenesená",J193,0)]]></f>
        <v>0</v>
      </c>
      <c r="BH193" s="233">
        <f><![CDATA[IF(N193="sníž. přenesená",J193,0)]]></f>
        <v>0</v>
      </c>
      <c r="BI193" s="233">
        <f><![CDATA[IF(N193="nulová",J193,0)]]></f>
        <v>0</v>
      </c>
      <c r="BJ193" s="15" t="s">
        <v>82</v>
      </c>
      <c r="BK193" s="233">
        <f>ROUND(I193*H193,2)</f>
        <v>0</v>
      </c>
      <c r="BL193" s="15" t="s">
        <v>134</v>
      </c>
      <c r="BM193" s="232" t="s">
        <v>847</v>
      </c>
    </row>
    <row r="194" s="12" customFormat="1">
      <c r="B194" s="234"/>
      <c r="C194" s="235"/>
      <c r="D194" s="236" t="s">
        <v>136</v>
      </c>
      <c r="E194" s="237" t="s">
        <v>1</v>
      </c>
      <c r="F194" s="238" t="s">
        <v>845</v>
      </c>
      <c r="G194" s="235"/>
      <c r="H194" s="239">
        <v>362.85000000000002</v>
      </c>
      <c r="I194" s="240"/>
      <c r="J194" s="235"/>
      <c r="K194" s="235"/>
      <c r="L194" s="241"/>
      <c r="M194" s="242"/>
      <c r="N194" s="243"/>
      <c r="O194" s="243"/>
      <c r="P194" s="243"/>
      <c r="Q194" s="243"/>
      <c r="R194" s="243"/>
      <c r="S194" s="243"/>
      <c r="T194" s="244"/>
      <c r="AT194" s="245" t="s">
        <v>136</v>
      </c>
      <c r="AU194" s="245" t="s">
        <v>84</v>
      </c>
      <c r="AV194" s="12" t="s">
        <v>84</v>
      </c>
      <c r="AW194" s="12" t="s">
        <v>31</v>
      </c>
      <c r="AX194" s="12" t="s">
        <v>82</v>
      </c>
      <c r="AY194" s="245" t="s">
        <v>126</v>
      </c>
    </row>
    <row r="195" s="11" customFormat="1" ht="25.92" customHeight="1">
      <c r="B195" s="205"/>
      <c r="C195" s="206"/>
      <c r="D195" s="207" t="s">
        <v>73</v>
      </c>
      <c r="E195" s="208" t="s">
        <v>193</v>
      </c>
      <c r="F195" s="208" t="s">
        <v>813</v>
      </c>
      <c r="G195" s="206"/>
      <c r="H195" s="206"/>
      <c r="I195" s="209"/>
      <c r="J195" s="210">
        <f>BK195</f>
        <v>0</v>
      </c>
      <c r="K195" s="206"/>
      <c r="L195" s="211"/>
      <c r="M195" s="212"/>
      <c r="N195" s="213"/>
      <c r="O195" s="213"/>
      <c r="P195" s="214">
        <f>P196</f>
        <v>0</v>
      </c>
      <c r="Q195" s="213"/>
      <c r="R195" s="214">
        <f>R196</f>
        <v>0</v>
      </c>
      <c r="S195" s="213"/>
      <c r="T195" s="215">
        <f>T196</f>
        <v>0</v>
      </c>
      <c r="AR195" s="216" t="s">
        <v>145</v>
      </c>
      <c r="AT195" s="217" t="s">
        <v>73</v>
      </c>
      <c r="AU195" s="217" t="s">
        <v>74</v>
      </c>
      <c r="AY195" s="216" t="s">
        <v>126</v>
      </c>
      <c r="BK195" s="218">
        <f>BK196</f>
        <v>0</v>
      </c>
    </row>
    <row r="196" s="11" customFormat="1" ht="22.8" customHeight="1">
      <c r="B196" s="205"/>
      <c r="C196" s="206"/>
      <c r="D196" s="207" t="s">
        <v>73</v>
      </c>
      <c r="E196" s="219" t="s">
        <v>814</v>
      </c>
      <c r="F196" s="219" t="s">
        <v>815</v>
      </c>
      <c r="G196" s="206"/>
      <c r="H196" s="206"/>
      <c r="I196" s="209"/>
      <c r="J196" s="220">
        <f>BK196</f>
        <v>0</v>
      </c>
      <c r="K196" s="206"/>
      <c r="L196" s="211"/>
      <c r="M196" s="212"/>
      <c r="N196" s="213"/>
      <c r="O196" s="213"/>
      <c r="P196" s="214">
        <f>P197</f>
        <v>0</v>
      </c>
      <c r="Q196" s="213"/>
      <c r="R196" s="214">
        <f>R197</f>
        <v>0</v>
      </c>
      <c r="S196" s="213"/>
      <c r="T196" s="215">
        <f>T197</f>
        <v>0</v>
      </c>
      <c r="AR196" s="216" t="s">
        <v>145</v>
      </c>
      <c r="AT196" s="217" t="s">
        <v>73</v>
      </c>
      <c r="AU196" s="217" t="s">
        <v>82</v>
      </c>
      <c r="AY196" s="216" t="s">
        <v>126</v>
      </c>
      <c r="BK196" s="218">
        <f>BK197</f>
        <v>0</v>
      </c>
    </row>
    <row r="197" s="1" customFormat="1" ht="48" customHeight="1">
      <c r="B197" s="36"/>
      <c r="C197" s="221" t="s">
        <v>7</v>
      </c>
      <c r="D197" s="221" t="s">
        <v>129</v>
      </c>
      <c r="E197" s="222" t="s">
        <v>816</v>
      </c>
      <c r="F197" s="223" t="s">
        <v>848</v>
      </c>
      <c r="G197" s="224" t="s">
        <v>216</v>
      </c>
      <c r="H197" s="225">
        <v>1</v>
      </c>
      <c r="I197" s="226"/>
      <c r="J197" s="227">
        <f>ROUND(I197*H197,2)</f>
        <v>0</v>
      </c>
      <c r="K197" s="223" t="s">
        <v>1</v>
      </c>
      <c r="L197" s="41"/>
      <c r="M197" s="270" t="s">
        <v>1</v>
      </c>
      <c r="N197" s="271" t="s">
        <v>39</v>
      </c>
      <c r="O197" s="272"/>
      <c r="P197" s="273">
        <f>O197*H197</f>
        <v>0</v>
      </c>
      <c r="Q197" s="273">
        <v>0</v>
      </c>
      <c r="R197" s="273">
        <f>Q197*H197</f>
        <v>0</v>
      </c>
      <c r="S197" s="273">
        <v>0</v>
      </c>
      <c r="T197" s="274">
        <f>S197*H197</f>
        <v>0</v>
      </c>
      <c r="AR197" s="232" t="s">
        <v>573</v>
      </c>
      <c r="AT197" s="232" t="s">
        <v>129</v>
      </c>
      <c r="AU197" s="232" t="s">
        <v>84</v>
      </c>
      <c r="AY197" s="15" t="s">
        <v>126</v>
      </c>
      <c r="BE197" s="233">
        <f><![CDATA[IF(N197="základní",J197,0)]]></f>
        <v>0</v>
      </c>
      <c r="BF197" s="233">
        <f><![CDATA[IF(N197="snížená",J197,0)]]></f>
        <v>0</v>
      </c>
      <c r="BG197" s="233">
        <f><![CDATA[IF(N197="zákl. přenesená",J197,0)]]></f>
        <v>0</v>
      </c>
      <c r="BH197" s="233">
        <f><![CDATA[IF(N197="sníž. přenesená",J197,0)]]></f>
        <v>0</v>
      </c>
      <c r="BI197" s="233">
        <f><![CDATA[IF(N197="nulová",J197,0)]]></f>
        <v>0</v>
      </c>
      <c r="BJ197" s="15" t="s">
        <v>82</v>
      </c>
      <c r="BK197" s="233">
        <f>ROUND(I197*H197,2)</f>
        <v>0</v>
      </c>
      <c r="BL197" s="15" t="s">
        <v>573</v>
      </c>
      <c r="BM197" s="232" t="s">
        <v>849</v>
      </c>
    </row>
    <row r="198" s="1" customFormat="1" ht="6.96" customHeight="1">
      <c r="B198" s="59"/>
      <c r="C198" s="60"/>
      <c r="D198" s="60"/>
      <c r="E198" s="60"/>
      <c r="F198" s="60"/>
      <c r="G198" s="60"/>
      <c r="H198" s="60"/>
      <c r="I198" s="171"/>
      <c r="J198" s="60"/>
      <c r="K198" s="60"/>
      <c r="L198" s="41"/>
    </row>
  </sheetData>
  <autoFilter ref="C124:K197"/>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DESKTOP-L0R6QBL\Táněčka</dc:creator>
  <cp:lastModifiedBy>DESKTOP-L0R6QBL\Táněčka</cp:lastModifiedBy>
  <dcterms:created xsi:type="dcterms:W3CDTF">2019-08-27T03:53:13Z</dcterms:created>
  <dcterms:modified xsi:type="dcterms:W3CDTF">2019-08-27T03:53:19Z</dcterms:modified>
</cp:coreProperties>
</file>