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Komunikace-soupis p..." sheetId="2" r:id="rId2"/>
    <sheet name="2-1 - VON - VEDLEJŠÍ A OS..." sheetId="3" r:id="rId3"/>
    <sheet name="Pokyny pro vyplnění" sheetId="4" r:id="rId4"/>
  </sheets>
  <definedNames>
    <definedName name="_xlnm.Print_Area" localSheetId="0">'Rekapitulace stavby'!$D$4:$AO$33,'Rekapitulace stavby'!$C$39:$AQ$56</definedName>
    <definedName name="_xlnm.Print_Titles" localSheetId="0">'Rekapitulace stavby'!$49:$49</definedName>
    <definedName name="_xlnm._FilterDatabase" localSheetId="1" hidden="1">'1-1 - Komunikace-soupis p...'!$C$91:$K$557</definedName>
    <definedName name="_xlnm.Print_Area" localSheetId="1">'1-1 - Komunikace-soupis p...'!$C$4:$J$38,'1-1 - Komunikace-soupis p...'!$C$44:$J$71,'1-1 - Komunikace-soupis p...'!$C$77:$K$557</definedName>
    <definedName name="_xlnm.Print_Titles" localSheetId="1">'1-1 - Komunikace-soupis p...'!$91:$91</definedName>
    <definedName name="_xlnm._FilterDatabase" localSheetId="2" hidden="1">'2-1 - VON - VEDLEJŠÍ A OS...'!$C$85:$K$144</definedName>
    <definedName name="_xlnm.Print_Area" localSheetId="2">'2-1 - VON - VEDLEJŠÍ A OS...'!$C$4:$J$38,'2-1 - VON - VEDLEJŠÍ A OS...'!$C$44:$J$65,'2-1 - VON - VEDLEJŠÍ A OS...'!$C$71:$K$144</definedName>
    <definedName name="_xlnm.Print_Titles" localSheetId="2">'2-1 - VON - VEDLEJŠÍ A OS...'!$85:$85</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3" r="BI140"/>
  <c r="BH140"/>
  <c r="BG140"/>
  <c r="BF140"/>
  <c r="T140"/>
  <c r="R140"/>
  <c r="P140"/>
  <c r="BK140"/>
  <c r="J140"/>
  <c r="BE140"/>
  <c r="BI136"/>
  <c r="BH136"/>
  <c r="BG136"/>
  <c r="BF136"/>
  <c r="T136"/>
  <c r="R136"/>
  <c r="P136"/>
  <c r="BK136"/>
  <c r="J136"/>
  <c r="BE136"/>
  <c r="BI131"/>
  <c r="BH131"/>
  <c r="BG131"/>
  <c r="BF131"/>
  <c r="T131"/>
  <c r="R131"/>
  <c r="P131"/>
  <c r="BK131"/>
  <c r="J131"/>
  <c r="BE131"/>
  <c r="BI126"/>
  <c r="BH126"/>
  <c r="BG126"/>
  <c r="BF126"/>
  <c r="T126"/>
  <c r="T125"/>
  <c r="R126"/>
  <c r="R125"/>
  <c r="P126"/>
  <c r="P125"/>
  <c r="BK126"/>
  <c r="BK125"/>
  <c r="J125"/>
  <c r="J126"/>
  <c r="BE126"/>
  <c r="J64"/>
  <c r="BI120"/>
  <c r="BH120"/>
  <c r="BG120"/>
  <c r="BF120"/>
  <c r="T120"/>
  <c r="R120"/>
  <c r="P120"/>
  <c r="BK120"/>
  <c r="J120"/>
  <c r="BE120"/>
  <c r="BI115"/>
  <c r="BH115"/>
  <c r="BG115"/>
  <c r="BF115"/>
  <c r="T115"/>
  <c r="R115"/>
  <c r="P115"/>
  <c r="BK115"/>
  <c r="J115"/>
  <c r="BE115"/>
  <c r="BI110"/>
  <c r="BH110"/>
  <c r="BG110"/>
  <c r="BF110"/>
  <c r="T110"/>
  <c r="T109"/>
  <c r="R110"/>
  <c r="R109"/>
  <c r="P110"/>
  <c r="P109"/>
  <c r="BK110"/>
  <c r="BK109"/>
  <c r="J109"/>
  <c r="J110"/>
  <c r="BE110"/>
  <c r="J63"/>
  <c r="BI104"/>
  <c r="BH104"/>
  <c r="BG104"/>
  <c r="BF104"/>
  <c r="T104"/>
  <c r="R104"/>
  <c r="P104"/>
  <c r="BK104"/>
  <c r="J104"/>
  <c r="BE104"/>
  <c r="BI99"/>
  <c r="BH99"/>
  <c r="BG99"/>
  <c r="BF99"/>
  <c r="T99"/>
  <c r="R99"/>
  <c r="P99"/>
  <c r="BK99"/>
  <c r="J99"/>
  <c r="BE99"/>
  <c r="BI94"/>
  <c r="BH94"/>
  <c r="BG94"/>
  <c r="BF94"/>
  <c r="T94"/>
  <c r="R94"/>
  <c r="P94"/>
  <c r="BK94"/>
  <c r="J94"/>
  <c r="BE94"/>
  <c r="BI89"/>
  <c r="F36"/>
  <c i="1" r="BD55"/>
  <c i="3" r="BH89"/>
  <c r="F35"/>
  <c i="1" r="BC55"/>
  <c i="3" r="BG89"/>
  <c r="F34"/>
  <c i="1" r="BB55"/>
  <c i="3" r="BF89"/>
  <c r="J33"/>
  <c i="1" r="AW55"/>
  <c i="3" r="F33"/>
  <c i="1" r="BA55"/>
  <c i="3" r="T89"/>
  <c r="T88"/>
  <c r="T87"/>
  <c r="T86"/>
  <c r="R89"/>
  <c r="R88"/>
  <c r="R87"/>
  <c r="R86"/>
  <c r="P89"/>
  <c r="P88"/>
  <c r="P87"/>
  <c r="P86"/>
  <c i="1" r="AU55"/>
  <c i="3" r="BK89"/>
  <c r="BK88"/>
  <c r="J88"/>
  <c r="BK87"/>
  <c r="J87"/>
  <c r="BK86"/>
  <c r="J86"/>
  <c r="J60"/>
  <c r="J29"/>
  <c i="1" r="AG55"/>
  <c i="3" r="J89"/>
  <c r="BE89"/>
  <c r="J32"/>
  <c i="1" r="AV55"/>
  <c i="3" r="F32"/>
  <c i="1" r="AZ55"/>
  <c i="3" r="J62"/>
  <c r="J61"/>
  <c r="J82"/>
  <c r="F82"/>
  <c r="F80"/>
  <c r="E78"/>
  <c r="J55"/>
  <c r="F55"/>
  <c r="F53"/>
  <c r="E51"/>
  <c r="J38"/>
  <c r="J20"/>
  <c r="E20"/>
  <c r="F83"/>
  <c r="F56"/>
  <c r="J19"/>
  <c r="J14"/>
  <c r="J80"/>
  <c r="J53"/>
  <c r="E7"/>
  <c r="E74"/>
  <c r="E47"/>
  <c i="1" r="AY53"/>
  <c r="AX53"/>
  <c i="2" r="BI552"/>
  <c r="BH552"/>
  <c r="BG552"/>
  <c r="BF552"/>
  <c r="T552"/>
  <c r="R552"/>
  <c r="P552"/>
  <c r="BK552"/>
  <c r="J552"/>
  <c r="BE552"/>
  <c r="BI547"/>
  <c r="BH547"/>
  <c r="BG547"/>
  <c r="BF547"/>
  <c r="T547"/>
  <c r="R547"/>
  <c r="P547"/>
  <c r="BK547"/>
  <c r="J547"/>
  <c r="BE547"/>
  <c r="BI542"/>
  <c r="BH542"/>
  <c r="BG542"/>
  <c r="BF542"/>
  <c r="T542"/>
  <c r="R542"/>
  <c r="P542"/>
  <c r="BK542"/>
  <c r="J542"/>
  <c r="BE542"/>
  <c r="BI538"/>
  <c r="BH538"/>
  <c r="BG538"/>
  <c r="BF538"/>
  <c r="T538"/>
  <c r="R538"/>
  <c r="P538"/>
  <c r="BK538"/>
  <c r="J538"/>
  <c r="BE538"/>
  <c r="BI534"/>
  <c r="BH534"/>
  <c r="BG534"/>
  <c r="BF534"/>
  <c r="T534"/>
  <c r="R534"/>
  <c r="P534"/>
  <c r="BK534"/>
  <c r="J534"/>
  <c r="BE534"/>
  <c r="BI522"/>
  <c r="BH522"/>
  <c r="BG522"/>
  <c r="BF522"/>
  <c r="T522"/>
  <c r="R522"/>
  <c r="P522"/>
  <c r="BK522"/>
  <c r="J522"/>
  <c r="BE522"/>
  <c r="BI499"/>
  <c r="BH499"/>
  <c r="BG499"/>
  <c r="BF499"/>
  <c r="T499"/>
  <c r="R499"/>
  <c r="P499"/>
  <c r="BK499"/>
  <c r="J499"/>
  <c r="BE499"/>
  <c r="BI482"/>
  <c r="BH482"/>
  <c r="BG482"/>
  <c r="BF482"/>
  <c r="T482"/>
  <c r="R482"/>
  <c r="P482"/>
  <c r="BK482"/>
  <c r="J482"/>
  <c r="BE482"/>
  <c r="BI465"/>
  <c r="BH465"/>
  <c r="BG465"/>
  <c r="BF465"/>
  <c r="T465"/>
  <c r="R465"/>
  <c r="P465"/>
  <c r="BK465"/>
  <c r="J465"/>
  <c r="BE465"/>
  <c r="BI461"/>
  <c r="BH461"/>
  <c r="BG461"/>
  <c r="BF461"/>
  <c r="T461"/>
  <c r="R461"/>
  <c r="P461"/>
  <c r="BK461"/>
  <c r="J461"/>
  <c r="BE461"/>
  <c r="BI456"/>
  <c r="BH456"/>
  <c r="BG456"/>
  <c r="BF456"/>
  <c r="T456"/>
  <c r="R456"/>
  <c r="P456"/>
  <c r="BK456"/>
  <c r="J456"/>
  <c r="BE456"/>
  <c r="BI451"/>
  <c r="BH451"/>
  <c r="BG451"/>
  <c r="BF451"/>
  <c r="T451"/>
  <c r="R451"/>
  <c r="P451"/>
  <c r="BK451"/>
  <c r="J451"/>
  <c r="BE451"/>
  <c r="BI446"/>
  <c r="BH446"/>
  <c r="BG446"/>
  <c r="BF446"/>
  <c r="T446"/>
  <c r="R446"/>
  <c r="P446"/>
  <c r="BK446"/>
  <c r="J446"/>
  <c r="BE446"/>
  <c r="BI441"/>
  <c r="BH441"/>
  <c r="BG441"/>
  <c r="BF441"/>
  <c r="T441"/>
  <c r="R441"/>
  <c r="P441"/>
  <c r="BK441"/>
  <c r="J441"/>
  <c r="BE441"/>
  <c r="BI436"/>
  <c r="BH436"/>
  <c r="BG436"/>
  <c r="BF436"/>
  <c r="T436"/>
  <c r="R436"/>
  <c r="P436"/>
  <c r="BK436"/>
  <c r="J436"/>
  <c r="BE436"/>
  <c r="BI431"/>
  <c r="BH431"/>
  <c r="BG431"/>
  <c r="BF431"/>
  <c r="T431"/>
  <c r="R431"/>
  <c r="P431"/>
  <c r="BK431"/>
  <c r="J431"/>
  <c r="BE431"/>
  <c r="BI426"/>
  <c r="BH426"/>
  <c r="BG426"/>
  <c r="BF426"/>
  <c r="T426"/>
  <c r="R426"/>
  <c r="P426"/>
  <c r="BK426"/>
  <c r="J426"/>
  <c r="BE426"/>
  <c r="BI421"/>
  <c r="BH421"/>
  <c r="BG421"/>
  <c r="BF421"/>
  <c r="T421"/>
  <c r="T420"/>
  <c r="R421"/>
  <c r="R420"/>
  <c r="P421"/>
  <c r="P420"/>
  <c r="BK421"/>
  <c r="BK420"/>
  <c r="J420"/>
  <c r="J421"/>
  <c r="BE421"/>
  <c r="J70"/>
  <c r="BI416"/>
  <c r="BH416"/>
  <c r="BG416"/>
  <c r="BF416"/>
  <c r="T416"/>
  <c r="R416"/>
  <c r="P416"/>
  <c r="BK416"/>
  <c r="J416"/>
  <c r="BE416"/>
  <c r="BI411"/>
  <c r="BH411"/>
  <c r="BG411"/>
  <c r="BF411"/>
  <c r="T411"/>
  <c r="R411"/>
  <c r="P411"/>
  <c r="BK411"/>
  <c r="J411"/>
  <c r="BE411"/>
  <c r="BI407"/>
  <c r="BH407"/>
  <c r="BG407"/>
  <c r="BF407"/>
  <c r="T407"/>
  <c r="R407"/>
  <c r="P407"/>
  <c r="BK407"/>
  <c r="J407"/>
  <c r="BE407"/>
  <c r="BI402"/>
  <c r="BH402"/>
  <c r="BG402"/>
  <c r="BF402"/>
  <c r="T402"/>
  <c r="T401"/>
  <c r="T400"/>
  <c r="R402"/>
  <c r="R401"/>
  <c r="R400"/>
  <c r="P402"/>
  <c r="P401"/>
  <c r="P400"/>
  <c r="BK402"/>
  <c r="BK401"/>
  <c r="J401"/>
  <c r="BK400"/>
  <c r="J400"/>
  <c r="J402"/>
  <c r="BE402"/>
  <c r="J69"/>
  <c r="J68"/>
  <c r="BI397"/>
  <c r="BH397"/>
  <c r="BG397"/>
  <c r="BF397"/>
  <c r="T397"/>
  <c r="R397"/>
  <c r="P397"/>
  <c r="BK397"/>
  <c r="J397"/>
  <c r="BE397"/>
  <c r="BI393"/>
  <c r="BH393"/>
  <c r="BG393"/>
  <c r="BF393"/>
  <c r="T393"/>
  <c r="R393"/>
  <c r="P393"/>
  <c r="BK393"/>
  <c r="J393"/>
  <c r="BE393"/>
  <c r="BI389"/>
  <c r="BH389"/>
  <c r="BG389"/>
  <c r="BF389"/>
  <c r="T389"/>
  <c r="R389"/>
  <c r="P389"/>
  <c r="BK389"/>
  <c r="J389"/>
  <c r="BE389"/>
  <c r="BI384"/>
  <c r="BH384"/>
  <c r="BG384"/>
  <c r="BF384"/>
  <c r="T384"/>
  <c r="R384"/>
  <c r="P384"/>
  <c r="BK384"/>
  <c r="J384"/>
  <c r="BE384"/>
  <c r="BI380"/>
  <c r="BH380"/>
  <c r="BG380"/>
  <c r="BF380"/>
  <c r="T380"/>
  <c r="R380"/>
  <c r="P380"/>
  <c r="BK380"/>
  <c r="J380"/>
  <c r="BE380"/>
  <c r="BI374"/>
  <c r="BH374"/>
  <c r="BG374"/>
  <c r="BF374"/>
  <c r="T374"/>
  <c r="R374"/>
  <c r="P374"/>
  <c r="BK374"/>
  <c r="J374"/>
  <c r="BE374"/>
  <c r="BI367"/>
  <c r="BH367"/>
  <c r="BG367"/>
  <c r="BF367"/>
  <c r="T367"/>
  <c r="R367"/>
  <c r="P367"/>
  <c r="BK367"/>
  <c r="J367"/>
  <c r="BE367"/>
  <c r="BI362"/>
  <c r="BH362"/>
  <c r="BG362"/>
  <c r="BF362"/>
  <c r="T362"/>
  <c r="T361"/>
  <c r="R362"/>
  <c r="R361"/>
  <c r="P362"/>
  <c r="P361"/>
  <c r="BK362"/>
  <c r="BK361"/>
  <c r="J361"/>
  <c r="J362"/>
  <c r="BE362"/>
  <c r="J67"/>
  <c r="BI358"/>
  <c r="BH358"/>
  <c r="BG358"/>
  <c r="BF358"/>
  <c r="T358"/>
  <c r="R358"/>
  <c r="P358"/>
  <c r="BK358"/>
  <c r="J358"/>
  <c r="BE358"/>
  <c r="BI354"/>
  <c r="BH354"/>
  <c r="BG354"/>
  <c r="BF354"/>
  <c r="T354"/>
  <c r="R354"/>
  <c r="P354"/>
  <c r="BK354"/>
  <c r="J354"/>
  <c r="BE354"/>
  <c r="BI349"/>
  <c r="BH349"/>
  <c r="BG349"/>
  <c r="BF349"/>
  <c r="T349"/>
  <c r="R349"/>
  <c r="P349"/>
  <c r="BK349"/>
  <c r="J349"/>
  <c r="BE349"/>
  <c r="BI344"/>
  <c r="BH344"/>
  <c r="BG344"/>
  <c r="BF344"/>
  <c r="T344"/>
  <c r="R344"/>
  <c r="P344"/>
  <c r="BK344"/>
  <c r="J344"/>
  <c r="BE344"/>
  <c r="BI340"/>
  <c r="BH340"/>
  <c r="BG340"/>
  <c r="BF340"/>
  <c r="T340"/>
  <c r="R340"/>
  <c r="P340"/>
  <c r="BK340"/>
  <c r="J340"/>
  <c r="BE340"/>
  <c r="BI335"/>
  <c r="BH335"/>
  <c r="BG335"/>
  <c r="BF335"/>
  <c r="T335"/>
  <c r="R335"/>
  <c r="P335"/>
  <c r="BK335"/>
  <c r="J335"/>
  <c r="BE335"/>
  <c r="BI331"/>
  <c r="BH331"/>
  <c r="BG331"/>
  <c r="BF331"/>
  <c r="T331"/>
  <c r="R331"/>
  <c r="P331"/>
  <c r="BK331"/>
  <c r="J331"/>
  <c r="BE331"/>
  <c r="BI327"/>
  <c r="BH327"/>
  <c r="BG327"/>
  <c r="BF327"/>
  <c r="T327"/>
  <c r="R327"/>
  <c r="P327"/>
  <c r="BK327"/>
  <c r="J327"/>
  <c r="BE327"/>
  <c r="BI323"/>
  <c r="BH323"/>
  <c r="BG323"/>
  <c r="BF323"/>
  <c r="T323"/>
  <c r="R323"/>
  <c r="P323"/>
  <c r="BK323"/>
  <c r="J323"/>
  <c r="BE323"/>
  <c r="BI319"/>
  <c r="BH319"/>
  <c r="BG319"/>
  <c r="BF319"/>
  <c r="T319"/>
  <c r="R319"/>
  <c r="P319"/>
  <c r="BK319"/>
  <c r="J319"/>
  <c r="BE319"/>
  <c r="BI315"/>
  <c r="BH315"/>
  <c r="BG315"/>
  <c r="BF315"/>
  <c r="T315"/>
  <c r="R315"/>
  <c r="P315"/>
  <c r="BK315"/>
  <c r="J315"/>
  <c r="BE315"/>
  <c r="BI310"/>
  <c r="BH310"/>
  <c r="BG310"/>
  <c r="BF310"/>
  <c r="T310"/>
  <c r="T309"/>
  <c r="T308"/>
  <c r="R310"/>
  <c r="R309"/>
  <c r="R308"/>
  <c r="P310"/>
  <c r="P309"/>
  <c r="P308"/>
  <c r="BK310"/>
  <c r="BK309"/>
  <c r="J309"/>
  <c r="BK308"/>
  <c r="J308"/>
  <c r="J310"/>
  <c r="BE310"/>
  <c r="J66"/>
  <c r="J65"/>
  <c r="BI306"/>
  <c r="BH306"/>
  <c r="BG306"/>
  <c r="BF306"/>
  <c r="T306"/>
  <c r="R306"/>
  <c r="P306"/>
  <c r="BK306"/>
  <c r="J306"/>
  <c r="BE306"/>
  <c r="BI301"/>
  <c r="BH301"/>
  <c r="BG301"/>
  <c r="BF301"/>
  <c r="T301"/>
  <c r="R301"/>
  <c r="P301"/>
  <c r="BK301"/>
  <c r="J301"/>
  <c r="BE301"/>
  <c r="BI297"/>
  <c r="BH297"/>
  <c r="BG297"/>
  <c r="BF297"/>
  <c r="T297"/>
  <c r="R297"/>
  <c r="P297"/>
  <c r="BK297"/>
  <c r="J297"/>
  <c r="BE297"/>
  <c r="BI293"/>
  <c r="BH293"/>
  <c r="BG293"/>
  <c r="BF293"/>
  <c r="T293"/>
  <c r="R293"/>
  <c r="P293"/>
  <c r="BK293"/>
  <c r="J293"/>
  <c r="BE293"/>
  <c r="BI288"/>
  <c r="BH288"/>
  <c r="BG288"/>
  <c r="BF288"/>
  <c r="T288"/>
  <c r="R288"/>
  <c r="P288"/>
  <c r="BK288"/>
  <c r="J288"/>
  <c r="BE288"/>
  <c r="BI284"/>
  <c r="BH284"/>
  <c r="BG284"/>
  <c r="BF284"/>
  <c r="T284"/>
  <c r="R284"/>
  <c r="P284"/>
  <c r="BK284"/>
  <c r="J284"/>
  <c r="BE284"/>
  <c r="BI279"/>
  <c r="BH279"/>
  <c r="BG279"/>
  <c r="BF279"/>
  <c r="T279"/>
  <c r="R279"/>
  <c r="P279"/>
  <c r="BK279"/>
  <c r="J279"/>
  <c r="BE279"/>
  <c r="BI268"/>
  <c r="BH268"/>
  <c r="BG268"/>
  <c r="BF268"/>
  <c r="T268"/>
  <c r="R268"/>
  <c r="P268"/>
  <c r="BK268"/>
  <c r="J268"/>
  <c r="BE268"/>
  <c r="BI258"/>
  <c r="BH258"/>
  <c r="BG258"/>
  <c r="BF258"/>
  <c r="T258"/>
  <c r="R258"/>
  <c r="P258"/>
  <c r="BK258"/>
  <c r="J258"/>
  <c r="BE258"/>
  <c r="BI248"/>
  <c r="BH248"/>
  <c r="BG248"/>
  <c r="BF248"/>
  <c r="T248"/>
  <c r="R248"/>
  <c r="P248"/>
  <c r="BK248"/>
  <c r="J248"/>
  <c r="BE248"/>
  <c r="BI243"/>
  <c r="BH243"/>
  <c r="BG243"/>
  <c r="BF243"/>
  <c r="T243"/>
  <c r="R243"/>
  <c r="P243"/>
  <c r="BK243"/>
  <c r="J243"/>
  <c r="BE243"/>
  <c r="BI238"/>
  <c r="BH238"/>
  <c r="BG238"/>
  <c r="BF238"/>
  <c r="T238"/>
  <c r="T237"/>
  <c r="R238"/>
  <c r="R237"/>
  <c r="P238"/>
  <c r="P237"/>
  <c r="BK238"/>
  <c r="BK237"/>
  <c r="J237"/>
  <c r="J238"/>
  <c r="BE238"/>
  <c r="J64"/>
  <c r="BI234"/>
  <c r="BH234"/>
  <c r="BG234"/>
  <c r="BF234"/>
  <c r="T234"/>
  <c r="R234"/>
  <c r="P234"/>
  <c r="BK234"/>
  <c r="J234"/>
  <c r="BE234"/>
  <c r="BI230"/>
  <c r="BH230"/>
  <c r="BG230"/>
  <c r="BF230"/>
  <c r="T230"/>
  <c r="R230"/>
  <c r="P230"/>
  <c r="BK230"/>
  <c r="J230"/>
  <c r="BE230"/>
  <c r="BI226"/>
  <c r="BH226"/>
  <c r="BG226"/>
  <c r="BF226"/>
  <c r="T226"/>
  <c r="T225"/>
  <c r="R226"/>
  <c r="R225"/>
  <c r="P226"/>
  <c r="P225"/>
  <c r="BK226"/>
  <c r="BK225"/>
  <c r="J225"/>
  <c r="J226"/>
  <c r="BE226"/>
  <c r="J63"/>
  <c r="BI218"/>
  <c r="BH218"/>
  <c r="BG218"/>
  <c r="BF218"/>
  <c r="T218"/>
  <c r="R218"/>
  <c r="P218"/>
  <c r="BK218"/>
  <c r="J218"/>
  <c r="BE218"/>
  <c r="BI213"/>
  <c r="BH213"/>
  <c r="BG213"/>
  <c r="BF213"/>
  <c r="T213"/>
  <c r="R213"/>
  <c r="P213"/>
  <c r="BK213"/>
  <c r="J213"/>
  <c r="BE213"/>
  <c r="BI209"/>
  <c r="BH209"/>
  <c r="BG209"/>
  <c r="BF209"/>
  <c r="T209"/>
  <c r="R209"/>
  <c r="P209"/>
  <c r="BK209"/>
  <c r="J209"/>
  <c r="BE209"/>
  <c r="BI204"/>
  <c r="BH204"/>
  <c r="BG204"/>
  <c r="BF204"/>
  <c r="T204"/>
  <c r="R204"/>
  <c r="P204"/>
  <c r="BK204"/>
  <c r="J204"/>
  <c r="BE204"/>
  <c r="BI200"/>
  <c r="BH200"/>
  <c r="BG200"/>
  <c r="BF200"/>
  <c r="T200"/>
  <c r="R200"/>
  <c r="P200"/>
  <c r="BK200"/>
  <c r="J200"/>
  <c r="BE200"/>
  <c r="BI195"/>
  <c r="BH195"/>
  <c r="BG195"/>
  <c r="BF195"/>
  <c r="T195"/>
  <c r="R195"/>
  <c r="P195"/>
  <c r="BK195"/>
  <c r="J195"/>
  <c r="BE195"/>
  <c r="BI190"/>
  <c r="BH190"/>
  <c r="BG190"/>
  <c r="BF190"/>
  <c r="T190"/>
  <c r="R190"/>
  <c r="P190"/>
  <c r="BK190"/>
  <c r="J190"/>
  <c r="BE190"/>
  <c r="BI185"/>
  <c r="BH185"/>
  <c r="BG185"/>
  <c r="BF185"/>
  <c r="T185"/>
  <c r="R185"/>
  <c r="P185"/>
  <c r="BK185"/>
  <c r="J185"/>
  <c r="BE185"/>
  <c r="BI181"/>
  <c r="BH181"/>
  <c r="BG181"/>
  <c r="BF181"/>
  <c r="T181"/>
  <c r="R181"/>
  <c r="P181"/>
  <c r="BK181"/>
  <c r="J181"/>
  <c r="BE181"/>
  <c r="BI176"/>
  <c r="BH176"/>
  <c r="BG176"/>
  <c r="BF176"/>
  <c r="T176"/>
  <c r="R176"/>
  <c r="P176"/>
  <c r="BK176"/>
  <c r="J176"/>
  <c r="BE176"/>
  <c r="BI164"/>
  <c r="BH164"/>
  <c r="BG164"/>
  <c r="BF164"/>
  <c r="T164"/>
  <c r="R164"/>
  <c r="P164"/>
  <c r="BK164"/>
  <c r="J164"/>
  <c r="BE164"/>
  <c r="BI153"/>
  <c r="BH153"/>
  <c r="BG153"/>
  <c r="BF153"/>
  <c r="T153"/>
  <c r="R153"/>
  <c r="P153"/>
  <c r="BK153"/>
  <c r="J153"/>
  <c r="BE153"/>
  <c r="BI148"/>
  <c r="BH148"/>
  <c r="BG148"/>
  <c r="BF148"/>
  <c r="T148"/>
  <c r="R148"/>
  <c r="P148"/>
  <c r="BK148"/>
  <c r="J148"/>
  <c r="BE148"/>
  <c r="BI143"/>
  <c r="BH143"/>
  <c r="BG143"/>
  <c r="BF143"/>
  <c r="T143"/>
  <c r="R143"/>
  <c r="P143"/>
  <c r="BK143"/>
  <c r="J143"/>
  <c r="BE143"/>
  <c r="BI136"/>
  <c r="BH136"/>
  <c r="BG136"/>
  <c r="BF136"/>
  <c r="T136"/>
  <c r="R136"/>
  <c r="P136"/>
  <c r="BK136"/>
  <c r="J136"/>
  <c r="BE136"/>
  <c r="BI128"/>
  <c r="BH128"/>
  <c r="BG128"/>
  <c r="BF128"/>
  <c r="T128"/>
  <c r="R128"/>
  <c r="P128"/>
  <c r="BK128"/>
  <c r="J128"/>
  <c r="BE128"/>
  <c r="BI120"/>
  <c r="BH120"/>
  <c r="BG120"/>
  <c r="BF120"/>
  <c r="T120"/>
  <c r="R120"/>
  <c r="P120"/>
  <c r="BK120"/>
  <c r="J120"/>
  <c r="BE120"/>
  <c r="BI115"/>
  <c r="BH115"/>
  <c r="BG115"/>
  <c r="BF115"/>
  <c r="T115"/>
  <c r="R115"/>
  <c r="P115"/>
  <c r="BK115"/>
  <c r="J115"/>
  <c r="BE115"/>
  <c r="BI110"/>
  <c r="BH110"/>
  <c r="BG110"/>
  <c r="BF110"/>
  <c r="T110"/>
  <c r="R110"/>
  <c r="P110"/>
  <c r="BK110"/>
  <c r="J110"/>
  <c r="BE110"/>
  <c r="BI105"/>
  <c r="BH105"/>
  <c r="BG105"/>
  <c r="BF105"/>
  <c r="T105"/>
  <c r="R105"/>
  <c r="P105"/>
  <c r="BK105"/>
  <c r="J105"/>
  <c r="BE105"/>
  <c r="BI100"/>
  <c r="BH100"/>
  <c r="BG100"/>
  <c r="BF100"/>
  <c r="T100"/>
  <c r="R100"/>
  <c r="P100"/>
  <c r="BK100"/>
  <c r="J100"/>
  <c r="BE100"/>
  <c r="BI95"/>
  <c r="F36"/>
  <c i="1" r="BD53"/>
  <c i="2" r="BH95"/>
  <c r="F35"/>
  <c i="1" r="BC53"/>
  <c i="2" r="BG95"/>
  <c r="F34"/>
  <c i="1" r="BB53"/>
  <c i="2" r="BF95"/>
  <c r="J33"/>
  <c i="1" r="AW53"/>
  <c i="2" r="F33"/>
  <c i="1" r="BA53"/>
  <c i="2" r="T95"/>
  <c r="T94"/>
  <c r="T93"/>
  <c r="T92"/>
  <c r="R95"/>
  <c r="R94"/>
  <c r="R93"/>
  <c r="R92"/>
  <c r="P95"/>
  <c r="P94"/>
  <c r="P93"/>
  <c r="P92"/>
  <c i="1" r="AU53"/>
  <c i="2" r="BK95"/>
  <c r="BK94"/>
  <c r="J94"/>
  <c r="BK93"/>
  <c r="J93"/>
  <c r="BK92"/>
  <c r="J92"/>
  <c r="J60"/>
  <c r="J29"/>
  <c i="1" r="AG53"/>
  <c i="2" r="J95"/>
  <c r="BE95"/>
  <c r="J32"/>
  <c i="1" r="AV53"/>
  <c i="2" r="F32"/>
  <c i="1" r="AZ53"/>
  <c i="2" r="J62"/>
  <c r="J61"/>
  <c r="J88"/>
  <c r="F88"/>
  <c r="F86"/>
  <c r="E84"/>
  <c r="J55"/>
  <c r="F55"/>
  <c r="F53"/>
  <c r="E51"/>
  <c r="J38"/>
  <c r="J20"/>
  <c r="E20"/>
  <c r="F89"/>
  <c r="F56"/>
  <c r="J19"/>
  <c r="J14"/>
  <c r="J86"/>
  <c r="J53"/>
  <c r="E7"/>
  <c r="E80"/>
  <c r="E47"/>
  <c i="1"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<sst xmlns="http://schemas.openxmlformats.org/spreadsheetml/2006/main">
  <si>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</si>
  <si>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</si>
  <si>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</si>
  <si>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</si>
  <si>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</si>
  <si>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</si>
  <si>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</si>
  <si>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{a32a9cbc-cc7b-4e3a-afcd-14d035a86773}</t>
  </si>
  <si>
    <t>0,01</t>
  </si>
  <si>
    <t>21</t>
  </si>
  <si>
    <t>15</t>
  </si>
  <si>
    <t>REKAPITULACE STAVBY</t>
  </si>
  <si>
    <t xml:space="preserve">v ---  níže se nacházejí doplnkové a pomocné údaje k sestavám  --- v</t>
  </si>
  <si>
    <t>Návod na vyplnění</t>
  </si>
  <si>
    <t>0,001</t>
  </si>
  <si>
    <t>Kód:</t>
  </si>
  <si>
    <t>POSP413-2018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</si>
  <si>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</si>
  <si>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</si>
  <si>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 xml:space="preserve"> Šternberk, oprava MK Zahradní</t>
  </si>
  <si>
    <t>0,1</t>
  </si>
  <si>
    <t>KSO:</t>
  </si>
  <si>
    <t>822 23</t>
  </si>
  <si>
    <t>CC-CZ:</t>
  </si>
  <si>
    <t>21111</t>
  </si>
  <si>
    <t>1</t>
  </si>
  <si>
    <t>Místo:</t>
  </si>
  <si>
    <t>Šternberk</t>
  </si>
  <si>
    <t>Datum:</t>
  </si>
  <si>
    <t>2. 10. 2018</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</si>
  <si>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</si>
  <si>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</si>
  <si>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</si>
  <si>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</si>
  <si>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</si>
  <si>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</si>
  <si>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</si>
  <si>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</si>
  <si>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</si>
  <si>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</si>
  <si>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</si>
  <si>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</si>
  <si>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</si>
  <si>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</si>
  <si>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</si>
  <si>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</si>
  <si>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</si>
  <si>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</si>
  <si>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</si>
  <si>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</si>
  <si>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</si>
  <si>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</si>
  <si>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</si>
  <si>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</si>
  <si>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</si>
  <si>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</si>
  <si>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</si>
  <si>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</si>
  <si>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</si>
  <si>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</si>
  <si>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</si>
  <si>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</si>
  <si>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</si>
  <si>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</si>
  <si>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</si>
  <si>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</si>
  <si>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</si>
  <si>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</si>
  <si>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</si>
  <si>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</si>
  <si>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</si>
  <si>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</si>
  <si>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</si>
  <si>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</si>
  <si>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</si>
  <si>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</si>
  <si>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</si>
  <si>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</si>
  <si>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</si>
  <si>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</si>
  <si>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</si>
  <si>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</si>
  <si>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</si>
  <si>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</si>
  <si>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</si>
  <si>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</si>
  <si>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</si>
  <si>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</si>
  <si>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</si>
  <si>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Komunikace</t>
  </si>
  <si>
    <t>STA</t>
  </si>
  <si>
    <t>{63946508-3a99-493b-ad2b-a0cc1272338a}</t>
  </si>
  <si>
    <t>2</t>
  </si>
  <si>
    <t>/</t>
  </si>
  <si>
    <t>1-1</t>
  </si>
  <si>
    <t>Komunikace-soupis prací</t>
  </si>
  <si>
    <t>Soupis</t>
  </si>
  <si>
    <t>{7b62f0eb-02ec-4ed3-b926-aadba0c4b097}</t>
  </si>
  <si>
    <t>VON - VEDLEJŠÍ A OSTATNÍ NÁKLADY</t>
  </si>
  <si>
    <t>{5cb6cfaf-4f30-4d23-880f-139445eebec8}</t>
  </si>
  <si>
    <t>82229</t>
  </si>
  <si>
    <t>2-1</t>
  </si>
  <si>
    <t>VON - VEDLEJŠÍ A OSTATNÍ NÁKLADY- soupis prací</t>
  </si>
  <si>
    <t>{10737909-9273-46c3-8b6a-7550e017c74a}</t>
  </si>
  <si>
    <t>1) Krycí list soupisu</t>
  </si>
  <si>
    <t>2) Rekapitulace</t>
  </si>
  <si>
    <t>3) Soupis prací</t>
  </si>
  <si>
    <t>Zpět na list:</t>
  </si>
  <si>
    <t>Rekapitulace stavby</t>
  </si>
  <si>
    <t>KRYCÍ LIST SOUPISU</t>
  </si>
  <si>
    <t>Objekt:</t>
  </si>
  <si>
    <t>1 - Komunikace</t>
  </si>
  <si>
    <t>Soupis:</t>
  </si>
  <si>
    <t>1-1 - Komunikace-soupis prací</t>
  </si>
  <si>
    <t>2112</t>
  </si>
  <si>
    <t>REKAPITULACE ČLENĚNÍ SOUPISU PRACÍ</t>
  </si>
  <si>
    <t>Kód dílu - Popis</t>
  </si>
  <si>
    <t>Cena celkem [CZK]</t>
  </si>
  <si>
    <t>Náklady soupisu celkem</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</si>
  <si>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</si>
  <si>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</si>
  <si>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</si>
  <si>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</si>
  <si>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</si>
  <si>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</si>
  <si>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</si>
  <si>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87 -  Potrubí z trub plastických a skleněných</t>
  </si>
  <si>
    <t xml:space="preserve">    9 - Ostatní konstrukce a práce-bourání</t>
  </si>
  <si>
    <t xml:space="preserve">      091 - doplnujici konstrukce</t>
  </si>
  <si>
    <t xml:space="preserve">      096 -  bourani a demolice konstrukci</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</si>
  <si>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</si>
  <si>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</si>
  <si>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</si>
  <si>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</si>
  <si>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</si>
  <si>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</si>
  <si>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</si>
  <si>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</si>
  <si>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</si>
  <si>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</si>
  <si>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</si>
  <si>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</si>
  <si>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</si>
  <si>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</si>
  <si>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</si>
  <si>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</si>
  <si>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</si>
  <si>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</si>
  <si>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</si>
  <si>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</si>
  <si>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121101101</t>
  </si>
  <si>
    <t>Sejmutí ornice s přemístěním na vzdálenost do 50 m</t>
  </si>
  <si>
    <t>m3</t>
  </si>
  <si>
    <t>CS ÚRS 2018 01</t>
  </si>
  <si>
    <t>4</t>
  </si>
  <si>
    <t>2111243346</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</si>
  <si>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</si>
  <si>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</si>
  <si>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</si>
  <si>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</si>
  <si>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</si>
  <si>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 xml:space="preserve">položka  výkazu výměr 11</t>
  </si>
  <si>
    <t>True</t>
  </si>
  <si>
    <t>0,7</t>
  </si>
  <si>
    <t>162401102</t>
  </si>
  <si>
    <t>Vodorovné přemístění do 2000 m výkopku/sypaniny z horniny tř. 1 až 4</t>
  </si>
  <si>
    <t>363898753</t>
  </si>
  <si>
    <t>Vodorovné přemístění výkopku nebo sypaniny po suchu na obvyklém dopravním prostředku, bez naložení výkopku, avšak se složením bez rozhrnutí z horniny tř. 1 až 4 na vzdálenost přes 1 500 do 2 000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</si>
  <si>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</si>
  <si>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3</t>
  </si>
  <si>
    <t>122202202</t>
  </si>
  <si>
    <t>Odkopávky a prokopávky nezapažené pro silnice objemu do 1000 m3 v hornině tř. 3</t>
  </si>
  <si>
    <t>1929560885</t>
  </si>
  <si>
    <t>Odkopávky a prokopávky nezapažené pro silnice s přemístěním výkopku v příčných profilech na vzdálenost do 15 m nebo s naložením na dopravní prostředek v hornině tř. 3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</si>
  <si>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</si>
  <si>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položka výkazu výměr 13</t>
  </si>
  <si>
    <t>141</t>
  </si>
  <si>
    <t>131201101</t>
  </si>
  <si>
    <t>Hloubení jam nezapažených v hornině tř. 3 objemu do 100 m3</t>
  </si>
  <si>
    <t>1668946363</t>
  </si>
  <si>
    <t>Hloubení nezapažených jam a zářezů s urovnáním dna do předepsaného profilu a spádu v hornině tř. 3 do 100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</si>
  <si>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</si>
  <si>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 xml:space="preserve">položka výkazu výměr  18</t>
  </si>
  <si>
    <t>(0,5)^2*3,14*1,7</t>
  </si>
  <si>
    <t>5</t>
  </si>
  <si>
    <t>132201201</t>
  </si>
  <si>
    <t>Hloubení rýh š do 2000 mm v hornině tř. 3 objemu do 100 m3</t>
  </si>
  <si>
    <t>734073808</t>
  </si>
  <si>
    <t xml:space="preserve">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</si>
  <si>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</si>
  <si>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3*1,5*1,1</t>
  </si>
  <si>
    <t>6</t>
  </si>
  <si>
    <t>162701105</t>
  </si>
  <si>
    <t>Vodorovné přemístění do 10000 m výkopku/sypaniny z horniny tř. 1 až 4</t>
  </si>
  <si>
    <t>-586609465</t>
  </si>
  <si>
    <t>Vodorovné přemístění výkopku nebo sypaniny po suchu na obvyklém dopravním prostředku, bez naložení výkopku, avšak se složením bez rozhrnutí z horniny tř. 1 až 4 na vzdálenost přes 9 000 do 10 000 m</t>
  </si>
  <si>
    <t xml:space="preserve">položka výkazu výměr  13</t>
  </si>
  <si>
    <t>7</t>
  </si>
  <si>
    <t>162701109</t>
  </si>
  <si>
    <t>Příplatek k vodorovnému přemístění výkopku/sypaniny z horniny tř. 1 až 4 ZKD 1000 m přes 10000 m</t>
  </si>
  <si>
    <t>-1424154095</t>
  </si>
  <si>
    <t>Vodorovné přemístění výkopku nebo sypaniny po suchu na obvyklém dopravním prostředku, bez naložení výkopku, avšak se složením bez rozhrnutí z horniny tř. 1 až 4 na vzdálenost Příplatek k ceně za každých dalších i započatých 1 000 m</t>
  </si>
  <si>
    <t>23 km</t>
  </si>
  <si>
    <t>3*1,5*1,1*13</t>
  </si>
  <si>
    <t>(0,5)^2*3,14*1,7*13</t>
  </si>
  <si>
    <t>8</t>
  </si>
  <si>
    <t>171201211</t>
  </si>
  <si>
    <t>Poplatek za uložení odpadu ze sypaniny na skládce (skládkovné)</t>
  </si>
  <si>
    <t>t</t>
  </si>
  <si>
    <t>1306131989</t>
  </si>
  <si>
    <t>Uložení sypaniny poplatek za uložení sypaniny na skládce (skládkovné)</t>
  </si>
  <si>
    <t xml:space="preserve">Poznámka k souboru cen:_x000d_
1. Ceny uvedené v souboru cen lze po dohodě upravit podle místních podmínek. </t>
  </si>
  <si>
    <t>3*1,5*1,1*1,8</t>
  </si>
  <si>
    <t>(0,5)^2*3,14*1,7*1,8</t>
  </si>
  <si>
    <t>9</t>
  </si>
  <si>
    <t>167101101</t>
  </si>
  <si>
    <t>Nakládání výkopku z hornin tř. 1 až 4 do 100 m3</t>
  </si>
  <si>
    <t>1827483201</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</si>
  <si>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</si>
  <si>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</si>
  <si>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položka výkazu výměr  12</t>
  </si>
  <si>
    <t>-151429635</t>
  </si>
  <si>
    <t>11</t>
  </si>
  <si>
    <t>174101101</t>
  </si>
  <si>
    <t>Zásyp jam, šachet rýh nebo kolem objektů sypaninou se zhutněním</t>
  </si>
  <si>
    <t>299453121</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</si>
  <si>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</si>
  <si>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</si>
  <si>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položka výkazu výměr  17</t>
  </si>
  <si>
    <t>(0,5)^2*3,14*1,5*2</t>
  </si>
  <si>
    <t>-(0,25)^2*3,14*1,7</t>
  </si>
  <si>
    <t>-3*1,1*0,35</t>
  </si>
  <si>
    <t>-3*1,1*0,15</t>
  </si>
  <si>
    <t>12</t>
  </si>
  <si>
    <t>M</t>
  </si>
  <si>
    <t>583441970</t>
  </si>
  <si>
    <t>štěrkodrť frakce 0-63</t>
  </si>
  <si>
    <t>1659849177</t>
  </si>
  <si>
    <t xml:space="preserve">Kamenivo přírodní drcené hutné pro stavební účely PDK (drobné, hrubé a štěrkodrť) štěrkodrtě ČSN EN 13043 frakce   0-63   MN  Luleč</t>
  </si>
  <si>
    <t>Mezisoučet</t>
  </si>
  <si>
    <t>6,656*2</t>
  </si>
  <si>
    <t>13</t>
  </si>
  <si>
    <t>175101201</t>
  </si>
  <si>
    <t>Obsypání objektu nad přilehlým původním terénem sypaninou bez prohození, uloženou do 3 m</t>
  </si>
  <si>
    <t>2125491397</t>
  </si>
  <si>
    <t>Obsypání objektů nad přilehlým původním terénem sypaninou z vhodných hornin 1 až 4 nebo materiálem uloženým ve vzdálenosti do 3 m od vnějšího kraje objektu pro jakoukoliv míru zhutnění bez prohození sypaniny</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</si>
  <si>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</si>
  <si>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3*1,1*0,35-(0,085)^2*3,14*3</t>
  </si>
  <si>
    <t>14</t>
  </si>
  <si>
    <t>583373030</t>
  </si>
  <si>
    <t>štěrkopísek (Bratčice) frakce 0-8</t>
  </si>
  <si>
    <t>-2023946652</t>
  </si>
  <si>
    <t>štěrkopísek frakce 0-8</t>
  </si>
  <si>
    <t>(3*1,1*0,35-(0,085)^2*3,14*3)*2</t>
  </si>
  <si>
    <t>181111111</t>
  </si>
  <si>
    <t>Plošná úprava terénu do 500 m2 zemina tř 1 až 4 nerovnosti do +/- 100 mm v rovinně a svahu do 1:5</t>
  </si>
  <si>
    <t>m2</t>
  </si>
  <si>
    <t>1522651973</t>
  </si>
  <si>
    <t>Plošná úprava terénu v zemině tř. 1 až 4 s urovnáním povrchu bez doplnění ornice souvislé plochy do 500 m2 při nerovnostech terénu přes +/-50 do +/- 100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</si>
  <si>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</si>
  <si>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0,7/0,1</t>
  </si>
  <si>
    <t>16</t>
  </si>
  <si>
    <t>181301101</t>
  </si>
  <si>
    <t>Rozprostření ornice tl vrstvy do 100 mm pl do 500 m2 v rovině nebo ve svahu do 1:5</t>
  </si>
  <si>
    <t>1875387466</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</si>
  <si>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</si>
  <si>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</si>
  <si>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17</t>
  </si>
  <si>
    <t>181411121</t>
  </si>
  <si>
    <t>Založení lučního trávníku výsevem plochy do 1000 m2 v rovině a ve svahu do 1:5</t>
  </si>
  <si>
    <t>-2091867466</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</si>
  <si>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</si>
  <si>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</si>
  <si>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t>
  </si>
  <si>
    <t>00572470</t>
  </si>
  <si>
    <t>osivo směs travní univerzál</t>
  </si>
  <si>
    <t>kg</t>
  </si>
  <si>
    <t>615167178</t>
  </si>
  <si>
    <t>0,7/0,1*0,02</t>
  </si>
  <si>
    <t>19</t>
  </si>
  <si>
    <t>185803111</t>
  </si>
  <si>
    <t>Ošetření trávníku shrabáním v rovině a svahu do 1:5</t>
  </si>
  <si>
    <t>1296782573</t>
  </si>
  <si>
    <t>Ošetření trávníku jednorázové v rovině nebo na svahu do 1:5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</si>
  <si>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</si>
  <si>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20</t>
  </si>
  <si>
    <t>185804312</t>
  </si>
  <si>
    <t>Zalití rostlin vodou plocha přes 20 m2</t>
  </si>
  <si>
    <t>1673008479</t>
  </si>
  <si>
    <t>Zalití rostlin vodou plochy záhonů jednotlivě přes 20 m2</t>
  </si>
  <si>
    <t>0,7/0,1*0,002</t>
  </si>
  <si>
    <t>185851121</t>
  </si>
  <si>
    <t>Dovoz vody pro zálivku rostlin za vzdálenost do 1000 m</t>
  </si>
  <si>
    <t>1689842721</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</si>
  <si>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</si>
  <si>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</si>
  <si>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0,7/0,1*0,002*4</t>
  </si>
  <si>
    <t>22</t>
  </si>
  <si>
    <t>181951102</t>
  </si>
  <si>
    <t>Úprava pláně v hornině tř. 1 až 4 se zhutněním</t>
  </si>
  <si>
    <t>1940936159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</si>
  <si>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</si>
  <si>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</si>
  <si>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9</t>
  </si>
  <si>
    <t>102</t>
  </si>
  <si>
    <t xml:space="preserve">položka výkazu výměr  10</t>
  </si>
  <si>
    <t>286</t>
  </si>
  <si>
    <t>57</t>
  </si>
  <si>
    <t xml:space="preserve"> Kryty pozemních komunikací letišť a ploch z kameniva nebo živičné</t>
  </si>
  <si>
    <t>23</t>
  </si>
  <si>
    <t>564851111</t>
  </si>
  <si>
    <t>Podklad ze štěrkodrtě ŠD tl 150 mm</t>
  </si>
  <si>
    <t>1883662234</t>
  </si>
  <si>
    <t xml:space="preserve">Podklad ze štěrkodrti ŠD  s rozprostřením a zhutněním, po zhutnění tl. 150 mm</t>
  </si>
  <si>
    <t xml:space="preserve">položka výkazu výměr  9</t>
  </si>
  <si>
    <t>24</t>
  </si>
  <si>
    <t>564851114</t>
  </si>
  <si>
    <t>Podklad ze štěrkodrtě ŠD tl 180 mm</t>
  </si>
  <si>
    <t>-1539619168</t>
  </si>
  <si>
    <t xml:space="preserve">Podklad ze štěrkodrti ŠD  s rozprostřením a zhutněním, po zhutnění tl. 180 mm</t>
  </si>
  <si>
    <t>2*286</t>
  </si>
  <si>
    <t>25</t>
  </si>
  <si>
    <t>998225111</t>
  </si>
  <si>
    <t>Přesun hmot pro pozemní komunikace s krytem z kamene, monolitickým betonovým nebo živičným</t>
  </si>
  <si>
    <t>447014535</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</si>
  <si>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</si>
  <si>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</si>
  <si>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</si>
  <si>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</si>
  <si>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26</t>
  </si>
  <si>
    <t>591211111</t>
  </si>
  <si>
    <t>Kladení dlažby z kostek drobných z kamene do lože z kameniva těženého tl 50 mm</t>
  </si>
  <si>
    <t>980330939</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</si>
  <si>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</si>
  <si>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</si>
  <si>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 xml:space="preserve">položka výkazu výměr  7</t>
  </si>
  <si>
    <t>284</t>
  </si>
  <si>
    <t>27</t>
  </si>
  <si>
    <t>591411111</t>
  </si>
  <si>
    <t>Kladení dlažby z mozaiky jednobarevné komunikací pro pěší lože z kameniva</t>
  </si>
  <si>
    <t>-445062770</t>
  </si>
  <si>
    <t xml:space="preserve">Kladení dlažby z mozaiky komunikací pro pěší  s vyplněním spár, s dvojím beraněním a se smetením přebytečného materiálu na vzdálenost do 3 m jednobarevné,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</si>
  <si>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</si>
  <si>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 xml:space="preserve">položka výkazu výměr  5</t>
  </si>
  <si>
    <t>28</t>
  </si>
  <si>
    <t>997221611</t>
  </si>
  <si>
    <t>Nakládání suti na dopravní prostředky pro vodorovnou dopravu</t>
  </si>
  <si>
    <t>-755744787</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</si>
  <si>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</si>
  <si>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</si>
  <si>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 xml:space="preserve">pro očištěné a  použité dlažby a obruby</t>
  </si>
  <si>
    <t>"položka výkazu výměr 5</t>
  </si>
  <si>
    <t>5*0,15</t>
  </si>
  <si>
    <t>"položka výkazu výměr 6</t>
  </si>
  <si>
    <t>102/8,5</t>
  </si>
  <si>
    <t>"položka výkazu výměr 7</t>
  </si>
  <si>
    <t>284/4,5</t>
  </si>
  <si>
    <t>29</t>
  </si>
  <si>
    <t>997221561</t>
  </si>
  <si>
    <t>Vodorovná doprava suti z kusových materiálů do 1 km</t>
  </si>
  <si>
    <t>-1723666834</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</si>
  <si>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</si>
  <si>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</si>
  <si>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30</t>
  </si>
  <si>
    <t>997221569</t>
  </si>
  <si>
    <t>Příplatek ZKD 1 km u vodorovné dopravy suti z kusových materiálů</t>
  </si>
  <si>
    <t>-816677458</t>
  </si>
  <si>
    <t>Vodorovná doprava suti bez naložení, ale se složením a s hrubým urovnáním Příplatek k ceně za každý další i započatý 1 km přes 1 km</t>
  </si>
  <si>
    <t xml:space="preserve">skládka  2 km</t>
  </si>
  <si>
    <t>31</t>
  </si>
  <si>
    <t>596211120</t>
  </si>
  <si>
    <t>Kladení zámkové dlažby komunikací pro pěší tl 60 mm skupiny B pl do 50 m2</t>
  </si>
  <si>
    <t>-1215266462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</si>
  <si>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</si>
  <si>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</si>
  <si>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8</t>
  </si>
  <si>
    <t>32</t>
  </si>
  <si>
    <t>59245019</t>
  </si>
  <si>
    <t>dlažba skladebná betonová slepecká 20x10x6 cm přírodní</t>
  </si>
  <si>
    <t>-761504095</t>
  </si>
  <si>
    <t>položka výkazu výměr 18</t>
  </si>
  <si>
    <t>2*1,03</t>
  </si>
  <si>
    <t>33</t>
  </si>
  <si>
    <t>916241213</t>
  </si>
  <si>
    <t>Osazení obrubníku kamenného stojatého s boční opěrou do lože z betonu prostého</t>
  </si>
  <si>
    <t>m</t>
  </si>
  <si>
    <t>1825631711</t>
  </si>
  <si>
    <t>Osazení obrubníku kamenného se zřízením lože, s vyplněním a zatřením spár cementovou maltou stojatého s boční opěrou z betonu prostého, do lože z betonu prostého</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</si>
  <si>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</si>
  <si>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položka výkazu výměr 5</t>
  </si>
  <si>
    <t>139</t>
  </si>
  <si>
    <t>34</t>
  </si>
  <si>
    <t>58380003</t>
  </si>
  <si>
    <t>obrubník kamenný přímý, žula, 30x20</t>
  </si>
  <si>
    <t>13092943</t>
  </si>
  <si>
    <t>134*1,03</t>
  </si>
  <si>
    <t>35</t>
  </si>
  <si>
    <t>916991121</t>
  </si>
  <si>
    <t>Lože pod obrubníky, krajníky nebo obruby z dlažebních kostek z betonu prostého</t>
  </si>
  <si>
    <t>-1835123960</t>
  </si>
  <si>
    <t>Lože pod obrubníky, krajníky nebo obruby z dlažebních kostek z betonu prostého tř. C 12/15</t>
  </si>
  <si>
    <t>139*0,4*0,1</t>
  </si>
  <si>
    <t>36</t>
  </si>
  <si>
    <t>R-059-005</t>
  </si>
  <si>
    <t>Rezání obrub</t>
  </si>
  <si>
    <t>kus</t>
  </si>
  <si>
    <t>-940549164</t>
  </si>
  <si>
    <t>předpoklad</t>
  </si>
  <si>
    <t>37</t>
  </si>
  <si>
    <t>998223011</t>
  </si>
  <si>
    <t>Přesun hmot pro pozemní komunikace s krytem dlážděným</t>
  </si>
  <si>
    <t>1219374461</t>
  </si>
  <si>
    <t>Přesun hmot pro pozemní komunikace s krytem dlážděným dopravní vzdálenost do 200 m jakékoliv délky objektu</t>
  </si>
  <si>
    <t>Trubní vedení</t>
  </si>
  <si>
    <t>81</t>
  </si>
  <si>
    <t xml:space="preserve"> Potrubí z trub betonových</t>
  </si>
  <si>
    <t>38</t>
  </si>
  <si>
    <t>895941111</t>
  </si>
  <si>
    <t>Zřízení vpusti kanalizační uliční z betonových dílců typ UV-50 normální</t>
  </si>
  <si>
    <t>2140331291</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</si>
  <si>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</si>
  <si>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39</t>
  </si>
  <si>
    <t>59223858</t>
  </si>
  <si>
    <t>skruž betonová pro uliční vpusť horní 45 x 57 x 5 cm</t>
  </si>
  <si>
    <t>-1517703626</t>
  </si>
  <si>
    <t>40</t>
  </si>
  <si>
    <t>59223862</t>
  </si>
  <si>
    <t>skruž betonová pro uliční vpusť středová 45 x 29,5 x 5 cm</t>
  </si>
  <si>
    <t>1283043446</t>
  </si>
  <si>
    <t>01</t>
  </si>
  <si>
    <t>41</t>
  </si>
  <si>
    <t>59223850</t>
  </si>
  <si>
    <t>dno betonové pro uliční vpusť s výtokovým otvorem 45x33x5 cm</t>
  </si>
  <si>
    <t>1304241196</t>
  </si>
  <si>
    <t>42</t>
  </si>
  <si>
    <t>59223864</t>
  </si>
  <si>
    <t>prstenec betonový pro uliční vpusť vyrovnávací 39 x 6 x 13 cm</t>
  </si>
  <si>
    <t>252688166</t>
  </si>
  <si>
    <t>43</t>
  </si>
  <si>
    <t>59223852</t>
  </si>
  <si>
    <t>dno betonové pro uliční vpusť s kalovou prohlubní 45x30x5 cm</t>
  </si>
  <si>
    <t>-643464255</t>
  </si>
  <si>
    <t>44</t>
  </si>
  <si>
    <t>899203111</t>
  </si>
  <si>
    <t>Osazení mříží litinových včetně rámů a košů na bahno pro třídu zatížení B12, C250</t>
  </si>
  <si>
    <t>1970680914</t>
  </si>
  <si>
    <t>Osazení mříží litinových včetně rámů a košů na bahno pro třídu zatížení B125, C250</t>
  </si>
  <si>
    <t xml:space="preserve">Poznámka k souboru cen:_x000d_
1. V cenách nejsou započteny náklady na dodání mříží, rámů a košů na bahno; tyto náklady se oceňují ve specifikaci. </t>
  </si>
  <si>
    <t>45</t>
  </si>
  <si>
    <t>59223874</t>
  </si>
  <si>
    <t>koš vysoký pro uliční vpusti, žárově zinkovaný plech,pro rám 500/300</t>
  </si>
  <si>
    <t>-1821424004</t>
  </si>
  <si>
    <t>46</t>
  </si>
  <si>
    <t>899331111</t>
  </si>
  <si>
    <t>Výšková úprava uličního vstupu nebo vpusti do 200 mm zvýšením poklopu</t>
  </si>
  <si>
    <t>-1564459077</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</si>
  <si>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</si>
  <si>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</si>
  <si>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položka výkazu výměr  15</t>
  </si>
  <si>
    <t>47</t>
  </si>
  <si>
    <t>899104112</t>
  </si>
  <si>
    <t>Osazení poklopů litinových nebo ocelových včetně rámů pro třídu zatížení D400, E600</t>
  </si>
  <si>
    <t>52620557</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</si>
  <si>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</si>
  <si>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</si>
  <si>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48</t>
  </si>
  <si>
    <t>28661935</t>
  </si>
  <si>
    <t>poklop šachtový litinový dno DN 600 pro třídu zatížení D400</t>
  </si>
  <si>
    <t>-1924580632</t>
  </si>
  <si>
    <t>položka výkazu výměr 15</t>
  </si>
  <si>
    <t>49</t>
  </si>
  <si>
    <t>998274101</t>
  </si>
  <si>
    <t>Přesun hmot pro trubní vedení z trub betonových otevřený výkop</t>
  </si>
  <si>
    <t>1157905334</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</si>
  <si>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</si>
  <si>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</si>
  <si>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87</t>
  </si>
  <si>
    <t xml:space="preserve"> Potrubí z trub plastických a skleněných</t>
  </si>
  <si>
    <t>50</t>
  </si>
  <si>
    <t>451573111</t>
  </si>
  <si>
    <t>Lože pod potrubí otevřený výkop ze štěrkopísku</t>
  </si>
  <si>
    <t>-1943771063</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</si>
  <si>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</si>
  <si>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</si>
  <si>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3*0,15*1,1</t>
  </si>
  <si>
    <t>51</t>
  </si>
  <si>
    <t>871311101</t>
  </si>
  <si>
    <t>Montáž potrubí z PVC SDR 11 těsněných gumovým kroužkem otevřený výkop D 160 x 6,2 mm</t>
  </si>
  <si>
    <t>1577949737</t>
  </si>
  <si>
    <t>Montáž vodovodního potrubí z plastů v otevřeném výkopu z tvrdého PVC s integrovaným těsněnim SDR 11/PN10 D 160 x 6,2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</si>
  <si>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</si>
  <si>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 xml:space="preserve">položka výkazu výměr  19</t>
  </si>
  <si>
    <t>52</t>
  </si>
  <si>
    <t>28611197</t>
  </si>
  <si>
    <t>trubka kanalizační PPKGEM 160x4,9x2000 mm SN10</t>
  </si>
  <si>
    <t>1042140702</t>
  </si>
  <si>
    <t>53</t>
  </si>
  <si>
    <t>28611196</t>
  </si>
  <si>
    <t>trubka kanalizační PPKGEM 160x4,9x1000 mm SN10</t>
  </si>
  <si>
    <t>244482878</t>
  </si>
  <si>
    <t>54</t>
  </si>
  <si>
    <t>877315211</t>
  </si>
  <si>
    <t>Montáž tvarovek z tvrdého PVC-systém KG nebo z polypropylenu-systém KG 2000 jednoosé DN 150</t>
  </si>
  <si>
    <t>1845205867</t>
  </si>
  <si>
    <t>Montáž tvarovek na kanalizačním potrubí z trub z plastu z tvrdého PVC systém KG nebo z polypropylenu systém KG 2000 v otevřeném výkopu jednoosých DN 150</t>
  </si>
  <si>
    <t xml:space="preserve">Poznámka k souboru cen:_x000d_
1. V cenách nejsou započteny náklady na dodání tvarovek. Tvarovky se oceňují ve ve specifikaci. </t>
  </si>
  <si>
    <t>4+1</t>
  </si>
  <si>
    <t>55</t>
  </si>
  <si>
    <t>286113630</t>
  </si>
  <si>
    <t>koleno kanalizace plastové KGB 150x87°</t>
  </si>
  <si>
    <t>-775433611</t>
  </si>
  <si>
    <t>Trubky z polyvinylchloridu kanalizace domovní a uliční KG - Systém (PVC) PipeLife kolena KGB KGB 150x87°</t>
  </si>
  <si>
    <t>56</t>
  </si>
  <si>
    <t>R-087-001</t>
  </si>
  <si>
    <t>odbočka PE-HD s kulovým kloubem 0-11 DN 160</t>
  </si>
  <si>
    <t>-538221182</t>
  </si>
  <si>
    <t>trubky z ostatních plastů systém GEBERIT odbočky PE-HD odbočka 45°, d 160/160</t>
  </si>
  <si>
    <t>998276101</t>
  </si>
  <si>
    <t>Přesun hmot pro trubní vedení z trub z plastických hmot otevřený výkop</t>
  </si>
  <si>
    <t>161185145</t>
  </si>
  <si>
    <t>Přesun hmot pro trubní vedení hloubené z trub z plastických hmot nebo sklolaminátových pro vodovody nebo kanalizace v otevřeném výkopu dopravní vzdálenost do 15 m</t>
  </si>
  <si>
    <t>Ostatní konstrukce a práce-bourání</t>
  </si>
  <si>
    <t>091</t>
  </si>
  <si>
    <t>doplnujici konstrukce</t>
  </si>
  <si>
    <t>58</t>
  </si>
  <si>
    <t>38938100R</t>
  </si>
  <si>
    <t xml:space="preserve">Dobetonování  konstrukcí</t>
  </si>
  <si>
    <t>295250528</t>
  </si>
  <si>
    <t>Dobetonování prefabrikovaných konstrukcí</t>
  </si>
  <si>
    <t xml:space="preserve">Poznámka k souboru cen:_x000d_
1. V ceně jsou započteny i náklady na bednění. 2. V ceně nejsou započteny náklady na výztuž, která se oceňuje cenou 389 36-1001 Doplňující výztuž prefabrikovaných konstrukcí. </t>
  </si>
  <si>
    <t xml:space="preserve">položka výkazu výměr  14</t>
  </si>
  <si>
    <t>0,5</t>
  </si>
  <si>
    <t>59</t>
  </si>
  <si>
    <t>919716111</t>
  </si>
  <si>
    <t>Výztuž cementobetonového krytu ze svařovaných sítí hmotnosti do 7,5 kg/m2</t>
  </si>
  <si>
    <t>-875875417</t>
  </si>
  <si>
    <t xml:space="preserve">Ocelová výztuž cementobetonového krytu  ze svařovaných sítí hmotnosti do 7,5 kg/m2</t>
  </si>
  <si>
    <t>položka výkazu výměr 19</t>
  </si>
  <si>
    <t>8*0,0079*1,1</t>
  </si>
  <si>
    <t>60</t>
  </si>
  <si>
    <t>9359325 R</t>
  </si>
  <si>
    <t xml:space="preserve">Odvodňovací polymerbetonový  žlab pro zatížení D400/ E600 vnitřní š 400 mm s roštem můstkovým z litiny</t>
  </si>
  <si>
    <t>-396025417</t>
  </si>
  <si>
    <t xml:space="preserve">Odvodňovacípolymerbetonový  žlab pro zatížení D400/ E600 vnitřní š 400 mm s roštem můstkovým z litiny</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</si>
  <si>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</si>
  <si>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61</t>
  </si>
  <si>
    <t>-1590991690</t>
  </si>
  <si>
    <t>096</t>
  </si>
  <si>
    <t xml:space="preserve"> bourani a demolice konstrukci</t>
  </si>
  <si>
    <t>62</t>
  </si>
  <si>
    <t>113106111</t>
  </si>
  <si>
    <t>Rozebrání dlažeb z mozaiky komunikací pro pěší ručně</t>
  </si>
  <si>
    <t>1220918597</t>
  </si>
  <si>
    <t>Rozebrání dlažeb komunikací pro pěší s přemístěním hmot na skládku na vzdálenost do 3 m nebo s naložením na dopravní prostředek s ložem z kameniva nebo živice a s jakoukoliv výplní spár ručně z mozaiky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</si>
  <si>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</si>
  <si>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4</t>
  </si>
  <si>
    <t>104</t>
  </si>
  <si>
    <t>63</t>
  </si>
  <si>
    <t>113106185</t>
  </si>
  <si>
    <t>Rozebrání dlažeb vozovek z drobných kostek s ložem z kameniva strojně pl do 50 m2</t>
  </si>
  <si>
    <t>1815773721</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</si>
  <si>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</si>
  <si>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</si>
  <si>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3</t>
  </si>
  <si>
    <t>298</t>
  </si>
  <si>
    <t>64</t>
  </si>
  <si>
    <t>966008222</t>
  </si>
  <si>
    <t>Bourání betonového nebo polymerbetonového odvodňovacího žlabu š přes 200 mm</t>
  </si>
  <si>
    <t>-34719487</t>
  </si>
  <si>
    <t>Bourání odvodňovacího žlabu s odklizením a uložením vybouraného materiálu na skládku na vzdálenost do 10 m nebo s naložením na dopravní prostředek betonového nebo polymerbetonového s krycím roštem šířky přes 200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</si>
  <si>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</si>
  <si>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 xml:space="preserve">položka výkazu výměr  16</t>
  </si>
  <si>
    <t>65</t>
  </si>
  <si>
    <t>979071121</t>
  </si>
  <si>
    <t>Očištění dlažebních kostek drobných s původním spárováním kamenivem těženým</t>
  </si>
  <si>
    <t>-1108912346</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</si>
  <si>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</si>
  <si>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</si>
  <si>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66</t>
  </si>
  <si>
    <t>979071131</t>
  </si>
  <si>
    <t>Očištění dlažebních kostek mozaikových kamenivem těženým nebo MV</t>
  </si>
  <si>
    <t>-911120498</t>
  </si>
  <si>
    <t xml:space="preserve">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</si>
  <si>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67</t>
  </si>
  <si>
    <t>113202111</t>
  </si>
  <si>
    <t>Vytrhání obrub krajníků obrubníků stojatých</t>
  </si>
  <si>
    <t>820180920</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</si>
  <si>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</si>
  <si>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</si>
  <si>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položka výkazu výměr  1</t>
  </si>
  <si>
    <t>127</t>
  </si>
  <si>
    <t>68</t>
  </si>
  <si>
    <t>113201112</t>
  </si>
  <si>
    <t>Vytrhání obrub silničních ležatých</t>
  </si>
  <si>
    <t>862255610</t>
  </si>
  <si>
    <t xml:space="preserve">Vytrhání obrub  s vybouráním lože, s přemístěním hmot na skládku na vzdálenost do 3 m nebo s naložením na dopravní prostředek silničních ležatých</t>
  </si>
  <si>
    <t xml:space="preserve">položka výkazu výměr  2</t>
  </si>
  <si>
    <t>5,2</t>
  </si>
  <si>
    <t>69</t>
  </si>
  <si>
    <t>979024443</t>
  </si>
  <si>
    <t>Očištění vybouraných obrubníků a krajníků silničních</t>
  </si>
  <si>
    <t>-1495236775</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</si>
  <si>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</si>
  <si>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</si>
  <si>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70</t>
  </si>
  <si>
    <t>R-096-002</t>
  </si>
  <si>
    <t>Bourání kanal vpusť</t>
  </si>
  <si>
    <t>-630464838</t>
  </si>
  <si>
    <t>71</t>
  </si>
  <si>
    <t>-2098663117</t>
  </si>
  <si>
    <t>127*0,3*0,24</t>
  </si>
  <si>
    <t>127*0,205</t>
  </si>
  <si>
    <t>5,2*0,4*0,24</t>
  </si>
  <si>
    <t>5,2*0,290</t>
  </si>
  <si>
    <t xml:space="preserve">položka výkazu výměr  3</t>
  </si>
  <si>
    <t>298*0,32</t>
  </si>
  <si>
    <t>104*0,281</t>
  </si>
  <si>
    <t>3*0,1</t>
  </si>
  <si>
    <t>2*0,4</t>
  </si>
  <si>
    <t>72</t>
  </si>
  <si>
    <t>1488149892</t>
  </si>
  <si>
    <t>73</t>
  </si>
  <si>
    <t>-126158796</t>
  </si>
  <si>
    <t>skládka 2 km</t>
  </si>
  <si>
    <t>skládka 10 km</t>
  </si>
  <si>
    <t>127*0,205*9</t>
  </si>
  <si>
    <t>127*0,3*0,24*9</t>
  </si>
  <si>
    <t>5,2*0,4*0,24*9</t>
  </si>
  <si>
    <t>skládka 23 km</t>
  </si>
  <si>
    <t>2*0,4*22</t>
  </si>
  <si>
    <t>3*0,1*22</t>
  </si>
  <si>
    <t>74</t>
  </si>
  <si>
    <t>997013801</t>
  </si>
  <si>
    <t>Poplatek za uložení stavebního betonového odpadu na skládce (skládkovné)</t>
  </si>
  <si>
    <t>-1317474549</t>
  </si>
  <si>
    <t>Poplatek za uložení stavebního odpadu na skládce (skládkovné) betonového</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</si>
  <si>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</si>
  <si>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75</t>
  </si>
  <si>
    <t>899102211</t>
  </si>
  <si>
    <t>Demontáž poklopů litinových nebo ocelových včetně rámů hmotnosti přes 50 do 100 kg</t>
  </si>
  <si>
    <t>1147349914</t>
  </si>
  <si>
    <t xml:space="preserve">Demontáž poklopů litinových a ocelových  včetně rámů, hmotnosti jednotlivě přes 50 do 100 Kg</t>
  </si>
  <si>
    <t>76</t>
  </si>
  <si>
    <t>899202211</t>
  </si>
  <si>
    <t>Demontáž mříží litinových včetně rámů hmotnosti přes 50 do 100 kg</t>
  </si>
  <si>
    <t>-848892753</t>
  </si>
  <si>
    <t xml:space="preserve">Demontáž mříží litinových  včetně rámů, hmotnosti jednotlivě přes 50 do 100 Kg</t>
  </si>
  <si>
    <t>77</t>
  </si>
  <si>
    <t>997221612</t>
  </si>
  <si>
    <t>Nakládání vybouraných hmot na dopravní prostředky pro vodorovnou dopravu</t>
  </si>
  <si>
    <t>-265500694</t>
  </si>
  <si>
    <t>Nakládání na dopravní prostředky pro vodorovnou dopravu vybouraných hmot</t>
  </si>
  <si>
    <t>2*0,1</t>
  </si>
  <si>
    <t>78</t>
  </si>
  <si>
    <t>997221571</t>
  </si>
  <si>
    <t>Vodorovná doprava vybouraných hmot do 1 km</t>
  </si>
  <si>
    <t>194476421</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</si>
  <si>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</si>
  <si>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</si>
  <si>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79</t>
  </si>
  <si>
    <t>997221579</t>
  </si>
  <si>
    <t>Příplatek ZKD 1 km u vodorovné dopravy vybouraných hmot</t>
  </si>
  <si>
    <t>1326495958</t>
  </si>
  <si>
    <t>Vodorovná doprava vybouraných hmot bez naložení, ale se složením a s hrubým urovnáním na vzdálenost Příplatek k ceně za každý další i započatý 1 km přes 1 km</t>
  </si>
  <si>
    <t xml:space="preserve">"2 km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</si>
  <si>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</si>
  <si>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</si>
  <si>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</si>
  <si>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</si>
  <si>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</si>
  <si>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</si>
  <si>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</si>
  <si>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</si>
  <si>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</si>
  <si>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</si>
  <si>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</si>
  <si>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</si>
  <si>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</si>
  <si>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</si>
  <si>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</si>
  <si>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</si>
  <si>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1445985115</t>
  </si>
  <si>
    <t>P</t>
  </si>
  <si>
    <t xml:space="preserve">Poznámka k položce:
Dokumentace zakrývaných konstrukcí a liniových staveb geodetickým zaměřením v papírové a elektronické podobě.
-zaměření zakrývaných konstrukcí a liniových staveb,
</t>
  </si>
  <si>
    <t>Součet</t>
  </si>
  <si>
    <t>012203000</t>
  </si>
  <si>
    <t>Geodetické práce při provádění stavby</t>
  </si>
  <si>
    <t>soub</t>
  </si>
  <si>
    <t>-785591013</t>
  </si>
  <si>
    <t>012303000</t>
  </si>
  <si>
    <t>Geodetické práce po výstavbě</t>
  </si>
  <si>
    <t>-1633640317</t>
  </si>
  <si>
    <t>Poznámka k položce:
Dokumentace skutečného stavu geodetickým zaměřením v papírové a elektronické podobě viz VOP</t>
  </si>
  <si>
    <t>013254000</t>
  </si>
  <si>
    <t>Dokumentace skutečného provedení stavby</t>
  </si>
  <si>
    <t>1356182901</t>
  </si>
  <si>
    <t>Poznámka k položce: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</si>
  <si>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</si>
  <si>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</si>
  <si>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</si>
  <si>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</si>
  <si>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</si>
  <si>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</si>
  <si>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</si>
  <si>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</si>
  <si>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</si>
  <si>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
Náklady na vybavení objektů, náklady na energie, úklid, údržba, osvětlení, oplocení, opravy na objektech ZS, čištění ploch, zabezpečení staveniště,mobilní WC</t>
  </si>
  <si>
    <t>039001003</t>
  </si>
  <si>
    <t>Zrušení zařízení staveniště</t>
  </si>
  <si>
    <t>-2132335392</t>
  </si>
  <si>
    <t>Poznámka k položce:
odstranění objektu ZS včetně přípojek a jejich odvozu, uvedení pozemku do původního stavu včetně nákladů s tím spojených</t>
  </si>
  <si>
    <t>VRN9</t>
  </si>
  <si>
    <t>Ostatní náklady</t>
  </si>
  <si>
    <t>034303000</t>
  </si>
  <si>
    <t>Dopravní značení na staveništi</t>
  </si>
  <si>
    <t>1769779103</t>
  </si>
  <si>
    <t>Dopravní značení na staveništi - B15-předpoklad 2 měsíce</t>
  </si>
  <si>
    <t>Poznámka k položce:
Náklady související s plněním povinností zhotovitele požadované v SOD a VOP, např.:
- náklady na zřízení bankovních záruk
- náklady spojené vypracováním technologických postupů
- náklady na vypracování ohlášení změn a změnových listů
- náklady spojené s předáním díla 
atd.</t>
  </si>
  <si>
    <t>položka výkazu výměr 20</t>
  </si>
  <si>
    <t>041403001</t>
  </si>
  <si>
    <t>Náklady na zajištění kolektivní bezpečnosti osob</t>
  </si>
  <si>
    <t>839279552</t>
  </si>
  <si>
    <t>Poznámka k položce:
zábradlí,umožnění přechodu pro pěší</t>
  </si>
  <si>
    <t>012103101</t>
  </si>
  <si>
    <t>Vytýčení inženýrských sítí</t>
  </si>
  <si>
    <t>-1200314717</t>
  </si>
  <si>
    <t>Poznámka k položce:
Vytýčení inženýrských sítí dotčených nebo souvisejících se stavbou před nebo v průběhu výstavby</t>
  </si>
  <si>
    <t xml:space="preserve">"vytýčení stávajících inž. sítí"      1,0</t>
  </si>
  <si>
    <t>090001002</t>
  </si>
  <si>
    <t>Ostatní náklady vyplývající ze znění SOD a VOP</t>
  </si>
  <si>
    <t>262144</t>
  </si>
  <si>
    <t>2079137234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</si>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</sst>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9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2" borderId="0" xfId="0" applyFont="1" applyFill="1" applyAlignment="1" applyProtection="1">
      <alignment horizontal="left" vertical="center"/>
    </xf>
    <xf numFmtId="0" fontId="5"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9" fillId="2" borderId="0" xfId="1" applyFill="1"/>
    <xf numFmtId="0" fontId="0" fillId="2" borderId="0" xfId="0" applyFill="1"/>
    <xf numFmtId="0" fontId="14" fillId="2"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5" fillId="2" borderId="0" xfId="0" applyFont="1" applyFill="1" applyAlignment="1">
      <alignment horizontal="left" vertical="center"/>
    </xf>
    <xf numFmtId="0" fontId="34"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horizontal="left" vertical="center" wrapText="1"/>
    </xf>
    <xf numFmtId="0" fontId="0" fillId="0" borderId="18" xfId="0" applyFont="1" applyBorder="1" applyAlignment="1" applyProtection="1">
      <alignment vertical="center"/>
    </xf>
    <xf numFmtId="0" fontId="40"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1" fillId="0" borderId="28" xfId="0" applyFont="1" applyBorder="1" applyAlignment="1" applyProtection="1">
      <alignment horizontal="center" vertical="center"/>
    </xf>
    <xf numFmtId="49" fontId="41" fillId="0" borderId="28" xfId="0" applyNumberFormat="1" applyFont="1" applyBorder="1" applyAlignment="1" applyProtection="1">
      <alignment horizontal="left" vertical="center" wrapText="1"/>
    </xf>
    <xf numFmtId="0" fontId="41" fillId="0" borderId="28" xfId="0" applyFont="1" applyBorder="1" applyAlignment="1" applyProtection="1">
      <alignment horizontal="left" vertical="center" wrapText="1"/>
    </xf>
    <xf numFmtId="0" fontId="41" fillId="0" borderId="28" xfId="0" applyFont="1" applyBorder="1" applyAlignment="1" applyProtection="1">
      <alignment horizontal="center" vertical="center" wrapText="1"/>
    </xf>
    <xf numFmtId="167" fontId="41" fillId="0" borderId="28" xfId="0" applyNumberFormat="1" applyFont="1" applyBorder="1" applyAlignment="1" applyProtection="1">
      <alignment vertical="center"/>
    </xf>
    <xf numFmtId="4" fontId="41" fillId="3" borderId="28" xfId="0" applyNumberFormat="1" applyFont="1" applyFill="1" applyBorder="1" applyAlignment="1" applyProtection="1">
      <alignment vertical="center"/>
      <protection locked="0"/>
    </xf>
    <xf numFmtId="4" fontId="41" fillId="0" borderId="28" xfId="0" applyNumberFormat="1" applyFont="1" applyBorder="1" applyAlignment="1" applyProtection="1">
      <alignment vertical="center"/>
    </xf>
    <xf numFmtId="0" fontId="41" fillId="0" borderId="5" xfId="0" applyFont="1" applyBorder="1" applyAlignment="1">
      <alignment vertical="center"/>
    </xf>
    <xf numFmtId="0" fontId="41" fillId="3" borderId="28"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20" fillId="0" borderId="0" xfId="0" applyFont="1" applyBorder="1" applyAlignment="1" applyProtection="1">
      <alignment horizontal="left" vertical="top"/>
      <protection locked="0"/>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12" fillId="0" borderId="23" xfId="0" applyFont="1" applyBorder="1" applyAlignment="1" applyProtection="1">
      <alignment vertical="center"/>
    </xf>
    <xf numFmtId="0" fontId="12" fillId="0" borderId="24" xfId="0" applyFont="1" applyBorder="1" applyAlignment="1" applyProtection="1">
      <alignment vertical="center"/>
    </xf>
    <xf numFmtId="0" fontId="12" fillId="0" borderId="25" xfId="0" applyFont="1" applyBorder="1" applyAlignment="1" applyProtection="1">
      <alignment vertical="center"/>
    </xf>
    <xf numFmtId="0" fontId="0" fillId="0" borderId="0" xfId="0" applyAlignment="1">
      <alignment vertical="top"/>
      <protection locked="0"/>
    </xf>
    <xf numFmtId="0" fontId="42" fillId="0" borderId="29" xfId="0" applyFont="1" applyBorder="1" applyAlignment="1">
      <alignment vertical="center" wrapText="1"/>
      <protection locked="0"/>
    </xf>
    <xf numFmtId="0" fontId="42" fillId="0" borderId="30" xfId="0" applyFont="1" applyBorder="1" applyAlignment="1">
      <alignment vertical="center" wrapText="1"/>
      <protection locked="0"/>
    </xf>
    <xf numFmtId="0" fontId="42" fillId="0" borderId="31" xfId="0" applyFont="1" applyBorder="1" applyAlignment="1">
      <alignment vertical="center" wrapText="1"/>
      <protection locked="0"/>
    </xf>
    <xf numFmtId="0" fontId="42" fillId="0" borderId="32" xfId="0" applyFont="1" applyBorder="1" applyAlignment="1">
      <alignment horizontal="center" vertical="center" wrapText="1"/>
      <protection locked="0"/>
    </xf>
    <xf numFmtId="0" fontId="43" fillId="0" borderId="1" xfId="0" applyFont="1" applyBorder="1" applyAlignment="1">
      <alignment horizontal="center" vertical="center" wrapText="1"/>
      <protection locked="0"/>
    </xf>
    <xf numFmtId="0" fontId="42" fillId="0" borderId="33" xfId="0" applyFont="1" applyBorder="1" applyAlignment="1">
      <alignment horizontal="center" vertical="center" wrapText="1"/>
      <protection locked="0"/>
    </xf>
    <xf numFmtId="0" fontId="42" fillId="0" borderId="32" xfId="0" applyFont="1" applyBorder="1" applyAlignment="1">
      <alignment vertical="center" wrapText="1"/>
      <protection locked="0"/>
    </xf>
    <xf numFmtId="0" fontId="44" fillId="0" borderId="34" xfId="0" applyFont="1" applyBorder="1" applyAlignment="1">
      <alignment horizontal="left" wrapText="1"/>
      <protection locked="0"/>
    </xf>
    <xf numFmtId="0" fontId="42" fillId="0" borderId="33" xfId="0" applyFont="1" applyBorder="1" applyAlignment="1">
      <alignment vertical="center" wrapText="1"/>
      <protection locked="0"/>
    </xf>
    <xf numFmtId="0" fontId="44" fillId="0" borderId="1" xfId="0" applyFont="1" applyBorder="1" applyAlignment="1">
      <alignment horizontal="left" vertical="center" wrapText="1"/>
      <protection locked="0"/>
    </xf>
    <xf numFmtId="0" fontId="45" fillId="0" borderId="1" xfId="0" applyFont="1" applyBorder="1" applyAlignment="1">
      <alignment horizontal="left" vertical="center" wrapText="1"/>
      <protection locked="0"/>
    </xf>
    <xf numFmtId="0" fontId="45" fillId="0" borderId="32" xfId="0" applyFont="1" applyBorder="1" applyAlignment="1">
      <alignment vertical="center" wrapText="1"/>
      <protection locked="0"/>
    </xf>
    <xf numFmtId="0" fontId="45" fillId="0" borderId="1" xfId="0" applyFont="1" applyBorder="1" applyAlignment="1">
      <alignment vertical="center" wrapText="1"/>
      <protection locked="0"/>
    </xf>
    <xf numFmtId="0" fontId="45" fillId="0" borderId="1" xfId="0" applyFont="1" applyBorder="1" applyAlignment="1">
      <alignment vertical="center"/>
      <protection locked="0"/>
    </xf>
    <xf numFmtId="0" fontId="45" fillId="0" borderId="1" xfId="0" applyFont="1" applyBorder="1" applyAlignment="1">
      <alignment horizontal="left" vertical="center"/>
      <protection locked="0"/>
    </xf>
    <xf numFmtId="49" fontId="45" fillId="0" borderId="1" xfId="0" applyNumberFormat="1" applyFont="1" applyBorder="1" applyAlignment="1">
      <alignment horizontal="left" vertical="center" wrapText="1"/>
      <protection locked="0"/>
    </xf>
    <xf numFmtId="49" fontId="45" fillId="0" borderId="1" xfId="0" applyNumberFormat="1" applyFont="1" applyBorder="1" applyAlignment="1">
      <alignment vertical="center" wrapText="1"/>
      <protection locked="0"/>
    </xf>
    <xf numFmtId="0" fontId="42" fillId="0" borderId="35" xfId="0" applyFont="1" applyBorder="1" applyAlignment="1">
      <alignment vertical="center" wrapText="1"/>
      <protection locked="0"/>
    </xf>
    <xf numFmtId="0" fontId="46" fillId="0" borderId="34" xfId="0" applyFont="1" applyBorder="1" applyAlignment="1">
      <alignment vertical="center" wrapText="1"/>
      <protection locked="0"/>
    </xf>
    <xf numFmtId="0" fontId="42" fillId="0" borderId="36" xfId="0" applyFont="1" applyBorder="1" applyAlignment="1">
      <alignment vertical="center" wrapText="1"/>
      <protection locked="0"/>
    </xf>
    <xf numFmtId="0" fontId="42" fillId="0" borderId="1" xfId="0" applyFont="1" applyBorder="1" applyAlignment="1">
      <alignment vertical="top"/>
      <protection locked="0"/>
    </xf>
    <xf numFmtId="0" fontId="42" fillId="0" borderId="0" xfId="0" applyFont="1" applyAlignment="1">
      <alignment vertical="top"/>
      <protection locked="0"/>
    </xf>
    <xf numFmtId="0" fontId="42" fillId="0" borderId="29" xfId="0" applyFont="1" applyBorder="1" applyAlignment="1">
      <alignment horizontal="left" vertical="center"/>
      <protection locked="0"/>
    </xf>
    <xf numFmtId="0" fontId="42" fillId="0" borderId="30" xfId="0" applyFont="1" applyBorder="1" applyAlignment="1">
      <alignment horizontal="left" vertical="center"/>
      <protection locked="0"/>
    </xf>
    <xf numFmtId="0" fontId="42" fillId="0" borderId="31" xfId="0" applyFont="1" applyBorder="1" applyAlignment="1">
      <alignment horizontal="left" vertical="center"/>
      <protection locked="0"/>
    </xf>
    <xf numFmtId="0" fontId="42" fillId="0" borderId="32" xfId="0" applyFont="1" applyBorder="1" applyAlignment="1">
      <alignment horizontal="left" vertical="center"/>
      <protection locked="0"/>
    </xf>
    <xf numFmtId="0" fontId="43" fillId="0" borderId="1" xfId="0" applyFont="1" applyBorder="1" applyAlignment="1">
      <alignment horizontal="center" vertical="center"/>
      <protection locked="0"/>
    </xf>
    <xf numFmtId="0" fontId="42" fillId="0" borderId="33" xfId="0" applyFont="1" applyBorder="1" applyAlignment="1">
      <alignment horizontal="left" vertical="center"/>
      <protection locked="0"/>
    </xf>
    <xf numFmtId="0" fontId="44" fillId="0" borderId="1" xfId="0" applyFont="1" applyBorder="1" applyAlignment="1">
      <alignment horizontal="left" vertical="center"/>
      <protection locked="0"/>
    </xf>
    <xf numFmtId="0" fontId="47" fillId="0" borderId="0" xfId="0" applyFont="1" applyAlignment="1">
      <alignment horizontal="left" vertical="center"/>
      <protection locked="0"/>
    </xf>
    <xf numFmtId="0" fontId="44" fillId="0" borderId="34" xfId="0" applyFont="1" applyBorder="1" applyAlignment="1">
      <alignment horizontal="left" vertical="center"/>
      <protection locked="0"/>
    </xf>
    <xf numFmtId="0" fontId="44" fillId="0" borderId="34" xfId="0" applyFont="1" applyBorder="1" applyAlignment="1">
      <alignment horizontal="center" vertical="center"/>
      <protection locked="0"/>
    </xf>
    <xf numFmtId="0" fontId="47" fillId="0" borderId="34" xfId="0" applyFont="1" applyBorder="1" applyAlignment="1">
      <alignment horizontal="left" vertical="center"/>
      <protection locked="0"/>
    </xf>
    <xf numFmtId="0" fontId="48"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5" fillId="0" borderId="1" xfId="0" applyFont="1" applyBorder="1" applyAlignment="1">
      <alignment horizontal="center" vertical="center"/>
      <protection locked="0"/>
    </xf>
    <xf numFmtId="0" fontId="45" fillId="0" borderId="32" xfId="0" applyFont="1" applyBorder="1" applyAlignment="1">
      <alignment horizontal="left" vertical="center"/>
      <protection locked="0"/>
    </xf>
    <xf numFmtId="0" fontId="45" fillId="0" borderId="1" xfId="0" applyFont="1" applyFill="1" applyBorder="1" applyAlignment="1">
      <alignment horizontal="left" vertical="center"/>
      <protection locked="0"/>
    </xf>
    <xf numFmtId="0" fontId="45" fillId="0" borderId="1" xfId="0" applyFont="1" applyFill="1" applyBorder="1" applyAlignment="1">
      <alignment horizontal="center" vertical="center"/>
      <protection locked="0"/>
    </xf>
    <xf numFmtId="0" fontId="42" fillId="0" borderId="35" xfId="0" applyFont="1" applyBorder="1" applyAlignment="1">
      <alignment horizontal="left" vertical="center"/>
      <protection locked="0"/>
    </xf>
    <xf numFmtId="0" fontId="46" fillId="0" borderId="34" xfId="0" applyFont="1" applyBorder="1" applyAlignment="1">
      <alignment horizontal="left" vertical="center"/>
      <protection locked="0"/>
    </xf>
    <xf numFmtId="0" fontId="42" fillId="0" borderId="36" xfId="0" applyFont="1" applyBorder="1" applyAlignment="1">
      <alignment horizontal="left" vertical="center"/>
      <protection locked="0"/>
    </xf>
    <xf numFmtId="0" fontId="42"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7" fillId="0" borderId="1" xfId="0" applyFont="1" applyBorder="1" applyAlignment="1">
      <alignment horizontal="left" vertical="center"/>
      <protection locked="0"/>
    </xf>
    <xf numFmtId="0" fontId="45" fillId="0" borderId="34" xfId="0" applyFont="1" applyBorder="1" applyAlignment="1">
      <alignment horizontal="left" vertical="center"/>
      <protection locked="0"/>
    </xf>
    <xf numFmtId="0" fontId="42" fillId="0" borderId="1" xfId="0" applyFont="1" applyBorder="1" applyAlignment="1">
      <alignment horizontal="left" vertical="center" wrapText="1"/>
      <protection locked="0"/>
    </xf>
    <xf numFmtId="0" fontId="45" fillId="0" borderId="1" xfId="0" applyFont="1" applyBorder="1" applyAlignment="1">
      <alignment horizontal="center" vertical="center" wrapText="1"/>
      <protection locked="0"/>
    </xf>
    <xf numFmtId="0" fontId="42" fillId="0" borderId="29" xfId="0" applyFont="1" applyBorder="1" applyAlignment="1">
      <alignment horizontal="left" vertical="center" wrapText="1"/>
      <protection locked="0"/>
    </xf>
    <xf numFmtId="0" fontId="42" fillId="0" borderId="30" xfId="0" applyFont="1" applyBorder="1" applyAlignment="1">
      <alignment horizontal="left" vertical="center" wrapText="1"/>
      <protection locked="0"/>
    </xf>
    <xf numFmtId="0" fontId="42" fillId="0" borderId="31"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7" fillId="0" borderId="32" xfId="0" applyFont="1" applyBorder="1" applyAlignment="1">
      <alignment horizontal="left" vertical="center" wrapText="1"/>
      <protection locked="0"/>
    </xf>
    <xf numFmtId="0" fontId="47"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5" fillId="0" borderId="33" xfId="0" applyFont="1" applyBorder="1" applyAlignment="1">
      <alignment horizontal="left" vertical="center"/>
      <protection locked="0"/>
    </xf>
    <xf numFmtId="0" fontId="45" fillId="0" borderId="35" xfId="0" applyFont="1" applyBorder="1" applyAlignment="1">
      <alignment horizontal="left" vertical="center" wrapText="1"/>
      <protection locked="0"/>
    </xf>
    <xf numFmtId="0" fontId="45" fillId="0" borderId="34" xfId="0" applyFont="1" applyBorder="1" applyAlignment="1">
      <alignment horizontal="left" vertical="center" wrapText="1"/>
      <protection locked="0"/>
    </xf>
    <xf numFmtId="0" fontId="45" fillId="0" borderId="36" xfId="0" applyFont="1" applyBorder="1" applyAlignment="1">
      <alignment horizontal="left" vertical="center" wrapText="1"/>
      <protection locked="0"/>
    </xf>
    <xf numFmtId="0" fontId="45" fillId="0" borderId="1" xfId="0" applyFont="1" applyBorder="1" applyAlignment="1">
      <alignment horizontal="left" vertical="top"/>
      <protection locked="0"/>
    </xf>
    <xf numFmtId="0" fontId="45" fillId="0" borderId="1" xfId="0" applyFont="1" applyBorder="1" applyAlignment="1">
      <alignment horizontal="center" vertical="top"/>
      <protection locked="0"/>
    </xf>
    <xf numFmtId="0" fontId="45" fillId="0" borderId="35" xfId="0" applyFont="1" applyBorder="1" applyAlignment="1">
      <alignment horizontal="left" vertical="center"/>
      <protection locked="0"/>
    </xf>
    <xf numFmtId="0" fontId="45" fillId="0" borderId="36" xfId="0" applyFont="1" applyBorder="1" applyAlignment="1">
      <alignment horizontal="left" vertical="center"/>
      <protection locked="0"/>
    </xf>
    <xf numFmtId="0" fontId="47" fillId="0" borderId="0" xfId="0" applyFont="1" applyAlignment="1">
      <alignment vertical="center"/>
      <protection locked="0"/>
    </xf>
    <xf numFmtId="0" fontId="44" fillId="0" borderId="1" xfId="0" applyFont="1" applyBorder="1" applyAlignment="1">
      <alignment vertical="center"/>
      <protection locked="0"/>
    </xf>
    <xf numFmtId="0" fontId="47" fillId="0" borderId="34" xfId="0" applyFont="1" applyBorder="1" applyAlignment="1">
      <alignment vertical="center"/>
      <protection locked="0"/>
    </xf>
    <xf numFmtId="0" fontId="44" fillId="0" borderId="34" xfId="0" applyFont="1" applyBorder="1" applyAlignment="1">
      <alignment vertical="center"/>
      <protection locked="0"/>
    </xf>
    <xf numFmtId="0" fontId="0" fillId="0" borderId="1" xfId="0" applyBorder="1" applyAlignment="1">
      <alignment vertical="top"/>
      <protection locked="0"/>
    </xf>
    <xf numFmtId="49" fontId="45"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4" fillId="0" borderId="34" xfId="0" applyFont="1" applyBorder="1" applyAlignment="1">
      <alignment horizontal="left"/>
      <protection locked="0"/>
    </xf>
    <xf numFmtId="0" fontId="47" fillId="0" borderId="34" xfId="0" applyFont="1" applyBorder="1" applyAlignment="1">
      <protection locked="0"/>
    </xf>
    <xf numFmtId="0" fontId="42" fillId="0" borderId="32" xfId="0" applyFont="1" applyBorder="1" applyAlignment="1">
      <alignment vertical="top"/>
      <protection locked="0"/>
    </xf>
    <xf numFmtId="0" fontId="42" fillId="0" borderId="33" xfId="0" applyFont="1" applyBorder="1" applyAlignment="1">
      <alignment vertical="top"/>
      <protection locked="0"/>
    </xf>
    <xf numFmtId="0" fontId="42" fillId="0" borderId="1" xfId="0" applyFont="1" applyBorder="1" applyAlignment="1">
      <alignment horizontal="center" vertical="center"/>
      <protection locked="0"/>
    </xf>
    <xf numFmtId="0" fontId="42" fillId="0" borderId="1" xfId="0" applyFont="1" applyBorder="1" applyAlignment="1">
      <alignment horizontal="left" vertical="top"/>
      <protection locked="0"/>
    </xf>
    <xf numFmtId="0" fontId="42" fillId="0" borderId="35" xfId="0" applyFont="1" applyBorder="1" applyAlignment="1">
      <alignment vertical="top"/>
      <protection locked="0"/>
    </xf>
    <xf numFmtId="0" fontId="42" fillId="0" borderId="34" xfId="0" applyFont="1" applyBorder="1" applyAlignment="1">
      <alignment vertical="top"/>
      <protection locked="0"/>
    </xf>
    <xf numFmtId="0" fontId="42"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20</v>
      </c>
    </row>
    <row r="7" ht="14.4" customHeight="1">
      <c r="B7" s="29"/>
      <c r="C7" s="30"/>
      <c r="D7" s="41"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23</v>
      </c>
      <c r="AL7" s="30"/>
      <c r="AM7" s="30"/>
      <c r="AN7" s="36" t="s">
        <v>24</v>
      </c>
      <c r="AO7" s="30"/>
      <c r="AP7" s="30"/>
      <c r="AQ7" s="32"/>
      <c r="BE7" s="40"/>
      <c r="BS7" s="25" t="s">
        <v>25</v>
      </c>
    </row>
    <row r="8" ht="14.4" customHeight="1">
      <c r="B8" s="29"/>
      <c r="C8" s="30"/>
      <c r="D8" s="41"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28</v>
      </c>
      <c r="AL8" s="30"/>
      <c r="AM8" s="30"/>
      <c r="AN8" s="42" t="s">
        <v>29</v>
      </c>
      <c r="AO8" s="30"/>
      <c r="AP8" s="30"/>
      <c r="AQ8" s="32"/>
      <c r="BE8" s="40"/>
      <c r="BS8" s="25" t="s">
        <v>30</v>
      </c>
    </row>
    <row r="9" ht="29.28" customHeight="1">
      <c r="B9" s="29"/>
      <c r="C9" s="30"/>
      <c r="D9" s="35" t="s">
        <v>31</v>
      </c>
      <c r="E9" s="30"/>
      <c r="F9" s="30"/>
      <c r="G9" s="30"/>
      <c r="H9" s="30"/>
      <c r="I9" s="30"/>
      <c r="J9" s="30"/>
      <c r="K9" s="43"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3" t="s">
        <v>34</v>
      </c>
      <c r="AO9" s="30"/>
      <c r="AP9" s="30"/>
      <c r="AQ9" s="32"/>
      <c r="BE9" s="40"/>
      <c r="BS9" s="25" t="s">
        <v>35</v>
      </c>
    </row>
    <row r="10" ht="14.4" customHeight="1">
      <c r="B10" s="29"/>
      <c r="C10" s="30"/>
      <c r="D10" s="41"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37</v>
      </c>
      <c r="AL10" s="30"/>
      <c r="AM10" s="30"/>
      <c r="AN10" s="36" t="s">
        <v>38</v>
      </c>
      <c r="AO10" s="30"/>
      <c r="AP10" s="30"/>
      <c r="AQ10" s="32"/>
      <c r="BE10" s="40"/>
      <c r="BS10" s="25" t="s">
        <v>20</v>
      </c>
    </row>
    <row r="11" ht="18.48"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40</v>
      </c>
      <c r="AL11" s="30"/>
      <c r="AM11" s="30"/>
      <c r="AN11" s="36" t="s">
        <v>41</v>
      </c>
      <c r="AO11" s="30"/>
      <c r="AP11" s="30"/>
      <c r="AQ11" s="32"/>
      <c r="BE11" s="40"/>
      <c r="BS11" s="25" t="s">
        <v>20</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20</v>
      </c>
    </row>
    <row r="13" ht="14.4" customHeight="1">
      <c r="B13" s="29"/>
      <c r="C13" s="30"/>
      <c r="D13" s="41"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37</v>
      </c>
      <c r="AL13" s="30"/>
      <c r="AM13" s="30"/>
      <c r="AN13" s="44" t="s">
        <v>43</v>
      </c>
      <c r="AO13" s="30"/>
      <c r="AP13" s="30"/>
      <c r="AQ13" s="32"/>
      <c r="BE13" s="40"/>
      <c r="BS13" s="25" t="s">
        <v>20</v>
      </c>
    </row>
    <row r="14">
      <c r="B14" s="29"/>
      <c r="C14" s="30"/>
      <c r="D14" s="30"/>
      <c r="E14" s="44" t="s">
        <v>43</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1" t="s">
        <v>40</v>
      </c>
      <c r="AL14" s="30"/>
      <c r="AM14" s="30"/>
      <c r="AN14" s="44" t="s">
        <v>43</v>
      </c>
      <c r="AO14" s="30"/>
      <c r="AP14" s="30"/>
      <c r="AQ14" s="32"/>
      <c r="BE14" s="40"/>
      <c r="BS14" s="25" t="s">
        <v>20</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37</v>
      </c>
      <c r="AL16" s="30"/>
      <c r="AM16" s="30"/>
      <c r="AN16" s="36" t="s">
        <v>45</v>
      </c>
      <c r="AO16" s="30"/>
      <c r="AP16" s="30"/>
      <c r="AQ16" s="32"/>
      <c r="BE16" s="40"/>
      <c r="BS16" s="25" t="s">
        <v>6</v>
      </c>
    </row>
    <row r="17" ht="18.48"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40</v>
      </c>
      <c r="AL17" s="30"/>
      <c r="AM17" s="30"/>
      <c r="AN17" s="36" t="s">
        <v>47</v>
      </c>
      <c r="AO17" s="30"/>
      <c r="AP17" s="30"/>
      <c r="AQ17" s="32"/>
      <c r="BE17" s="40"/>
      <c r="BS17" s="25" t="s">
        <v>6</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48</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57" customHeight="1">
      <c r="B20" s="29"/>
      <c r="C20" s="30"/>
      <c r="D20" s="30"/>
      <c r="E20" s="46" t="s">
        <v>49</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30"/>
      <c r="AQ22" s="32"/>
      <c r="BE22" s="40"/>
    </row>
    <row r="23" s="1" customFormat="1" ht="25.92" customHeight="1">
      <c r="B23" s="48"/>
      <c r="C23" s="49"/>
      <c r="D23" s="50" t="s">
        <v>50</v>
      </c>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2">
        <f>ROUND(AG51,2)</f>
        <v>0</v>
      </c>
      <c r="AL23" s="51"/>
      <c r="AM23" s="51"/>
      <c r="AN23" s="51"/>
      <c r="AO23" s="51"/>
      <c r="AP23" s="49"/>
      <c r="AQ23" s="53"/>
      <c r="BE23" s="40"/>
    </row>
    <row r="24" s="1" customFormat="1" ht="6.96" customHeight="1">
      <c r="B24" s="48"/>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53"/>
      <c r="BE24" s="40"/>
    </row>
    <row r="25" s="1" customFormat="1">
      <c r="B25" s="48"/>
      <c r="C25" s="49"/>
      <c r="D25" s="49"/>
      <c r="E25" s="49"/>
      <c r="F25" s="49"/>
      <c r="G25" s="49"/>
      <c r="H25" s="49"/>
      <c r="I25" s="49"/>
      <c r="J25" s="49"/>
      <c r="K25" s="49"/>
      <c r="L25" s="54" t="s">
        <v>51</v>
      </c>
      <c r="M25" s="54"/>
      <c r="N25" s="54"/>
      <c r="O25" s="54"/>
      <c r="P25" s="49"/>
      <c r="Q25" s="49"/>
      <c r="R25" s="49"/>
      <c r="S25" s="49"/>
      <c r="T25" s="49"/>
      <c r="U25" s="49"/>
      <c r="V25" s="49"/>
      <c r="W25" s="54" t="s">
        <v>52</v>
      </c>
      <c r="X25" s="54"/>
      <c r="Y25" s="54"/>
      <c r="Z25" s="54"/>
      <c r="AA25" s="54"/>
      <c r="AB25" s="54"/>
      <c r="AC25" s="54"/>
      <c r="AD25" s="54"/>
      <c r="AE25" s="54"/>
      <c r="AF25" s="49"/>
      <c r="AG25" s="49"/>
      <c r="AH25" s="49"/>
      <c r="AI25" s="49"/>
      <c r="AJ25" s="49"/>
      <c r="AK25" s="54" t="s">
        <v>53</v>
      </c>
      <c r="AL25" s="54"/>
      <c r="AM25" s="54"/>
      <c r="AN25" s="54"/>
      <c r="AO25" s="54"/>
      <c r="AP25" s="49"/>
      <c r="AQ25" s="53"/>
      <c r="BE25" s="40"/>
    </row>
    <row r="26" s="2" customFormat="1" ht="14.4" customHeight="1">
      <c r="B26" s="55"/>
      <c r="C26" s="56"/>
      <c r="D26" s="57" t="s">
        <v>54</v>
      </c>
      <c r="E26" s="56"/>
      <c r="F26" s="57" t="s">
        <v>55</v>
      </c>
      <c r="G26" s="56"/>
      <c r="H26" s="56"/>
      <c r="I26" s="56"/>
      <c r="J26" s="56"/>
      <c r="K26" s="56"/>
      <c r="L26" s="58">
        <v>0.20999999999999999</v>
      </c>
      <c r="M26" s="56"/>
      <c r="N26" s="56"/>
      <c r="O26" s="56"/>
      <c r="P26" s="56"/>
      <c r="Q26" s="56"/>
      <c r="R26" s="56"/>
      <c r="S26" s="56"/>
      <c r="T26" s="56"/>
      <c r="U26" s="56"/>
      <c r="V26" s="56"/>
      <c r="W26" s="59">
        <f>ROUND(AZ51,2)</f>
        <v>0</v>
      </c>
      <c r="X26" s="56"/>
      <c r="Y26" s="56"/>
      <c r="Z26" s="56"/>
      <c r="AA26" s="56"/>
      <c r="AB26" s="56"/>
      <c r="AC26" s="56"/>
      <c r="AD26" s="56"/>
      <c r="AE26" s="56"/>
      <c r="AF26" s="56"/>
      <c r="AG26" s="56"/>
      <c r="AH26" s="56"/>
      <c r="AI26" s="56"/>
      <c r="AJ26" s="56"/>
      <c r="AK26" s="59">
        <f>ROUND(AV51,2)</f>
        <v>0</v>
      </c>
      <c r="AL26" s="56"/>
      <c r="AM26" s="56"/>
      <c r="AN26" s="56"/>
      <c r="AO26" s="56"/>
      <c r="AP26" s="56"/>
      <c r="AQ26" s="60"/>
      <c r="BE26" s="40"/>
    </row>
    <row r="27" s="2" customFormat="1" ht="14.4" customHeight="1">
      <c r="B27" s="55"/>
      <c r="C27" s="56"/>
      <c r="D27" s="56"/>
      <c r="E27" s="56"/>
      <c r="F27" s="57" t="s">
        <v>56</v>
      </c>
      <c r="G27" s="56"/>
      <c r="H27" s="56"/>
      <c r="I27" s="56"/>
      <c r="J27" s="56"/>
      <c r="K27" s="56"/>
      <c r="L27" s="58">
        <v>0.14999999999999999</v>
      </c>
      <c r="M27" s="56"/>
      <c r="N27" s="56"/>
      <c r="O27" s="56"/>
      <c r="P27" s="56"/>
      <c r="Q27" s="56"/>
      <c r="R27" s="56"/>
      <c r="S27" s="56"/>
      <c r="T27" s="56"/>
      <c r="U27" s="56"/>
      <c r="V27" s="56"/>
      <c r="W27" s="59">
        <f>ROUND(BA51,2)</f>
        <v>0</v>
      </c>
      <c r="X27" s="56"/>
      <c r="Y27" s="56"/>
      <c r="Z27" s="56"/>
      <c r="AA27" s="56"/>
      <c r="AB27" s="56"/>
      <c r="AC27" s="56"/>
      <c r="AD27" s="56"/>
      <c r="AE27" s="56"/>
      <c r="AF27" s="56"/>
      <c r="AG27" s="56"/>
      <c r="AH27" s="56"/>
      <c r="AI27" s="56"/>
      <c r="AJ27" s="56"/>
      <c r="AK27" s="59">
        <f>ROUND(AW51,2)</f>
        <v>0</v>
      </c>
      <c r="AL27" s="56"/>
      <c r="AM27" s="56"/>
      <c r="AN27" s="56"/>
      <c r="AO27" s="56"/>
      <c r="AP27" s="56"/>
      <c r="AQ27" s="60"/>
      <c r="BE27" s="40"/>
    </row>
    <row r="28" hidden="1" s="2" customFormat="1" ht="14.4" customHeight="1">
      <c r="B28" s="55"/>
      <c r="C28" s="56"/>
      <c r="D28" s="56"/>
      <c r="E28" s="56"/>
      <c r="F28" s="57" t="s">
        <v>57</v>
      </c>
      <c r="G28" s="56"/>
      <c r="H28" s="56"/>
      <c r="I28" s="56"/>
      <c r="J28" s="56"/>
      <c r="K28" s="56"/>
      <c r="L28" s="58">
        <v>0.20999999999999999</v>
      </c>
      <c r="M28" s="56"/>
      <c r="N28" s="56"/>
      <c r="O28" s="56"/>
      <c r="P28" s="56"/>
      <c r="Q28" s="56"/>
      <c r="R28" s="56"/>
      <c r="S28" s="56"/>
      <c r="T28" s="56"/>
      <c r="U28" s="56"/>
      <c r="V28" s="56"/>
      <c r="W28" s="59">
        <f>ROUND(BB51,2)</f>
        <v>0</v>
      </c>
      <c r="X28" s="56"/>
      <c r="Y28" s="56"/>
      <c r="Z28" s="56"/>
      <c r="AA28" s="56"/>
      <c r="AB28" s="56"/>
      <c r="AC28" s="56"/>
      <c r="AD28" s="56"/>
      <c r="AE28" s="56"/>
      <c r="AF28" s="56"/>
      <c r="AG28" s="56"/>
      <c r="AH28" s="56"/>
      <c r="AI28" s="56"/>
      <c r="AJ28" s="56"/>
      <c r="AK28" s="59">
        <v>0</v>
      </c>
      <c r="AL28" s="56"/>
      <c r="AM28" s="56"/>
      <c r="AN28" s="56"/>
      <c r="AO28" s="56"/>
      <c r="AP28" s="56"/>
      <c r="AQ28" s="60"/>
      <c r="BE28" s="40"/>
    </row>
    <row r="29" hidden="1" s="2" customFormat="1" ht="14.4" customHeight="1">
      <c r="B29" s="55"/>
      <c r="C29" s="56"/>
      <c r="D29" s="56"/>
      <c r="E29" s="56"/>
      <c r="F29" s="57" t="s">
        <v>58</v>
      </c>
      <c r="G29" s="56"/>
      <c r="H29" s="56"/>
      <c r="I29" s="56"/>
      <c r="J29" s="56"/>
      <c r="K29" s="56"/>
      <c r="L29" s="58">
        <v>0.14999999999999999</v>
      </c>
      <c r="M29" s="56"/>
      <c r="N29" s="56"/>
      <c r="O29" s="56"/>
      <c r="P29" s="56"/>
      <c r="Q29" s="56"/>
      <c r="R29" s="56"/>
      <c r="S29" s="56"/>
      <c r="T29" s="56"/>
      <c r="U29" s="56"/>
      <c r="V29" s="56"/>
      <c r="W29" s="59">
        <f>ROUND(BC51,2)</f>
        <v>0</v>
      </c>
      <c r="X29" s="56"/>
      <c r="Y29" s="56"/>
      <c r="Z29" s="56"/>
      <c r="AA29" s="56"/>
      <c r="AB29" s="56"/>
      <c r="AC29" s="56"/>
      <c r="AD29" s="56"/>
      <c r="AE29" s="56"/>
      <c r="AF29" s="56"/>
      <c r="AG29" s="56"/>
      <c r="AH29" s="56"/>
      <c r="AI29" s="56"/>
      <c r="AJ29" s="56"/>
      <c r="AK29" s="59">
        <v>0</v>
      </c>
      <c r="AL29" s="56"/>
      <c r="AM29" s="56"/>
      <c r="AN29" s="56"/>
      <c r="AO29" s="56"/>
      <c r="AP29" s="56"/>
      <c r="AQ29" s="60"/>
      <c r="BE29" s="40"/>
    </row>
    <row r="30" hidden="1" s="2" customFormat="1" ht="14.4" customHeight="1">
      <c r="B30" s="55"/>
      <c r="C30" s="56"/>
      <c r="D30" s="56"/>
      <c r="E30" s="56"/>
      <c r="F30" s="57" t="s">
        <v>59</v>
      </c>
      <c r="G30" s="56"/>
      <c r="H30" s="56"/>
      <c r="I30" s="56"/>
      <c r="J30" s="56"/>
      <c r="K30" s="56"/>
      <c r="L30" s="58">
        <v>0</v>
      </c>
      <c r="M30" s="56"/>
      <c r="N30" s="56"/>
      <c r="O30" s="56"/>
      <c r="P30" s="56"/>
      <c r="Q30" s="56"/>
      <c r="R30" s="56"/>
      <c r="S30" s="56"/>
      <c r="T30" s="56"/>
      <c r="U30" s="56"/>
      <c r="V30" s="56"/>
      <c r="W30" s="59">
        <f>ROUND(BD51,2)</f>
        <v>0</v>
      </c>
      <c r="X30" s="56"/>
      <c r="Y30" s="56"/>
      <c r="Z30" s="56"/>
      <c r="AA30" s="56"/>
      <c r="AB30" s="56"/>
      <c r="AC30" s="56"/>
      <c r="AD30" s="56"/>
      <c r="AE30" s="56"/>
      <c r="AF30" s="56"/>
      <c r="AG30" s="56"/>
      <c r="AH30" s="56"/>
      <c r="AI30" s="56"/>
      <c r="AJ30" s="56"/>
      <c r="AK30" s="59">
        <v>0</v>
      </c>
      <c r="AL30" s="56"/>
      <c r="AM30" s="56"/>
      <c r="AN30" s="56"/>
      <c r="AO30" s="56"/>
      <c r="AP30" s="56"/>
      <c r="AQ30" s="60"/>
      <c r="BE30" s="40"/>
    </row>
    <row r="31" s="1" customFormat="1" ht="6.96" customHeight="1">
      <c r="B31" s="48"/>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53"/>
      <c r="BE31" s="40"/>
    </row>
    <row r="32" s="1" customFormat="1" ht="25.92" customHeight="1">
      <c r="B32" s="48"/>
      <c r="C32" s="61"/>
      <c r="D32" s="62" t="s">
        <v>60</v>
      </c>
      <c r="E32" s="63"/>
      <c r="F32" s="63"/>
      <c r="G32" s="63"/>
      <c r="H32" s="63"/>
      <c r="I32" s="63"/>
      <c r="J32" s="63"/>
      <c r="K32" s="63"/>
      <c r="L32" s="63"/>
      <c r="M32" s="63"/>
      <c r="N32" s="63"/>
      <c r="O32" s="63"/>
      <c r="P32" s="63"/>
      <c r="Q32" s="63"/>
      <c r="R32" s="63"/>
      <c r="S32" s="63"/>
      <c r="T32" s="64" t="s">
        <v>61</v>
      </c>
      <c r="U32" s="63"/>
      <c r="V32" s="63"/>
      <c r="W32" s="63"/>
      <c r="X32" s="65" t="s">
        <v>62</v>
      </c>
      <c r="Y32" s="63"/>
      <c r="Z32" s="63"/>
      <c r="AA32" s="63"/>
      <c r="AB32" s="63"/>
      <c r="AC32" s="63"/>
      <c r="AD32" s="63"/>
      <c r="AE32" s="63"/>
      <c r="AF32" s="63"/>
      <c r="AG32" s="63"/>
      <c r="AH32" s="63"/>
      <c r="AI32" s="63"/>
      <c r="AJ32" s="63"/>
      <c r="AK32" s="66">
        <f>SUM(AK23:AK30)</f>
        <v>0</v>
      </c>
      <c r="AL32" s="63"/>
      <c r="AM32" s="63"/>
      <c r="AN32" s="63"/>
      <c r="AO32" s="67"/>
      <c r="AP32" s="61"/>
      <c r="AQ32" s="68"/>
      <c r="BE32" s="40"/>
    </row>
    <row r="33" s="1" customFormat="1" ht="6.96" customHeight="1">
      <c r="B33" s="48"/>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53"/>
    </row>
    <row r="34" s="1" customFormat="1" ht="6.96" customHeight="1">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1"/>
    </row>
    <row r="38" s="1" customFormat="1" ht="6.96" customHeight="1">
      <c r="B38" s="72"/>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4"/>
    </row>
    <row r="39" s="1" customFormat="1" ht="36.96" customHeight="1">
      <c r="B39" s="48"/>
      <c r="C39" s="75" t="s">
        <v>63</v>
      </c>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4"/>
    </row>
    <row r="40" s="1" customFormat="1" ht="6.96" customHeight="1">
      <c r="B40" s="48"/>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4"/>
    </row>
    <row r="41" s="3" customFormat="1" ht="14.4" customHeight="1">
      <c r="B41" s="77"/>
      <c r="C41" s="78" t="s">
        <v>15</v>
      </c>
      <c r="D41" s="79"/>
      <c r="E41" s="79"/>
      <c r="F41" s="79"/>
      <c r="G41" s="79"/>
      <c r="H41" s="79"/>
      <c r="I41" s="79"/>
      <c r="J41" s="79"/>
      <c r="K41" s="79"/>
      <c r="L41" s="79" t="str">
        <f>K5</f>
        <v>POSP413-2018</v>
      </c>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80"/>
    </row>
    <row r="42" s="4" customFormat="1" ht="36.96" customHeight="1">
      <c r="B42" s="81"/>
      <c r="C42" s="82" t="s">
        <v>18</v>
      </c>
      <c r="D42" s="83"/>
      <c r="E42" s="83"/>
      <c r="F42" s="83"/>
      <c r="G42" s="83"/>
      <c r="H42" s="83"/>
      <c r="I42" s="83"/>
      <c r="J42" s="83"/>
      <c r="K42" s="83"/>
      <c r="L42" s="84" t="str">
        <f>K6</f>
        <v xml:space="preserve"> Šternberk, oprava MK Zahradní</v>
      </c>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5"/>
    </row>
    <row r="43" s="1" customFormat="1" ht="6.96" customHeight="1">
      <c r="B43" s="48"/>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4"/>
    </row>
    <row r="44" s="1" customFormat="1">
      <c r="B44" s="48"/>
      <c r="C44" s="78" t="s">
        <v>26</v>
      </c>
      <c r="D44" s="76"/>
      <c r="E44" s="76"/>
      <c r="F44" s="76"/>
      <c r="G44" s="76"/>
      <c r="H44" s="76"/>
      <c r="I44" s="76"/>
      <c r="J44" s="76"/>
      <c r="K44" s="76"/>
      <c r="L44" s="86" t="str">
        <f>IF(K8="","",K8)</f>
        <v>Šternberk</v>
      </c>
      <c r="M44" s="76"/>
      <c r="N44" s="76"/>
      <c r="O44" s="76"/>
      <c r="P44" s="76"/>
      <c r="Q44" s="76"/>
      <c r="R44" s="76"/>
      <c r="S44" s="76"/>
      <c r="T44" s="76"/>
      <c r="U44" s="76"/>
      <c r="V44" s="76"/>
      <c r="W44" s="76"/>
      <c r="X44" s="76"/>
      <c r="Y44" s="76"/>
      <c r="Z44" s="76"/>
      <c r="AA44" s="76"/>
      <c r="AB44" s="76"/>
      <c r="AC44" s="76"/>
      <c r="AD44" s="76"/>
      <c r="AE44" s="76"/>
      <c r="AF44" s="76"/>
      <c r="AG44" s="76"/>
      <c r="AH44" s="76"/>
      <c r="AI44" s="78" t="s">
        <v>28</v>
      </c>
      <c r="AJ44" s="76"/>
      <c r="AK44" s="76"/>
      <c r="AL44" s="76"/>
      <c r="AM44" s="87" t="str">
        <f>IF(AN8= "","",AN8)</f>
        <v>2. 10. 2018</v>
      </c>
      <c r="AN44" s="87"/>
      <c r="AO44" s="76"/>
      <c r="AP44" s="76"/>
      <c r="AQ44" s="76"/>
      <c r="AR44" s="74"/>
    </row>
    <row r="45" s="1" customFormat="1" ht="6.96" customHeight="1">
      <c r="B45" s="48"/>
      <c r="C45" s="76"/>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4"/>
    </row>
    <row r="46" s="1" customFormat="1">
      <c r="B46" s="48"/>
      <c r="C46" s="78" t="s">
        <v>36</v>
      </c>
      <c r="D46" s="76"/>
      <c r="E46" s="76"/>
      <c r="F46" s="76"/>
      <c r="G46" s="76"/>
      <c r="H46" s="76"/>
      <c r="I46" s="76"/>
      <c r="J46" s="76"/>
      <c r="K46" s="76"/>
      <c r="L46" s="79" t="str">
        <f>IF(E11= "","",E11)</f>
        <v>Město Šternberk</v>
      </c>
      <c r="M46" s="76"/>
      <c r="N46" s="76"/>
      <c r="O46" s="76"/>
      <c r="P46" s="76"/>
      <c r="Q46" s="76"/>
      <c r="R46" s="76"/>
      <c r="S46" s="76"/>
      <c r="T46" s="76"/>
      <c r="U46" s="76"/>
      <c r="V46" s="76"/>
      <c r="W46" s="76"/>
      <c r="X46" s="76"/>
      <c r="Y46" s="76"/>
      <c r="Z46" s="76"/>
      <c r="AA46" s="76"/>
      <c r="AB46" s="76"/>
      <c r="AC46" s="76"/>
      <c r="AD46" s="76"/>
      <c r="AE46" s="76"/>
      <c r="AF46" s="76"/>
      <c r="AG46" s="76"/>
      <c r="AH46" s="76"/>
      <c r="AI46" s="78" t="s">
        <v>44</v>
      </c>
      <c r="AJ46" s="76"/>
      <c r="AK46" s="76"/>
      <c r="AL46" s="76"/>
      <c r="AM46" s="79" t="str">
        <f>IF(E17="","",E17)</f>
        <v>ing. Petr Doležel</v>
      </c>
      <c r="AN46" s="79"/>
      <c r="AO46" s="79"/>
      <c r="AP46" s="79"/>
      <c r="AQ46" s="76"/>
      <c r="AR46" s="74"/>
      <c r="AS46" s="88" t="s">
        <v>64</v>
      </c>
      <c r="AT46" s="89"/>
      <c r="AU46" s="90"/>
      <c r="AV46" s="90"/>
      <c r="AW46" s="90"/>
      <c r="AX46" s="90"/>
      <c r="AY46" s="90"/>
      <c r="AZ46" s="90"/>
      <c r="BA46" s="90"/>
      <c r="BB46" s="90"/>
      <c r="BC46" s="90"/>
      <c r="BD46" s="91"/>
    </row>
    <row r="47" s="1" customFormat="1">
      <c r="B47" s="48"/>
      <c r="C47" s="78" t="s">
        <v>42</v>
      </c>
      <c r="D47" s="76"/>
      <c r="E47" s="76"/>
      <c r="F47" s="76"/>
      <c r="G47" s="76"/>
      <c r="H47" s="76"/>
      <c r="I47" s="76"/>
      <c r="J47" s="76"/>
      <c r="K47" s="76"/>
      <c r="L47" s="79" t="str">
        <f>IF(E14= "Vyplň údaj","",E14)</f>
        <v/>
      </c>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4"/>
      <c r="AS47" s="92"/>
      <c r="AT47" s="93"/>
      <c r="AU47" s="94"/>
      <c r="AV47" s="94"/>
      <c r="AW47" s="94"/>
      <c r="AX47" s="94"/>
      <c r="AY47" s="94"/>
      <c r="AZ47" s="94"/>
      <c r="BA47" s="94"/>
      <c r="BB47" s="94"/>
      <c r="BC47" s="94"/>
      <c r="BD47" s="95"/>
    </row>
    <row r="48" s="1" customFormat="1" ht="10.8" customHeight="1">
      <c r="B48" s="48"/>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4"/>
      <c r="AS48" s="96"/>
      <c r="AT48" s="57"/>
      <c r="AU48" s="49"/>
      <c r="AV48" s="49"/>
      <c r="AW48" s="49"/>
      <c r="AX48" s="49"/>
      <c r="AY48" s="49"/>
      <c r="AZ48" s="49"/>
      <c r="BA48" s="49"/>
      <c r="BB48" s="49"/>
      <c r="BC48" s="49"/>
      <c r="BD48" s="97"/>
    </row>
    <row r="49" s="1" customFormat="1" ht="29.28" customHeight="1">
      <c r="B49" s="48"/>
      <c r="C49" s="98" t="s">
        <v>65</v>
      </c>
      <c r="D49" s="99"/>
      <c r="E49" s="99"/>
      <c r="F49" s="99"/>
      <c r="G49" s="99"/>
      <c r="H49" s="100"/>
      <c r="I49" s="101" t="s">
        <v>66</v>
      </c>
      <c r="J49" s="99"/>
      <c r="K49" s="99"/>
      <c r="L49" s="99"/>
      <c r="M49" s="99"/>
      <c r="N49" s="99"/>
      <c r="O49" s="99"/>
      <c r="P49" s="99"/>
      <c r="Q49" s="99"/>
      <c r="R49" s="99"/>
      <c r="S49" s="99"/>
      <c r="T49" s="99"/>
      <c r="U49" s="99"/>
      <c r="V49" s="99"/>
      <c r="W49" s="99"/>
      <c r="X49" s="99"/>
      <c r="Y49" s="99"/>
      <c r="Z49" s="99"/>
      <c r="AA49" s="99"/>
      <c r="AB49" s="99"/>
      <c r="AC49" s="99"/>
      <c r="AD49" s="99"/>
      <c r="AE49" s="99"/>
      <c r="AF49" s="99"/>
      <c r="AG49" s="102" t="s">
        <v>67</v>
      </c>
      <c r="AH49" s="99"/>
      <c r="AI49" s="99"/>
      <c r="AJ49" s="99"/>
      <c r="AK49" s="99"/>
      <c r="AL49" s="99"/>
      <c r="AM49" s="99"/>
      <c r="AN49" s="101" t="s">
        <v>68</v>
      </c>
      <c r="AO49" s="99"/>
      <c r="AP49" s="99"/>
      <c r="AQ49" s="103" t="s">
        <v>69</v>
      </c>
      <c r="AR49" s="74"/>
      <c r="AS49" s="104" t="s">
        <v>70</v>
      </c>
      <c r="AT49" s="105" t="s">
        <v>71</v>
      </c>
      <c r="AU49" s="105" t="s">
        <v>72</v>
      </c>
      <c r="AV49" s="105" t="s">
        <v>73</v>
      </c>
      <c r="AW49" s="105" t="s">
        <v>74</v>
      </c>
      <c r="AX49" s="105" t="s">
        <v>75</v>
      </c>
      <c r="AY49" s="105" t="s">
        <v>76</v>
      </c>
      <c r="AZ49" s="105" t="s">
        <v>77</v>
      </c>
      <c r="BA49" s="105" t="s">
        <v>78</v>
      </c>
      <c r="BB49" s="105" t="s">
        <v>79</v>
      </c>
      <c r="BC49" s="105" t="s">
        <v>80</v>
      </c>
      <c r="BD49" s="106" t="s">
        <v>81</v>
      </c>
    </row>
    <row r="50" s="1" customFormat="1" ht="10.8" customHeight="1">
      <c r="B50" s="48"/>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4"/>
      <c r="AS50" s="107"/>
      <c r="AT50" s="108"/>
      <c r="AU50" s="108"/>
      <c r="AV50" s="108"/>
      <c r="AW50" s="108"/>
      <c r="AX50" s="108"/>
      <c r="AY50" s="108"/>
      <c r="AZ50" s="108"/>
      <c r="BA50" s="108"/>
      <c r="BB50" s="108"/>
      <c r="BC50" s="108"/>
      <c r="BD50" s="109"/>
    </row>
    <row r="51" s="4" customFormat="1" ht="32.4" customHeight="1">
      <c r="B51" s="81"/>
      <c r="C51" s="110" t="s">
        <v>82</v>
      </c>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2">
        <f>ROUND(AG52+AG54,2)</f>
        <v>0</v>
      </c>
      <c r="AH51" s="112"/>
      <c r="AI51" s="112"/>
      <c r="AJ51" s="112"/>
      <c r="AK51" s="112"/>
      <c r="AL51" s="112"/>
      <c r="AM51" s="112"/>
      <c r="AN51" s="113">
        <f>SUM(AG51,AT51)</f>
        <v>0</v>
      </c>
      <c r="AO51" s="113"/>
      <c r="AP51" s="113"/>
      <c r="AQ51" s="114" t="s">
        <v>83</v>
      </c>
      <c r="AR51" s="85"/>
      <c r="AS51" s="115">
        <f>ROUND(AS52+AS54,2)</f>
        <v>0</v>
      </c>
      <c r="AT51" s="116">
        <f>ROUND(SUM(AV51:AW51),2)</f>
        <v>0</v>
      </c>
      <c r="AU51" s="117">
        <f>ROUND(AU52+AU54,5)</f>
        <v>0</v>
      </c>
      <c r="AV51" s="116">
        <f>ROUND(AZ51*L26,2)</f>
        <v>0</v>
      </c>
      <c r="AW51" s="116">
        <f>ROUND(BA51*L27,2)</f>
        <v>0</v>
      </c>
      <c r="AX51" s="116">
        <f>ROUND(BB51*L26,2)</f>
        <v>0</v>
      </c>
      <c r="AY51" s="116">
        <f>ROUND(BC51*L27,2)</f>
        <v>0</v>
      </c>
      <c r="AZ51" s="116">
        <f>ROUND(AZ52+AZ54,2)</f>
        <v>0</v>
      </c>
      <c r="BA51" s="116">
        <f>ROUND(BA52+BA54,2)</f>
        <v>0</v>
      </c>
      <c r="BB51" s="116">
        <f>ROUND(BB52+BB54,2)</f>
        <v>0</v>
      </c>
      <c r="BC51" s="116">
        <f>ROUND(BC52+BC54,2)</f>
        <v>0</v>
      </c>
      <c r="BD51" s="118">
        <f>ROUND(BD52+BD54,2)</f>
        <v>0</v>
      </c>
      <c r="BS51" s="119" t="s">
        <v>84</v>
      </c>
      <c r="BT51" s="119" t="s">
        <v>85</v>
      </c>
      <c r="BU51" s="120" t="s">
        <v>86</v>
      </c>
      <c r="BV51" s="119" t="s">
        <v>87</v>
      </c>
      <c r="BW51" s="119" t="s">
        <v>7</v>
      </c>
      <c r="BX51" s="119" t="s">
        <v>88</v>
      </c>
      <c r="CL51" s="119" t="s">
        <v>22</v>
      </c>
    </row>
    <row r="52" s="5" customFormat="1" ht="16.5" customHeight="1">
      <c r="B52" s="121"/>
      <c r="C52" s="122"/>
      <c r="D52" s="123" t="s">
        <v>25</v>
      </c>
      <c r="E52" s="123"/>
      <c r="F52" s="123"/>
      <c r="G52" s="123"/>
      <c r="H52" s="123"/>
      <c r="I52" s="124"/>
      <c r="J52" s="123" t="s">
        <v>89</v>
      </c>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5">
        <f>ROUND(AG53,2)</f>
        <v>0</v>
      </c>
      <c r="AH52" s="124"/>
      <c r="AI52" s="124"/>
      <c r="AJ52" s="124"/>
      <c r="AK52" s="124"/>
      <c r="AL52" s="124"/>
      <c r="AM52" s="124"/>
      <c r="AN52" s="126">
        <f>SUM(AG52,AT52)</f>
        <v>0</v>
      </c>
      <c r="AO52" s="124"/>
      <c r="AP52" s="124"/>
      <c r="AQ52" s="127" t="s">
        <v>90</v>
      </c>
      <c r="AR52" s="128"/>
      <c r="AS52" s="129">
        <f>ROUND(AS53,2)</f>
        <v>0</v>
      </c>
      <c r="AT52" s="130">
        <f>ROUND(SUM(AV52:AW52),2)</f>
        <v>0</v>
      </c>
      <c r="AU52" s="131">
        <f>ROUND(AU53,5)</f>
        <v>0</v>
      </c>
      <c r="AV52" s="130">
        <f>ROUND(AZ52*L26,2)</f>
        <v>0</v>
      </c>
      <c r="AW52" s="130">
        <f>ROUND(BA52*L27,2)</f>
        <v>0</v>
      </c>
      <c r="AX52" s="130">
        <f>ROUND(BB52*L26,2)</f>
        <v>0</v>
      </c>
      <c r="AY52" s="130">
        <f>ROUND(BC52*L27,2)</f>
        <v>0</v>
      </c>
      <c r="AZ52" s="130">
        <f>ROUND(AZ53,2)</f>
        <v>0</v>
      </c>
      <c r="BA52" s="130">
        <f>ROUND(BA53,2)</f>
        <v>0</v>
      </c>
      <c r="BB52" s="130">
        <f>ROUND(BB53,2)</f>
        <v>0</v>
      </c>
      <c r="BC52" s="130">
        <f>ROUND(BC53,2)</f>
        <v>0</v>
      </c>
      <c r="BD52" s="132">
        <f>ROUND(BD53,2)</f>
        <v>0</v>
      </c>
      <c r="BS52" s="133" t="s">
        <v>84</v>
      </c>
      <c r="BT52" s="133" t="s">
        <v>25</v>
      </c>
      <c r="BU52" s="133" t="s">
        <v>86</v>
      </c>
      <c r="BV52" s="133" t="s">
        <v>87</v>
      </c>
      <c r="BW52" s="133" t="s">
        <v>91</v>
      </c>
      <c r="BX52" s="133" t="s">
        <v>7</v>
      </c>
      <c r="CL52" s="133" t="s">
        <v>22</v>
      </c>
      <c r="CM52" s="133" t="s">
        <v>92</v>
      </c>
    </row>
    <row r="53" s="6" customFormat="1" ht="16.5" customHeight="1">
      <c r="A53" s="134" t="s">
        <v>93</v>
      </c>
      <c r="B53" s="135"/>
      <c r="C53" s="136"/>
      <c r="D53" s="136"/>
      <c r="E53" s="137" t="s">
        <v>94</v>
      </c>
      <c r="F53" s="137"/>
      <c r="G53" s="137"/>
      <c r="H53" s="137"/>
      <c r="I53" s="137"/>
      <c r="J53" s="136"/>
      <c r="K53" s="137" t="s">
        <v>95</v>
      </c>
      <c r="L53" s="137"/>
      <c r="M53" s="137"/>
      <c r="N53" s="137"/>
      <c r="O53" s="137"/>
      <c r="P53" s="137"/>
      <c r="Q53" s="137"/>
      <c r="R53" s="137"/>
      <c r="S53" s="137"/>
      <c r="T53" s="137"/>
      <c r="U53" s="137"/>
      <c r="V53" s="137"/>
      <c r="W53" s="137"/>
      <c r="X53" s="137"/>
      <c r="Y53" s="137"/>
      <c r="Z53" s="137"/>
      <c r="AA53" s="137"/>
      <c r="AB53" s="137"/>
      <c r="AC53" s="137"/>
      <c r="AD53" s="137"/>
      <c r="AE53" s="137"/>
      <c r="AF53" s="137"/>
      <c r="AG53" s="138">
        <f>'1-1 - Komunikace-soupis p...'!J29</f>
        <v>0</v>
      </c>
      <c r="AH53" s="136"/>
      <c r="AI53" s="136"/>
      <c r="AJ53" s="136"/>
      <c r="AK53" s="136"/>
      <c r="AL53" s="136"/>
      <c r="AM53" s="136"/>
      <c r="AN53" s="138">
        <f>SUM(AG53,AT53)</f>
        <v>0</v>
      </c>
      <c r="AO53" s="136"/>
      <c r="AP53" s="136"/>
      <c r="AQ53" s="139" t="s">
        <v>96</v>
      </c>
      <c r="AR53" s="140"/>
      <c r="AS53" s="141">
        <v>0</v>
      </c>
      <c r="AT53" s="142">
        <f>ROUND(SUM(AV53:AW53),2)</f>
        <v>0</v>
      </c>
      <c r="AU53" s="143">
        <f>'1-1 - Komunikace-soupis p...'!P92</f>
        <v>0</v>
      </c>
      <c r="AV53" s="142">
        <f>'1-1 - Komunikace-soupis p...'!J32</f>
        <v>0</v>
      </c>
      <c r="AW53" s="142">
        <f>'1-1 - Komunikace-soupis p...'!J33</f>
        <v>0</v>
      </c>
      <c r="AX53" s="142">
        <f>'1-1 - Komunikace-soupis p...'!J34</f>
        <v>0</v>
      </c>
      <c r="AY53" s="142">
        <f>'1-1 - Komunikace-soupis p...'!J35</f>
        <v>0</v>
      </c>
      <c r="AZ53" s="142">
        <f>'1-1 - Komunikace-soupis p...'!F32</f>
        <v>0</v>
      </c>
      <c r="BA53" s="142">
        <f>'1-1 - Komunikace-soupis p...'!F33</f>
        <v>0</v>
      </c>
      <c r="BB53" s="142">
        <f>'1-1 - Komunikace-soupis p...'!F34</f>
        <v>0</v>
      </c>
      <c r="BC53" s="142">
        <f>'1-1 - Komunikace-soupis p...'!F35</f>
        <v>0</v>
      </c>
      <c r="BD53" s="144">
        <f>'1-1 - Komunikace-soupis p...'!F36</f>
        <v>0</v>
      </c>
      <c r="BT53" s="145" t="s">
        <v>92</v>
      </c>
      <c r="BV53" s="145" t="s">
        <v>87</v>
      </c>
      <c r="BW53" s="145" t="s">
        <v>97</v>
      </c>
      <c r="BX53" s="145" t="s">
        <v>91</v>
      </c>
      <c r="CL53" s="145" t="s">
        <v>22</v>
      </c>
    </row>
    <row r="54" s="5" customFormat="1" ht="31.5" customHeight="1">
      <c r="B54" s="121"/>
      <c r="C54" s="122"/>
      <c r="D54" s="123" t="s">
        <v>92</v>
      </c>
      <c r="E54" s="123"/>
      <c r="F54" s="123"/>
      <c r="G54" s="123"/>
      <c r="H54" s="123"/>
      <c r="I54" s="124"/>
      <c r="J54" s="123" t="s">
        <v>98</v>
      </c>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5">
        <f>ROUND(AG55,2)</f>
        <v>0</v>
      </c>
      <c r="AH54" s="124"/>
      <c r="AI54" s="124"/>
      <c r="AJ54" s="124"/>
      <c r="AK54" s="124"/>
      <c r="AL54" s="124"/>
      <c r="AM54" s="124"/>
      <c r="AN54" s="126">
        <f>SUM(AG54,AT54)</f>
        <v>0</v>
      </c>
      <c r="AO54" s="124"/>
      <c r="AP54" s="124"/>
      <c r="AQ54" s="127" t="s">
        <v>90</v>
      </c>
      <c r="AR54" s="128"/>
      <c r="AS54" s="129">
        <f>ROUND(AS55,2)</f>
        <v>0</v>
      </c>
      <c r="AT54" s="130">
        <f>ROUND(SUM(AV54:AW54),2)</f>
        <v>0</v>
      </c>
      <c r="AU54" s="131">
        <f>ROUND(AU55,5)</f>
        <v>0</v>
      </c>
      <c r="AV54" s="130">
        <f>ROUND(AZ54*L26,2)</f>
        <v>0</v>
      </c>
      <c r="AW54" s="130">
        <f>ROUND(BA54*L27,2)</f>
        <v>0</v>
      </c>
      <c r="AX54" s="130">
        <f>ROUND(BB54*L26,2)</f>
        <v>0</v>
      </c>
      <c r="AY54" s="130">
        <f>ROUND(BC54*L27,2)</f>
        <v>0</v>
      </c>
      <c r="AZ54" s="130">
        <f>ROUND(AZ55,2)</f>
        <v>0</v>
      </c>
      <c r="BA54" s="130">
        <f>ROUND(BA55,2)</f>
        <v>0</v>
      </c>
      <c r="BB54" s="130">
        <f>ROUND(BB55,2)</f>
        <v>0</v>
      </c>
      <c r="BC54" s="130">
        <f>ROUND(BC55,2)</f>
        <v>0</v>
      </c>
      <c r="BD54" s="132">
        <f>ROUND(BD55,2)</f>
        <v>0</v>
      </c>
      <c r="BS54" s="133" t="s">
        <v>84</v>
      </c>
      <c r="BT54" s="133" t="s">
        <v>25</v>
      </c>
      <c r="BU54" s="133" t="s">
        <v>86</v>
      </c>
      <c r="BV54" s="133" t="s">
        <v>87</v>
      </c>
      <c r="BW54" s="133" t="s">
        <v>99</v>
      </c>
      <c r="BX54" s="133" t="s">
        <v>7</v>
      </c>
      <c r="CL54" s="133" t="s">
        <v>100</v>
      </c>
      <c r="CM54" s="133" t="s">
        <v>92</v>
      </c>
    </row>
    <row r="55" s="6" customFormat="1" ht="28.5" customHeight="1">
      <c r="A55" s="134" t="s">
        <v>93</v>
      </c>
      <c r="B55" s="135"/>
      <c r="C55" s="136"/>
      <c r="D55" s="136"/>
      <c r="E55" s="137" t="s">
        <v>101</v>
      </c>
      <c r="F55" s="137"/>
      <c r="G55" s="137"/>
      <c r="H55" s="137"/>
      <c r="I55" s="137"/>
      <c r="J55" s="136"/>
      <c r="K55" s="137" t="s">
        <v>102</v>
      </c>
      <c r="L55" s="137"/>
      <c r="M55" s="137"/>
      <c r="N55" s="137"/>
      <c r="O55" s="137"/>
      <c r="P55" s="137"/>
      <c r="Q55" s="137"/>
      <c r="R55" s="137"/>
      <c r="S55" s="137"/>
      <c r="T55" s="137"/>
      <c r="U55" s="137"/>
      <c r="V55" s="137"/>
      <c r="W55" s="137"/>
      <c r="X55" s="137"/>
      <c r="Y55" s="137"/>
      <c r="Z55" s="137"/>
      <c r="AA55" s="137"/>
      <c r="AB55" s="137"/>
      <c r="AC55" s="137"/>
      <c r="AD55" s="137"/>
      <c r="AE55" s="137"/>
      <c r="AF55" s="137"/>
      <c r="AG55" s="138">
        <f>'2-1 - VON - VEDLEJŠÍ A OS...'!J29</f>
        <v>0</v>
      </c>
      <c r="AH55" s="136"/>
      <c r="AI55" s="136"/>
      <c r="AJ55" s="136"/>
      <c r="AK55" s="136"/>
      <c r="AL55" s="136"/>
      <c r="AM55" s="136"/>
      <c r="AN55" s="138">
        <f>SUM(AG55,AT55)</f>
        <v>0</v>
      </c>
      <c r="AO55" s="136"/>
      <c r="AP55" s="136"/>
      <c r="AQ55" s="139" t="s">
        <v>96</v>
      </c>
      <c r="AR55" s="140"/>
      <c r="AS55" s="146">
        <v>0</v>
      </c>
      <c r="AT55" s="147">
        <f>ROUND(SUM(AV55:AW55),2)</f>
        <v>0</v>
      </c>
      <c r="AU55" s="148">
        <f>'2-1 - VON - VEDLEJŠÍ A OS...'!P86</f>
        <v>0</v>
      </c>
      <c r="AV55" s="147">
        <f>'2-1 - VON - VEDLEJŠÍ A OS...'!J32</f>
        <v>0</v>
      </c>
      <c r="AW55" s="147">
        <f>'2-1 - VON - VEDLEJŠÍ A OS...'!J33</f>
        <v>0</v>
      </c>
      <c r="AX55" s="147">
        <f>'2-1 - VON - VEDLEJŠÍ A OS...'!J34</f>
        <v>0</v>
      </c>
      <c r="AY55" s="147">
        <f>'2-1 - VON - VEDLEJŠÍ A OS...'!J35</f>
        <v>0</v>
      </c>
      <c r="AZ55" s="147">
        <f>'2-1 - VON - VEDLEJŠÍ A OS...'!F32</f>
        <v>0</v>
      </c>
      <c r="BA55" s="147">
        <f>'2-1 - VON - VEDLEJŠÍ A OS...'!F33</f>
        <v>0</v>
      </c>
      <c r="BB55" s="147">
        <f>'2-1 - VON - VEDLEJŠÍ A OS...'!F34</f>
        <v>0</v>
      </c>
      <c r="BC55" s="147">
        <f>'2-1 - VON - VEDLEJŠÍ A OS...'!F35</f>
        <v>0</v>
      </c>
      <c r="BD55" s="149">
        <f>'2-1 - VON - VEDLEJŠÍ A OS...'!F36</f>
        <v>0</v>
      </c>
      <c r="BT55" s="145" t="s">
        <v>92</v>
      </c>
      <c r="BV55" s="145" t="s">
        <v>87</v>
      </c>
      <c r="BW55" s="145" t="s">
        <v>103</v>
      </c>
      <c r="BX55" s="145" t="s">
        <v>99</v>
      </c>
      <c r="CL55" s="145" t="s">
        <v>100</v>
      </c>
    </row>
    <row r="56" s="1" customFormat="1" ht="30" customHeight="1">
      <c r="B56" s="48"/>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4"/>
    </row>
    <row r="57" s="1" customFormat="1" ht="6.96" customHeight="1">
      <c r="B57" s="69"/>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4"/>
    </row>
  </sheetData>
  <sheetProtection sheet="1" formatColumns="0" formatRows="0" objects="1" scenarios="1" spinCount="100000" saltValue="CqFqvarVhtn2RTbgOwQXS1jSCYDkqRRuKrAlyjECJv01JSF9YZTSUeJK44k7MDoiBBmh4j8dwl3AqRLh/X2hVg==" hashValue="mbFCFUCPva1qLNmiwxZF4vpRJALekeugCE0Ug0cihN5VNOk7p3VJ1Nb9qtw2m3taLkzVg4Ork89KwPXSeYhtkg==" algorithmName="SHA-512" password="CC35"/>
  <mergeCells count="53">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N55:AP55"/>
    <mergeCell ref="AG55:AM55"/>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E53:I53"/>
    <mergeCell ref="K53:AF53"/>
    <mergeCell ref="D54:H54"/>
    <mergeCell ref="J54:AF54"/>
    <mergeCell ref="E55:I55"/>
    <mergeCell ref="K55:AF55"/>
  </mergeCells>
  <hyperlinks>
    <hyperlink ref="K1:S1" location="C2" display="1) Rekapitulace stavby"/>
    <hyperlink ref="W1:AI1" location="C51" display="2) Rekapitulace objektů stavby a soupisů prací"/>
    <hyperlink ref="A53" location="'1-1 - Komunikace-soupis p...'!C2" display="/"/>
    <hyperlink ref="A55" location="'2-1 - VON - VEDLEJŠÍ A OS...'!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9" max="19" width="8.17" customWidth="1"/>
    <col min="20" max="20" width="29.67" customWidth="1"/>
    <col min="21" max="21" width="16.33"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104</v>
      </c>
      <c r="G1" s="153" t="s">
        <v>105</v>
      </c>
      <c r="H1" s="153"/>
      <c r="I1" s="154"/>
      <c r="J1" s="153" t="s">
        <v>106</v>
      </c>
      <c r="K1" s="152" t="s">
        <v>107</v>
      </c>
      <c r="L1" s="153" t="s">
        <v>108</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97</v>
      </c>
    </row>
    <row r="3" ht="6.96" customHeight="1">
      <c r="B3" s="26"/>
      <c r="C3" s="27"/>
      <c r="D3" s="27"/>
      <c r="E3" s="27"/>
      <c r="F3" s="27"/>
      <c r="G3" s="27"/>
      <c r="H3" s="27"/>
      <c r="I3" s="155"/>
      <c r="J3" s="27"/>
      <c r="K3" s="28"/>
      <c r="AT3" s="25" t="s">
        <v>92</v>
      </c>
    </row>
    <row r="4" ht="36.96" customHeight="1">
      <c r="B4" s="29"/>
      <c r="C4" s="30"/>
      <c r="D4" s="31" t="s">
        <v>109</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 xml:space="preserve"> Šternberk, oprava MK Zahradní</v>
      </c>
      <c r="F7" s="41"/>
      <c r="G7" s="41"/>
      <c r="H7" s="41"/>
      <c r="I7" s="156"/>
      <c r="J7" s="30"/>
      <c r="K7" s="32"/>
    </row>
    <row r="8">
      <c r="B8" s="29"/>
      <c r="C8" s="30"/>
      <c r="D8" s="41" t="s">
        <v>110</v>
      </c>
      <c r="E8" s="30"/>
      <c r="F8" s="30"/>
      <c r="G8" s="30"/>
      <c r="H8" s="30"/>
      <c r="I8" s="156"/>
      <c r="J8" s="30"/>
      <c r="K8" s="32"/>
    </row>
    <row r="9" s="1" customFormat="1" ht="16.5" customHeight="1">
      <c r="B9" s="48"/>
      <c r="C9" s="49"/>
      <c r="D9" s="49"/>
      <c r="E9" s="157" t="s">
        <v>111</v>
      </c>
      <c r="F9" s="49"/>
      <c r="G9" s="49"/>
      <c r="H9" s="49"/>
      <c r="I9" s="158"/>
      <c r="J9" s="49"/>
      <c r="K9" s="53"/>
    </row>
    <row r="10" s="1" customFormat="1">
      <c r="B10" s="48"/>
      <c r="C10" s="49"/>
      <c r="D10" s="41" t="s">
        <v>112</v>
      </c>
      <c r="E10" s="49"/>
      <c r="F10" s="49"/>
      <c r="G10" s="49"/>
      <c r="H10" s="49"/>
      <c r="I10" s="158"/>
      <c r="J10" s="49"/>
      <c r="K10" s="53"/>
    </row>
    <row r="11" s="1" customFormat="1" ht="36.96" customHeight="1">
      <c r="B11" s="48"/>
      <c r="C11" s="49"/>
      <c r="D11" s="49"/>
      <c r="E11" s="159" t="s">
        <v>113</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21</v>
      </c>
      <c r="E13" s="49"/>
      <c r="F13" s="36" t="s">
        <v>22</v>
      </c>
      <c r="G13" s="49"/>
      <c r="H13" s="49"/>
      <c r="I13" s="160" t="s">
        <v>23</v>
      </c>
      <c r="J13" s="36" t="s">
        <v>114</v>
      </c>
      <c r="K13" s="53"/>
    </row>
    <row r="14" s="1" customFormat="1" ht="14.4" customHeight="1">
      <c r="B14" s="48"/>
      <c r="C14" s="49"/>
      <c r="D14" s="41" t="s">
        <v>26</v>
      </c>
      <c r="E14" s="49"/>
      <c r="F14" s="36" t="s">
        <v>27</v>
      </c>
      <c r="G14" s="49"/>
      <c r="H14" s="49"/>
      <c r="I14" s="160" t="s">
        <v>28</v>
      </c>
      <c r="J14" s="161" t="str">
        <f>'Rekapitulace stavby'!AN8</f>
        <v>2. 10. 2018</v>
      </c>
      <c r="K14" s="53"/>
    </row>
    <row r="15" s="1" customFormat="1" ht="10.8" customHeight="1">
      <c r="B15" s="48"/>
      <c r="C15" s="49"/>
      <c r="D15" s="49"/>
      <c r="E15" s="49"/>
      <c r="F15" s="49"/>
      <c r="G15" s="49"/>
      <c r="H15" s="49"/>
      <c r="I15" s="158"/>
      <c r="J15" s="49"/>
      <c r="K15" s="53"/>
    </row>
    <row r="16" s="1" customFormat="1" ht="14.4" customHeight="1">
      <c r="B16" s="48"/>
      <c r="C16" s="49"/>
      <c r="D16" s="41" t="s">
        <v>36</v>
      </c>
      <c r="E16" s="49"/>
      <c r="F16" s="49"/>
      <c r="G16" s="49"/>
      <c r="H16" s="49"/>
      <c r="I16" s="160" t="s">
        <v>37</v>
      </c>
      <c r="J16" s="36" t="s">
        <v>38</v>
      </c>
      <c r="K16" s="53"/>
    </row>
    <row r="17" s="1" customFormat="1" ht="18" customHeight="1">
      <c r="B17" s="48"/>
      <c r="C17" s="49"/>
      <c r="D17" s="49"/>
      <c r="E17" s="36" t="s">
        <v>39</v>
      </c>
      <c r="F17" s="49"/>
      <c r="G17" s="49"/>
      <c r="H17" s="49"/>
      <c r="I17" s="160" t="s">
        <v>40</v>
      </c>
      <c r="J17" s="36" t="s">
        <v>41</v>
      </c>
      <c r="K17" s="53"/>
    </row>
    <row r="18" s="1" customFormat="1" ht="6.96" customHeight="1">
      <c r="B18" s="48"/>
      <c r="C18" s="49"/>
      <c r="D18" s="49"/>
      <c r="E18" s="49"/>
      <c r="F18" s="49"/>
      <c r="G18" s="49"/>
      <c r="H18" s="49"/>
      <c r="I18" s="158"/>
      <c r="J18" s="49"/>
      <c r="K18" s="53"/>
    </row>
    <row r="19" s="1" customFormat="1" ht="14.4" customHeight="1">
      <c r="B19" s="48"/>
      <c r="C19" s="49"/>
      <c r="D19" s="41" t="s">
        <v>42</v>
      </c>
      <c r="E19" s="49"/>
      <c r="F19" s="49"/>
      <c r="G19" s="49"/>
      <c r="H19" s="49"/>
      <c r="I19" s="160"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40</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44</v>
      </c>
      <c r="E22" s="49"/>
      <c r="F22" s="49"/>
      <c r="G22" s="49"/>
      <c r="H22" s="49"/>
      <c r="I22" s="160" t="s">
        <v>37</v>
      </c>
      <c r="J22" s="36" t="s">
        <v>45</v>
      </c>
      <c r="K22" s="53"/>
    </row>
    <row r="23" s="1" customFormat="1" ht="18" customHeight="1">
      <c r="B23" s="48"/>
      <c r="C23" s="49"/>
      <c r="D23" s="49"/>
      <c r="E23" s="36" t="s">
        <v>46</v>
      </c>
      <c r="F23" s="49"/>
      <c r="G23" s="49"/>
      <c r="H23" s="49"/>
      <c r="I23" s="160" t="s">
        <v>40</v>
      </c>
      <c r="J23" s="36" t="s">
        <v>47</v>
      </c>
      <c r="K23" s="53"/>
    </row>
    <row r="24" s="1" customFormat="1" ht="6.96" customHeight="1">
      <c r="B24" s="48"/>
      <c r="C24" s="49"/>
      <c r="D24" s="49"/>
      <c r="E24" s="49"/>
      <c r="F24" s="49"/>
      <c r="G24" s="49"/>
      <c r="H24" s="49"/>
      <c r="I24" s="158"/>
      <c r="J24" s="49"/>
      <c r="K24" s="53"/>
    </row>
    <row r="25" s="1" customFormat="1" ht="14.4" customHeight="1">
      <c r="B25" s="48"/>
      <c r="C25" s="49"/>
      <c r="D25" s="41" t="s">
        <v>48</v>
      </c>
      <c r="E25" s="49"/>
      <c r="F25" s="49"/>
      <c r="G25" s="49"/>
      <c r="H25" s="49"/>
      <c r="I25" s="158"/>
      <c r="J25" s="49"/>
      <c r="K25" s="53"/>
    </row>
    <row r="26" s="7" customFormat="1" ht="71.25" customHeight="1">
      <c r="B26" s="162"/>
      <c r="C26" s="163"/>
      <c r="D26" s="163"/>
      <c r="E26" s="46" t="s">
        <v>49</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50</v>
      </c>
      <c r="E29" s="49"/>
      <c r="F29" s="49"/>
      <c r="G29" s="49"/>
      <c r="H29" s="49"/>
      <c r="I29" s="158"/>
      <c r="J29" s="169">
        <f>ROUND(J92,2)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52</v>
      </c>
      <c r="G31" s="49"/>
      <c r="H31" s="49"/>
      <c r="I31" s="170" t="s">
        <v>51</v>
      </c>
      <c r="J31" s="54" t="s">
        <v>53</v>
      </c>
      <c r="K31" s="53"/>
    </row>
    <row r="32" s="1" customFormat="1" ht="14.4" customHeight="1">
      <c r="B32" s="48"/>
      <c r="C32" s="49"/>
      <c r="D32" s="57" t="s">
        <v>54</v>
      </c>
      <c r="E32" s="57" t="s">
        <v>55</v>
      </c>
      <c r="F32" s="171">
        <f>ROUND(SUM(BE92:BE557), 2)</f>
        <v>0</v>
      </c>
      <c r="G32" s="49"/>
      <c r="H32" s="49"/>
      <c r="I32" s="172">
        <v>0.20999999999999999</v>
      </c>
      <c r="J32" s="171">
        <f>ROUND(ROUND((SUM(BE92:BE557)), 2)*I32, 2)</f>
        <v>0</v>
      </c>
      <c r="K32" s="53"/>
    </row>
    <row r="33" s="1" customFormat="1" ht="14.4" customHeight="1">
      <c r="B33" s="48"/>
      <c r="C33" s="49"/>
      <c r="D33" s="49"/>
      <c r="E33" s="57" t="s">
        <v>56</v>
      </c>
      <c r="F33" s="171">
        <f>ROUND(SUM(BF92:BF557), 2)</f>
        <v>0</v>
      </c>
      <c r="G33" s="49"/>
      <c r="H33" s="49"/>
      <c r="I33" s="172">
        <v>0.14999999999999999</v>
      </c>
      <c r="J33" s="171">
        <f>ROUND(ROUND((SUM(BF92:BF557)), 2)*I33, 2)</f>
        <v>0</v>
      </c>
      <c r="K33" s="53"/>
    </row>
    <row r="34" hidden="1" s="1" customFormat="1" ht="14.4" customHeight="1">
      <c r="B34" s="48"/>
      <c r="C34" s="49"/>
      <c r="D34" s="49"/>
      <c r="E34" s="57" t="s">
        <v>57</v>
      </c>
      <c r="F34" s="171">
        <f>ROUND(SUM(BG92:BG557), 2)</f>
        <v>0</v>
      </c>
      <c r="G34" s="49"/>
      <c r="H34" s="49"/>
      <c r="I34" s="172">
        <v>0.20999999999999999</v>
      </c>
      <c r="J34" s="171">
        <v>0</v>
      </c>
      <c r="K34" s="53"/>
    </row>
    <row r="35" hidden="1" s="1" customFormat="1" ht="14.4" customHeight="1">
      <c r="B35" s="48"/>
      <c r="C35" s="49"/>
      <c r="D35" s="49"/>
      <c r="E35" s="57" t="s">
        <v>58</v>
      </c>
      <c r="F35" s="171">
        <f>ROUND(SUM(BH92:BH557), 2)</f>
        <v>0</v>
      </c>
      <c r="G35" s="49"/>
      <c r="H35" s="49"/>
      <c r="I35" s="172">
        <v>0.14999999999999999</v>
      </c>
      <c r="J35" s="171">
        <v>0</v>
      </c>
      <c r="K35" s="53"/>
    </row>
    <row r="36" hidden="1" s="1" customFormat="1" ht="14.4" customHeight="1">
      <c r="B36" s="48"/>
      <c r="C36" s="49"/>
      <c r="D36" s="49"/>
      <c r="E36" s="57" t="s">
        <v>59</v>
      </c>
      <c r="F36" s="171">
        <f>ROUND(SUM(BI92:BI557),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60</v>
      </c>
      <c r="E38" s="100"/>
      <c r="F38" s="100"/>
      <c r="G38" s="175" t="s">
        <v>61</v>
      </c>
      <c r="H38" s="176" t="s">
        <v>62</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115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 xml:space="preserve"> Šternberk, oprava MK Zahradní</v>
      </c>
      <c r="F47" s="41"/>
      <c r="G47" s="41"/>
      <c r="H47" s="41"/>
      <c r="I47" s="158"/>
      <c r="J47" s="49"/>
      <c r="K47" s="53"/>
    </row>
    <row r="48">
      <c r="B48" s="29"/>
      <c r="C48" s="41" t="s">
        <v>110</v>
      </c>
      <c r="D48" s="30"/>
      <c r="E48" s="30"/>
      <c r="F48" s="30"/>
      <c r="G48" s="30"/>
      <c r="H48" s="30"/>
      <c r="I48" s="156"/>
      <c r="J48" s="30"/>
      <c r="K48" s="32"/>
    </row>
    <row r="49" s="1" customFormat="1" ht="16.5" customHeight="1">
      <c r="B49" s="48"/>
      <c r="C49" s="49"/>
      <c r="D49" s="49"/>
      <c r="E49" s="157" t="s">
        <v>111</v>
      </c>
      <c r="F49" s="49"/>
      <c r="G49" s="49"/>
      <c r="H49" s="49"/>
      <c r="I49" s="158"/>
      <c r="J49" s="49"/>
      <c r="K49" s="53"/>
    </row>
    <row r="50" s="1" customFormat="1" ht="14.4" customHeight="1">
      <c r="B50" s="48"/>
      <c r="C50" s="41" t="s">
        <v>112</v>
      </c>
      <c r="D50" s="49"/>
      <c r="E50" s="49"/>
      <c r="F50" s="49"/>
      <c r="G50" s="49"/>
      <c r="H50" s="49"/>
      <c r="I50" s="158"/>
      <c r="J50" s="49"/>
      <c r="K50" s="53"/>
    </row>
    <row r="51" s="1" customFormat="1" ht="17.25" customHeight="1">
      <c r="B51" s="48"/>
      <c r="C51" s="49"/>
      <c r="D51" s="49"/>
      <c r="E51" s="159" t="str">
        <f>E11</f>
        <v>1-1 - Komunikace-soupis prací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26</v>
      </c>
      <c r="D53" s="49"/>
      <c r="E53" s="49"/>
      <c r="F53" s="36" t="str">
        <f>F14</f>
        <v>Šternberk</v>
      </c>
      <c r="G53" s="49"/>
      <c r="H53" s="49"/>
      <c r="I53" s="160" t="s">
        <v>28</v>
      </c>
      <c r="J53" s="161" t="str">
        <f>IF(J14="","",J14)</f>
        <v>2. 10. 2018</v>
      </c>
      <c r="K53" s="53"/>
    </row>
    <row r="54" s="1" customFormat="1" ht="6.96" customHeight="1">
      <c r="B54" s="48"/>
      <c r="C54" s="49"/>
      <c r="D54" s="49"/>
      <c r="E54" s="49"/>
      <c r="F54" s="49"/>
      <c r="G54" s="49"/>
      <c r="H54" s="49"/>
      <c r="I54" s="158"/>
      <c r="J54" s="49"/>
      <c r="K54" s="53"/>
    </row>
    <row r="55" s="1" customFormat="1">
      <c r="B55" s="48"/>
      <c r="C55" s="41" t="s">
        <v>36</v>
      </c>
      <c r="D55" s="49"/>
      <c r="E55" s="49"/>
      <c r="F55" s="36" t="str">
        <f>E17</f>
        <v>Město Šternberk</v>
      </c>
      <c r="G55" s="49"/>
      <c r="H55" s="49"/>
      <c r="I55" s="160" t="s">
        <v>44</v>
      </c>
      <c r="J55" s="46" t="str">
        <f>E23</f>
        <v>ing. Petr Doležel</v>
      </c>
      <c r="K55" s="53"/>
    </row>
    <row r="56" s="1" customFormat="1" ht="14.4" customHeight="1">
      <c r="B56" s="48"/>
      <c r="C56" s="41" t="s">
        <v>42</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116</v>
      </c>
      <c r="D58" s="173"/>
      <c r="E58" s="173"/>
      <c r="F58" s="173"/>
      <c r="G58" s="173"/>
      <c r="H58" s="173"/>
      <c r="I58" s="187"/>
      <c r="J58" s="188" t="s">
        <v>117</v>
      </c>
      <c r="K58" s="189"/>
    </row>
    <row r="59" s="1" customFormat="1" ht="10.32" customHeight="1">
      <c r="B59" s="48"/>
      <c r="C59" s="49"/>
      <c r="D59" s="49"/>
      <c r="E59" s="49"/>
      <c r="F59" s="49"/>
      <c r="G59" s="49"/>
      <c r="H59" s="49"/>
      <c r="I59" s="158"/>
      <c r="J59" s="49"/>
      <c r="K59" s="53"/>
    </row>
    <row r="60" s="1" customFormat="1" ht="29.28" customHeight="1">
      <c r="B60" s="48"/>
      <c r="C60" s="190" t="s">
        <v>118</v>
      </c>
      <c r="D60" s="49"/>
      <c r="E60" s="49"/>
      <c r="F60" s="49"/>
      <c r="G60" s="49"/>
      <c r="H60" s="49"/>
      <c r="I60" s="158"/>
      <c r="J60" s="169">
        <f>J92</f>
        <v>0</v>
      </c>
      <c r="K60" s="53"/>
      <c r="AU60" s="25" t="s">
        <v>119</v>
      </c>
    </row>
    <row r="61" s="8" customFormat="1" ht="24.96" customHeight="1">
      <c r="B61" s="191"/>
      <c r="C61" s="192"/>
      <c r="D61" s="193" t="s">
        <v>120</v>
      </c>
      <c r="E61" s="194"/>
      <c r="F61" s="194"/>
      <c r="G61" s="194"/>
      <c r="H61" s="194"/>
      <c r="I61" s="195"/>
      <c r="J61" s="196">
        <f>J93</f>
        <v>0</v>
      </c>
      <c r="K61" s="197"/>
    </row>
    <row r="62" s="9" customFormat="1" ht="19.92" customHeight="1">
      <c r="B62" s="198"/>
      <c r="C62" s="199"/>
      <c r="D62" s="200" t="s">
        <v>121</v>
      </c>
      <c r="E62" s="201"/>
      <c r="F62" s="201"/>
      <c r="G62" s="201"/>
      <c r="H62" s="201"/>
      <c r="I62" s="202"/>
      <c r="J62" s="203">
        <f>J94</f>
        <v>0</v>
      </c>
      <c r="K62" s="204"/>
    </row>
    <row r="63" s="9" customFormat="1" ht="19.92" customHeight="1">
      <c r="B63" s="198"/>
      <c r="C63" s="199"/>
      <c r="D63" s="200" t="s">
        <v>122</v>
      </c>
      <c r="E63" s="201"/>
      <c r="F63" s="201"/>
      <c r="G63" s="201"/>
      <c r="H63" s="201"/>
      <c r="I63" s="202"/>
      <c r="J63" s="203">
        <f>J225</f>
        <v>0</v>
      </c>
      <c r="K63" s="204"/>
    </row>
    <row r="64" s="9" customFormat="1" ht="19.92" customHeight="1">
      <c r="B64" s="198"/>
      <c r="C64" s="199"/>
      <c r="D64" s="200" t="s">
        <v>123</v>
      </c>
      <c r="E64" s="201"/>
      <c r="F64" s="201"/>
      <c r="G64" s="201"/>
      <c r="H64" s="201"/>
      <c r="I64" s="202"/>
      <c r="J64" s="203">
        <f>J237</f>
        <v>0</v>
      </c>
      <c r="K64" s="204"/>
    </row>
    <row r="65" s="9" customFormat="1" ht="19.92" customHeight="1">
      <c r="B65" s="198"/>
      <c r="C65" s="199"/>
      <c r="D65" s="200" t="s">
        <v>124</v>
      </c>
      <c r="E65" s="201"/>
      <c r="F65" s="201"/>
      <c r="G65" s="201"/>
      <c r="H65" s="201"/>
      <c r="I65" s="202"/>
      <c r="J65" s="203">
        <f>J308</f>
        <v>0</v>
      </c>
      <c r="K65" s="204"/>
    </row>
    <row r="66" s="9" customFormat="1" ht="14.88" customHeight="1">
      <c r="B66" s="198"/>
      <c r="C66" s="199"/>
      <c r="D66" s="200" t="s">
        <v>125</v>
      </c>
      <c r="E66" s="201"/>
      <c r="F66" s="201"/>
      <c r="G66" s="201"/>
      <c r="H66" s="201"/>
      <c r="I66" s="202"/>
      <c r="J66" s="203">
        <f>J309</f>
        <v>0</v>
      </c>
      <c r="K66" s="204"/>
    </row>
    <row r="67" s="9" customFormat="1" ht="14.88" customHeight="1">
      <c r="B67" s="198"/>
      <c r="C67" s="199"/>
      <c r="D67" s="200" t="s">
        <v>126</v>
      </c>
      <c r="E67" s="201"/>
      <c r="F67" s="201"/>
      <c r="G67" s="201"/>
      <c r="H67" s="201"/>
      <c r="I67" s="202"/>
      <c r="J67" s="203">
        <f>J361</f>
        <v>0</v>
      </c>
      <c r="K67" s="204"/>
    </row>
    <row r="68" s="9" customFormat="1" ht="19.92" customHeight="1">
      <c r="B68" s="198"/>
      <c r="C68" s="199"/>
      <c r="D68" s="200" t="s">
        <v>127</v>
      </c>
      <c r="E68" s="201"/>
      <c r="F68" s="201"/>
      <c r="G68" s="201"/>
      <c r="H68" s="201"/>
      <c r="I68" s="202"/>
      <c r="J68" s="203">
        <f>J400</f>
        <v>0</v>
      </c>
      <c r="K68" s="204"/>
    </row>
    <row r="69" s="9" customFormat="1" ht="14.88" customHeight="1">
      <c r="B69" s="198"/>
      <c r="C69" s="199"/>
      <c r="D69" s="200" t="s">
        <v>128</v>
      </c>
      <c r="E69" s="201"/>
      <c r="F69" s="201"/>
      <c r="G69" s="201"/>
      <c r="H69" s="201"/>
      <c r="I69" s="202"/>
      <c r="J69" s="203">
        <f>J401</f>
        <v>0</v>
      </c>
      <c r="K69" s="204"/>
    </row>
    <row r="70" s="9" customFormat="1" ht="14.88" customHeight="1">
      <c r="B70" s="198"/>
      <c r="C70" s="199"/>
      <c r="D70" s="200" t="s">
        <v>129</v>
      </c>
      <c r="E70" s="201"/>
      <c r="F70" s="201"/>
      <c r="G70" s="201"/>
      <c r="H70" s="201"/>
      <c r="I70" s="202"/>
      <c r="J70" s="203">
        <f>J420</f>
        <v>0</v>
      </c>
      <c r="K70" s="204"/>
    </row>
    <row r="71" s="1" customFormat="1" ht="21.84" customHeight="1">
      <c r="B71" s="48"/>
      <c r="C71" s="49"/>
      <c r="D71" s="49"/>
      <c r="E71" s="49"/>
      <c r="F71" s="49"/>
      <c r="G71" s="49"/>
      <c r="H71" s="49"/>
      <c r="I71" s="158"/>
      <c r="J71" s="49"/>
      <c r="K71" s="53"/>
    </row>
    <row r="72" s="1" customFormat="1" ht="6.96" customHeight="1">
      <c r="B72" s="69"/>
      <c r="C72" s="70"/>
      <c r="D72" s="70"/>
      <c r="E72" s="70"/>
      <c r="F72" s="70"/>
      <c r="G72" s="70"/>
      <c r="H72" s="70"/>
      <c r="I72" s="180"/>
      <c r="J72" s="70"/>
      <c r="K72" s="71"/>
    </row>
    <row r="76" s="1" customFormat="1" ht="6.96" customHeight="1">
      <c r="B76" s="72"/>
      <c r="C76" s="73"/>
      <c r="D76" s="73"/>
      <c r="E76" s="73"/>
      <c r="F76" s="73"/>
      <c r="G76" s="73"/>
      <c r="H76" s="73"/>
      <c r="I76" s="183"/>
      <c r="J76" s="73"/>
      <c r="K76" s="73"/>
      <c r="L76" s="74"/>
    </row>
    <row r="77" s="1" customFormat="1" ht="36.96" customHeight="1">
      <c r="B77" s="48"/>
      <c r="C77" s="75" t="s">
        <v>130</v>
      </c>
      <c r="D77" s="76"/>
      <c r="E77" s="76"/>
      <c r="F77" s="76"/>
      <c r="G77" s="76"/>
      <c r="H77" s="76"/>
      <c r="I77" s="205"/>
      <c r="J77" s="76"/>
      <c r="K77" s="76"/>
      <c r="L77" s="74"/>
    </row>
    <row r="78" s="1" customFormat="1" ht="6.96" customHeight="1">
      <c r="B78" s="48"/>
      <c r="C78" s="76"/>
      <c r="D78" s="76"/>
      <c r="E78" s="76"/>
      <c r="F78" s="76"/>
      <c r="G78" s="76"/>
      <c r="H78" s="76"/>
      <c r="I78" s="205"/>
      <c r="J78" s="76"/>
      <c r="K78" s="76"/>
      <c r="L78" s="74"/>
    </row>
    <row r="79" s="1" customFormat="1" ht="14.4" customHeight="1">
      <c r="B79" s="48"/>
      <c r="C79" s="78" t="s">
        <v>18</v>
      </c>
      <c r="D79" s="76"/>
      <c r="E79" s="76"/>
      <c r="F79" s="76"/>
      <c r="G79" s="76"/>
      <c r="H79" s="76"/>
      <c r="I79" s="205"/>
      <c r="J79" s="76"/>
      <c r="K79" s="76"/>
      <c r="L79" s="74"/>
    </row>
    <row r="80" s="1" customFormat="1" ht="16.5" customHeight="1">
      <c r="B80" s="48"/>
      <c r="C80" s="76"/>
      <c r="D80" s="76"/>
      <c r="E80" s="206" t="str">
        <f>E7</f>
        <v xml:space="preserve"> Šternberk, oprava MK Zahradní</v>
      </c>
      <c r="F80" s="78"/>
      <c r="G80" s="78"/>
      <c r="H80" s="78"/>
      <c r="I80" s="205"/>
      <c r="J80" s="76"/>
      <c r="K80" s="76"/>
      <c r="L80" s="74"/>
    </row>
    <row r="81">
      <c r="B81" s="29"/>
      <c r="C81" s="78" t="s">
        <v>110</v>
      </c>
      <c r="D81" s="207"/>
      <c r="E81" s="207"/>
      <c r="F81" s="207"/>
      <c r="G81" s="207"/>
      <c r="H81" s="207"/>
      <c r="I81" s="150"/>
      <c r="J81" s="207"/>
      <c r="K81" s="207"/>
      <c r="L81" s="208"/>
    </row>
    <row r="82" s="1" customFormat="1" ht="16.5" customHeight="1">
      <c r="B82" s="48"/>
      <c r="C82" s="76"/>
      <c r="D82" s="76"/>
      <c r="E82" s="206" t="s">
        <v>111</v>
      </c>
      <c r="F82" s="76"/>
      <c r="G82" s="76"/>
      <c r="H82" s="76"/>
      <c r="I82" s="205"/>
      <c r="J82" s="76"/>
      <c r="K82" s="76"/>
      <c r="L82" s="74"/>
    </row>
    <row r="83" s="1" customFormat="1" ht="14.4" customHeight="1">
      <c r="B83" s="48"/>
      <c r="C83" s="78" t="s">
        <v>112</v>
      </c>
      <c r="D83" s="76"/>
      <c r="E83" s="76"/>
      <c r="F83" s="76"/>
      <c r="G83" s="76"/>
      <c r="H83" s="76"/>
      <c r="I83" s="205"/>
      <c r="J83" s="76"/>
      <c r="K83" s="76"/>
      <c r="L83" s="74"/>
    </row>
    <row r="84" s="1" customFormat="1" ht="17.25" customHeight="1">
      <c r="B84" s="48"/>
      <c r="C84" s="76"/>
      <c r="D84" s="76"/>
      <c r="E84" s="84" t="str">
        <f>E11</f>
        <v>1-1 - Komunikace-soupis prací</v>
      </c>
      <c r="F84" s="76"/>
      <c r="G84" s="76"/>
      <c r="H84" s="76"/>
      <c r="I84" s="205"/>
      <c r="J84" s="76"/>
      <c r="K84" s="76"/>
      <c r="L84" s="74"/>
    </row>
    <row r="85" s="1" customFormat="1" ht="6.96" customHeight="1">
      <c r="B85" s="48"/>
      <c r="C85" s="76"/>
      <c r="D85" s="76"/>
      <c r="E85" s="76"/>
      <c r="F85" s="76"/>
      <c r="G85" s="76"/>
      <c r="H85" s="76"/>
      <c r="I85" s="205"/>
      <c r="J85" s="76"/>
      <c r="K85" s="76"/>
      <c r="L85" s="74"/>
    </row>
    <row r="86" s="1" customFormat="1" ht="18" customHeight="1">
      <c r="B86" s="48"/>
      <c r="C86" s="78" t="s">
        <v>26</v>
      </c>
      <c r="D86" s="76"/>
      <c r="E86" s="76"/>
      <c r="F86" s="209" t="str">
        <f>F14</f>
        <v>Šternberk</v>
      </c>
      <c r="G86" s="76"/>
      <c r="H86" s="76"/>
      <c r="I86" s="210" t="s">
        <v>28</v>
      </c>
      <c r="J86" s="87" t="str">
        <f>IF(J14="","",J14)</f>
        <v>2. 10. 2018</v>
      </c>
      <c r="K86" s="76"/>
      <c r="L86" s="74"/>
    </row>
    <row r="87" s="1" customFormat="1" ht="6.96" customHeight="1">
      <c r="B87" s="48"/>
      <c r="C87" s="76"/>
      <c r="D87" s="76"/>
      <c r="E87" s="76"/>
      <c r="F87" s="76"/>
      <c r="G87" s="76"/>
      <c r="H87" s="76"/>
      <c r="I87" s="205"/>
      <c r="J87" s="76"/>
      <c r="K87" s="76"/>
      <c r="L87" s="74"/>
    </row>
    <row r="88" s="1" customFormat="1">
      <c r="B88" s="48"/>
      <c r="C88" s="78" t="s">
        <v>36</v>
      </c>
      <c r="D88" s="76"/>
      <c r="E88" s="76"/>
      <c r="F88" s="209" t="str">
        <f>E17</f>
        <v>Město Šternberk</v>
      </c>
      <c r="G88" s="76"/>
      <c r="H88" s="76"/>
      <c r="I88" s="210" t="s">
        <v>44</v>
      </c>
      <c r="J88" s="209" t="str">
        <f>E23</f>
        <v>ing. Petr Doležel</v>
      </c>
      <c r="K88" s="76"/>
      <c r="L88" s="74"/>
    </row>
    <row r="89" s="1" customFormat="1" ht="14.4" customHeight="1">
      <c r="B89" s="48"/>
      <c r="C89" s="78" t="s">
        <v>42</v>
      </c>
      <c r="D89" s="76"/>
      <c r="E89" s="76"/>
      <c r="F89" s="209" t="str">
        <f>IF(E20="","",E20)</f>
        <v/>
      </c>
      <c r="G89" s="76"/>
      <c r="H89" s="76"/>
      <c r="I89" s="205"/>
      <c r="J89" s="76"/>
      <c r="K89" s="76"/>
      <c r="L89" s="74"/>
    </row>
    <row r="90" s="1" customFormat="1" ht="10.32" customHeight="1">
      <c r="B90" s="48"/>
      <c r="C90" s="76"/>
      <c r="D90" s="76"/>
      <c r="E90" s="76"/>
      <c r="F90" s="76"/>
      <c r="G90" s="76"/>
      <c r="H90" s="76"/>
      <c r="I90" s="205"/>
      <c r="J90" s="76"/>
      <c r="K90" s="76"/>
      <c r="L90" s="74"/>
    </row>
    <row r="91" s="10" customFormat="1" ht="29.28" customHeight="1">
      <c r="B91" s="211"/>
      <c r="C91" s="212" t="s">
        <v>131</v>
      </c>
      <c r="D91" s="213" t="s">
        <v>69</v>
      </c>
      <c r="E91" s="213" t="s">
        <v>65</v>
      </c>
      <c r="F91" s="213" t="s">
        <v>132</v>
      </c>
      <c r="G91" s="213" t="s">
        <v>133</v>
      </c>
      <c r="H91" s="213" t="s">
        <v>134</v>
      </c>
      <c r="I91" s="214" t="s">
        <v>135</v>
      </c>
      <c r="J91" s="213" t="s">
        <v>117</v>
      </c>
      <c r="K91" s="215" t="s">
        <v>136</v>
      </c>
      <c r="L91" s="216"/>
      <c r="M91" s="104" t="s">
        <v>137</v>
      </c>
      <c r="N91" s="105" t="s">
        <v>54</v>
      </c>
      <c r="O91" s="105" t="s">
        <v>138</v>
      </c>
      <c r="P91" s="105" t="s">
        <v>139</v>
      </c>
      <c r="Q91" s="105" t="s">
        <v>140</v>
      </c>
      <c r="R91" s="105" t="s">
        <v>141</v>
      </c>
      <c r="S91" s="105" t="s">
        <v>142</v>
      </c>
      <c r="T91" s="106" t="s">
        <v>143</v>
      </c>
    </row>
    <row r="92" s="1" customFormat="1" ht="29.28" customHeight="1">
      <c r="B92" s="48"/>
      <c r="C92" s="110" t="s">
        <v>118</v>
      </c>
      <c r="D92" s="76"/>
      <c r="E92" s="76"/>
      <c r="F92" s="76"/>
      <c r="G92" s="76"/>
      <c r="H92" s="76"/>
      <c r="I92" s="205"/>
      <c r="J92" s="217">
        <f>BK92</f>
        <v>0</v>
      </c>
      <c r="K92" s="76"/>
      <c r="L92" s="74"/>
      <c r="M92" s="107"/>
      <c r="N92" s="108"/>
      <c r="O92" s="108"/>
      <c r="P92" s="218">
        <f>P93</f>
        <v>0</v>
      </c>
      <c r="Q92" s="108"/>
      <c r="R92" s="218">
        <f>R93</f>
        <v>367.61752214999996</v>
      </c>
      <c r="S92" s="108"/>
      <c r="T92" s="219">
        <f>T93</f>
        <v>159.52700000000002</v>
      </c>
      <c r="AT92" s="25" t="s">
        <v>84</v>
      </c>
      <c r="AU92" s="25" t="s">
        <v>119</v>
      </c>
      <c r="BK92" s="220">
        <f>BK93</f>
        <v>0</v>
      </c>
    </row>
    <row r="93" s="11" customFormat="1" ht="37.44001" customHeight="1">
      <c r="B93" s="221"/>
      <c r="C93" s="222"/>
      <c r="D93" s="223" t="s">
        <v>84</v>
      </c>
      <c r="E93" s="224" t="s">
        <v>144</v>
      </c>
      <c r="F93" s="224" t="s">
        <v>145</v>
      </c>
      <c r="G93" s="222"/>
      <c r="H93" s="222"/>
      <c r="I93" s="225"/>
      <c r="J93" s="226">
        <f>BK93</f>
        <v>0</v>
      </c>
      <c r="K93" s="222"/>
      <c r="L93" s="227"/>
      <c r="M93" s="228"/>
      <c r="N93" s="229"/>
      <c r="O93" s="229"/>
      <c r="P93" s="230">
        <f>P94+P225+P237+P308+P400</f>
        <v>0</v>
      </c>
      <c r="Q93" s="229"/>
      <c r="R93" s="230">
        <f>R94+R225+R237+R308+R400</f>
        <v>367.61752214999996</v>
      </c>
      <c r="S93" s="229"/>
      <c r="T93" s="231">
        <f>T94+T225+T237+T308+T400</f>
        <v>159.52700000000002</v>
      </c>
      <c r="AR93" s="232" t="s">
        <v>25</v>
      </c>
      <c r="AT93" s="233" t="s">
        <v>84</v>
      </c>
      <c r="AU93" s="233" t="s">
        <v>85</v>
      </c>
      <c r="AY93" s="232" t="s">
        <v>146</v>
      </c>
      <c r="BK93" s="234">
        <f>BK94+BK225+BK237+BK308+BK400</f>
        <v>0</v>
      </c>
    </row>
    <row r="94" s="11" customFormat="1" ht="19.92" customHeight="1">
      <c r="B94" s="221"/>
      <c r="C94" s="222"/>
      <c r="D94" s="223" t="s">
        <v>84</v>
      </c>
      <c r="E94" s="235" t="s">
        <v>147</v>
      </c>
      <c r="F94" s="235" t="s">
        <v>148</v>
      </c>
      <c r="G94" s="222"/>
      <c r="H94" s="222"/>
      <c r="I94" s="225"/>
      <c r="J94" s="236">
        <f>BK94</f>
        <v>0</v>
      </c>
      <c r="K94" s="222"/>
      <c r="L94" s="227"/>
      <c r="M94" s="228"/>
      <c r="N94" s="229"/>
      <c r="O94" s="229"/>
      <c r="P94" s="230">
        <f>SUM(P95:P224)</f>
        <v>0</v>
      </c>
      <c r="Q94" s="229"/>
      <c r="R94" s="230">
        <f>SUM(R95:R224)</f>
        <v>15.486139999999999</v>
      </c>
      <c r="S94" s="229"/>
      <c r="T94" s="231">
        <f>SUM(T95:T224)</f>
        <v>0</v>
      </c>
      <c r="AR94" s="232" t="s">
        <v>25</v>
      </c>
      <c r="AT94" s="233" t="s">
        <v>84</v>
      </c>
      <c r="AU94" s="233" t="s">
        <v>25</v>
      </c>
      <c r="AY94" s="232" t="s">
        <v>146</v>
      </c>
      <c r="BK94" s="234">
        <f>SUM(BK95:BK224)</f>
        <v>0</v>
      </c>
    </row>
    <row r="95" s="1" customFormat="1" ht="16.5" customHeight="1">
      <c r="B95" s="48"/>
      <c r="C95" s="237" t="s">
        <v>25</v>
      </c>
      <c r="D95" s="237" t="s">
        <v>149</v>
      </c>
      <c r="E95" s="238" t="s">
        <v>150</v>
      </c>
      <c r="F95" s="239" t="s">
        <v>151</v>
      </c>
      <c r="G95" s="240" t="s">
        <v>152</v>
      </c>
      <c r="H95" s="241">
        <v>0.69999999999999996</v>
      </c>
      <c r="I95" s="242"/>
      <c r="J95" s="243">
        <f>ROUND(I95*H95,2)</f>
        <v>0</v>
      </c>
      <c r="K95" s="239" t="s">
        <v>153</v>
      </c>
      <c r="L95" s="74"/>
      <c r="M95" s="244" t="s">
        <v>83</v>
      </c>
      <c r="N95" s="245" t="s">
        <v>55</v>
      </c>
      <c r="O95" s="49"/>
      <c r="P95" s="246">
        <f>O95*H95</f>
        <v>0</v>
      </c>
      <c r="Q95" s="246">
        <v>0</v>
      </c>
      <c r="R95" s="246">
        <f>Q95*H95</f>
        <v>0</v>
      </c>
      <c r="S95" s="246">
        <v>0</v>
      </c>
      <c r="T95" s="247">
        <f>S95*H95</f>
        <v>0</v>
      </c>
      <c r="AR95" s="25" t="s">
        <v>154</v>
      </c>
      <c r="AT95" s="25" t="s">
        <v>149</v>
      </c>
      <c r="AU95" s="25" t="s">
        <v>92</v>
      </c>
      <c r="AY95" s="25" t="s">
        <v>146</v>
      </c>
      <c r="BE95" s="248">
        <f>IF(N95="základní",J95,0)</f>
        <v>0</v>
      </c>
      <c r="BF95" s="248">
        <f>IF(N95="snížená",J95,0)</f>
        <v>0</v>
      </c>
      <c r="BG95" s="248">
        <f>IF(N95="zákl. přenesená",J95,0)</f>
        <v>0</v>
      </c>
      <c r="BH95" s="248">
        <f>IF(N95="sníž. přenesená",J95,0)</f>
        <v>0</v>
      </c>
      <c r="BI95" s="248">
        <f>IF(N95="nulová",J95,0)</f>
        <v>0</v>
      </c>
      <c r="BJ95" s="25" t="s">
        <v>25</v>
      </c>
      <c r="BK95" s="248">
        <f>ROUND(I95*H95,2)</f>
        <v>0</v>
      </c>
      <c r="BL95" s="25" t="s">
        <v>154</v>
      </c>
      <c r="BM95" s="25" t="s">
        <v>155</v>
      </c>
    </row>
    <row r="96" s="1" customFormat="1">
      <c r="B96" s="48"/>
      <c r="C96" s="76"/>
      <c r="D96" s="249" t="s">
        <v>156</v>
      </c>
      <c r="E96" s="76"/>
      <c r="F96" s="250" t="s">
        <v>157</v>
      </c>
      <c r="G96" s="76"/>
      <c r="H96" s="76"/>
      <c r="I96" s="205"/>
      <c r="J96" s="76"/>
      <c r="K96" s="76"/>
      <c r="L96" s="74"/>
      <c r="M96" s="251"/>
      <c r="N96" s="49"/>
      <c r="O96" s="49"/>
      <c r="P96" s="49"/>
      <c r="Q96" s="49"/>
      <c r="R96" s="49"/>
      <c r="S96" s="49"/>
      <c r="T96" s="97"/>
      <c r="AT96" s="25" t="s">
        <v>156</v>
      </c>
      <c r="AU96" s="25" t="s">
        <v>92</v>
      </c>
    </row>
    <row r="97" s="1" customFormat="1">
      <c r="B97" s="48"/>
      <c r="C97" s="76"/>
      <c r="D97" s="249" t="s">
        <v>158</v>
      </c>
      <c r="E97" s="76"/>
      <c r="F97" s="252" t="s">
        <v>159</v>
      </c>
      <c r="G97" s="76"/>
      <c r="H97" s="76"/>
      <c r="I97" s="205"/>
      <c r="J97" s="76"/>
      <c r="K97" s="76"/>
      <c r="L97" s="74"/>
      <c r="M97" s="251"/>
      <c r="N97" s="49"/>
      <c r="O97" s="49"/>
      <c r="P97" s="49"/>
      <c r="Q97" s="49"/>
      <c r="R97" s="49"/>
      <c r="S97" s="49"/>
      <c r="T97" s="97"/>
      <c r="AT97" s="25" t="s">
        <v>158</v>
      </c>
      <c r="AU97" s="25" t="s">
        <v>92</v>
      </c>
    </row>
    <row r="98" s="12" customFormat="1">
      <c r="B98" s="253"/>
      <c r="C98" s="254"/>
      <c r="D98" s="249" t="s">
        <v>160</v>
      </c>
      <c r="E98" s="255" t="s">
        <v>83</v>
      </c>
      <c r="F98" s="256" t="s">
        <v>161</v>
      </c>
      <c r="G98" s="254"/>
      <c r="H98" s="255" t="s">
        <v>83</v>
      </c>
      <c r="I98" s="257"/>
      <c r="J98" s="254"/>
      <c r="K98" s="254"/>
      <c r="L98" s="258"/>
      <c r="M98" s="259"/>
      <c r="N98" s="260"/>
      <c r="O98" s="260"/>
      <c r="P98" s="260"/>
      <c r="Q98" s="260"/>
      <c r="R98" s="260"/>
      <c r="S98" s="260"/>
      <c r="T98" s="261"/>
      <c r="AT98" s="262" t="s">
        <v>160</v>
      </c>
      <c r="AU98" s="262" t="s">
        <v>92</v>
      </c>
      <c r="AV98" s="12" t="s">
        <v>25</v>
      </c>
      <c r="AW98" s="12" t="s">
        <v>162</v>
      </c>
      <c r="AX98" s="12" t="s">
        <v>85</v>
      </c>
      <c r="AY98" s="262" t="s">
        <v>146</v>
      </c>
    </row>
    <row r="99" s="13" customFormat="1">
      <c r="B99" s="263"/>
      <c r="C99" s="264"/>
      <c r="D99" s="249" t="s">
        <v>160</v>
      </c>
      <c r="E99" s="265" t="s">
        <v>83</v>
      </c>
      <c r="F99" s="266" t="s">
        <v>163</v>
      </c>
      <c r="G99" s="264"/>
      <c r="H99" s="267">
        <v>0.69999999999999996</v>
      </c>
      <c r="I99" s="268"/>
      <c r="J99" s="264"/>
      <c r="K99" s="264"/>
      <c r="L99" s="269"/>
      <c r="M99" s="270"/>
      <c r="N99" s="271"/>
      <c r="O99" s="271"/>
      <c r="P99" s="271"/>
      <c r="Q99" s="271"/>
      <c r="R99" s="271"/>
      <c r="S99" s="271"/>
      <c r="T99" s="272"/>
      <c r="AT99" s="273" t="s">
        <v>160</v>
      </c>
      <c r="AU99" s="273" t="s">
        <v>92</v>
      </c>
      <c r="AV99" s="13" t="s">
        <v>92</v>
      </c>
      <c r="AW99" s="13" t="s">
        <v>162</v>
      </c>
      <c r="AX99" s="13" t="s">
        <v>85</v>
      </c>
      <c r="AY99" s="273" t="s">
        <v>146</v>
      </c>
    </row>
    <row r="100" s="1" customFormat="1" ht="16.5" customHeight="1">
      <c r="B100" s="48"/>
      <c r="C100" s="237" t="s">
        <v>92</v>
      </c>
      <c r="D100" s="237" t="s">
        <v>149</v>
      </c>
      <c r="E100" s="238" t="s">
        <v>164</v>
      </c>
      <c r="F100" s="239" t="s">
        <v>165</v>
      </c>
      <c r="G100" s="240" t="s">
        <v>152</v>
      </c>
      <c r="H100" s="241">
        <v>0.69999999999999996</v>
      </c>
      <c r="I100" s="242"/>
      <c r="J100" s="243">
        <f>ROUND(I100*H100,2)</f>
        <v>0</v>
      </c>
      <c r="K100" s="239" t="s">
        <v>153</v>
      </c>
      <c r="L100" s="74"/>
      <c r="M100" s="244" t="s">
        <v>83</v>
      </c>
      <c r="N100" s="245" t="s">
        <v>55</v>
      </c>
      <c r="O100" s="49"/>
      <c r="P100" s="246">
        <f>O100*H100</f>
        <v>0</v>
      </c>
      <c r="Q100" s="246">
        <v>0</v>
      </c>
      <c r="R100" s="246">
        <f>Q100*H100</f>
        <v>0</v>
      </c>
      <c r="S100" s="246">
        <v>0</v>
      </c>
      <c r="T100" s="247">
        <f>S100*H100</f>
        <v>0</v>
      </c>
      <c r="AR100" s="25" t="s">
        <v>154</v>
      </c>
      <c r="AT100" s="25" t="s">
        <v>149</v>
      </c>
      <c r="AU100" s="25" t="s">
        <v>92</v>
      </c>
      <c r="AY100" s="25" t="s">
        <v>146</v>
      </c>
      <c r="BE100" s="248">
        <f>IF(N100="základní",J100,0)</f>
        <v>0</v>
      </c>
      <c r="BF100" s="248">
        <f>IF(N100="snížená",J100,0)</f>
        <v>0</v>
      </c>
      <c r="BG100" s="248">
        <f>IF(N100="zákl. přenesená",J100,0)</f>
        <v>0</v>
      </c>
      <c r="BH100" s="248">
        <f>IF(N100="sníž. přenesená",J100,0)</f>
        <v>0</v>
      </c>
      <c r="BI100" s="248">
        <f>IF(N100="nulová",J100,0)</f>
        <v>0</v>
      </c>
      <c r="BJ100" s="25" t="s">
        <v>25</v>
      </c>
      <c r="BK100" s="248">
        <f>ROUND(I100*H100,2)</f>
        <v>0</v>
      </c>
      <c r="BL100" s="25" t="s">
        <v>154</v>
      </c>
      <c r="BM100" s="25" t="s">
        <v>166</v>
      </c>
    </row>
    <row r="101" s="1" customFormat="1">
      <c r="B101" s="48"/>
      <c r="C101" s="76"/>
      <c r="D101" s="249" t="s">
        <v>156</v>
      </c>
      <c r="E101" s="76"/>
      <c r="F101" s="250" t="s">
        <v>167</v>
      </c>
      <c r="G101" s="76"/>
      <c r="H101" s="76"/>
      <c r="I101" s="205"/>
      <c r="J101" s="76"/>
      <c r="K101" s="76"/>
      <c r="L101" s="74"/>
      <c r="M101" s="251"/>
      <c r="N101" s="49"/>
      <c r="O101" s="49"/>
      <c r="P101" s="49"/>
      <c r="Q101" s="49"/>
      <c r="R101" s="49"/>
      <c r="S101" s="49"/>
      <c r="T101" s="97"/>
      <c r="AT101" s="25" t="s">
        <v>156</v>
      </c>
      <c r="AU101" s="25" t="s">
        <v>92</v>
      </c>
    </row>
    <row r="102" s="1" customFormat="1">
      <c r="B102" s="48"/>
      <c r="C102" s="76"/>
      <c r="D102" s="249" t="s">
        <v>158</v>
      </c>
      <c r="E102" s="76"/>
      <c r="F102" s="252" t="s">
        <v>168</v>
      </c>
      <c r="G102" s="76"/>
      <c r="H102" s="76"/>
      <c r="I102" s="205"/>
      <c r="J102" s="76"/>
      <c r="K102" s="76"/>
      <c r="L102" s="74"/>
      <c r="M102" s="251"/>
      <c r="N102" s="49"/>
      <c r="O102" s="49"/>
      <c r="P102" s="49"/>
      <c r="Q102" s="49"/>
      <c r="R102" s="49"/>
      <c r="S102" s="49"/>
      <c r="T102" s="97"/>
      <c r="AT102" s="25" t="s">
        <v>158</v>
      </c>
      <c r="AU102" s="25" t="s">
        <v>92</v>
      </c>
    </row>
    <row r="103" s="12" customFormat="1">
      <c r="B103" s="253"/>
      <c r="C103" s="254"/>
      <c r="D103" s="249" t="s">
        <v>160</v>
      </c>
      <c r="E103" s="255" t="s">
        <v>83</v>
      </c>
      <c r="F103" s="256" t="s">
        <v>161</v>
      </c>
      <c r="G103" s="254"/>
      <c r="H103" s="255" t="s">
        <v>83</v>
      </c>
      <c r="I103" s="257"/>
      <c r="J103" s="254"/>
      <c r="K103" s="254"/>
      <c r="L103" s="258"/>
      <c r="M103" s="259"/>
      <c r="N103" s="260"/>
      <c r="O103" s="260"/>
      <c r="P103" s="260"/>
      <c r="Q103" s="260"/>
      <c r="R103" s="260"/>
      <c r="S103" s="260"/>
      <c r="T103" s="261"/>
      <c r="AT103" s="262" t="s">
        <v>160</v>
      </c>
      <c r="AU103" s="262" t="s">
        <v>92</v>
      </c>
      <c r="AV103" s="12" t="s">
        <v>25</v>
      </c>
      <c r="AW103" s="12" t="s">
        <v>162</v>
      </c>
      <c r="AX103" s="12" t="s">
        <v>85</v>
      </c>
      <c r="AY103" s="262" t="s">
        <v>146</v>
      </c>
    </row>
    <row r="104" s="13" customFormat="1">
      <c r="B104" s="263"/>
      <c r="C104" s="264"/>
      <c r="D104" s="249" t="s">
        <v>160</v>
      </c>
      <c r="E104" s="265" t="s">
        <v>83</v>
      </c>
      <c r="F104" s="266" t="s">
        <v>163</v>
      </c>
      <c r="G104" s="264"/>
      <c r="H104" s="267">
        <v>0.69999999999999996</v>
      </c>
      <c r="I104" s="268"/>
      <c r="J104" s="264"/>
      <c r="K104" s="264"/>
      <c r="L104" s="269"/>
      <c r="M104" s="270"/>
      <c r="N104" s="271"/>
      <c r="O104" s="271"/>
      <c r="P104" s="271"/>
      <c r="Q104" s="271"/>
      <c r="R104" s="271"/>
      <c r="S104" s="271"/>
      <c r="T104" s="272"/>
      <c r="AT104" s="273" t="s">
        <v>160</v>
      </c>
      <c r="AU104" s="273" t="s">
        <v>92</v>
      </c>
      <c r="AV104" s="13" t="s">
        <v>92</v>
      </c>
      <c r="AW104" s="13" t="s">
        <v>162</v>
      </c>
      <c r="AX104" s="13" t="s">
        <v>85</v>
      </c>
      <c r="AY104" s="273" t="s">
        <v>146</v>
      </c>
    </row>
    <row r="105" s="1" customFormat="1" ht="25.5" customHeight="1">
      <c r="B105" s="48"/>
      <c r="C105" s="237" t="s">
        <v>169</v>
      </c>
      <c r="D105" s="237" t="s">
        <v>149</v>
      </c>
      <c r="E105" s="238" t="s">
        <v>170</v>
      </c>
      <c r="F105" s="239" t="s">
        <v>171</v>
      </c>
      <c r="G105" s="240" t="s">
        <v>152</v>
      </c>
      <c r="H105" s="241">
        <v>141</v>
      </c>
      <c r="I105" s="242"/>
      <c r="J105" s="243">
        <f>ROUND(I105*H105,2)</f>
        <v>0</v>
      </c>
      <c r="K105" s="239" t="s">
        <v>153</v>
      </c>
      <c r="L105" s="74"/>
      <c r="M105" s="244" t="s">
        <v>83</v>
      </c>
      <c r="N105" s="245" t="s">
        <v>55</v>
      </c>
      <c r="O105" s="49"/>
      <c r="P105" s="246">
        <f>O105*H105</f>
        <v>0</v>
      </c>
      <c r="Q105" s="246">
        <v>0</v>
      </c>
      <c r="R105" s="246">
        <f>Q105*H105</f>
        <v>0</v>
      </c>
      <c r="S105" s="246">
        <v>0</v>
      </c>
      <c r="T105" s="247">
        <f>S105*H105</f>
        <v>0</v>
      </c>
      <c r="AR105" s="25" t="s">
        <v>154</v>
      </c>
      <c r="AT105" s="25" t="s">
        <v>149</v>
      </c>
      <c r="AU105" s="25" t="s">
        <v>92</v>
      </c>
      <c r="AY105" s="25" t="s">
        <v>146</v>
      </c>
      <c r="BE105" s="248">
        <f>IF(N105="základní",J105,0)</f>
        <v>0</v>
      </c>
      <c r="BF105" s="248">
        <f>IF(N105="snížená",J105,0)</f>
        <v>0</v>
      </c>
      <c r="BG105" s="248">
        <f>IF(N105="zákl. přenesená",J105,0)</f>
        <v>0</v>
      </c>
      <c r="BH105" s="248">
        <f>IF(N105="sníž. přenesená",J105,0)</f>
        <v>0</v>
      </c>
      <c r="BI105" s="248">
        <f>IF(N105="nulová",J105,0)</f>
        <v>0</v>
      </c>
      <c r="BJ105" s="25" t="s">
        <v>25</v>
      </c>
      <c r="BK105" s="248">
        <f>ROUND(I105*H105,2)</f>
        <v>0</v>
      </c>
      <c r="BL105" s="25" t="s">
        <v>154</v>
      </c>
      <c r="BM105" s="25" t="s">
        <v>172</v>
      </c>
    </row>
    <row r="106" s="1" customFormat="1">
      <c r="B106" s="48"/>
      <c r="C106" s="76"/>
      <c r="D106" s="249" t="s">
        <v>156</v>
      </c>
      <c r="E106" s="76"/>
      <c r="F106" s="250" t="s">
        <v>173</v>
      </c>
      <c r="G106" s="76"/>
      <c r="H106" s="76"/>
      <c r="I106" s="205"/>
      <c r="J106" s="76"/>
      <c r="K106" s="76"/>
      <c r="L106" s="74"/>
      <c r="M106" s="251"/>
      <c r="N106" s="49"/>
      <c r="O106" s="49"/>
      <c r="P106" s="49"/>
      <c r="Q106" s="49"/>
      <c r="R106" s="49"/>
      <c r="S106" s="49"/>
      <c r="T106" s="97"/>
      <c r="AT106" s="25" t="s">
        <v>156</v>
      </c>
      <c r="AU106" s="25" t="s">
        <v>92</v>
      </c>
    </row>
    <row r="107" s="1" customFormat="1">
      <c r="B107" s="48"/>
      <c r="C107" s="76"/>
      <c r="D107" s="249" t="s">
        <v>158</v>
      </c>
      <c r="E107" s="76"/>
      <c r="F107" s="252" t="s">
        <v>174</v>
      </c>
      <c r="G107" s="76"/>
      <c r="H107" s="76"/>
      <c r="I107" s="205"/>
      <c r="J107" s="76"/>
      <c r="K107" s="76"/>
      <c r="L107" s="74"/>
      <c r="M107" s="251"/>
      <c r="N107" s="49"/>
      <c r="O107" s="49"/>
      <c r="P107" s="49"/>
      <c r="Q107" s="49"/>
      <c r="R107" s="49"/>
      <c r="S107" s="49"/>
      <c r="T107" s="97"/>
      <c r="AT107" s="25" t="s">
        <v>158</v>
      </c>
      <c r="AU107" s="25" t="s">
        <v>92</v>
      </c>
    </row>
    <row r="108" s="12" customFormat="1">
      <c r="B108" s="253"/>
      <c r="C108" s="254"/>
      <c r="D108" s="249" t="s">
        <v>160</v>
      </c>
      <c r="E108" s="255" t="s">
        <v>83</v>
      </c>
      <c r="F108" s="256" t="s">
        <v>175</v>
      </c>
      <c r="G108" s="254"/>
      <c r="H108" s="255" t="s">
        <v>83</v>
      </c>
      <c r="I108" s="257"/>
      <c r="J108" s="254"/>
      <c r="K108" s="254"/>
      <c r="L108" s="258"/>
      <c r="M108" s="259"/>
      <c r="N108" s="260"/>
      <c r="O108" s="260"/>
      <c r="P108" s="260"/>
      <c r="Q108" s="260"/>
      <c r="R108" s="260"/>
      <c r="S108" s="260"/>
      <c r="T108" s="261"/>
      <c r="AT108" s="262" t="s">
        <v>160</v>
      </c>
      <c r="AU108" s="262" t="s">
        <v>92</v>
      </c>
      <c r="AV108" s="12" t="s">
        <v>25</v>
      </c>
      <c r="AW108" s="12" t="s">
        <v>162</v>
      </c>
      <c r="AX108" s="12" t="s">
        <v>85</v>
      </c>
      <c r="AY108" s="262" t="s">
        <v>146</v>
      </c>
    </row>
    <row r="109" s="13" customFormat="1">
      <c r="B109" s="263"/>
      <c r="C109" s="264"/>
      <c r="D109" s="249" t="s">
        <v>160</v>
      </c>
      <c r="E109" s="265" t="s">
        <v>83</v>
      </c>
      <c r="F109" s="266" t="s">
        <v>176</v>
      </c>
      <c r="G109" s="264"/>
      <c r="H109" s="267">
        <v>141</v>
      </c>
      <c r="I109" s="268"/>
      <c r="J109" s="264"/>
      <c r="K109" s="264"/>
      <c r="L109" s="269"/>
      <c r="M109" s="270"/>
      <c r="N109" s="271"/>
      <c r="O109" s="271"/>
      <c r="P109" s="271"/>
      <c r="Q109" s="271"/>
      <c r="R109" s="271"/>
      <c r="S109" s="271"/>
      <c r="T109" s="272"/>
      <c r="AT109" s="273" t="s">
        <v>160</v>
      </c>
      <c r="AU109" s="273" t="s">
        <v>92</v>
      </c>
      <c r="AV109" s="13" t="s">
        <v>92</v>
      </c>
      <c r="AW109" s="13" t="s">
        <v>162</v>
      </c>
      <c r="AX109" s="13" t="s">
        <v>85</v>
      </c>
      <c r="AY109" s="273" t="s">
        <v>146</v>
      </c>
    </row>
    <row r="110" s="1" customFormat="1" ht="16.5" customHeight="1">
      <c r="B110" s="48"/>
      <c r="C110" s="237" t="s">
        <v>154</v>
      </c>
      <c r="D110" s="237" t="s">
        <v>149</v>
      </c>
      <c r="E110" s="238" t="s">
        <v>177</v>
      </c>
      <c r="F110" s="239" t="s">
        <v>178</v>
      </c>
      <c r="G110" s="240" t="s">
        <v>152</v>
      </c>
      <c r="H110" s="241">
        <v>1.335</v>
      </c>
      <c r="I110" s="242"/>
      <c r="J110" s="243">
        <f>ROUND(I110*H110,2)</f>
        <v>0</v>
      </c>
      <c r="K110" s="239" t="s">
        <v>153</v>
      </c>
      <c r="L110" s="74"/>
      <c r="M110" s="244" t="s">
        <v>83</v>
      </c>
      <c r="N110" s="245" t="s">
        <v>55</v>
      </c>
      <c r="O110" s="49"/>
      <c r="P110" s="246">
        <f>O110*H110</f>
        <v>0</v>
      </c>
      <c r="Q110" s="246">
        <v>0</v>
      </c>
      <c r="R110" s="246">
        <f>Q110*H110</f>
        <v>0</v>
      </c>
      <c r="S110" s="246">
        <v>0</v>
      </c>
      <c r="T110" s="247">
        <f>S110*H110</f>
        <v>0</v>
      </c>
      <c r="AR110" s="25" t="s">
        <v>154</v>
      </c>
      <c r="AT110" s="25" t="s">
        <v>149</v>
      </c>
      <c r="AU110" s="25" t="s">
        <v>92</v>
      </c>
      <c r="AY110" s="25" t="s">
        <v>146</v>
      </c>
      <c r="BE110" s="248">
        <f>IF(N110="základní",J110,0)</f>
        <v>0</v>
      </c>
      <c r="BF110" s="248">
        <f>IF(N110="snížená",J110,0)</f>
        <v>0</v>
      </c>
      <c r="BG110" s="248">
        <f>IF(N110="zákl. přenesená",J110,0)</f>
        <v>0</v>
      </c>
      <c r="BH110" s="248">
        <f>IF(N110="sníž. přenesená",J110,0)</f>
        <v>0</v>
      </c>
      <c r="BI110" s="248">
        <f>IF(N110="nulová",J110,0)</f>
        <v>0</v>
      </c>
      <c r="BJ110" s="25" t="s">
        <v>25</v>
      </c>
      <c r="BK110" s="248">
        <f>ROUND(I110*H110,2)</f>
        <v>0</v>
      </c>
      <c r="BL110" s="25" t="s">
        <v>154</v>
      </c>
      <c r="BM110" s="25" t="s">
        <v>179</v>
      </c>
    </row>
    <row r="111" s="1" customFormat="1">
      <c r="B111" s="48"/>
      <c r="C111" s="76"/>
      <c r="D111" s="249" t="s">
        <v>156</v>
      </c>
      <c r="E111" s="76"/>
      <c r="F111" s="250" t="s">
        <v>180</v>
      </c>
      <c r="G111" s="76"/>
      <c r="H111" s="76"/>
      <c r="I111" s="205"/>
      <c r="J111" s="76"/>
      <c r="K111" s="76"/>
      <c r="L111" s="74"/>
      <c r="M111" s="251"/>
      <c r="N111" s="49"/>
      <c r="O111" s="49"/>
      <c r="P111" s="49"/>
      <c r="Q111" s="49"/>
      <c r="R111" s="49"/>
      <c r="S111" s="49"/>
      <c r="T111" s="97"/>
      <c r="AT111" s="25" t="s">
        <v>156</v>
      </c>
      <c r="AU111" s="25" t="s">
        <v>92</v>
      </c>
    </row>
    <row r="112" s="1" customFormat="1">
      <c r="B112" s="48"/>
      <c r="C112" s="76"/>
      <c r="D112" s="249" t="s">
        <v>158</v>
      </c>
      <c r="E112" s="76"/>
      <c r="F112" s="252" t="s">
        <v>181</v>
      </c>
      <c r="G112" s="76"/>
      <c r="H112" s="76"/>
      <c r="I112" s="205"/>
      <c r="J112" s="76"/>
      <c r="K112" s="76"/>
      <c r="L112" s="74"/>
      <c r="M112" s="251"/>
      <c r="N112" s="49"/>
      <c r="O112" s="49"/>
      <c r="P112" s="49"/>
      <c r="Q112" s="49"/>
      <c r="R112" s="49"/>
      <c r="S112" s="49"/>
      <c r="T112" s="97"/>
      <c r="AT112" s="25" t="s">
        <v>158</v>
      </c>
      <c r="AU112" s="25" t="s">
        <v>92</v>
      </c>
    </row>
    <row r="113" s="12" customFormat="1">
      <c r="B113" s="253"/>
      <c r="C113" s="254"/>
      <c r="D113" s="249" t="s">
        <v>160</v>
      </c>
      <c r="E113" s="255" t="s">
        <v>83</v>
      </c>
      <c r="F113" s="256" t="s">
        <v>182</v>
      </c>
      <c r="G113" s="254"/>
      <c r="H113" s="255" t="s">
        <v>83</v>
      </c>
      <c r="I113" s="257"/>
      <c r="J113" s="254"/>
      <c r="K113" s="254"/>
      <c r="L113" s="258"/>
      <c r="M113" s="259"/>
      <c r="N113" s="260"/>
      <c r="O113" s="260"/>
      <c r="P113" s="260"/>
      <c r="Q113" s="260"/>
      <c r="R113" s="260"/>
      <c r="S113" s="260"/>
      <c r="T113" s="261"/>
      <c r="AT113" s="262" t="s">
        <v>160</v>
      </c>
      <c r="AU113" s="262" t="s">
        <v>92</v>
      </c>
      <c r="AV113" s="12" t="s">
        <v>25</v>
      </c>
      <c r="AW113" s="12" t="s">
        <v>162</v>
      </c>
      <c r="AX113" s="12" t="s">
        <v>85</v>
      </c>
      <c r="AY113" s="262" t="s">
        <v>146</v>
      </c>
    </row>
    <row r="114" s="13" customFormat="1">
      <c r="B114" s="263"/>
      <c r="C114" s="264"/>
      <c r="D114" s="249" t="s">
        <v>160</v>
      </c>
      <c r="E114" s="265" t="s">
        <v>83</v>
      </c>
      <c r="F114" s="266" t="s">
        <v>183</v>
      </c>
      <c r="G114" s="264"/>
      <c r="H114" s="267">
        <v>1.3345</v>
      </c>
      <c r="I114" s="268"/>
      <c r="J114" s="264"/>
      <c r="K114" s="264"/>
      <c r="L114" s="269"/>
      <c r="M114" s="270"/>
      <c r="N114" s="271"/>
      <c r="O114" s="271"/>
      <c r="P114" s="271"/>
      <c r="Q114" s="271"/>
      <c r="R114" s="271"/>
      <c r="S114" s="271"/>
      <c r="T114" s="272"/>
      <c r="AT114" s="273" t="s">
        <v>160</v>
      </c>
      <c r="AU114" s="273" t="s">
        <v>92</v>
      </c>
      <c r="AV114" s="13" t="s">
        <v>92</v>
      </c>
      <c r="AW114" s="13" t="s">
        <v>162</v>
      </c>
      <c r="AX114" s="13" t="s">
        <v>85</v>
      </c>
      <c r="AY114" s="273" t="s">
        <v>146</v>
      </c>
    </row>
    <row r="115" s="1" customFormat="1" ht="16.5" customHeight="1">
      <c r="B115" s="48"/>
      <c r="C115" s="237" t="s">
        <v>184</v>
      </c>
      <c r="D115" s="237" t="s">
        <v>149</v>
      </c>
      <c r="E115" s="238" t="s">
        <v>185</v>
      </c>
      <c r="F115" s="239" t="s">
        <v>186</v>
      </c>
      <c r="G115" s="240" t="s">
        <v>152</v>
      </c>
      <c r="H115" s="241">
        <v>4.9500000000000002</v>
      </c>
      <c r="I115" s="242"/>
      <c r="J115" s="243">
        <f>ROUND(I115*H115,2)</f>
        <v>0</v>
      </c>
      <c r="K115" s="239" t="s">
        <v>153</v>
      </c>
      <c r="L115" s="74"/>
      <c r="M115" s="244" t="s">
        <v>83</v>
      </c>
      <c r="N115" s="245" t="s">
        <v>55</v>
      </c>
      <c r="O115" s="49"/>
      <c r="P115" s="246">
        <f>O115*H115</f>
        <v>0</v>
      </c>
      <c r="Q115" s="246">
        <v>0</v>
      </c>
      <c r="R115" s="246">
        <f>Q115*H115</f>
        <v>0</v>
      </c>
      <c r="S115" s="246">
        <v>0</v>
      </c>
      <c r="T115" s="247">
        <f>S115*H115</f>
        <v>0</v>
      </c>
      <c r="AR115" s="25" t="s">
        <v>154</v>
      </c>
      <c r="AT115" s="25" t="s">
        <v>149</v>
      </c>
      <c r="AU115" s="25" t="s">
        <v>92</v>
      </c>
      <c r="AY115" s="25" t="s">
        <v>146</v>
      </c>
      <c r="BE115" s="248">
        <f>IF(N115="základní",J115,0)</f>
        <v>0</v>
      </c>
      <c r="BF115" s="248">
        <f>IF(N115="snížená",J115,0)</f>
        <v>0</v>
      </c>
      <c r="BG115" s="248">
        <f>IF(N115="zákl. přenesená",J115,0)</f>
        <v>0</v>
      </c>
      <c r="BH115" s="248">
        <f>IF(N115="sníž. přenesená",J115,0)</f>
        <v>0</v>
      </c>
      <c r="BI115" s="248">
        <f>IF(N115="nulová",J115,0)</f>
        <v>0</v>
      </c>
      <c r="BJ115" s="25" t="s">
        <v>25</v>
      </c>
      <c r="BK115" s="248">
        <f>ROUND(I115*H115,2)</f>
        <v>0</v>
      </c>
      <c r="BL115" s="25" t="s">
        <v>154</v>
      </c>
      <c r="BM115" s="25" t="s">
        <v>187</v>
      </c>
    </row>
    <row r="116" s="1" customFormat="1">
      <c r="B116" s="48"/>
      <c r="C116" s="76"/>
      <c r="D116" s="249" t="s">
        <v>156</v>
      </c>
      <c r="E116" s="76"/>
      <c r="F116" s="250" t="s">
        <v>188</v>
      </c>
      <c r="G116" s="76"/>
      <c r="H116" s="76"/>
      <c r="I116" s="205"/>
      <c r="J116" s="76"/>
      <c r="K116" s="76"/>
      <c r="L116" s="74"/>
      <c r="M116" s="251"/>
      <c r="N116" s="49"/>
      <c r="O116" s="49"/>
      <c r="P116" s="49"/>
      <c r="Q116" s="49"/>
      <c r="R116" s="49"/>
      <c r="S116" s="49"/>
      <c r="T116" s="97"/>
      <c r="AT116" s="25" t="s">
        <v>156</v>
      </c>
      <c r="AU116" s="25" t="s">
        <v>92</v>
      </c>
    </row>
    <row r="117" s="1" customFormat="1">
      <c r="B117" s="48"/>
      <c r="C117" s="76"/>
      <c r="D117" s="249" t="s">
        <v>158</v>
      </c>
      <c r="E117" s="76"/>
      <c r="F117" s="252" t="s">
        <v>189</v>
      </c>
      <c r="G117" s="76"/>
      <c r="H117" s="76"/>
      <c r="I117" s="205"/>
      <c r="J117" s="76"/>
      <c r="K117" s="76"/>
      <c r="L117" s="74"/>
      <c r="M117" s="251"/>
      <c r="N117" s="49"/>
      <c r="O117" s="49"/>
      <c r="P117" s="49"/>
      <c r="Q117" s="49"/>
      <c r="R117" s="49"/>
      <c r="S117" s="49"/>
      <c r="T117" s="97"/>
      <c r="AT117" s="25" t="s">
        <v>158</v>
      </c>
      <c r="AU117" s="25" t="s">
        <v>92</v>
      </c>
    </row>
    <row r="118" s="12" customFormat="1">
      <c r="B118" s="253"/>
      <c r="C118" s="254"/>
      <c r="D118" s="249" t="s">
        <v>160</v>
      </c>
      <c r="E118" s="255" t="s">
        <v>83</v>
      </c>
      <c r="F118" s="256" t="s">
        <v>182</v>
      </c>
      <c r="G118" s="254"/>
      <c r="H118" s="255" t="s">
        <v>83</v>
      </c>
      <c r="I118" s="257"/>
      <c r="J118" s="254"/>
      <c r="K118" s="254"/>
      <c r="L118" s="258"/>
      <c r="M118" s="259"/>
      <c r="N118" s="260"/>
      <c r="O118" s="260"/>
      <c r="P118" s="260"/>
      <c r="Q118" s="260"/>
      <c r="R118" s="260"/>
      <c r="S118" s="260"/>
      <c r="T118" s="261"/>
      <c r="AT118" s="262" t="s">
        <v>160</v>
      </c>
      <c r="AU118" s="262" t="s">
        <v>92</v>
      </c>
      <c r="AV118" s="12" t="s">
        <v>25</v>
      </c>
      <c r="AW118" s="12" t="s">
        <v>162</v>
      </c>
      <c r="AX118" s="12" t="s">
        <v>85</v>
      </c>
      <c r="AY118" s="262" t="s">
        <v>146</v>
      </c>
    </row>
    <row r="119" s="13" customFormat="1">
      <c r="B119" s="263"/>
      <c r="C119" s="264"/>
      <c r="D119" s="249" t="s">
        <v>160</v>
      </c>
      <c r="E119" s="265" t="s">
        <v>83</v>
      </c>
      <c r="F119" s="266" t="s">
        <v>190</v>
      </c>
      <c r="G119" s="264"/>
      <c r="H119" s="267">
        <v>4.9500000000000002</v>
      </c>
      <c r="I119" s="268"/>
      <c r="J119" s="264"/>
      <c r="K119" s="264"/>
      <c r="L119" s="269"/>
      <c r="M119" s="270"/>
      <c r="N119" s="271"/>
      <c r="O119" s="271"/>
      <c r="P119" s="271"/>
      <c r="Q119" s="271"/>
      <c r="R119" s="271"/>
      <c r="S119" s="271"/>
      <c r="T119" s="272"/>
      <c r="AT119" s="273" t="s">
        <v>160</v>
      </c>
      <c r="AU119" s="273" t="s">
        <v>92</v>
      </c>
      <c r="AV119" s="13" t="s">
        <v>92</v>
      </c>
      <c r="AW119" s="13" t="s">
        <v>162</v>
      </c>
      <c r="AX119" s="13" t="s">
        <v>85</v>
      </c>
      <c r="AY119" s="273" t="s">
        <v>146</v>
      </c>
    </row>
    <row r="120" s="1" customFormat="1" ht="16.5" customHeight="1">
      <c r="B120" s="48"/>
      <c r="C120" s="237" t="s">
        <v>191</v>
      </c>
      <c r="D120" s="237" t="s">
        <v>149</v>
      </c>
      <c r="E120" s="238" t="s">
        <v>192</v>
      </c>
      <c r="F120" s="239" t="s">
        <v>193</v>
      </c>
      <c r="G120" s="240" t="s">
        <v>152</v>
      </c>
      <c r="H120" s="241">
        <v>147.285</v>
      </c>
      <c r="I120" s="242"/>
      <c r="J120" s="243">
        <f>ROUND(I120*H120,2)</f>
        <v>0</v>
      </c>
      <c r="K120" s="239" t="s">
        <v>153</v>
      </c>
      <c r="L120" s="74"/>
      <c r="M120" s="244" t="s">
        <v>83</v>
      </c>
      <c r="N120" s="245" t="s">
        <v>55</v>
      </c>
      <c r="O120" s="49"/>
      <c r="P120" s="246">
        <f>O120*H120</f>
        <v>0</v>
      </c>
      <c r="Q120" s="246">
        <v>0</v>
      </c>
      <c r="R120" s="246">
        <f>Q120*H120</f>
        <v>0</v>
      </c>
      <c r="S120" s="246">
        <v>0</v>
      </c>
      <c r="T120" s="247">
        <f>S120*H120</f>
        <v>0</v>
      </c>
      <c r="AR120" s="25" t="s">
        <v>154</v>
      </c>
      <c r="AT120" s="25" t="s">
        <v>149</v>
      </c>
      <c r="AU120" s="25" t="s">
        <v>92</v>
      </c>
      <c r="AY120" s="25" t="s">
        <v>146</v>
      </c>
      <c r="BE120" s="248">
        <f>IF(N120="základní",J120,0)</f>
        <v>0</v>
      </c>
      <c r="BF120" s="248">
        <f>IF(N120="snížená",J120,0)</f>
        <v>0</v>
      </c>
      <c r="BG120" s="248">
        <f>IF(N120="zákl. přenesená",J120,0)</f>
        <v>0</v>
      </c>
      <c r="BH120" s="248">
        <f>IF(N120="sníž. přenesená",J120,0)</f>
        <v>0</v>
      </c>
      <c r="BI120" s="248">
        <f>IF(N120="nulová",J120,0)</f>
        <v>0</v>
      </c>
      <c r="BJ120" s="25" t="s">
        <v>25</v>
      </c>
      <c r="BK120" s="248">
        <f>ROUND(I120*H120,2)</f>
        <v>0</v>
      </c>
      <c r="BL120" s="25" t="s">
        <v>154</v>
      </c>
      <c r="BM120" s="25" t="s">
        <v>194</v>
      </c>
    </row>
    <row r="121" s="1" customFormat="1">
      <c r="B121" s="48"/>
      <c r="C121" s="76"/>
      <c r="D121" s="249" t="s">
        <v>156</v>
      </c>
      <c r="E121" s="76"/>
      <c r="F121" s="250" t="s">
        <v>195</v>
      </c>
      <c r="G121" s="76"/>
      <c r="H121" s="76"/>
      <c r="I121" s="205"/>
      <c r="J121" s="76"/>
      <c r="K121" s="76"/>
      <c r="L121" s="74"/>
      <c r="M121" s="251"/>
      <c r="N121" s="49"/>
      <c r="O121" s="49"/>
      <c r="P121" s="49"/>
      <c r="Q121" s="49"/>
      <c r="R121" s="49"/>
      <c r="S121" s="49"/>
      <c r="T121" s="97"/>
      <c r="AT121" s="25" t="s">
        <v>156</v>
      </c>
      <c r="AU121" s="25" t="s">
        <v>92</v>
      </c>
    </row>
    <row r="122" s="1" customFormat="1">
      <c r="B122" s="48"/>
      <c r="C122" s="76"/>
      <c r="D122" s="249" t="s">
        <v>158</v>
      </c>
      <c r="E122" s="76"/>
      <c r="F122" s="252" t="s">
        <v>168</v>
      </c>
      <c r="G122" s="76"/>
      <c r="H122" s="76"/>
      <c r="I122" s="205"/>
      <c r="J122" s="76"/>
      <c r="K122" s="76"/>
      <c r="L122" s="74"/>
      <c r="M122" s="251"/>
      <c r="N122" s="49"/>
      <c r="O122" s="49"/>
      <c r="P122" s="49"/>
      <c r="Q122" s="49"/>
      <c r="R122" s="49"/>
      <c r="S122" s="49"/>
      <c r="T122" s="97"/>
      <c r="AT122" s="25" t="s">
        <v>158</v>
      </c>
      <c r="AU122" s="25" t="s">
        <v>92</v>
      </c>
    </row>
    <row r="123" s="12" customFormat="1">
      <c r="B123" s="253"/>
      <c r="C123" s="254"/>
      <c r="D123" s="249" t="s">
        <v>160</v>
      </c>
      <c r="E123" s="255" t="s">
        <v>83</v>
      </c>
      <c r="F123" s="256" t="s">
        <v>196</v>
      </c>
      <c r="G123" s="254"/>
      <c r="H123" s="255" t="s">
        <v>83</v>
      </c>
      <c r="I123" s="257"/>
      <c r="J123" s="254"/>
      <c r="K123" s="254"/>
      <c r="L123" s="258"/>
      <c r="M123" s="259"/>
      <c r="N123" s="260"/>
      <c r="O123" s="260"/>
      <c r="P123" s="260"/>
      <c r="Q123" s="260"/>
      <c r="R123" s="260"/>
      <c r="S123" s="260"/>
      <c r="T123" s="261"/>
      <c r="AT123" s="262" t="s">
        <v>160</v>
      </c>
      <c r="AU123" s="262" t="s">
        <v>92</v>
      </c>
      <c r="AV123" s="12" t="s">
        <v>25</v>
      </c>
      <c r="AW123" s="12" t="s">
        <v>162</v>
      </c>
      <c r="AX123" s="12" t="s">
        <v>85</v>
      </c>
      <c r="AY123" s="262" t="s">
        <v>146</v>
      </c>
    </row>
    <row r="124" s="13" customFormat="1">
      <c r="B124" s="263"/>
      <c r="C124" s="264"/>
      <c r="D124" s="249" t="s">
        <v>160</v>
      </c>
      <c r="E124" s="265" t="s">
        <v>83</v>
      </c>
      <c r="F124" s="266" t="s">
        <v>176</v>
      </c>
      <c r="G124" s="264"/>
      <c r="H124" s="267">
        <v>141</v>
      </c>
      <c r="I124" s="268"/>
      <c r="J124" s="264"/>
      <c r="K124" s="264"/>
      <c r="L124" s="269"/>
      <c r="M124" s="270"/>
      <c r="N124" s="271"/>
      <c r="O124" s="271"/>
      <c r="P124" s="271"/>
      <c r="Q124" s="271"/>
      <c r="R124" s="271"/>
      <c r="S124" s="271"/>
      <c r="T124" s="272"/>
      <c r="AT124" s="273" t="s">
        <v>160</v>
      </c>
      <c r="AU124" s="273" t="s">
        <v>92</v>
      </c>
      <c r="AV124" s="13" t="s">
        <v>92</v>
      </c>
      <c r="AW124" s="13" t="s">
        <v>162</v>
      </c>
      <c r="AX124" s="13" t="s">
        <v>85</v>
      </c>
      <c r="AY124" s="273" t="s">
        <v>146</v>
      </c>
    </row>
    <row r="125" s="12" customFormat="1">
      <c r="B125" s="253"/>
      <c r="C125" s="254"/>
      <c r="D125" s="249" t="s">
        <v>160</v>
      </c>
      <c r="E125" s="255" t="s">
        <v>83</v>
      </c>
      <c r="F125" s="256" t="s">
        <v>182</v>
      </c>
      <c r="G125" s="254"/>
      <c r="H125" s="255" t="s">
        <v>83</v>
      </c>
      <c r="I125" s="257"/>
      <c r="J125" s="254"/>
      <c r="K125" s="254"/>
      <c r="L125" s="258"/>
      <c r="M125" s="259"/>
      <c r="N125" s="260"/>
      <c r="O125" s="260"/>
      <c r="P125" s="260"/>
      <c r="Q125" s="260"/>
      <c r="R125" s="260"/>
      <c r="S125" s="260"/>
      <c r="T125" s="261"/>
      <c r="AT125" s="262" t="s">
        <v>160</v>
      </c>
      <c r="AU125" s="262" t="s">
        <v>92</v>
      </c>
      <c r="AV125" s="12" t="s">
        <v>25</v>
      </c>
      <c r="AW125" s="12" t="s">
        <v>162</v>
      </c>
      <c r="AX125" s="12" t="s">
        <v>85</v>
      </c>
      <c r="AY125" s="262" t="s">
        <v>146</v>
      </c>
    </row>
    <row r="126" s="13" customFormat="1">
      <c r="B126" s="263"/>
      <c r="C126" s="264"/>
      <c r="D126" s="249" t="s">
        <v>160</v>
      </c>
      <c r="E126" s="265" t="s">
        <v>83</v>
      </c>
      <c r="F126" s="266" t="s">
        <v>190</v>
      </c>
      <c r="G126" s="264"/>
      <c r="H126" s="267">
        <v>4.9500000000000002</v>
      </c>
      <c r="I126" s="268"/>
      <c r="J126" s="264"/>
      <c r="K126" s="264"/>
      <c r="L126" s="269"/>
      <c r="M126" s="270"/>
      <c r="N126" s="271"/>
      <c r="O126" s="271"/>
      <c r="P126" s="271"/>
      <c r="Q126" s="271"/>
      <c r="R126" s="271"/>
      <c r="S126" s="271"/>
      <c r="T126" s="272"/>
      <c r="AT126" s="273" t="s">
        <v>160</v>
      </c>
      <c r="AU126" s="273" t="s">
        <v>92</v>
      </c>
      <c r="AV126" s="13" t="s">
        <v>92</v>
      </c>
      <c r="AW126" s="13" t="s">
        <v>162</v>
      </c>
      <c r="AX126" s="13" t="s">
        <v>85</v>
      </c>
      <c r="AY126" s="273" t="s">
        <v>146</v>
      </c>
    </row>
    <row r="127" s="13" customFormat="1">
      <c r="B127" s="263"/>
      <c r="C127" s="264"/>
      <c r="D127" s="249" t="s">
        <v>160</v>
      </c>
      <c r="E127" s="265" t="s">
        <v>83</v>
      </c>
      <c r="F127" s="266" t="s">
        <v>183</v>
      </c>
      <c r="G127" s="264"/>
      <c r="H127" s="267">
        <v>1.3345</v>
      </c>
      <c r="I127" s="268"/>
      <c r="J127" s="264"/>
      <c r="K127" s="264"/>
      <c r="L127" s="269"/>
      <c r="M127" s="270"/>
      <c r="N127" s="271"/>
      <c r="O127" s="271"/>
      <c r="P127" s="271"/>
      <c r="Q127" s="271"/>
      <c r="R127" s="271"/>
      <c r="S127" s="271"/>
      <c r="T127" s="272"/>
      <c r="AT127" s="273" t="s">
        <v>160</v>
      </c>
      <c r="AU127" s="273" t="s">
        <v>92</v>
      </c>
      <c r="AV127" s="13" t="s">
        <v>92</v>
      </c>
      <c r="AW127" s="13" t="s">
        <v>162</v>
      </c>
      <c r="AX127" s="13" t="s">
        <v>85</v>
      </c>
      <c r="AY127" s="273" t="s">
        <v>146</v>
      </c>
    </row>
    <row r="128" s="1" customFormat="1" ht="25.5" customHeight="1">
      <c r="B128" s="48"/>
      <c r="C128" s="237" t="s">
        <v>197</v>
      </c>
      <c r="D128" s="237" t="s">
        <v>149</v>
      </c>
      <c r="E128" s="238" t="s">
        <v>198</v>
      </c>
      <c r="F128" s="239" t="s">
        <v>199</v>
      </c>
      <c r="G128" s="240" t="s">
        <v>152</v>
      </c>
      <c r="H128" s="241">
        <v>81.698999999999998</v>
      </c>
      <c r="I128" s="242"/>
      <c r="J128" s="243">
        <f>ROUND(I128*H128,2)</f>
        <v>0</v>
      </c>
      <c r="K128" s="239" t="s">
        <v>153</v>
      </c>
      <c r="L128" s="74"/>
      <c r="M128" s="244" t="s">
        <v>83</v>
      </c>
      <c r="N128" s="245" t="s">
        <v>55</v>
      </c>
      <c r="O128" s="49"/>
      <c r="P128" s="246">
        <f>O128*H128</f>
        <v>0</v>
      </c>
      <c r="Q128" s="246">
        <v>0</v>
      </c>
      <c r="R128" s="246">
        <f>Q128*H128</f>
        <v>0</v>
      </c>
      <c r="S128" s="246">
        <v>0</v>
      </c>
      <c r="T128" s="247">
        <f>S128*H128</f>
        <v>0</v>
      </c>
      <c r="AR128" s="25" t="s">
        <v>154</v>
      </c>
      <c r="AT128" s="25" t="s">
        <v>149</v>
      </c>
      <c r="AU128" s="25" t="s">
        <v>92</v>
      </c>
      <c r="AY128" s="25" t="s">
        <v>146</v>
      </c>
      <c r="BE128" s="248">
        <f>IF(N128="základní",J128,0)</f>
        <v>0</v>
      </c>
      <c r="BF128" s="248">
        <f>IF(N128="snížená",J128,0)</f>
        <v>0</v>
      </c>
      <c r="BG128" s="248">
        <f>IF(N128="zákl. přenesená",J128,0)</f>
        <v>0</v>
      </c>
      <c r="BH128" s="248">
        <f>IF(N128="sníž. přenesená",J128,0)</f>
        <v>0</v>
      </c>
      <c r="BI128" s="248">
        <f>IF(N128="nulová",J128,0)</f>
        <v>0</v>
      </c>
      <c r="BJ128" s="25" t="s">
        <v>25</v>
      </c>
      <c r="BK128" s="248">
        <f>ROUND(I128*H128,2)</f>
        <v>0</v>
      </c>
      <c r="BL128" s="25" t="s">
        <v>154</v>
      </c>
      <c r="BM128" s="25" t="s">
        <v>200</v>
      </c>
    </row>
    <row r="129" s="1" customFormat="1">
      <c r="B129" s="48"/>
      <c r="C129" s="76"/>
      <c r="D129" s="249" t="s">
        <v>156</v>
      </c>
      <c r="E129" s="76"/>
      <c r="F129" s="250" t="s">
        <v>201</v>
      </c>
      <c r="G129" s="76"/>
      <c r="H129" s="76"/>
      <c r="I129" s="205"/>
      <c r="J129" s="76"/>
      <c r="K129" s="76"/>
      <c r="L129" s="74"/>
      <c r="M129" s="251"/>
      <c r="N129" s="49"/>
      <c r="O129" s="49"/>
      <c r="P129" s="49"/>
      <c r="Q129" s="49"/>
      <c r="R129" s="49"/>
      <c r="S129" s="49"/>
      <c r="T129" s="97"/>
      <c r="AT129" s="25" t="s">
        <v>156</v>
      </c>
      <c r="AU129" s="25" t="s">
        <v>92</v>
      </c>
    </row>
    <row r="130" s="1" customFormat="1">
      <c r="B130" s="48"/>
      <c r="C130" s="76"/>
      <c r="D130" s="249" t="s">
        <v>158</v>
      </c>
      <c r="E130" s="76"/>
      <c r="F130" s="252" t="s">
        <v>168</v>
      </c>
      <c r="G130" s="76"/>
      <c r="H130" s="76"/>
      <c r="I130" s="205"/>
      <c r="J130" s="76"/>
      <c r="K130" s="76"/>
      <c r="L130" s="74"/>
      <c r="M130" s="251"/>
      <c r="N130" s="49"/>
      <c r="O130" s="49"/>
      <c r="P130" s="49"/>
      <c r="Q130" s="49"/>
      <c r="R130" s="49"/>
      <c r="S130" s="49"/>
      <c r="T130" s="97"/>
      <c r="AT130" s="25" t="s">
        <v>158</v>
      </c>
      <c r="AU130" s="25" t="s">
        <v>92</v>
      </c>
    </row>
    <row r="131" s="12" customFormat="1">
      <c r="B131" s="253"/>
      <c r="C131" s="254"/>
      <c r="D131" s="249" t="s">
        <v>160</v>
      </c>
      <c r="E131" s="255" t="s">
        <v>83</v>
      </c>
      <c r="F131" s="256" t="s">
        <v>202</v>
      </c>
      <c r="G131" s="254"/>
      <c r="H131" s="255" t="s">
        <v>83</v>
      </c>
      <c r="I131" s="257"/>
      <c r="J131" s="254"/>
      <c r="K131" s="254"/>
      <c r="L131" s="258"/>
      <c r="M131" s="259"/>
      <c r="N131" s="260"/>
      <c r="O131" s="260"/>
      <c r="P131" s="260"/>
      <c r="Q131" s="260"/>
      <c r="R131" s="260"/>
      <c r="S131" s="260"/>
      <c r="T131" s="261"/>
      <c r="AT131" s="262" t="s">
        <v>160</v>
      </c>
      <c r="AU131" s="262" t="s">
        <v>92</v>
      </c>
      <c r="AV131" s="12" t="s">
        <v>25</v>
      </c>
      <c r="AW131" s="12" t="s">
        <v>162</v>
      </c>
      <c r="AX131" s="12" t="s">
        <v>85</v>
      </c>
      <c r="AY131" s="262" t="s">
        <v>146</v>
      </c>
    </row>
    <row r="132" s="12" customFormat="1">
      <c r="B132" s="253"/>
      <c r="C132" s="254"/>
      <c r="D132" s="249" t="s">
        <v>160</v>
      </c>
      <c r="E132" s="255" t="s">
        <v>83</v>
      </c>
      <c r="F132" s="256" t="s">
        <v>196</v>
      </c>
      <c r="G132" s="254"/>
      <c r="H132" s="255" t="s">
        <v>83</v>
      </c>
      <c r="I132" s="257"/>
      <c r="J132" s="254"/>
      <c r="K132" s="254"/>
      <c r="L132" s="258"/>
      <c r="M132" s="259"/>
      <c r="N132" s="260"/>
      <c r="O132" s="260"/>
      <c r="P132" s="260"/>
      <c r="Q132" s="260"/>
      <c r="R132" s="260"/>
      <c r="S132" s="260"/>
      <c r="T132" s="261"/>
      <c r="AT132" s="262" t="s">
        <v>160</v>
      </c>
      <c r="AU132" s="262" t="s">
        <v>92</v>
      </c>
      <c r="AV132" s="12" t="s">
        <v>25</v>
      </c>
      <c r="AW132" s="12" t="s">
        <v>162</v>
      </c>
      <c r="AX132" s="12" t="s">
        <v>85</v>
      </c>
      <c r="AY132" s="262" t="s">
        <v>146</v>
      </c>
    </row>
    <row r="133" s="12" customFormat="1">
      <c r="B133" s="253"/>
      <c r="C133" s="254"/>
      <c r="D133" s="249" t="s">
        <v>160</v>
      </c>
      <c r="E133" s="255" t="s">
        <v>83</v>
      </c>
      <c r="F133" s="256" t="s">
        <v>182</v>
      </c>
      <c r="G133" s="254"/>
      <c r="H133" s="255" t="s">
        <v>83</v>
      </c>
      <c r="I133" s="257"/>
      <c r="J133" s="254"/>
      <c r="K133" s="254"/>
      <c r="L133" s="258"/>
      <c r="M133" s="259"/>
      <c r="N133" s="260"/>
      <c r="O133" s="260"/>
      <c r="P133" s="260"/>
      <c r="Q133" s="260"/>
      <c r="R133" s="260"/>
      <c r="S133" s="260"/>
      <c r="T133" s="261"/>
      <c r="AT133" s="262" t="s">
        <v>160</v>
      </c>
      <c r="AU133" s="262" t="s">
        <v>92</v>
      </c>
      <c r="AV133" s="12" t="s">
        <v>25</v>
      </c>
      <c r="AW133" s="12" t="s">
        <v>162</v>
      </c>
      <c r="AX133" s="12" t="s">
        <v>85</v>
      </c>
      <c r="AY133" s="262" t="s">
        <v>146</v>
      </c>
    </row>
    <row r="134" s="13" customFormat="1">
      <c r="B134" s="263"/>
      <c r="C134" s="264"/>
      <c r="D134" s="249" t="s">
        <v>160</v>
      </c>
      <c r="E134" s="265" t="s">
        <v>83</v>
      </c>
      <c r="F134" s="266" t="s">
        <v>203</v>
      </c>
      <c r="G134" s="264"/>
      <c r="H134" s="267">
        <v>64.349999999999994</v>
      </c>
      <c r="I134" s="268"/>
      <c r="J134" s="264"/>
      <c r="K134" s="264"/>
      <c r="L134" s="269"/>
      <c r="M134" s="270"/>
      <c r="N134" s="271"/>
      <c r="O134" s="271"/>
      <c r="P134" s="271"/>
      <c r="Q134" s="271"/>
      <c r="R134" s="271"/>
      <c r="S134" s="271"/>
      <c r="T134" s="272"/>
      <c r="AT134" s="273" t="s">
        <v>160</v>
      </c>
      <c r="AU134" s="273" t="s">
        <v>92</v>
      </c>
      <c r="AV134" s="13" t="s">
        <v>92</v>
      </c>
      <c r="AW134" s="13" t="s">
        <v>162</v>
      </c>
      <c r="AX134" s="13" t="s">
        <v>85</v>
      </c>
      <c r="AY134" s="273" t="s">
        <v>146</v>
      </c>
    </row>
    <row r="135" s="13" customFormat="1">
      <c r="B135" s="263"/>
      <c r="C135" s="264"/>
      <c r="D135" s="249" t="s">
        <v>160</v>
      </c>
      <c r="E135" s="265" t="s">
        <v>83</v>
      </c>
      <c r="F135" s="266" t="s">
        <v>204</v>
      </c>
      <c r="G135" s="264"/>
      <c r="H135" s="267">
        <v>17.348500000000001</v>
      </c>
      <c r="I135" s="268"/>
      <c r="J135" s="264"/>
      <c r="K135" s="264"/>
      <c r="L135" s="269"/>
      <c r="M135" s="270"/>
      <c r="N135" s="271"/>
      <c r="O135" s="271"/>
      <c r="P135" s="271"/>
      <c r="Q135" s="271"/>
      <c r="R135" s="271"/>
      <c r="S135" s="271"/>
      <c r="T135" s="272"/>
      <c r="AT135" s="273" t="s">
        <v>160</v>
      </c>
      <c r="AU135" s="273" t="s">
        <v>92</v>
      </c>
      <c r="AV135" s="13" t="s">
        <v>92</v>
      </c>
      <c r="AW135" s="13" t="s">
        <v>162</v>
      </c>
      <c r="AX135" s="13" t="s">
        <v>85</v>
      </c>
      <c r="AY135" s="273" t="s">
        <v>146</v>
      </c>
    </row>
    <row r="136" s="1" customFormat="1" ht="16.5" customHeight="1">
      <c r="B136" s="48"/>
      <c r="C136" s="237" t="s">
        <v>205</v>
      </c>
      <c r="D136" s="237" t="s">
        <v>149</v>
      </c>
      <c r="E136" s="238" t="s">
        <v>206</v>
      </c>
      <c r="F136" s="239" t="s">
        <v>207</v>
      </c>
      <c r="G136" s="240" t="s">
        <v>208</v>
      </c>
      <c r="H136" s="241">
        <v>11.311999999999999</v>
      </c>
      <c r="I136" s="242"/>
      <c r="J136" s="243">
        <f>ROUND(I136*H136,2)</f>
        <v>0</v>
      </c>
      <c r="K136" s="239" t="s">
        <v>153</v>
      </c>
      <c r="L136" s="74"/>
      <c r="M136" s="244" t="s">
        <v>83</v>
      </c>
      <c r="N136" s="245" t="s">
        <v>55</v>
      </c>
      <c r="O136" s="49"/>
      <c r="P136" s="246">
        <f>O136*H136</f>
        <v>0</v>
      </c>
      <c r="Q136" s="246">
        <v>0</v>
      </c>
      <c r="R136" s="246">
        <f>Q136*H136</f>
        <v>0</v>
      </c>
      <c r="S136" s="246">
        <v>0</v>
      </c>
      <c r="T136" s="247">
        <f>S136*H136</f>
        <v>0</v>
      </c>
      <c r="AR136" s="25" t="s">
        <v>154</v>
      </c>
      <c r="AT136" s="25" t="s">
        <v>149</v>
      </c>
      <c r="AU136" s="25" t="s">
        <v>92</v>
      </c>
      <c r="AY136" s="25" t="s">
        <v>146</v>
      </c>
      <c r="BE136" s="248">
        <f>IF(N136="základní",J136,0)</f>
        <v>0</v>
      </c>
      <c r="BF136" s="248">
        <f>IF(N136="snížená",J136,0)</f>
        <v>0</v>
      </c>
      <c r="BG136" s="248">
        <f>IF(N136="zákl. přenesená",J136,0)</f>
        <v>0</v>
      </c>
      <c r="BH136" s="248">
        <f>IF(N136="sníž. přenesená",J136,0)</f>
        <v>0</v>
      </c>
      <c r="BI136" s="248">
        <f>IF(N136="nulová",J136,0)</f>
        <v>0</v>
      </c>
      <c r="BJ136" s="25" t="s">
        <v>25</v>
      </c>
      <c r="BK136" s="248">
        <f>ROUND(I136*H136,2)</f>
        <v>0</v>
      </c>
      <c r="BL136" s="25" t="s">
        <v>154</v>
      </c>
      <c r="BM136" s="25" t="s">
        <v>209</v>
      </c>
    </row>
    <row r="137" s="1" customFormat="1">
      <c r="B137" s="48"/>
      <c r="C137" s="76"/>
      <c r="D137" s="249" t="s">
        <v>156</v>
      </c>
      <c r="E137" s="76"/>
      <c r="F137" s="250" t="s">
        <v>210</v>
      </c>
      <c r="G137" s="76"/>
      <c r="H137" s="76"/>
      <c r="I137" s="205"/>
      <c r="J137" s="76"/>
      <c r="K137" s="76"/>
      <c r="L137" s="74"/>
      <c r="M137" s="251"/>
      <c r="N137" s="49"/>
      <c r="O137" s="49"/>
      <c r="P137" s="49"/>
      <c r="Q137" s="49"/>
      <c r="R137" s="49"/>
      <c r="S137" s="49"/>
      <c r="T137" s="97"/>
      <c r="AT137" s="25" t="s">
        <v>156</v>
      </c>
      <c r="AU137" s="25" t="s">
        <v>92</v>
      </c>
    </row>
    <row r="138" s="1" customFormat="1">
      <c r="B138" s="48"/>
      <c r="C138" s="76"/>
      <c r="D138" s="249" t="s">
        <v>158</v>
      </c>
      <c r="E138" s="76"/>
      <c r="F138" s="252" t="s">
        <v>211</v>
      </c>
      <c r="G138" s="76"/>
      <c r="H138" s="76"/>
      <c r="I138" s="205"/>
      <c r="J138" s="76"/>
      <c r="K138" s="76"/>
      <c r="L138" s="74"/>
      <c r="M138" s="251"/>
      <c r="N138" s="49"/>
      <c r="O138" s="49"/>
      <c r="P138" s="49"/>
      <c r="Q138" s="49"/>
      <c r="R138" s="49"/>
      <c r="S138" s="49"/>
      <c r="T138" s="97"/>
      <c r="AT138" s="25" t="s">
        <v>158</v>
      </c>
      <c r="AU138" s="25" t="s">
        <v>92</v>
      </c>
    </row>
    <row r="139" s="12" customFormat="1">
      <c r="B139" s="253"/>
      <c r="C139" s="254"/>
      <c r="D139" s="249" t="s">
        <v>160</v>
      </c>
      <c r="E139" s="255" t="s">
        <v>83</v>
      </c>
      <c r="F139" s="256" t="s">
        <v>196</v>
      </c>
      <c r="G139" s="254"/>
      <c r="H139" s="255" t="s">
        <v>83</v>
      </c>
      <c r="I139" s="257"/>
      <c r="J139" s="254"/>
      <c r="K139" s="254"/>
      <c r="L139" s="258"/>
      <c r="M139" s="259"/>
      <c r="N139" s="260"/>
      <c r="O139" s="260"/>
      <c r="P139" s="260"/>
      <c r="Q139" s="260"/>
      <c r="R139" s="260"/>
      <c r="S139" s="260"/>
      <c r="T139" s="261"/>
      <c r="AT139" s="262" t="s">
        <v>160</v>
      </c>
      <c r="AU139" s="262" t="s">
        <v>92</v>
      </c>
      <c r="AV139" s="12" t="s">
        <v>25</v>
      </c>
      <c r="AW139" s="12" t="s">
        <v>162</v>
      </c>
      <c r="AX139" s="12" t="s">
        <v>85</v>
      </c>
      <c r="AY139" s="262" t="s">
        <v>146</v>
      </c>
    </row>
    <row r="140" s="12" customFormat="1">
      <c r="B140" s="253"/>
      <c r="C140" s="254"/>
      <c r="D140" s="249" t="s">
        <v>160</v>
      </c>
      <c r="E140" s="255" t="s">
        <v>83</v>
      </c>
      <c r="F140" s="256" t="s">
        <v>182</v>
      </c>
      <c r="G140" s="254"/>
      <c r="H140" s="255" t="s">
        <v>83</v>
      </c>
      <c r="I140" s="257"/>
      <c r="J140" s="254"/>
      <c r="K140" s="254"/>
      <c r="L140" s="258"/>
      <c r="M140" s="259"/>
      <c r="N140" s="260"/>
      <c r="O140" s="260"/>
      <c r="P140" s="260"/>
      <c r="Q140" s="260"/>
      <c r="R140" s="260"/>
      <c r="S140" s="260"/>
      <c r="T140" s="261"/>
      <c r="AT140" s="262" t="s">
        <v>160</v>
      </c>
      <c r="AU140" s="262" t="s">
        <v>92</v>
      </c>
      <c r="AV140" s="12" t="s">
        <v>25</v>
      </c>
      <c r="AW140" s="12" t="s">
        <v>162</v>
      </c>
      <c r="AX140" s="12" t="s">
        <v>85</v>
      </c>
      <c r="AY140" s="262" t="s">
        <v>146</v>
      </c>
    </row>
    <row r="141" s="13" customFormat="1">
      <c r="B141" s="263"/>
      <c r="C141" s="264"/>
      <c r="D141" s="249" t="s">
        <v>160</v>
      </c>
      <c r="E141" s="265" t="s">
        <v>83</v>
      </c>
      <c r="F141" s="266" t="s">
        <v>212</v>
      </c>
      <c r="G141" s="264"/>
      <c r="H141" s="267">
        <v>8.9100000000000001</v>
      </c>
      <c r="I141" s="268"/>
      <c r="J141" s="264"/>
      <c r="K141" s="264"/>
      <c r="L141" s="269"/>
      <c r="M141" s="270"/>
      <c r="N141" s="271"/>
      <c r="O141" s="271"/>
      <c r="P141" s="271"/>
      <c r="Q141" s="271"/>
      <c r="R141" s="271"/>
      <c r="S141" s="271"/>
      <c r="T141" s="272"/>
      <c r="AT141" s="273" t="s">
        <v>160</v>
      </c>
      <c r="AU141" s="273" t="s">
        <v>92</v>
      </c>
      <c r="AV141" s="13" t="s">
        <v>92</v>
      </c>
      <c r="AW141" s="13" t="s">
        <v>162</v>
      </c>
      <c r="AX141" s="13" t="s">
        <v>85</v>
      </c>
      <c r="AY141" s="273" t="s">
        <v>146</v>
      </c>
    </row>
    <row r="142" s="13" customFormat="1">
      <c r="B142" s="263"/>
      <c r="C142" s="264"/>
      <c r="D142" s="249" t="s">
        <v>160</v>
      </c>
      <c r="E142" s="265" t="s">
        <v>83</v>
      </c>
      <c r="F142" s="266" t="s">
        <v>213</v>
      </c>
      <c r="G142" s="264"/>
      <c r="H142" s="267">
        <v>2.4020999999999999</v>
      </c>
      <c r="I142" s="268"/>
      <c r="J142" s="264"/>
      <c r="K142" s="264"/>
      <c r="L142" s="269"/>
      <c r="M142" s="270"/>
      <c r="N142" s="271"/>
      <c r="O142" s="271"/>
      <c r="P142" s="271"/>
      <c r="Q142" s="271"/>
      <c r="R142" s="271"/>
      <c r="S142" s="271"/>
      <c r="T142" s="272"/>
      <c r="AT142" s="273" t="s">
        <v>160</v>
      </c>
      <c r="AU142" s="273" t="s">
        <v>92</v>
      </c>
      <c r="AV142" s="13" t="s">
        <v>92</v>
      </c>
      <c r="AW142" s="13" t="s">
        <v>162</v>
      </c>
      <c r="AX142" s="13" t="s">
        <v>85</v>
      </c>
      <c r="AY142" s="273" t="s">
        <v>146</v>
      </c>
    </row>
    <row r="143" s="1" customFormat="1" ht="16.5" customHeight="1">
      <c r="B143" s="48"/>
      <c r="C143" s="237" t="s">
        <v>214</v>
      </c>
      <c r="D143" s="237" t="s">
        <v>149</v>
      </c>
      <c r="E143" s="238" t="s">
        <v>215</v>
      </c>
      <c r="F143" s="239" t="s">
        <v>216</v>
      </c>
      <c r="G143" s="240" t="s">
        <v>152</v>
      </c>
      <c r="H143" s="241">
        <v>0.69999999999999996</v>
      </c>
      <c r="I143" s="242"/>
      <c r="J143" s="243">
        <f>ROUND(I143*H143,2)</f>
        <v>0</v>
      </c>
      <c r="K143" s="239" t="s">
        <v>153</v>
      </c>
      <c r="L143" s="74"/>
      <c r="M143" s="244" t="s">
        <v>83</v>
      </c>
      <c r="N143" s="245" t="s">
        <v>55</v>
      </c>
      <c r="O143" s="49"/>
      <c r="P143" s="246">
        <f>O143*H143</f>
        <v>0</v>
      </c>
      <c r="Q143" s="246">
        <v>0</v>
      </c>
      <c r="R143" s="246">
        <f>Q143*H143</f>
        <v>0</v>
      </c>
      <c r="S143" s="246">
        <v>0</v>
      </c>
      <c r="T143" s="247">
        <f>S143*H143</f>
        <v>0</v>
      </c>
      <c r="AR143" s="25" t="s">
        <v>154</v>
      </c>
      <c r="AT143" s="25" t="s">
        <v>149</v>
      </c>
      <c r="AU143" s="25" t="s">
        <v>92</v>
      </c>
      <c r="AY143" s="25" t="s">
        <v>146</v>
      </c>
      <c r="BE143" s="248">
        <f>IF(N143="základní",J143,0)</f>
        <v>0</v>
      </c>
      <c r="BF143" s="248">
        <f>IF(N143="snížená",J143,0)</f>
        <v>0</v>
      </c>
      <c r="BG143" s="248">
        <f>IF(N143="zákl. přenesená",J143,0)</f>
        <v>0</v>
      </c>
      <c r="BH143" s="248">
        <f>IF(N143="sníž. přenesená",J143,0)</f>
        <v>0</v>
      </c>
      <c r="BI143" s="248">
        <f>IF(N143="nulová",J143,0)</f>
        <v>0</v>
      </c>
      <c r="BJ143" s="25" t="s">
        <v>25</v>
      </c>
      <c r="BK143" s="248">
        <f>ROUND(I143*H143,2)</f>
        <v>0</v>
      </c>
      <c r="BL143" s="25" t="s">
        <v>154</v>
      </c>
      <c r="BM143" s="25" t="s">
        <v>217</v>
      </c>
    </row>
    <row r="144" s="1" customFormat="1">
      <c r="B144" s="48"/>
      <c r="C144" s="76"/>
      <c r="D144" s="249" t="s">
        <v>156</v>
      </c>
      <c r="E144" s="76"/>
      <c r="F144" s="250" t="s">
        <v>218</v>
      </c>
      <c r="G144" s="76"/>
      <c r="H144" s="76"/>
      <c r="I144" s="205"/>
      <c r="J144" s="76"/>
      <c r="K144" s="76"/>
      <c r="L144" s="74"/>
      <c r="M144" s="251"/>
      <c r="N144" s="49"/>
      <c r="O144" s="49"/>
      <c r="P144" s="49"/>
      <c r="Q144" s="49"/>
      <c r="R144" s="49"/>
      <c r="S144" s="49"/>
      <c r="T144" s="97"/>
      <c r="AT144" s="25" t="s">
        <v>156</v>
      </c>
      <c r="AU144" s="25" t="s">
        <v>92</v>
      </c>
    </row>
    <row r="145" s="1" customFormat="1">
      <c r="B145" s="48"/>
      <c r="C145" s="76"/>
      <c r="D145" s="249" t="s">
        <v>158</v>
      </c>
      <c r="E145" s="76"/>
      <c r="F145" s="252" t="s">
        <v>219</v>
      </c>
      <c r="G145" s="76"/>
      <c r="H145" s="76"/>
      <c r="I145" s="205"/>
      <c r="J145" s="76"/>
      <c r="K145" s="76"/>
      <c r="L145" s="74"/>
      <c r="M145" s="251"/>
      <c r="N145" s="49"/>
      <c r="O145" s="49"/>
      <c r="P145" s="49"/>
      <c r="Q145" s="49"/>
      <c r="R145" s="49"/>
      <c r="S145" s="49"/>
      <c r="T145" s="97"/>
      <c r="AT145" s="25" t="s">
        <v>158</v>
      </c>
      <c r="AU145" s="25" t="s">
        <v>92</v>
      </c>
    </row>
    <row r="146" s="12" customFormat="1">
      <c r="B146" s="253"/>
      <c r="C146" s="254"/>
      <c r="D146" s="249" t="s">
        <v>160</v>
      </c>
      <c r="E146" s="255" t="s">
        <v>83</v>
      </c>
      <c r="F146" s="256" t="s">
        <v>220</v>
      </c>
      <c r="G146" s="254"/>
      <c r="H146" s="255" t="s">
        <v>83</v>
      </c>
      <c r="I146" s="257"/>
      <c r="J146" s="254"/>
      <c r="K146" s="254"/>
      <c r="L146" s="258"/>
      <c r="M146" s="259"/>
      <c r="N146" s="260"/>
      <c r="O146" s="260"/>
      <c r="P146" s="260"/>
      <c r="Q146" s="260"/>
      <c r="R146" s="260"/>
      <c r="S146" s="260"/>
      <c r="T146" s="261"/>
      <c r="AT146" s="262" t="s">
        <v>160</v>
      </c>
      <c r="AU146" s="262" t="s">
        <v>92</v>
      </c>
      <c r="AV146" s="12" t="s">
        <v>25</v>
      </c>
      <c r="AW146" s="12" t="s">
        <v>162</v>
      </c>
      <c r="AX146" s="12" t="s">
        <v>85</v>
      </c>
      <c r="AY146" s="262" t="s">
        <v>146</v>
      </c>
    </row>
    <row r="147" s="13" customFormat="1">
      <c r="B147" s="263"/>
      <c r="C147" s="264"/>
      <c r="D147" s="249" t="s">
        <v>160</v>
      </c>
      <c r="E147" s="265" t="s">
        <v>83</v>
      </c>
      <c r="F147" s="266" t="s">
        <v>163</v>
      </c>
      <c r="G147" s="264"/>
      <c r="H147" s="267">
        <v>0.69999999999999996</v>
      </c>
      <c r="I147" s="268"/>
      <c r="J147" s="264"/>
      <c r="K147" s="264"/>
      <c r="L147" s="269"/>
      <c r="M147" s="270"/>
      <c r="N147" s="271"/>
      <c r="O147" s="271"/>
      <c r="P147" s="271"/>
      <c r="Q147" s="271"/>
      <c r="R147" s="271"/>
      <c r="S147" s="271"/>
      <c r="T147" s="272"/>
      <c r="AT147" s="273" t="s">
        <v>160</v>
      </c>
      <c r="AU147" s="273" t="s">
        <v>92</v>
      </c>
      <c r="AV147" s="13" t="s">
        <v>92</v>
      </c>
      <c r="AW147" s="13" t="s">
        <v>162</v>
      </c>
      <c r="AX147" s="13" t="s">
        <v>85</v>
      </c>
      <c r="AY147" s="273" t="s">
        <v>146</v>
      </c>
    </row>
    <row r="148" s="1" customFormat="1" ht="16.5" customHeight="1">
      <c r="B148" s="48"/>
      <c r="C148" s="237" t="s">
        <v>30</v>
      </c>
      <c r="D148" s="237" t="s">
        <v>149</v>
      </c>
      <c r="E148" s="238" t="s">
        <v>164</v>
      </c>
      <c r="F148" s="239" t="s">
        <v>165</v>
      </c>
      <c r="G148" s="240" t="s">
        <v>152</v>
      </c>
      <c r="H148" s="241">
        <v>0.69999999999999996</v>
      </c>
      <c r="I148" s="242"/>
      <c r="J148" s="243">
        <f>ROUND(I148*H148,2)</f>
        <v>0</v>
      </c>
      <c r="K148" s="239" t="s">
        <v>153</v>
      </c>
      <c r="L148" s="74"/>
      <c r="M148" s="244" t="s">
        <v>83</v>
      </c>
      <c r="N148" s="245" t="s">
        <v>55</v>
      </c>
      <c r="O148" s="49"/>
      <c r="P148" s="246">
        <f>O148*H148</f>
        <v>0</v>
      </c>
      <c r="Q148" s="246">
        <v>0</v>
      </c>
      <c r="R148" s="246">
        <f>Q148*H148</f>
        <v>0</v>
      </c>
      <c r="S148" s="246">
        <v>0</v>
      </c>
      <c r="T148" s="247">
        <f>S148*H148</f>
        <v>0</v>
      </c>
      <c r="AR148" s="25" t="s">
        <v>154</v>
      </c>
      <c r="AT148" s="25" t="s">
        <v>149</v>
      </c>
      <c r="AU148" s="25" t="s">
        <v>92</v>
      </c>
      <c r="AY148" s="25" t="s">
        <v>146</v>
      </c>
      <c r="BE148" s="248">
        <f>IF(N148="základní",J148,0)</f>
        <v>0</v>
      </c>
      <c r="BF148" s="248">
        <f>IF(N148="snížená",J148,0)</f>
        <v>0</v>
      </c>
      <c r="BG148" s="248">
        <f>IF(N148="zákl. přenesená",J148,0)</f>
        <v>0</v>
      </c>
      <c r="BH148" s="248">
        <f>IF(N148="sníž. přenesená",J148,0)</f>
        <v>0</v>
      </c>
      <c r="BI148" s="248">
        <f>IF(N148="nulová",J148,0)</f>
        <v>0</v>
      </c>
      <c r="BJ148" s="25" t="s">
        <v>25</v>
      </c>
      <c r="BK148" s="248">
        <f>ROUND(I148*H148,2)</f>
        <v>0</v>
      </c>
      <c r="BL148" s="25" t="s">
        <v>154</v>
      </c>
      <c r="BM148" s="25" t="s">
        <v>221</v>
      </c>
    </row>
    <row r="149" s="1" customFormat="1">
      <c r="B149" s="48"/>
      <c r="C149" s="76"/>
      <c r="D149" s="249" t="s">
        <v>156</v>
      </c>
      <c r="E149" s="76"/>
      <c r="F149" s="250" t="s">
        <v>167</v>
      </c>
      <c r="G149" s="76"/>
      <c r="H149" s="76"/>
      <c r="I149" s="205"/>
      <c r="J149" s="76"/>
      <c r="K149" s="76"/>
      <c r="L149" s="74"/>
      <c r="M149" s="251"/>
      <c r="N149" s="49"/>
      <c r="O149" s="49"/>
      <c r="P149" s="49"/>
      <c r="Q149" s="49"/>
      <c r="R149" s="49"/>
      <c r="S149" s="49"/>
      <c r="T149" s="97"/>
      <c r="AT149" s="25" t="s">
        <v>156</v>
      </c>
      <c r="AU149" s="25" t="s">
        <v>92</v>
      </c>
    </row>
    <row r="150" s="1" customFormat="1">
      <c r="B150" s="48"/>
      <c r="C150" s="76"/>
      <c r="D150" s="249" t="s">
        <v>158</v>
      </c>
      <c r="E150" s="76"/>
      <c r="F150" s="252" t="s">
        <v>168</v>
      </c>
      <c r="G150" s="76"/>
      <c r="H150" s="76"/>
      <c r="I150" s="205"/>
      <c r="J150" s="76"/>
      <c r="K150" s="76"/>
      <c r="L150" s="74"/>
      <c r="M150" s="251"/>
      <c r="N150" s="49"/>
      <c r="O150" s="49"/>
      <c r="P150" s="49"/>
      <c r="Q150" s="49"/>
      <c r="R150" s="49"/>
      <c r="S150" s="49"/>
      <c r="T150" s="97"/>
      <c r="AT150" s="25" t="s">
        <v>158</v>
      </c>
      <c r="AU150" s="25" t="s">
        <v>92</v>
      </c>
    </row>
    <row r="151" s="12" customFormat="1">
      <c r="B151" s="253"/>
      <c r="C151" s="254"/>
      <c r="D151" s="249" t="s">
        <v>160</v>
      </c>
      <c r="E151" s="255" t="s">
        <v>83</v>
      </c>
      <c r="F151" s="256" t="s">
        <v>220</v>
      </c>
      <c r="G151" s="254"/>
      <c r="H151" s="255" t="s">
        <v>83</v>
      </c>
      <c r="I151" s="257"/>
      <c r="J151" s="254"/>
      <c r="K151" s="254"/>
      <c r="L151" s="258"/>
      <c r="M151" s="259"/>
      <c r="N151" s="260"/>
      <c r="O151" s="260"/>
      <c r="P151" s="260"/>
      <c r="Q151" s="260"/>
      <c r="R151" s="260"/>
      <c r="S151" s="260"/>
      <c r="T151" s="261"/>
      <c r="AT151" s="262" t="s">
        <v>160</v>
      </c>
      <c r="AU151" s="262" t="s">
        <v>92</v>
      </c>
      <c r="AV151" s="12" t="s">
        <v>25</v>
      </c>
      <c r="AW151" s="12" t="s">
        <v>162</v>
      </c>
      <c r="AX151" s="12" t="s">
        <v>85</v>
      </c>
      <c r="AY151" s="262" t="s">
        <v>146</v>
      </c>
    </row>
    <row r="152" s="13" customFormat="1">
      <c r="B152" s="263"/>
      <c r="C152" s="264"/>
      <c r="D152" s="249" t="s">
        <v>160</v>
      </c>
      <c r="E152" s="265" t="s">
        <v>83</v>
      </c>
      <c r="F152" s="266" t="s">
        <v>163</v>
      </c>
      <c r="G152" s="264"/>
      <c r="H152" s="267">
        <v>0.69999999999999996</v>
      </c>
      <c r="I152" s="268"/>
      <c r="J152" s="264"/>
      <c r="K152" s="264"/>
      <c r="L152" s="269"/>
      <c r="M152" s="270"/>
      <c r="N152" s="271"/>
      <c r="O152" s="271"/>
      <c r="P152" s="271"/>
      <c r="Q152" s="271"/>
      <c r="R152" s="271"/>
      <c r="S152" s="271"/>
      <c r="T152" s="272"/>
      <c r="AT152" s="273" t="s">
        <v>160</v>
      </c>
      <c r="AU152" s="273" t="s">
        <v>92</v>
      </c>
      <c r="AV152" s="13" t="s">
        <v>92</v>
      </c>
      <c r="AW152" s="13" t="s">
        <v>162</v>
      </c>
      <c r="AX152" s="13" t="s">
        <v>85</v>
      </c>
      <c r="AY152" s="273" t="s">
        <v>146</v>
      </c>
    </row>
    <row r="153" s="1" customFormat="1" ht="16.5" customHeight="1">
      <c r="B153" s="48"/>
      <c r="C153" s="237" t="s">
        <v>222</v>
      </c>
      <c r="D153" s="237" t="s">
        <v>149</v>
      </c>
      <c r="E153" s="238" t="s">
        <v>223</v>
      </c>
      <c r="F153" s="239" t="s">
        <v>224</v>
      </c>
      <c r="G153" s="240" t="s">
        <v>152</v>
      </c>
      <c r="H153" s="241">
        <v>6.6559999999999997</v>
      </c>
      <c r="I153" s="242"/>
      <c r="J153" s="243">
        <f>ROUND(I153*H153,2)</f>
        <v>0</v>
      </c>
      <c r="K153" s="239" t="s">
        <v>153</v>
      </c>
      <c r="L153" s="74"/>
      <c r="M153" s="244" t="s">
        <v>83</v>
      </c>
      <c r="N153" s="245" t="s">
        <v>55</v>
      </c>
      <c r="O153" s="49"/>
      <c r="P153" s="246">
        <f>O153*H153</f>
        <v>0</v>
      </c>
      <c r="Q153" s="246">
        <v>0</v>
      </c>
      <c r="R153" s="246">
        <f>Q153*H153</f>
        <v>0</v>
      </c>
      <c r="S153" s="246">
        <v>0</v>
      </c>
      <c r="T153" s="247">
        <f>S153*H153</f>
        <v>0</v>
      </c>
      <c r="AR153" s="25" t="s">
        <v>154</v>
      </c>
      <c r="AT153" s="25" t="s">
        <v>149</v>
      </c>
      <c r="AU153" s="25" t="s">
        <v>92</v>
      </c>
      <c r="AY153" s="25" t="s">
        <v>146</v>
      </c>
      <c r="BE153" s="248">
        <f>IF(N153="základní",J153,0)</f>
        <v>0</v>
      </c>
      <c r="BF153" s="248">
        <f>IF(N153="snížená",J153,0)</f>
        <v>0</v>
      </c>
      <c r="BG153" s="248">
        <f>IF(N153="zákl. přenesená",J153,0)</f>
        <v>0</v>
      </c>
      <c r="BH153" s="248">
        <f>IF(N153="sníž. přenesená",J153,0)</f>
        <v>0</v>
      </c>
      <c r="BI153" s="248">
        <f>IF(N153="nulová",J153,0)</f>
        <v>0</v>
      </c>
      <c r="BJ153" s="25" t="s">
        <v>25</v>
      </c>
      <c r="BK153" s="248">
        <f>ROUND(I153*H153,2)</f>
        <v>0</v>
      </c>
      <c r="BL153" s="25" t="s">
        <v>154</v>
      </c>
      <c r="BM153" s="25" t="s">
        <v>225</v>
      </c>
    </row>
    <row r="154" s="1" customFormat="1">
      <c r="B154" s="48"/>
      <c r="C154" s="76"/>
      <c r="D154" s="249" t="s">
        <v>156</v>
      </c>
      <c r="E154" s="76"/>
      <c r="F154" s="250" t="s">
        <v>226</v>
      </c>
      <c r="G154" s="76"/>
      <c r="H154" s="76"/>
      <c r="I154" s="205"/>
      <c r="J154" s="76"/>
      <c r="K154" s="76"/>
      <c r="L154" s="74"/>
      <c r="M154" s="251"/>
      <c r="N154" s="49"/>
      <c r="O154" s="49"/>
      <c r="P154" s="49"/>
      <c r="Q154" s="49"/>
      <c r="R154" s="49"/>
      <c r="S154" s="49"/>
      <c r="T154" s="97"/>
      <c r="AT154" s="25" t="s">
        <v>156</v>
      </c>
      <c r="AU154" s="25" t="s">
        <v>92</v>
      </c>
    </row>
    <row r="155" s="1" customFormat="1">
      <c r="B155" s="48"/>
      <c r="C155" s="76"/>
      <c r="D155" s="249" t="s">
        <v>158</v>
      </c>
      <c r="E155" s="76"/>
      <c r="F155" s="252" t="s">
        <v>227</v>
      </c>
      <c r="G155" s="76"/>
      <c r="H155" s="76"/>
      <c r="I155" s="205"/>
      <c r="J155" s="76"/>
      <c r="K155" s="76"/>
      <c r="L155" s="74"/>
      <c r="M155" s="251"/>
      <c r="N155" s="49"/>
      <c r="O155" s="49"/>
      <c r="P155" s="49"/>
      <c r="Q155" s="49"/>
      <c r="R155" s="49"/>
      <c r="S155" s="49"/>
      <c r="T155" s="97"/>
      <c r="AT155" s="25" t="s">
        <v>158</v>
      </c>
      <c r="AU155" s="25" t="s">
        <v>92</v>
      </c>
    </row>
    <row r="156" s="12" customFormat="1">
      <c r="B156" s="253"/>
      <c r="C156" s="254"/>
      <c r="D156" s="249" t="s">
        <v>160</v>
      </c>
      <c r="E156" s="255" t="s">
        <v>83</v>
      </c>
      <c r="F156" s="256" t="s">
        <v>228</v>
      </c>
      <c r="G156" s="254"/>
      <c r="H156" s="255" t="s">
        <v>83</v>
      </c>
      <c r="I156" s="257"/>
      <c r="J156" s="254"/>
      <c r="K156" s="254"/>
      <c r="L156" s="258"/>
      <c r="M156" s="259"/>
      <c r="N156" s="260"/>
      <c r="O156" s="260"/>
      <c r="P156" s="260"/>
      <c r="Q156" s="260"/>
      <c r="R156" s="260"/>
      <c r="S156" s="260"/>
      <c r="T156" s="261"/>
      <c r="AT156" s="262" t="s">
        <v>160</v>
      </c>
      <c r="AU156" s="262" t="s">
        <v>92</v>
      </c>
      <c r="AV156" s="12" t="s">
        <v>25</v>
      </c>
      <c r="AW156" s="12" t="s">
        <v>162</v>
      </c>
      <c r="AX156" s="12" t="s">
        <v>85</v>
      </c>
      <c r="AY156" s="262" t="s">
        <v>146</v>
      </c>
    </row>
    <row r="157" s="13" customFormat="1">
      <c r="B157" s="263"/>
      <c r="C157" s="264"/>
      <c r="D157" s="249" t="s">
        <v>160</v>
      </c>
      <c r="E157" s="265" t="s">
        <v>83</v>
      </c>
      <c r="F157" s="266" t="s">
        <v>229</v>
      </c>
      <c r="G157" s="264"/>
      <c r="H157" s="267">
        <v>2.355</v>
      </c>
      <c r="I157" s="268"/>
      <c r="J157" s="264"/>
      <c r="K157" s="264"/>
      <c r="L157" s="269"/>
      <c r="M157" s="270"/>
      <c r="N157" s="271"/>
      <c r="O157" s="271"/>
      <c r="P157" s="271"/>
      <c r="Q157" s="271"/>
      <c r="R157" s="271"/>
      <c r="S157" s="271"/>
      <c r="T157" s="272"/>
      <c r="AT157" s="273" t="s">
        <v>160</v>
      </c>
      <c r="AU157" s="273" t="s">
        <v>92</v>
      </c>
      <c r="AV157" s="13" t="s">
        <v>92</v>
      </c>
      <c r="AW157" s="13" t="s">
        <v>162</v>
      </c>
      <c r="AX157" s="13" t="s">
        <v>85</v>
      </c>
      <c r="AY157" s="273" t="s">
        <v>146</v>
      </c>
    </row>
    <row r="158" s="12" customFormat="1">
      <c r="B158" s="253"/>
      <c r="C158" s="254"/>
      <c r="D158" s="249" t="s">
        <v>160</v>
      </c>
      <c r="E158" s="255" t="s">
        <v>83</v>
      </c>
      <c r="F158" s="256" t="s">
        <v>182</v>
      </c>
      <c r="G158" s="254"/>
      <c r="H158" s="255" t="s">
        <v>83</v>
      </c>
      <c r="I158" s="257"/>
      <c r="J158" s="254"/>
      <c r="K158" s="254"/>
      <c r="L158" s="258"/>
      <c r="M158" s="259"/>
      <c r="N158" s="260"/>
      <c r="O158" s="260"/>
      <c r="P158" s="260"/>
      <c r="Q158" s="260"/>
      <c r="R158" s="260"/>
      <c r="S158" s="260"/>
      <c r="T158" s="261"/>
      <c r="AT158" s="262" t="s">
        <v>160</v>
      </c>
      <c r="AU158" s="262" t="s">
        <v>92</v>
      </c>
      <c r="AV158" s="12" t="s">
        <v>25</v>
      </c>
      <c r="AW158" s="12" t="s">
        <v>162</v>
      </c>
      <c r="AX158" s="12" t="s">
        <v>85</v>
      </c>
      <c r="AY158" s="262" t="s">
        <v>146</v>
      </c>
    </row>
    <row r="159" s="13" customFormat="1">
      <c r="B159" s="263"/>
      <c r="C159" s="264"/>
      <c r="D159" s="249" t="s">
        <v>160</v>
      </c>
      <c r="E159" s="265" t="s">
        <v>83</v>
      </c>
      <c r="F159" s="266" t="s">
        <v>183</v>
      </c>
      <c r="G159" s="264"/>
      <c r="H159" s="267">
        <v>1.3345</v>
      </c>
      <c r="I159" s="268"/>
      <c r="J159" s="264"/>
      <c r="K159" s="264"/>
      <c r="L159" s="269"/>
      <c r="M159" s="270"/>
      <c r="N159" s="271"/>
      <c r="O159" s="271"/>
      <c r="P159" s="271"/>
      <c r="Q159" s="271"/>
      <c r="R159" s="271"/>
      <c r="S159" s="271"/>
      <c r="T159" s="272"/>
      <c r="AT159" s="273" t="s">
        <v>160</v>
      </c>
      <c r="AU159" s="273" t="s">
        <v>92</v>
      </c>
      <c r="AV159" s="13" t="s">
        <v>92</v>
      </c>
      <c r="AW159" s="13" t="s">
        <v>162</v>
      </c>
      <c r="AX159" s="13" t="s">
        <v>85</v>
      </c>
      <c r="AY159" s="273" t="s">
        <v>146</v>
      </c>
    </row>
    <row r="160" s="13" customFormat="1">
      <c r="B160" s="263"/>
      <c r="C160" s="264"/>
      <c r="D160" s="249" t="s">
        <v>160</v>
      </c>
      <c r="E160" s="265" t="s">
        <v>83</v>
      </c>
      <c r="F160" s="266" t="s">
        <v>190</v>
      </c>
      <c r="G160" s="264"/>
      <c r="H160" s="267">
        <v>4.9500000000000002</v>
      </c>
      <c r="I160" s="268"/>
      <c r="J160" s="264"/>
      <c r="K160" s="264"/>
      <c r="L160" s="269"/>
      <c r="M160" s="270"/>
      <c r="N160" s="271"/>
      <c r="O160" s="271"/>
      <c r="P160" s="271"/>
      <c r="Q160" s="271"/>
      <c r="R160" s="271"/>
      <c r="S160" s="271"/>
      <c r="T160" s="272"/>
      <c r="AT160" s="273" t="s">
        <v>160</v>
      </c>
      <c r="AU160" s="273" t="s">
        <v>92</v>
      </c>
      <c r="AV160" s="13" t="s">
        <v>92</v>
      </c>
      <c r="AW160" s="13" t="s">
        <v>162</v>
      </c>
      <c r="AX160" s="13" t="s">
        <v>85</v>
      </c>
      <c r="AY160" s="273" t="s">
        <v>146</v>
      </c>
    </row>
    <row r="161" s="13" customFormat="1">
      <c r="B161" s="263"/>
      <c r="C161" s="264"/>
      <c r="D161" s="249" t="s">
        <v>160</v>
      </c>
      <c r="E161" s="265" t="s">
        <v>83</v>
      </c>
      <c r="F161" s="266" t="s">
        <v>230</v>
      </c>
      <c r="G161" s="264"/>
      <c r="H161" s="267">
        <v>-0.333625</v>
      </c>
      <c r="I161" s="268"/>
      <c r="J161" s="264"/>
      <c r="K161" s="264"/>
      <c r="L161" s="269"/>
      <c r="M161" s="270"/>
      <c r="N161" s="271"/>
      <c r="O161" s="271"/>
      <c r="P161" s="271"/>
      <c r="Q161" s="271"/>
      <c r="R161" s="271"/>
      <c r="S161" s="271"/>
      <c r="T161" s="272"/>
      <c r="AT161" s="273" t="s">
        <v>160</v>
      </c>
      <c r="AU161" s="273" t="s">
        <v>92</v>
      </c>
      <c r="AV161" s="13" t="s">
        <v>92</v>
      </c>
      <c r="AW161" s="13" t="s">
        <v>162</v>
      </c>
      <c r="AX161" s="13" t="s">
        <v>85</v>
      </c>
      <c r="AY161" s="273" t="s">
        <v>146</v>
      </c>
    </row>
    <row r="162" s="13" customFormat="1">
      <c r="B162" s="263"/>
      <c r="C162" s="264"/>
      <c r="D162" s="249" t="s">
        <v>160</v>
      </c>
      <c r="E162" s="265" t="s">
        <v>83</v>
      </c>
      <c r="F162" s="266" t="s">
        <v>231</v>
      </c>
      <c r="G162" s="264"/>
      <c r="H162" s="267">
        <v>-1.155</v>
      </c>
      <c r="I162" s="268"/>
      <c r="J162" s="264"/>
      <c r="K162" s="264"/>
      <c r="L162" s="269"/>
      <c r="M162" s="270"/>
      <c r="N162" s="271"/>
      <c r="O162" s="271"/>
      <c r="P162" s="271"/>
      <c r="Q162" s="271"/>
      <c r="R162" s="271"/>
      <c r="S162" s="271"/>
      <c r="T162" s="272"/>
      <c r="AT162" s="273" t="s">
        <v>160</v>
      </c>
      <c r="AU162" s="273" t="s">
        <v>92</v>
      </c>
      <c r="AV162" s="13" t="s">
        <v>92</v>
      </c>
      <c r="AW162" s="13" t="s">
        <v>162</v>
      </c>
      <c r="AX162" s="13" t="s">
        <v>85</v>
      </c>
      <c r="AY162" s="273" t="s">
        <v>146</v>
      </c>
    </row>
    <row r="163" s="13" customFormat="1">
      <c r="B163" s="263"/>
      <c r="C163" s="264"/>
      <c r="D163" s="249" t="s">
        <v>160</v>
      </c>
      <c r="E163" s="265" t="s">
        <v>83</v>
      </c>
      <c r="F163" s="266" t="s">
        <v>232</v>
      </c>
      <c r="G163" s="264"/>
      <c r="H163" s="267">
        <v>-0.495</v>
      </c>
      <c r="I163" s="268"/>
      <c r="J163" s="264"/>
      <c r="K163" s="264"/>
      <c r="L163" s="269"/>
      <c r="M163" s="270"/>
      <c r="N163" s="271"/>
      <c r="O163" s="271"/>
      <c r="P163" s="271"/>
      <c r="Q163" s="271"/>
      <c r="R163" s="271"/>
      <c r="S163" s="271"/>
      <c r="T163" s="272"/>
      <c r="AT163" s="273" t="s">
        <v>160</v>
      </c>
      <c r="AU163" s="273" t="s">
        <v>92</v>
      </c>
      <c r="AV163" s="13" t="s">
        <v>92</v>
      </c>
      <c r="AW163" s="13" t="s">
        <v>162</v>
      </c>
      <c r="AX163" s="13" t="s">
        <v>85</v>
      </c>
      <c r="AY163" s="273" t="s">
        <v>146</v>
      </c>
    </row>
    <row r="164" s="1" customFormat="1" ht="16.5" customHeight="1">
      <c r="B164" s="48"/>
      <c r="C164" s="274" t="s">
        <v>233</v>
      </c>
      <c r="D164" s="274" t="s">
        <v>234</v>
      </c>
      <c r="E164" s="275" t="s">
        <v>235</v>
      </c>
      <c r="F164" s="276" t="s">
        <v>236</v>
      </c>
      <c r="G164" s="277" t="s">
        <v>208</v>
      </c>
      <c r="H164" s="278">
        <v>13.311999999999999</v>
      </c>
      <c r="I164" s="279"/>
      <c r="J164" s="280">
        <f>ROUND(I164*H164,2)</f>
        <v>0</v>
      </c>
      <c r="K164" s="276" t="s">
        <v>153</v>
      </c>
      <c r="L164" s="281"/>
      <c r="M164" s="282" t="s">
        <v>83</v>
      </c>
      <c r="N164" s="283" t="s">
        <v>55</v>
      </c>
      <c r="O164" s="49"/>
      <c r="P164" s="246">
        <f>O164*H164</f>
        <v>0</v>
      </c>
      <c r="Q164" s="246">
        <v>1</v>
      </c>
      <c r="R164" s="246">
        <f>Q164*H164</f>
        <v>13.311999999999999</v>
      </c>
      <c r="S164" s="246">
        <v>0</v>
      </c>
      <c r="T164" s="247">
        <f>S164*H164</f>
        <v>0</v>
      </c>
      <c r="AR164" s="25" t="s">
        <v>205</v>
      </c>
      <c r="AT164" s="25" t="s">
        <v>234</v>
      </c>
      <c r="AU164" s="25" t="s">
        <v>92</v>
      </c>
      <c r="AY164" s="25" t="s">
        <v>146</v>
      </c>
      <c r="BE164" s="248">
        <f>IF(N164="základní",J164,0)</f>
        <v>0</v>
      </c>
      <c r="BF164" s="248">
        <f>IF(N164="snížená",J164,0)</f>
        <v>0</v>
      </c>
      <c r="BG164" s="248">
        <f>IF(N164="zákl. přenesená",J164,0)</f>
        <v>0</v>
      </c>
      <c r="BH164" s="248">
        <f>IF(N164="sníž. přenesená",J164,0)</f>
        <v>0</v>
      </c>
      <c r="BI164" s="248">
        <f>IF(N164="nulová",J164,0)</f>
        <v>0</v>
      </c>
      <c r="BJ164" s="25" t="s">
        <v>25</v>
      </c>
      <c r="BK164" s="248">
        <f>ROUND(I164*H164,2)</f>
        <v>0</v>
      </c>
      <c r="BL164" s="25" t="s">
        <v>154</v>
      </c>
      <c r="BM164" s="25" t="s">
        <v>237</v>
      </c>
    </row>
    <row r="165" s="1" customFormat="1">
      <c r="B165" s="48"/>
      <c r="C165" s="76"/>
      <c r="D165" s="249" t="s">
        <v>156</v>
      </c>
      <c r="E165" s="76"/>
      <c r="F165" s="250" t="s">
        <v>238</v>
      </c>
      <c r="G165" s="76"/>
      <c r="H165" s="76"/>
      <c r="I165" s="205"/>
      <c r="J165" s="76"/>
      <c r="K165" s="76"/>
      <c r="L165" s="74"/>
      <c r="M165" s="251"/>
      <c r="N165" s="49"/>
      <c r="O165" s="49"/>
      <c r="P165" s="49"/>
      <c r="Q165" s="49"/>
      <c r="R165" s="49"/>
      <c r="S165" s="49"/>
      <c r="T165" s="97"/>
      <c r="AT165" s="25" t="s">
        <v>156</v>
      </c>
      <c r="AU165" s="25" t="s">
        <v>92</v>
      </c>
    </row>
    <row r="166" s="12" customFormat="1">
      <c r="B166" s="253"/>
      <c r="C166" s="254"/>
      <c r="D166" s="249" t="s">
        <v>160</v>
      </c>
      <c r="E166" s="255" t="s">
        <v>83</v>
      </c>
      <c r="F166" s="256" t="s">
        <v>228</v>
      </c>
      <c r="G166" s="254"/>
      <c r="H166" s="255" t="s">
        <v>83</v>
      </c>
      <c r="I166" s="257"/>
      <c r="J166" s="254"/>
      <c r="K166" s="254"/>
      <c r="L166" s="258"/>
      <c r="M166" s="259"/>
      <c r="N166" s="260"/>
      <c r="O166" s="260"/>
      <c r="P166" s="260"/>
      <c r="Q166" s="260"/>
      <c r="R166" s="260"/>
      <c r="S166" s="260"/>
      <c r="T166" s="261"/>
      <c r="AT166" s="262" t="s">
        <v>160</v>
      </c>
      <c r="AU166" s="262" t="s">
        <v>92</v>
      </c>
      <c r="AV166" s="12" t="s">
        <v>25</v>
      </c>
      <c r="AW166" s="12" t="s">
        <v>162</v>
      </c>
      <c r="AX166" s="12" t="s">
        <v>85</v>
      </c>
      <c r="AY166" s="262" t="s">
        <v>146</v>
      </c>
    </row>
    <row r="167" s="13" customFormat="1">
      <c r="B167" s="263"/>
      <c r="C167" s="264"/>
      <c r="D167" s="249" t="s">
        <v>160</v>
      </c>
      <c r="E167" s="265" t="s">
        <v>83</v>
      </c>
      <c r="F167" s="266" t="s">
        <v>229</v>
      </c>
      <c r="G167" s="264"/>
      <c r="H167" s="267">
        <v>2.355</v>
      </c>
      <c r="I167" s="268"/>
      <c r="J167" s="264"/>
      <c r="K167" s="264"/>
      <c r="L167" s="269"/>
      <c r="M167" s="270"/>
      <c r="N167" s="271"/>
      <c r="O167" s="271"/>
      <c r="P167" s="271"/>
      <c r="Q167" s="271"/>
      <c r="R167" s="271"/>
      <c r="S167" s="271"/>
      <c r="T167" s="272"/>
      <c r="AT167" s="273" t="s">
        <v>160</v>
      </c>
      <c r="AU167" s="273" t="s">
        <v>92</v>
      </c>
      <c r="AV167" s="13" t="s">
        <v>92</v>
      </c>
      <c r="AW167" s="13" t="s">
        <v>162</v>
      </c>
      <c r="AX167" s="13" t="s">
        <v>85</v>
      </c>
      <c r="AY167" s="273" t="s">
        <v>146</v>
      </c>
    </row>
    <row r="168" s="12" customFormat="1">
      <c r="B168" s="253"/>
      <c r="C168" s="254"/>
      <c r="D168" s="249" t="s">
        <v>160</v>
      </c>
      <c r="E168" s="255" t="s">
        <v>83</v>
      </c>
      <c r="F168" s="256" t="s">
        <v>182</v>
      </c>
      <c r="G168" s="254"/>
      <c r="H168" s="255" t="s">
        <v>83</v>
      </c>
      <c r="I168" s="257"/>
      <c r="J168" s="254"/>
      <c r="K168" s="254"/>
      <c r="L168" s="258"/>
      <c r="M168" s="259"/>
      <c r="N168" s="260"/>
      <c r="O168" s="260"/>
      <c r="P168" s="260"/>
      <c r="Q168" s="260"/>
      <c r="R168" s="260"/>
      <c r="S168" s="260"/>
      <c r="T168" s="261"/>
      <c r="AT168" s="262" t="s">
        <v>160</v>
      </c>
      <c r="AU168" s="262" t="s">
        <v>92</v>
      </c>
      <c r="AV168" s="12" t="s">
        <v>25</v>
      </c>
      <c r="AW168" s="12" t="s">
        <v>162</v>
      </c>
      <c r="AX168" s="12" t="s">
        <v>85</v>
      </c>
      <c r="AY168" s="262" t="s">
        <v>146</v>
      </c>
    </row>
    <row r="169" s="13" customFormat="1">
      <c r="B169" s="263"/>
      <c r="C169" s="264"/>
      <c r="D169" s="249" t="s">
        <v>160</v>
      </c>
      <c r="E169" s="265" t="s">
        <v>83</v>
      </c>
      <c r="F169" s="266" t="s">
        <v>183</v>
      </c>
      <c r="G169" s="264"/>
      <c r="H169" s="267">
        <v>1.3345</v>
      </c>
      <c r="I169" s="268"/>
      <c r="J169" s="264"/>
      <c r="K169" s="264"/>
      <c r="L169" s="269"/>
      <c r="M169" s="270"/>
      <c r="N169" s="271"/>
      <c r="O169" s="271"/>
      <c r="P169" s="271"/>
      <c r="Q169" s="271"/>
      <c r="R169" s="271"/>
      <c r="S169" s="271"/>
      <c r="T169" s="272"/>
      <c r="AT169" s="273" t="s">
        <v>160</v>
      </c>
      <c r="AU169" s="273" t="s">
        <v>92</v>
      </c>
      <c r="AV169" s="13" t="s">
        <v>92</v>
      </c>
      <c r="AW169" s="13" t="s">
        <v>162</v>
      </c>
      <c r="AX169" s="13" t="s">
        <v>85</v>
      </c>
      <c r="AY169" s="273" t="s">
        <v>146</v>
      </c>
    </row>
    <row r="170" s="13" customFormat="1">
      <c r="B170" s="263"/>
      <c r="C170" s="264"/>
      <c r="D170" s="249" t="s">
        <v>160</v>
      </c>
      <c r="E170" s="265" t="s">
        <v>83</v>
      </c>
      <c r="F170" s="266" t="s">
        <v>190</v>
      </c>
      <c r="G170" s="264"/>
      <c r="H170" s="267">
        <v>4.9500000000000002</v>
      </c>
      <c r="I170" s="268"/>
      <c r="J170" s="264"/>
      <c r="K170" s="264"/>
      <c r="L170" s="269"/>
      <c r="M170" s="270"/>
      <c r="N170" s="271"/>
      <c r="O170" s="271"/>
      <c r="P170" s="271"/>
      <c r="Q170" s="271"/>
      <c r="R170" s="271"/>
      <c r="S170" s="271"/>
      <c r="T170" s="272"/>
      <c r="AT170" s="273" t="s">
        <v>160</v>
      </c>
      <c r="AU170" s="273" t="s">
        <v>92</v>
      </c>
      <c r="AV170" s="13" t="s">
        <v>92</v>
      </c>
      <c r="AW170" s="13" t="s">
        <v>162</v>
      </c>
      <c r="AX170" s="13" t="s">
        <v>85</v>
      </c>
      <c r="AY170" s="273" t="s">
        <v>146</v>
      </c>
    </row>
    <row r="171" s="13" customFormat="1">
      <c r="B171" s="263"/>
      <c r="C171" s="264"/>
      <c r="D171" s="249" t="s">
        <v>160</v>
      </c>
      <c r="E171" s="265" t="s">
        <v>83</v>
      </c>
      <c r="F171" s="266" t="s">
        <v>230</v>
      </c>
      <c r="G171" s="264"/>
      <c r="H171" s="267">
        <v>-0.333625</v>
      </c>
      <c r="I171" s="268"/>
      <c r="J171" s="264"/>
      <c r="K171" s="264"/>
      <c r="L171" s="269"/>
      <c r="M171" s="270"/>
      <c r="N171" s="271"/>
      <c r="O171" s="271"/>
      <c r="P171" s="271"/>
      <c r="Q171" s="271"/>
      <c r="R171" s="271"/>
      <c r="S171" s="271"/>
      <c r="T171" s="272"/>
      <c r="AT171" s="273" t="s">
        <v>160</v>
      </c>
      <c r="AU171" s="273" t="s">
        <v>92</v>
      </c>
      <c r="AV171" s="13" t="s">
        <v>92</v>
      </c>
      <c r="AW171" s="13" t="s">
        <v>162</v>
      </c>
      <c r="AX171" s="13" t="s">
        <v>85</v>
      </c>
      <c r="AY171" s="273" t="s">
        <v>146</v>
      </c>
    </row>
    <row r="172" s="13" customFormat="1">
      <c r="B172" s="263"/>
      <c r="C172" s="264"/>
      <c r="D172" s="249" t="s">
        <v>160</v>
      </c>
      <c r="E172" s="265" t="s">
        <v>83</v>
      </c>
      <c r="F172" s="266" t="s">
        <v>231</v>
      </c>
      <c r="G172" s="264"/>
      <c r="H172" s="267">
        <v>-1.155</v>
      </c>
      <c r="I172" s="268"/>
      <c r="J172" s="264"/>
      <c r="K172" s="264"/>
      <c r="L172" s="269"/>
      <c r="M172" s="270"/>
      <c r="N172" s="271"/>
      <c r="O172" s="271"/>
      <c r="P172" s="271"/>
      <c r="Q172" s="271"/>
      <c r="R172" s="271"/>
      <c r="S172" s="271"/>
      <c r="T172" s="272"/>
      <c r="AT172" s="273" t="s">
        <v>160</v>
      </c>
      <c r="AU172" s="273" t="s">
        <v>92</v>
      </c>
      <c r="AV172" s="13" t="s">
        <v>92</v>
      </c>
      <c r="AW172" s="13" t="s">
        <v>162</v>
      </c>
      <c r="AX172" s="13" t="s">
        <v>85</v>
      </c>
      <c r="AY172" s="273" t="s">
        <v>146</v>
      </c>
    </row>
    <row r="173" s="13" customFormat="1">
      <c r="B173" s="263"/>
      <c r="C173" s="264"/>
      <c r="D173" s="249" t="s">
        <v>160</v>
      </c>
      <c r="E173" s="265" t="s">
        <v>83</v>
      </c>
      <c r="F173" s="266" t="s">
        <v>232</v>
      </c>
      <c r="G173" s="264"/>
      <c r="H173" s="267">
        <v>-0.495</v>
      </c>
      <c r="I173" s="268"/>
      <c r="J173" s="264"/>
      <c r="K173" s="264"/>
      <c r="L173" s="269"/>
      <c r="M173" s="270"/>
      <c r="N173" s="271"/>
      <c r="O173" s="271"/>
      <c r="P173" s="271"/>
      <c r="Q173" s="271"/>
      <c r="R173" s="271"/>
      <c r="S173" s="271"/>
      <c r="T173" s="272"/>
      <c r="AT173" s="273" t="s">
        <v>160</v>
      </c>
      <c r="AU173" s="273" t="s">
        <v>92</v>
      </c>
      <c r="AV173" s="13" t="s">
        <v>92</v>
      </c>
      <c r="AW173" s="13" t="s">
        <v>162</v>
      </c>
      <c r="AX173" s="13" t="s">
        <v>85</v>
      </c>
      <c r="AY173" s="273" t="s">
        <v>146</v>
      </c>
    </row>
    <row r="174" s="14" customFormat="1">
      <c r="B174" s="284"/>
      <c r="C174" s="285"/>
      <c r="D174" s="249" t="s">
        <v>160</v>
      </c>
      <c r="E174" s="286" t="s">
        <v>83</v>
      </c>
      <c r="F174" s="287" t="s">
        <v>239</v>
      </c>
      <c r="G174" s="285"/>
      <c r="H174" s="288">
        <v>6.655875</v>
      </c>
      <c r="I174" s="289"/>
      <c r="J174" s="285"/>
      <c r="K174" s="285"/>
      <c r="L174" s="290"/>
      <c r="M174" s="291"/>
      <c r="N174" s="292"/>
      <c r="O174" s="292"/>
      <c r="P174" s="292"/>
      <c r="Q174" s="292"/>
      <c r="R174" s="292"/>
      <c r="S174" s="292"/>
      <c r="T174" s="293"/>
      <c r="AT174" s="294" t="s">
        <v>160</v>
      </c>
      <c r="AU174" s="294" t="s">
        <v>92</v>
      </c>
      <c r="AV174" s="14" t="s">
        <v>169</v>
      </c>
      <c r="AW174" s="14" t="s">
        <v>162</v>
      </c>
      <c r="AX174" s="14" t="s">
        <v>85</v>
      </c>
      <c r="AY174" s="294" t="s">
        <v>146</v>
      </c>
    </row>
    <row r="175" s="13" customFormat="1">
      <c r="B175" s="263"/>
      <c r="C175" s="264"/>
      <c r="D175" s="249" t="s">
        <v>160</v>
      </c>
      <c r="E175" s="265" t="s">
        <v>83</v>
      </c>
      <c r="F175" s="266" t="s">
        <v>240</v>
      </c>
      <c r="G175" s="264"/>
      <c r="H175" s="267">
        <v>13.311999999999999</v>
      </c>
      <c r="I175" s="268"/>
      <c r="J175" s="264"/>
      <c r="K175" s="264"/>
      <c r="L175" s="269"/>
      <c r="M175" s="270"/>
      <c r="N175" s="271"/>
      <c r="O175" s="271"/>
      <c r="P175" s="271"/>
      <c r="Q175" s="271"/>
      <c r="R175" s="271"/>
      <c r="S175" s="271"/>
      <c r="T175" s="272"/>
      <c r="AT175" s="273" t="s">
        <v>160</v>
      </c>
      <c r="AU175" s="273" t="s">
        <v>92</v>
      </c>
      <c r="AV175" s="13" t="s">
        <v>92</v>
      </c>
      <c r="AW175" s="13" t="s">
        <v>162</v>
      </c>
      <c r="AX175" s="13" t="s">
        <v>25</v>
      </c>
      <c r="AY175" s="273" t="s">
        <v>146</v>
      </c>
    </row>
    <row r="176" s="1" customFormat="1" ht="25.5" customHeight="1">
      <c r="B176" s="48"/>
      <c r="C176" s="237" t="s">
        <v>241</v>
      </c>
      <c r="D176" s="237" t="s">
        <v>149</v>
      </c>
      <c r="E176" s="238" t="s">
        <v>242</v>
      </c>
      <c r="F176" s="239" t="s">
        <v>243</v>
      </c>
      <c r="G176" s="240" t="s">
        <v>152</v>
      </c>
      <c r="H176" s="241">
        <v>1.087</v>
      </c>
      <c r="I176" s="242"/>
      <c r="J176" s="243">
        <f>ROUND(I176*H176,2)</f>
        <v>0</v>
      </c>
      <c r="K176" s="239" t="s">
        <v>153</v>
      </c>
      <c r="L176" s="74"/>
      <c r="M176" s="244" t="s">
        <v>83</v>
      </c>
      <c r="N176" s="245" t="s">
        <v>55</v>
      </c>
      <c r="O176" s="49"/>
      <c r="P176" s="246">
        <f>O176*H176</f>
        <v>0</v>
      </c>
      <c r="Q176" s="246">
        <v>0</v>
      </c>
      <c r="R176" s="246">
        <f>Q176*H176</f>
        <v>0</v>
      </c>
      <c r="S176" s="246">
        <v>0</v>
      </c>
      <c r="T176" s="247">
        <f>S176*H176</f>
        <v>0</v>
      </c>
      <c r="AR176" s="25" t="s">
        <v>154</v>
      </c>
      <c r="AT176" s="25" t="s">
        <v>149</v>
      </c>
      <c r="AU176" s="25" t="s">
        <v>92</v>
      </c>
      <c r="AY176" s="25" t="s">
        <v>146</v>
      </c>
      <c r="BE176" s="248">
        <f>IF(N176="základní",J176,0)</f>
        <v>0</v>
      </c>
      <c r="BF176" s="248">
        <f>IF(N176="snížená",J176,0)</f>
        <v>0</v>
      </c>
      <c r="BG176" s="248">
        <f>IF(N176="zákl. přenesená",J176,0)</f>
        <v>0</v>
      </c>
      <c r="BH176" s="248">
        <f>IF(N176="sníž. přenesená",J176,0)</f>
        <v>0</v>
      </c>
      <c r="BI176" s="248">
        <f>IF(N176="nulová",J176,0)</f>
        <v>0</v>
      </c>
      <c r="BJ176" s="25" t="s">
        <v>25</v>
      </c>
      <c r="BK176" s="248">
        <f>ROUND(I176*H176,2)</f>
        <v>0</v>
      </c>
      <c r="BL176" s="25" t="s">
        <v>154</v>
      </c>
      <c r="BM176" s="25" t="s">
        <v>244</v>
      </c>
    </row>
    <row r="177" s="1" customFormat="1">
      <c r="B177" s="48"/>
      <c r="C177" s="76"/>
      <c r="D177" s="249" t="s">
        <v>156</v>
      </c>
      <c r="E177" s="76"/>
      <c r="F177" s="250" t="s">
        <v>245</v>
      </c>
      <c r="G177" s="76"/>
      <c r="H177" s="76"/>
      <c r="I177" s="205"/>
      <c r="J177" s="76"/>
      <c r="K177" s="76"/>
      <c r="L177" s="74"/>
      <c r="M177" s="251"/>
      <c r="N177" s="49"/>
      <c r="O177" s="49"/>
      <c r="P177" s="49"/>
      <c r="Q177" s="49"/>
      <c r="R177" s="49"/>
      <c r="S177" s="49"/>
      <c r="T177" s="97"/>
      <c r="AT177" s="25" t="s">
        <v>156</v>
      </c>
      <c r="AU177" s="25" t="s">
        <v>92</v>
      </c>
    </row>
    <row r="178" s="1" customFormat="1">
      <c r="B178" s="48"/>
      <c r="C178" s="76"/>
      <c r="D178" s="249" t="s">
        <v>158</v>
      </c>
      <c r="E178" s="76"/>
      <c r="F178" s="252" t="s">
        <v>246</v>
      </c>
      <c r="G178" s="76"/>
      <c r="H178" s="76"/>
      <c r="I178" s="205"/>
      <c r="J178" s="76"/>
      <c r="K178" s="76"/>
      <c r="L178" s="74"/>
      <c r="M178" s="251"/>
      <c r="N178" s="49"/>
      <c r="O178" s="49"/>
      <c r="P178" s="49"/>
      <c r="Q178" s="49"/>
      <c r="R178" s="49"/>
      <c r="S178" s="49"/>
      <c r="T178" s="97"/>
      <c r="AT178" s="25" t="s">
        <v>158</v>
      </c>
      <c r="AU178" s="25" t="s">
        <v>92</v>
      </c>
    </row>
    <row r="179" s="12" customFormat="1">
      <c r="B179" s="253"/>
      <c r="C179" s="254"/>
      <c r="D179" s="249" t="s">
        <v>160</v>
      </c>
      <c r="E179" s="255" t="s">
        <v>83</v>
      </c>
      <c r="F179" s="256" t="s">
        <v>182</v>
      </c>
      <c r="G179" s="254"/>
      <c r="H179" s="255" t="s">
        <v>83</v>
      </c>
      <c r="I179" s="257"/>
      <c r="J179" s="254"/>
      <c r="K179" s="254"/>
      <c r="L179" s="258"/>
      <c r="M179" s="259"/>
      <c r="N179" s="260"/>
      <c r="O179" s="260"/>
      <c r="P179" s="260"/>
      <c r="Q179" s="260"/>
      <c r="R179" s="260"/>
      <c r="S179" s="260"/>
      <c r="T179" s="261"/>
      <c r="AT179" s="262" t="s">
        <v>160</v>
      </c>
      <c r="AU179" s="262" t="s">
        <v>92</v>
      </c>
      <c r="AV179" s="12" t="s">
        <v>25</v>
      </c>
      <c r="AW179" s="12" t="s">
        <v>162</v>
      </c>
      <c r="AX179" s="12" t="s">
        <v>85</v>
      </c>
      <c r="AY179" s="262" t="s">
        <v>146</v>
      </c>
    </row>
    <row r="180" s="13" customFormat="1">
      <c r="B180" s="263"/>
      <c r="C180" s="264"/>
      <c r="D180" s="249" t="s">
        <v>160</v>
      </c>
      <c r="E180" s="265" t="s">
        <v>83</v>
      </c>
      <c r="F180" s="266" t="s">
        <v>247</v>
      </c>
      <c r="G180" s="264"/>
      <c r="H180" s="267">
        <v>1.0869405000000001</v>
      </c>
      <c r="I180" s="268"/>
      <c r="J180" s="264"/>
      <c r="K180" s="264"/>
      <c r="L180" s="269"/>
      <c r="M180" s="270"/>
      <c r="N180" s="271"/>
      <c r="O180" s="271"/>
      <c r="P180" s="271"/>
      <c r="Q180" s="271"/>
      <c r="R180" s="271"/>
      <c r="S180" s="271"/>
      <c r="T180" s="272"/>
      <c r="AT180" s="273" t="s">
        <v>160</v>
      </c>
      <c r="AU180" s="273" t="s">
        <v>92</v>
      </c>
      <c r="AV180" s="13" t="s">
        <v>92</v>
      </c>
      <c r="AW180" s="13" t="s">
        <v>162</v>
      </c>
      <c r="AX180" s="13" t="s">
        <v>85</v>
      </c>
      <c r="AY180" s="273" t="s">
        <v>146</v>
      </c>
    </row>
    <row r="181" s="1" customFormat="1" ht="16.5" customHeight="1">
      <c r="B181" s="48"/>
      <c r="C181" s="274" t="s">
        <v>248</v>
      </c>
      <c r="D181" s="274" t="s">
        <v>234</v>
      </c>
      <c r="E181" s="275" t="s">
        <v>249</v>
      </c>
      <c r="F181" s="276" t="s">
        <v>250</v>
      </c>
      <c r="G181" s="277" t="s">
        <v>208</v>
      </c>
      <c r="H181" s="278">
        <v>2.1739999999999999</v>
      </c>
      <c r="I181" s="279"/>
      <c r="J181" s="280">
        <f>ROUND(I181*H181,2)</f>
        <v>0</v>
      </c>
      <c r="K181" s="276" t="s">
        <v>153</v>
      </c>
      <c r="L181" s="281"/>
      <c r="M181" s="282" t="s">
        <v>83</v>
      </c>
      <c r="N181" s="283" t="s">
        <v>55</v>
      </c>
      <c r="O181" s="49"/>
      <c r="P181" s="246">
        <f>O181*H181</f>
        <v>0</v>
      </c>
      <c r="Q181" s="246">
        <v>1</v>
      </c>
      <c r="R181" s="246">
        <f>Q181*H181</f>
        <v>2.1739999999999999</v>
      </c>
      <c r="S181" s="246">
        <v>0</v>
      </c>
      <c r="T181" s="247">
        <f>S181*H181</f>
        <v>0</v>
      </c>
      <c r="AR181" s="25" t="s">
        <v>205</v>
      </c>
      <c r="AT181" s="25" t="s">
        <v>234</v>
      </c>
      <c r="AU181" s="25" t="s">
        <v>92</v>
      </c>
      <c r="AY181" s="25" t="s">
        <v>146</v>
      </c>
      <c r="BE181" s="248">
        <f>IF(N181="základní",J181,0)</f>
        <v>0</v>
      </c>
      <c r="BF181" s="248">
        <f>IF(N181="snížená",J181,0)</f>
        <v>0</v>
      </c>
      <c r="BG181" s="248">
        <f>IF(N181="zákl. přenesená",J181,0)</f>
        <v>0</v>
      </c>
      <c r="BH181" s="248">
        <f>IF(N181="sníž. přenesená",J181,0)</f>
        <v>0</v>
      </c>
      <c r="BI181" s="248">
        <f>IF(N181="nulová",J181,0)</f>
        <v>0</v>
      </c>
      <c r="BJ181" s="25" t="s">
        <v>25</v>
      </c>
      <c r="BK181" s="248">
        <f>ROUND(I181*H181,2)</f>
        <v>0</v>
      </c>
      <c r="BL181" s="25" t="s">
        <v>154</v>
      </c>
      <c r="BM181" s="25" t="s">
        <v>251</v>
      </c>
    </row>
    <row r="182" s="1" customFormat="1">
      <c r="B182" s="48"/>
      <c r="C182" s="76"/>
      <c r="D182" s="249" t="s">
        <v>156</v>
      </c>
      <c r="E182" s="76"/>
      <c r="F182" s="250" t="s">
        <v>252</v>
      </c>
      <c r="G182" s="76"/>
      <c r="H182" s="76"/>
      <c r="I182" s="205"/>
      <c r="J182" s="76"/>
      <c r="K182" s="76"/>
      <c r="L182" s="74"/>
      <c r="M182" s="251"/>
      <c r="N182" s="49"/>
      <c r="O182" s="49"/>
      <c r="P182" s="49"/>
      <c r="Q182" s="49"/>
      <c r="R182" s="49"/>
      <c r="S182" s="49"/>
      <c r="T182" s="97"/>
      <c r="AT182" s="25" t="s">
        <v>156</v>
      </c>
      <c r="AU182" s="25" t="s">
        <v>92</v>
      </c>
    </row>
    <row r="183" s="12" customFormat="1">
      <c r="B183" s="253"/>
      <c r="C183" s="254"/>
      <c r="D183" s="249" t="s">
        <v>160</v>
      </c>
      <c r="E183" s="255" t="s">
        <v>83</v>
      </c>
      <c r="F183" s="256" t="s">
        <v>182</v>
      </c>
      <c r="G183" s="254"/>
      <c r="H183" s="255" t="s">
        <v>83</v>
      </c>
      <c r="I183" s="257"/>
      <c r="J183" s="254"/>
      <c r="K183" s="254"/>
      <c r="L183" s="258"/>
      <c r="M183" s="259"/>
      <c r="N183" s="260"/>
      <c r="O183" s="260"/>
      <c r="P183" s="260"/>
      <c r="Q183" s="260"/>
      <c r="R183" s="260"/>
      <c r="S183" s="260"/>
      <c r="T183" s="261"/>
      <c r="AT183" s="262" t="s">
        <v>160</v>
      </c>
      <c r="AU183" s="262" t="s">
        <v>92</v>
      </c>
      <c r="AV183" s="12" t="s">
        <v>25</v>
      </c>
      <c r="AW183" s="12" t="s">
        <v>162</v>
      </c>
      <c r="AX183" s="12" t="s">
        <v>85</v>
      </c>
      <c r="AY183" s="262" t="s">
        <v>146</v>
      </c>
    </row>
    <row r="184" s="13" customFormat="1">
      <c r="B184" s="263"/>
      <c r="C184" s="264"/>
      <c r="D184" s="249" t="s">
        <v>160</v>
      </c>
      <c r="E184" s="265" t="s">
        <v>83</v>
      </c>
      <c r="F184" s="266" t="s">
        <v>253</v>
      </c>
      <c r="G184" s="264"/>
      <c r="H184" s="267">
        <v>2.1738810000000002</v>
      </c>
      <c r="I184" s="268"/>
      <c r="J184" s="264"/>
      <c r="K184" s="264"/>
      <c r="L184" s="269"/>
      <c r="M184" s="270"/>
      <c r="N184" s="271"/>
      <c r="O184" s="271"/>
      <c r="P184" s="271"/>
      <c r="Q184" s="271"/>
      <c r="R184" s="271"/>
      <c r="S184" s="271"/>
      <c r="T184" s="272"/>
      <c r="AT184" s="273" t="s">
        <v>160</v>
      </c>
      <c r="AU184" s="273" t="s">
        <v>92</v>
      </c>
      <c r="AV184" s="13" t="s">
        <v>92</v>
      </c>
      <c r="AW184" s="13" t="s">
        <v>162</v>
      </c>
      <c r="AX184" s="13" t="s">
        <v>85</v>
      </c>
      <c r="AY184" s="273" t="s">
        <v>146</v>
      </c>
    </row>
    <row r="185" s="1" customFormat="1" ht="25.5" customHeight="1">
      <c r="B185" s="48"/>
      <c r="C185" s="237" t="s">
        <v>10</v>
      </c>
      <c r="D185" s="237" t="s">
        <v>149</v>
      </c>
      <c r="E185" s="238" t="s">
        <v>254</v>
      </c>
      <c r="F185" s="239" t="s">
        <v>255</v>
      </c>
      <c r="G185" s="240" t="s">
        <v>256</v>
      </c>
      <c r="H185" s="241">
        <v>7</v>
      </c>
      <c r="I185" s="242"/>
      <c r="J185" s="243">
        <f>ROUND(I185*H185,2)</f>
        <v>0</v>
      </c>
      <c r="K185" s="239" t="s">
        <v>153</v>
      </c>
      <c r="L185" s="74"/>
      <c r="M185" s="244" t="s">
        <v>83</v>
      </c>
      <c r="N185" s="245" t="s">
        <v>55</v>
      </c>
      <c r="O185" s="49"/>
      <c r="P185" s="246">
        <f>O185*H185</f>
        <v>0</v>
      </c>
      <c r="Q185" s="246">
        <v>0</v>
      </c>
      <c r="R185" s="246">
        <f>Q185*H185</f>
        <v>0</v>
      </c>
      <c r="S185" s="246">
        <v>0</v>
      </c>
      <c r="T185" s="247">
        <f>S185*H185</f>
        <v>0</v>
      </c>
      <c r="AR185" s="25" t="s">
        <v>154</v>
      </c>
      <c r="AT185" s="25" t="s">
        <v>149</v>
      </c>
      <c r="AU185" s="25" t="s">
        <v>92</v>
      </c>
      <c r="AY185" s="25" t="s">
        <v>146</v>
      </c>
      <c r="BE185" s="248">
        <f>IF(N185="základní",J185,0)</f>
        <v>0</v>
      </c>
      <c r="BF185" s="248">
        <f>IF(N185="snížená",J185,0)</f>
        <v>0</v>
      </c>
      <c r="BG185" s="248">
        <f>IF(N185="zákl. přenesená",J185,0)</f>
        <v>0</v>
      </c>
      <c r="BH185" s="248">
        <f>IF(N185="sníž. přenesená",J185,0)</f>
        <v>0</v>
      </c>
      <c r="BI185" s="248">
        <f>IF(N185="nulová",J185,0)</f>
        <v>0</v>
      </c>
      <c r="BJ185" s="25" t="s">
        <v>25</v>
      </c>
      <c r="BK185" s="248">
        <f>ROUND(I185*H185,2)</f>
        <v>0</v>
      </c>
      <c r="BL185" s="25" t="s">
        <v>154</v>
      </c>
      <c r="BM185" s="25" t="s">
        <v>257</v>
      </c>
    </row>
    <row r="186" s="1" customFormat="1">
      <c r="B186" s="48"/>
      <c r="C186" s="76"/>
      <c r="D186" s="249" t="s">
        <v>156</v>
      </c>
      <c r="E186" s="76"/>
      <c r="F186" s="250" t="s">
        <v>258</v>
      </c>
      <c r="G186" s="76"/>
      <c r="H186" s="76"/>
      <c r="I186" s="205"/>
      <c r="J186" s="76"/>
      <c r="K186" s="76"/>
      <c r="L186" s="74"/>
      <c r="M186" s="251"/>
      <c r="N186" s="49"/>
      <c r="O186" s="49"/>
      <c r="P186" s="49"/>
      <c r="Q186" s="49"/>
      <c r="R186" s="49"/>
      <c r="S186" s="49"/>
      <c r="T186" s="97"/>
      <c r="AT186" s="25" t="s">
        <v>156</v>
      </c>
      <c r="AU186" s="25" t="s">
        <v>92</v>
      </c>
    </row>
    <row r="187" s="1" customFormat="1">
      <c r="B187" s="48"/>
      <c r="C187" s="76"/>
      <c r="D187" s="249" t="s">
        <v>158</v>
      </c>
      <c r="E187" s="76"/>
      <c r="F187" s="252" t="s">
        <v>259</v>
      </c>
      <c r="G187" s="76"/>
      <c r="H187" s="76"/>
      <c r="I187" s="205"/>
      <c r="J187" s="76"/>
      <c r="K187" s="76"/>
      <c r="L187" s="74"/>
      <c r="M187" s="251"/>
      <c r="N187" s="49"/>
      <c r="O187" s="49"/>
      <c r="P187" s="49"/>
      <c r="Q187" s="49"/>
      <c r="R187" s="49"/>
      <c r="S187" s="49"/>
      <c r="T187" s="97"/>
      <c r="AT187" s="25" t="s">
        <v>158</v>
      </c>
      <c r="AU187" s="25" t="s">
        <v>92</v>
      </c>
    </row>
    <row r="188" s="12" customFormat="1">
      <c r="B188" s="253"/>
      <c r="C188" s="254"/>
      <c r="D188" s="249" t="s">
        <v>160</v>
      </c>
      <c r="E188" s="255" t="s">
        <v>83</v>
      </c>
      <c r="F188" s="256" t="s">
        <v>220</v>
      </c>
      <c r="G188" s="254"/>
      <c r="H188" s="255" t="s">
        <v>83</v>
      </c>
      <c r="I188" s="257"/>
      <c r="J188" s="254"/>
      <c r="K188" s="254"/>
      <c r="L188" s="258"/>
      <c r="M188" s="259"/>
      <c r="N188" s="260"/>
      <c r="O188" s="260"/>
      <c r="P188" s="260"/>
      <c r="Q188" s="260"/>
      <c r="R188" s="260"/>
      <c r="S188" s="260"/>
      <c r="T188" s="261"/>
      <c r="AT188" s="262" t="s">
        <v>160</v>
      </c>
      <c r="AU188" s="262" t="s">
        <v>92</v>
      </c>
      <c r="AV188" s="12" t="s">
        <v>25</v>
      </c>
      <c r="AW188" s="12" t="s">
        <v>162</v>
      </c>
      <c r="AX188" s="12" t="s">
        <v>85</v>
      </c>
      <c r="AY188" s="262" t="s">
        <v>146</v>
      </c>
    </row>
    <row r="189" s="13" customFormat="1">
      <c r="B189" s="263"/>
      <c r="C189" s="264"/>
      <c r="D189" s="249" t="s">
        <v>160</v>
      </c>
      <c r="E189" s="265" t="s">
        <v>83</v>
      </c>
      <c r="F189" s="266" t="s">
        <v>260</v>
      </c>
      <c r="G189" s="264"/>
      <c r="H189" s="267">
        <v>7</v>
      </c>
      <c r="I189" s="268"/>
      <c r="J189" s="264"/>
      <c r="K189" s="264"/>
      <c r="L189" s="269"/>
      <c r="M189" s="270"/>
      <c r="N189" s="271"/>
      <c r="O189" s="271"/>
      <c r="P189" s="271"/>
      <c r="Q189" s="271"/>
      <c r="R189" s="271"/>
      <c r="S189" s="271"/>
      <c r="T189" s="272"/>
      <c r="AT189" s="273" t="s">
        <v>160</v>
      </c>
      <c r="AU189" s="273" t="s">
        <v>92</v>
      </c>
      <c r="AV189" s="13" t="s">
        <v>92</v>
      </c>
      <c r="AW189" s="13" t="s">
        <v>162</v>
      </c>
      <c r="AX189" s="13" t="s">
        <v>85</v>
      </c>
      <c r="AY189" s="273" t="s">
        <v>146</v>
      </c>
    </row>
    <row r="190" s="1" customFormat="1" ht="25.5" customHeight="1">
      <c r="B190" s="48"/>
      <c r="C190" s="237" t="s">
        <v>261</v>
      </c>
      <c r="D190" s="237" t="s">
        <v>149</v>
      </c>
      <c r="E190" s="238" t="s">
        <v>262</v>
      </c>
      <c r="F190" s="239" t="s">
        <v>263</v>
      </c>
      <c r="G190" s="240" t="s">
        <v>256</v>
      </c>
      <c r="H190" s="241">
        <v>7</v>
      </c>
      <c r="I190" s="242"/>
      <c r="J190" s="243">
        <f>ROUND(I190*H190,2)</f>
        <v>0</v>
      </c>
      <c r="K190" s="239" t="s">
        <v>153</v>
      </c>
      <c r="L190" s="74"/>
      <c r="M190" s="244" t="s">
        <v>83</v>
      </c>
      <c r="N190" s="245" t="s">
        <v>55</v>
      </c>
      <c r="O190" s="49"/>
      <c r="P190" s="246">
        <f>O190*H190</f>
        <v>0</v>
      </c>
      <c r="Q190" s="246">
        <v>0</v>
      </c>
      <c r="R190" s="246">
        <f>Q190*H190</f>
        <v>0</v>
      </c>
      <c r="S190" s="246">
        <v>0</v>
      </c>
      <c r="T190" s="247">
        <f>S190*H190</f>
        <v>0</v>
      </c>
      <c r="AR190" s="25" t="s">
        <v>154</v>
      </c>
      <c r="AT190" s="25" t="s">
        <v>149</v>
      </c>
      <c r="AU190" s="25" t="s">
        <v>92</v>
      </c>
      <c r="AY190" s="25" t="s">
        <v>146</v>
      </c>
      <c r="BE190" s="248">
        <f>IF(N190="základní",J190,0)</f>
        <v>0</v>
      </c>
      <c r="BF190" s="248">
        <f>IF(N190="snížená",J190,0)</f>
        <v>0</v>
      </c>
      <c r="BG190" s="248">
        <f>IF(N190="zákl. přenesená",J190,0)</f>
        <v>0</v>
      </c>
      <c r="BH190" s="248">
        <f>IF(N190="sníž. přenesená",J190,0)</f>
        <v>0</v>
      </c>
      <c r="BI190" s="248">
        <f>IF(N190="nulová",J190,0)</f>
        <v>0</v>
      </c>
      <c r="BJ190" s="25" t="s">
        <v>25</v>
      </c>
      <c r="BK190" s="248">
        <f>ROUND(I190*H190,2)</f>
        <v>0</v>
      </c>
      <c r="BL190" s="25" t="s">
        <v>154</v>
      </c>
      <c r="BM190" s="25" t="s">
        <v>264</v>
      </c>
    </row>
    <row r="191" s="1" customFormat="1">
      <c r="B191" s="48"/>
      <c r="C191" s="76"/>
      <c r="D191" s="249" t="s">
        <v>156</v>
      </c>
      <c r="E191" s="76"/>
      <c r="F191" s="250" t="s">
        <v>265</v>
      </c>
      <c r="G191" s="76"/>
      <c r="H191" s="76"/>
      <c r="I191" s="205"/>
      <c r="J191" s="76"/>
      <c r="K191" s="76"/>
      <c r="L191" s="74"/>
      <c r="M191" s="251"/>
      <c r="N191" s="49"/>
      <c r="O191" s="49"/>
      <c r="P191" s="49"/>
      <c r="Q191" s="49"/>
      <c r="R191" s="49"/>
      <c r="S191" s="49"/>
      <c r="T191" s="97"/>
      <c r="AT191" s="25" t="s">
        <v>156</v>
      </c>
      <c r="AU191" s="25" t="s">
        <v>92</v>
      </c>
    </row>
    <row r="192" s="1" customFormat="1">
      <c r="B192" s="48"/>
      <c r="C192" s="76"/>
      <c r="D192" s="249" t="s">
        <v>158</v>
      </c>
      <c r="E192" s="76"/>
      <c r="F192" s="252" t="s">
        <v>266</v>
      </c>
      <c r="G192" s="76"/>
      <c r="H192" s="76"/>
      <c r="I192" s="205"/>
      <c r="J192" s="76"/>
      <c r="K192" s="76"/>
      <c r="L192" s="74"/>
      <c r="M192" s="251"/>
      <c r="N192" s="49"/>
      <c r="O192" s="49"/>
      <c r="P192" s="49"/>
      <c r="Q192" s="49"/>
      <c r="R192" s="49"/>
      <c r="S192" s="49"/>
      <c r="T192" s="97"/>
      <c r="AT192" s="25" t="s">
        <v>158</v>
      </c>
      <c r="AU192" s="25" t="s">
        <v>92</v>
      </c>
    </row>
    <row r="193" s="12" customFormat="1">
      <c r="B193" s="253"/>
      <c r="C193" s="254"/>
      <c r="D193" s="249" t="s">
        <v>160</v>
      </c>
      <c r="E193" s="255" t="s">
        <v>83</v>
      </c>
      <c r="F193" s="256" t="s">
        <v>220</v>
      </c>
      <c r="G193" s="254"/>
      <c r="H193" s="255" t="s">
        <v>83</v>
      </c>
      <c r="I193" s="257"/>
      <c r="J193" s="254"/>
      <c r="K193" s="254"/>
      <c r="L193" s="258"/>
      <c r="M193" s="259"/>
      <c r="N193" s="260"/>
      <c r="O193" s="260"/>
      <c r="P193" s="260"/>
      <c r="Q193" s="260"/>
      <c r="R193" s="260"/>
      <c r="S193" s="260"/>
      <c r="T193" s="261"/>
      <c r="AT193" s="262" t="s">
        <v>160</v>
      </c>
      <c r="AU193" s="262" t="s">
        <v>92</v>
      </c>
      <c r="AV193" s="12" t="s">
        <v>25</v>
      </c>
      <c r="AW193" s="12" t="s">
        <v>162</v>
      </c>
      <c r="AX193" s="12" t="s">
        <v>85</v>
      </c>
      <c r="AY193" s="262" t="s">
        <v>146</v>
      </c>
    </row>
    <row r="194" s="13" customFormat="1">
      <c r="B194" s="263"/>
      <c r="C194" s="264"/>
      <c r="D194" s="249" t="s">
        <v>160</v>
      </c>
      <c r="E194" s="265" t="s">
        <v>83</v>
      </c>
      <c r="F194" s="266" t="s">
        <v>260</v>
      </c>
      <c r="G194" s="264"/>
      <c r="H194" s="267">
        <v>7</v>
      </c>
      <c r="I194" s="268"/>
      <c r="J194" s="264"/>
      <c r="K194" s="264"/>
      <c r="L194" s="269"/>
      <c r="M194" s="270"/>
      <c r="N194" s="271"/>
      <c r="O194" s="271"/>
      <c r="P194" s="271"/>
      <c r="Q194" s="271"/>
      <c r="R194" s="271"/>
      <c r="S194" s="271"/>
      <c r="T194" s="272"/>
      <c r="AT194" s="273" t="s">
        <v>160</v>
      </c>
      <c r="AU194" s="273" t="s">
        <v>92</v>
      </c>
      <c r="AV194" s="13" t="s">
        <v>92</v>
      </c>
      <c r="AW194" s="13" t="s">
        <v>162</v>
      </c>
      <c r="AX194" s="13" t="s">
        <v>85</v>
      </c>
      <c r="AY194" s="273" t="s">
        <v>146</v>
      </c>
    </row>
    <row r="195" s="1" customFormat="1" ht="25.5" customHeight="1">
      <c r="B195" s="48"/>
      <c r="C195" s="237" t="s">
        <v>267</v>
      </c>
      <c r="D195" s="237" t="s">
        <v>149</v>
      </c>
      <c r="E195" s="238" t="s">
        <v>268</v>
      </c>
      <c r="F195" s="239" t="s">
        <v>269</v>
      </c>
      <c r="G195" s="240" t="s">
        <v>256</v>
      </c>
      <c r="H195" s="241">
        <v>7</v>
      </c>
      <c r="I195" s="242"/>
      <c r="J195" s="243">
        <f>ROUND(I195*H195,2)</f>
        <v>0</v>
      </c>
      <c r="K195" s="239" t="s">
        <v>153</v>
      </c>
      <c r="L195" s="74"/>
      <c r="M195" s="244" t="s">
        <v>83</v>
      </c>
      <c r="N195" s="245" t="s">
        <v>55</v>
      </c>
      <c r="O195" s="49"/>
      <c r="P195" s="246">
        <f>O195*H195</f>
        <v>0</v>
      </c>
      <c r="Q195" s="246">
        <v>0</v>
      </c>
      <c r="R195" s="246">
        <f>Q195*H195</f>
        <v>0</v>
      </c>
      <c r="S195" s="246">
        <v>0</v>
      </c>
      <c r="T195" s="247">
        <f>S195*H195</f>
        <v>0</v>
      </c>
      <c r="AR195" s="25" t="s">
        <v>154</v>
      </c>
      <c r="AT195" s="25" t="s">
        <v>149</v>
      </c>
      <c r="AU195" s="25" t="s">
        <v>92</v>
      </c>
      <c r="AY195" s="25" t="s">
        <v>146</v>
      </c>
      <c r="BE195" s="248">
        <f>IF(N195="základní",J195,0)</f>
        <v>0</v>
      </c>
      <c r="BF195" s="248">
        <f>IF(N195="snížená",J195,0)</f>
        <v>0</v>
      </c>
      <c r="BG195" s="248">
        <f>IF(N195="zákl. přenesená",J195,0)</f>
        <v>0</v>
      </c>
      <c r="BH195" s="248">
        <f>IF(N195="sníž. přenesená",J195,0)</f>
        <v>0</v>
      </c>
      <c r="BI195" s="248">
        <f>IF(N195="nulová",J195,0)</f>
        <v>0</v>
      </c>
      <c r="BJ195" s="25" t="s">
        <v>25</v>
      </c>
      <c r="BK195" s="248">
        <f>ROUND(I195*H195,2)</f>
        <v>0</v>
      </c>
      <c r="BL195" s="25" t="s">
        <v>154</v>
      </c>
      <c r="BM195" s="25" t="s">
        <v>270</v>
      </c>
    </row>
    <row r="196" s="1" customFormat="1">
      <c r="B196" s="48"/>
      <c r="C196" s="76"/>
      <c r="D196" s="249" t="s">
        <v>156</v>
      </c>
      <c r="E196" s="76"/>
      <c r="F196" s="250" t="s">
        <v>271</v>
      </c>
      <c r="G196" s="76"/>
      <c r="H196" s="76"/>
      <c r="I196" s="205"/>
      <c r="J196" s="76"/>
      <c r="K196" s="76"/>
      <c r="L196" s="74"/>
      <c r="M196" s="251"/>
      <c r="N196" s="49"/>
      <c r="O196" s="49"/>
      <c r="P196" s="49"/>
      <c r="Q196" s="49"/>
      <c r="R196" s="49"/>
      <c r="S196" s="49"/>
      <c r="T196" s="97"/>
      <c r="AT196" s="25" t="s">
        <v>156</v>
      </c>
      <c r="AU196" s="25" t="s">
        <v>92</v>
      </c>
    </row>
    <row r="197" s="1" customFormat="1">
      <c r="B197" s="48"/>
      <c r="C197" s="76"/>
      <c r="D197" s="249" t="s">
        <v>158</v>
      </c>
      <c r="E197" s="76"/>
      <c r="F197" s="252" t="s">
        <v>272</v>
      </c>
      <c r="G197" s="76"/>
      <c r="H197" s="76"/>
      <c r="I197" s="205"/>
      <c r="J197" s="76"/>
      <c r="K197" s="76"/>
      <c r="L197" s="74"/>
      <c r="M197" s="251"/>
      <c r="N197" s="49"/>
      <c r="O197" s="49"/>
      <c r="P197" s="49"/>
      <c r="Q197" s="49"/>
      <c r="R197" s="49"/>
      <c r="S197" s="49"/>
      <c r="T197" s="97"/>
      <c r="AT197" s="25" t="s">
        <v>158</v>
      </c>
      <c r="AU197" s="25" t="s">
        <v>92</v>
      </c>
    </row>
    <row r="198" s="12" customFormat="1">
      <c r="B198" s="253"/>
      <c r="C198" s="254"/>
      <c r="D198" s="249" t="s">
        <v>160</v>
      </c>
      <c r="E198" s="255" t="s">
        <v>83</v>
      </c>
      <c r="F198" s="256" t="s">
        <v>220</v>
      </c>
      <c r="G198" s="254"/>
      <c r="H198" s="255" t="s">
        <v>83</v>
      </c>
      <c r="I198" s="257"/>
      <c r="J198" s="254"/>
      <c r="K198" s="254"/>
      <c r="L198" s="258"/>
      <c r="M198" s="259"/>
      <c r="N198" s="260"/>
      <c r="O198" s="260"/>
      <c r="P198" s="260"/>
      <c r="Q198" s="260"/>
      <c r="R198" s="260"/>
      <c r="S198" s="260"/>
      <c r="T198" s="261"/>
      <c r="AT198" s="262" t="s">
        <v>160</v>
      </c>
      <c r="AU198" s="262" t="s">
        <v>92</v>
      </c>
      <c r="AV198" s="12" t="s">
        <v>25</v>
      </c>
      <c r="AW198" s="12" t="s">
        <v>162</v>
      </c>
      <c r="AX198" s="12" t="s">
        <v>85</v>
      </c>
      <c r="AY198" s="262" t="s">
        <v>146</v>
      </c>
    </row>
    <row r="199" s="13" customFormat="1">
      <c r="B199" s="263"/>
      <c r="C199" s="264"/>
      <c r="D199" s="249" t="s">
        <v>160</v>
      </c>
      <c r="E199" s="265" t="s">
        <v>83</v>
      </c>
      <c r="F199" s="266" t="s">
        <v>260</v>
      </c>
      <c r="G199" s="264"/>
      <c r="H199" s="267">
        <v>7</v>
      </c>
      <c r="I199" s="268"/>
      <c r="J199" s="264"/>
      <c r="K199" s="264"/>
      <c r="L199" s="269"/>
      <c r="M199" s="270"/>
      <c r="N199" s="271"/>
      <c r="O199" s="271"/>
      <c r="P199" s="271"/>
      <c r="Q199" s="271"/>
      <c r="R199" s="271"/>
      <c r="S199" s="271"/>
      <c r="T199" s="272"/>
      <c r="AT199" s="273" t="s">
        <v>160</v>
      </c>
      <c r="AU199" s="273" t="s">
        <v>92</v>
      </c>
      <c r="AV199" s="13" t="s">
        <v>92</v>
      </c>
      <c r="AW199" s="13" t="s">
        <v>162</v>
      </c>
      <c r="AX199" s="13" t="s">
        <v>85</v>
      </c>
      <c r="AY199" s="273" t="s">
        <v>146</v>
      </c>
    </row>
    <row r="200" s="1" customFormat="1" ht="16.5" customHeight="1">
      <c r="B200" s="48"/>
      <c r="C200" s="274" t="s">
        <v>273</v>
      </c>
      <c r="D200" s="274" t="s">
        <v>234</v>
      </c>
      <c r="E200" s="275" t="s">
        <v>274</v>
      </c>
      <c r="F200" s="276" t="s">
        <v>275</v>
      </c>
      <c r="G200" s="277" t="s">
        <v>276</v>
      </c>
      <c r="H200" s="278">
        <v>0.14000000000000001</v>
      </c>
      <c r="I200" s="279"/>
      <c r="J200" s="280">
        <f>ROUND(I200*H200,2)</f>
        <v>0</v>
      </c>
      <c r="K200" s="276" t="s">
        <v>153</v>
      </c>
      <c r="L200" s="281"/>
      <c r="M200" s="282" t="s">
        <v>83</v>
      </c>
      <c r="N200" s="283" t="s">
        <v>55</v>
      </c>
      <c r="O200" s="49"/>
      <c r="P200" s="246">
        <f>O200*H200</f>
        <v>0</v>
      </c>
      <c r="Q200" s="246">
        <v>0.001</v>
      </c>
      <c r="R200" s="246">
        <f>Q200*H200</f>
        <v>0.00014000000000000002</v>
      </c>
      <c r="S200" s="246">
        <v>0</v>
      </c>
      <c r="T200" s="247">
        <f>S200*H200</f>
        <v>0</v>
      </c>
      <c r="AR200" s="25" t="s">
        <v>205</v>
      </c>
      <c r="AT200" s="25" t="s">
        <v>234</v>
      </c>
      <c r="AU200" s="25" t="s">
        <v>92</v>
      </c>
      <c r="AY200" s="25" t="s">
        <v>146</v>
      </c>
      <c r="BE200" s="248">
        <f>IF(N200="základní",J200,0)</f>
        <v>0</v>
      </c>
      <c r="BF200" s="248">
        <f>IF(N200="snížená",J200,0)</f>
        <v>0</v>
      </c>
      <c r="BG200" s="248">
        <f>IF(N200="zákl. přenesená",J200,0)</f>
        <v>0</v>
      </c>
      <c r="BH200" s="248">
        <f>IF(N200="sníž. přenesená",J200,0)</f>
        <v>0</v>
      </c>
      <c r="BI200" s="248">
        <f>IF(N200="nulová",J200,0)</f>
        <v>0</v>
      </c>
      <c r="BJ200" s="25" t="s">
        <v>25</v>
      </c>
      <c r="BK200" s="248">
        <f>ROUND(I200*H200,2)</f>
        <v>0</v>
      </c>
      <c r="BL200" s="25" t="s">
        <v>154</v>
      </c>
      <c r="BM200" s="25" t="s">
        <v>277</v>
      </c>
    </row>
    <row r="201" s="1" customFormat="1">
      <c r="B201" s="48"/>
      <c r="C201" s="76"/>
      <c r="D201" s="249" t="s">
        <v>156</v>
      </c>
      <c r="E201" s="76"/>
      <c r="F201" s="250" t="s">
        <v>275</v>
      </c>
      <c r="G201" s="76"/>
      <c r="H201" s="76"/>
      <c r="I201" s="205"/>
      <c r="J201" s="76"/>
      <c r="K201" s="76"/>
      <c r="L201" s="74"/>
      <c r="M201" s="251"/>
      <c r="N201" s="49"/>
      <c r="O201" s="49"/>
      <c r="P201" s="49"/>
      <c r="Q201" s="49"/>
      <c r="R201" s="49"/>
      <c r="S201" s="49"/>
      <c r="T201" s="97"/>
      <c r="AT201" s="25" t="s">
        <v>156</v>
      </c>
      <c r="AU201" s="25" t="s">
        <v>92</v>
      </c>
    </row>
    <row r="202" s="12" customFormat="1">
      <c r="B202" s="253"/>
      <c r="C202" s="254"/>
      <c r="D202" s="249" t="s">
        <v>160</v>
      </c>
      <c r="E202" s="255" t="s">
        <v>83</v>
      </c>
      <c r="F202" s="256" t="s">
        <v>220</v>
      </c>
      <c r="G202" s="254"/>
      <c r="H202" s="255" t="s">
        <v>83</v>
      </c>
      <c r="I202" s="257"/>
      <c r="J202" s="254"/>
      <c r="K202" s="254"/>
      <c r="L202" s="258"/>
      <c r="M202" s="259"/>
      <c r="N202" s="260"/>
      <c r="O202" s="260"/>
      <c r="P202" s="260"/>
      <c r="Q202" s="260"/>
      <c r="R202" s="260"/>
      <c r="S202" s="260"/>
      <c r="T202" s="261"/>
      <c r="AT202" s="262" t="s">
        <v>160</v>
      </c>
      <c r="AU202" s="262" t="s">
        <v>92</v>
      </c>
      <c r="AV202" s="12" t="s">
        <v>25</v>
      </c>
      <c r="AW202" s="12" t="s">
        <v>162</v>
      </c>
      <c r="AX202" s="12" t="s">
        <v>85</v>
      </c>
      <c r="AY202" s="262" t="s">
        <v>146</v>
      </c>
    </row>
    <row r="203" s="13" customFormat="1">
      <c r="B203" s="263"/>
      <c r="C203" s="264"/>
      <c r="D203" s="249" t="s">
        <v>160</v>
      </c>
      <c r="E203" s="265" t="s">
        <v>83</v>
      </c>
      <c r="F203" s="266" t="s">
        <v>278</v>
      </c>
      <c r="G203" s="264"/>
      <c r="H203" s="267">
        <v>0.14000000000000001</v>
      </c>
      <c r="I203" s="268"/>
      <c r="J203" s="264"/>
      <c r="K203" s="264"/>
      <c r="L203" s="269"/>
      <c r="M203" s="270"/>
      <c r="N203" s="271"/>
      <c r="O203" s="271"/>
      <c r="P203" s="271"/>
      <c r="Q203" s="271"/>
      <c r="R203" s="271"/>
      <c r="S203" s="271"/>
      <c r="T203" s="272"/>
      <c r="AT203" s="273" t="s">
        <v>160</v>
      </c>
      <c r="AU203" s="273" t="s">
        <v>92</v>
      </c>
      <c r="AV203" s="13" t="s">
        <v>92</v>
      </c>
      <c r="AW203" s="13" t="s">
        <v>162</v>
      </c>
      <c r="AX203" s="13" t="s">
        <v>85</v>
      </c>
      <c r="AY203" s="273" t="s">
        <v>146</v>
      </c>
    </row>
    <row r="204" s="1" customFormat="1" ht="16.5" customHeight="1">
      <c r="B204" s="48"/>
      <c r="C204" s="237" t="s">
        <v>279</v>
      </c>
      <c r="D204" s="237" t="s">
        <v>149</v>
      </c>
      <c r="E204" s="238" t="s">
        <v>280</v>
      </c>
      <c r="F204" s="239" t="s">
        <v>281</v>
      </c>
      <c r="G204" s="240" t="s">
        <v>256</v>
      </c>
      <c r="H204" s="241">
        <v>7</v>
      </c>
      <c r="I204" s="242"/>
      <c r="J204" s="243">
        <f>ROUND(I204*H204,2)</f>
        <v>0</v>
      </c>
      <c r="K204" s="239" t="s">
        <v>153</v>
      </c>
      <c r="L204" s="74"/>
      <c r="M204" s="244" t="s">
        <v>83</v>
      </c>
      <c r="N204" s="245" t="s">
        <v>55</v>
      </c>
      <c r="O204" s="49"/>
      <c r="P204" s="246">
        <f>O204*H204</f>
        <v>0</v>
      </c>
      <c r="Q204" s="246">
        <v>0</v>
      </c>
      <c r="R204" s="246">
        <f>Q204*H204</f>
        <v>0</v>
      </c>
      <c r="S204" s="246">
        <v>0</v>
      </c>
      <c r="T204" s="247">
        <f>S204*H204</f>
        <v>0</v>
      </c>
      <c r="AR204" s="25" t="s">
        <v>154</v>
      </c>
      <c r="AT204" s="25" t="s">
        <v>149</v>
      </c>
      <c r="AU204" s="25" t="s">
        <v>92</v>
      </c>
      <c r="AY204" s="25" t="s">
        <v>146</v>
      </c>
      <c r="BE204" s="248">
        <f>IF(N204="základní",J204,0)</f>
        <v>0</v>
      </c>
      <c r="BF204" s="248">
        <f>IF(N204="snížená",J204,0)</f>
        <v>0</v>
      </c>
      <c r="BG204" s="248">
        <f>IF(N204="zákl. přenesená",J204,0)</f>
        <v>0</v>
      </c>
      <c r="BH204" s="248">
        <f>IF(N204="sníž. přenesená",J204,0)</f>
        <v>0</v>
      </c>
      <c r="BI204" s="248">
        <f>IF(N204="nulová",J204,0)</f>
        <v>0</v>
      </c>
      <c r="BJ204" s="25" t="s">
        <v>25</v>
      </c>
      <c r="BK204" s="248">
        <f>ROUND(I204*H204,2)</f>
        <v>0</v>
      </c>
      <c r="BL204" s="25" t="s">
        <v>154</v>
      </c>
      <c r="BM204" s="25" t="s">
        <v>282</v>
      </c>
    </row>
    <row r="205" s="1" customFormat="1">
      <c r="B205" s="48"/>
      <c r="C205" s="76"/>
      <c r="D205" s="249" t="s">
        <v>156</v>
      </c>
      <c r="E205" s="76"/>
      <c r="F205" s="250" t="s">
        <v>283</v>
      </c>
      <c r="G205" s="76"/>
      <c r="H205" s="76"/>
      <c r="I205" s="205"/>
      <c r="J205" s="76"/>
      <c r="K205" s="76"/>
      <c r="L205" s="74"/>
      <c r="M205" s="251"/>
      <c r="N205" s="49"/>
      <c r="O205" s="49"/>
      <c r="P205" s="49"/>
      <c r="Q205" s="49"/>
      <c r="R205" s="49"/>
      <c r="S205" s="49"/>
      <c r="T205" s="97"/>
      <c r="AT205" s="25" t="s">
        <v>156</v>
      </c>
      <c r="AU205" s="25" t="s">
        <v>92</v>
      </c>
    </row>
    <row r="206" s="1" customFormat="1">
      <c r="B206" s="48"/>
      <c r="C206" s="76"/>
      <c r="D206" s="249" t="s">
        <v>158</v>
      </c>
      <c r="E206" s="76"/>
      <c r="F206" s="252" t="s">
        <v>284</v>
      </c>
      <c r="G206" s="76"/>
      <c r="H206" s="76"/>
      <c r="I206" s="205"/>
      <c r="J206" s="76"/>
      <c r="K206" s="76"/>
      <c r="L206" s="74"/>
      <c r="M206" s="251"/>
      <c r="N206" s="49"/>
      <c r="O206" s="49"/>
      <c r="P206" s="49"/>
      <c r="Q206" s="49"/>
      <c r="R206" s="49"/>
      <c r="S206" s="49"/>
      <c r="T206" s="97"/>
      <c r="AT206" s="25" t="s">
        <v>158</v>
      </c>
      <c r="AU206" s="25" t="s">
        <v>92</v>
      </c>
    </row>
    <row r="207" s="12" customFormat="1">
      <c r="B207" s="253"/>
      <c r="C207" s="254"/>
      <c r="D207" s="249" t="s">
        <v>160</v>
      </c>
      <c r="E207" s="255" t="s">
        <v>83</v>
      </c>
      <c r="F207" s="256" t="s">
        <v>220</v>
      </c>
      <c r="G207" s="254"/>
      <c r="H207" s="255" t="s">
        <v>83</v>
      </c>
      <c r="I207" s="257"/>
      <c r="J207" s="254"/>
      <c r="K207" s="254"/>
      <c r="L207" s="258"/>
      <c r="M207" s="259"/>
      <c r="N207" s="260"/>
      <c r="O207" s="260"/>
      <c r="P207" s="260"/>
      <c r="Q207" s="260"/>
      <c r="R207" s="260"/>
      <c r="S207" s="260"/>
      <c r="T207" s="261"/>
      <c r="AT207" s="262" t="s">
        <v>160</v>
      </c>
      <c r="AU207" s="262" t="s">
        <v>92</v>
      </c>
      <c r="AV207" s="12" t="s">
        <v>25</v>
      </c>
      <c r="AW207" s="12" t="s">
        <v>162</v>
      </c>
      <c r="AX207" s="12" t="s">
        <v>85</v>
      </c>
      <c r="AY207" s="262" t="s">
        <v>146</v>
      </c>
    </row>
    <row r="208" s="13" customFormat="1">
      <c r="B208" s="263"/>
      <c r="C208" s="264"/>
      <c r="D208" s="249" t="s">
        <v>160</v>
      </c>
      <c r="E208" s="265" t="s">
        <v>83</v>
      </c>
      <c r="F208" s="266" t="s">
        <v>260</v>
      </c>
      <c r="G208" s="264"/>
      <c r="H208" s="267">
        <v>7</v>
      </c>
      <c r="I208" s="268"/>
      <c r="J208" s="264"/>
      <c r="K208" s="264"/>
      <c r="L208" s="269"/>
      <c r="M208" s="270"/>
      <c r="N208" s="271"/>
      <c r="O208" s="271"/>
      <c r="P208" s="271"/>
      <c r="Q208" s="271"/>
      <c r="R208" s="271"/>
      <c r="S208" s="271"/>
      <c r="T208" s="272"/>
      <c r="AT208" s="273" t="s">
        <v>160</v>
      </c>
      <c r="AU208" s="273" t="s">
        <v>92</v>
      </c>
      <c r="AV208" s="13" t="s">
        <v>92</v>
      </c>
      <c r="AW208" s="13" t="s">
        <v>162</v>
      </c>
      <c r="AX208" s="13" t="s">
        <v>85</v>
      </c>
      <c r="AY208" s="273" t="s">
        <v>146</v>
      </c>
    </row>
    <row r="209" s="1" customFormat="1" ht="16.5" customHeight="1">
      <c r="B209" s="48"/>
      <c r="C209" s="237" t="s">
        <v>285</v>
      </c>
      <c r="D209" s="237" t="s">
        <v>149</v>
      </c>
      <c r="E209" s="238" t="s">
        <v>286</v>
      </c>
      <c r="F209" s="239" t="s">
        <v>287</v>
      </c>
      <c r="G209" s="240" t="s">
        <v>152</v>
      </c>
      <c r="H209" s="241">
        <v>0.014</v>
      </c>
      <c r="I209" s="242"/>
      <c r="J209" s="243">
        <f>ROUND(I209*H209,2)</f>
        <v>0</v>
      </c>
      <c r="K209" s="239" t="s">
        <v>153</v>
      </c>
      <c r="L209" s="74"/>
      <c r="M209" s="244" t="s">
        <v>83</v>
      </c>
      <c r="N209" s="245" t="s">
        <v>55</v>
      </c>
      <c r="O209" s="49"/>
      <c r="P209" s="246">
        <f>O209*H209</f>
        <v>0</v>
      </c>
      <c r="Q209" s="246">
        <v>0</v>
      </c>
      <c r="R209" s="246">
        <f>Q209*H209</f>
        <v>0</v>
      </c>
      <c r="S209" s="246">
        <v>0</v>
      </c>
      <c r="T209" s="247">
        <f>S209*H209</f>
        <v>0</v>
      </c>
      <c r="AR209" s="25" t="s">
        <v>154</v>
      </c>
      <c r="AT209" s="25" t="s">
        <v>149</v>
      </c>
      <c r="AU209" s="25" t="s">
        <v>92</v>
      </c>
      <c r="AY209" s="25" t="s">
        <v>146</v>
      </c>
      <c r="BE209" s="248">
        <f>IF(N209="základní",J209,0)</f>
        <v>0</v>
      </c>
      <c r="BF209" s="248">
        <f>IF(N209="snížená",J209,0)</f>
        <v>0</v>
      </c>
      <c r="BG209" s="248">
        <f>IF(N209="zákl. přenesená",J209,0)</f>
        <v>0</v>
      </c>
      <c r="BH209" s="248">
        <f>IF(N209="sníž. přenesená",J209,0)</f>
        <v>0</v>
      </c>
      <c r="BI209" s="248">
        <f>IF(N209="nulová",J209,0)</f>
        <v>0</v>
      </c>
      <c r="BJ209" s="25" t="s">
        <v>25</v>
      </c>
      <c r="BK209" s="248">
        <f>ROUND(I209*H209,2)</f>
        <v>0</v>
      </c>
      <c r="BL209" s="25" t="s">
        <v>154</v>
      </c>
      <c r="BM209" s="25" t="s">
        <v>288</v>
      </c>
    </row>
    <row r="210" s="1" customFormat="1">
      <c r="B210" s="48"/>
      <c r="C210" s="76"/>
      <c r="D210" s="249" t="s">
        <v>156</v>
      </c>
      <c r="E210" s="76"/>
      <c r="F210" s="250" t="s">
        <v>289</v>
      </c>
      <c r="G210" s="76"/>
      <c r="H210" s="76"/>
      <c r="I210" s="205"/>
      <c r="J210" s="76"/>
      <c r="K210" s="76"/>
      <c r="L210" s="74"/>
      <c r="M210" s="251"/>
      <c r="N210" s="49"/>
      <c r="O210" s="49"/>
      <c r="P210" s="49"/>
      <c r="Q210" s="49"/>
      <c r="R210" s="49"/>
      <c r="S210" s="49"/>
      <c r="T210" s="97"/>
      <c r="AT210" s="25" t="s">
        <v>156</v>
      </c>
      <c r="AU210" s="25" t="s">
        <v>92</v>
      </c>
    </row>
    <row r="211" s="12" customFormat="1">
      <c r="B211" s="253"/>
      <c r="C211" s="254"/>
      <c r="D211" s="249" t="s">
        <v>160</v>
      </c>
      <c r="E211" s="255" t="s">
        <v>83</v>
      </c>
      <c r="F211" s="256" t="s">
        <v>220</v>
      </c>
      <c r="G211" s="254"/>
      <c r="H211" s="255" t="s">
        <v>83</v>
      </c>
      <c r="I211" s="257"/>
      <c r="J211" s="254"/>
      <c r="K211" s="254"/>
      <c r="L211" s="258"/>
      <c r="M211" s="259"/>
      <c r="N211" s="260"/>
      <c r="O211" s="260"/>
      <c r="P211" s="260"/>
      <c r="Q211" s="260"/>
      <c r="R211" s="260"/>
      <c r="S211" s="260"/>
      <c r="T211" s="261"/>
      <c r="AT211" s="262" t="s">
        <v>160</v>
      </c>
      <c r="AU211" s="262" t="s">
        <v>92</v>
      </c>
      <c r="AV211" s="12" t="s">
        <v>25</v>
      </c>
      <c r="AW211" s="12" t="s">
        <v>162</v>
      </c>
      <c r="AX211" s="12" t="s">
        <v>85</v>
      </c>
      <c r="AY211" s="262" t="s">
        <v>146</v>
      </c>
    </row>
    <row r="212" s="13" customFormat="1">
      <c r="B212" s="263"/>
      <c r="C212" s="264"/>
      <c r="D212" s="249" t="s">
        <v>160</v>
      </c>
      <c r="E212" s="265" t="s">
        <v>83</v>
      </c>
      <c r="F212" s="266" t="s">
        <v>290</v>
      </c>
      <c r="G212" s="264"/>
      <c r="H212" s="267">
        <v>0.014</v>
      </c>
      <c r="I212" s="268"/>
      <c r="J212" s="264"/>
      <c r="K212" s="264"/>
      <c r="L212" s="269"/>
      <c r="M212" s="270"/>
      <c r="N212" s="271"/>
      <c r="O212" s="271"/>
      <c r="P212" s="271"/>
      <c r="Q212" s="271"/>
      <c r="R212" s="271"/>
      <c r="S212" s="271"/>
      <c r="T212" s="272"/>
      <c r="AT212" s="273" t="s">
        <v>160</v>
      </c>
      <c r="AU212" s="273" t="s">
        <v>92</v>
      </c>
      <c r="AV212" s="13" t="s">
        <v>92</v>
      </c>
      <c r="AW212" s="13" t="s">
        <v>162</v>
      </c>
      <c r="AX212" s="13" t="s">
        <v>85</v>
      </c>
      <c r="AY212" s="273" t="s">
        <v>146</v>
      </c>
    </row>
    <row r="213" s="1" customFormat="1" ht="16.5" customHeight="1">
      <c r="B213" s="48"/>
      <c r="C213" s="237" t="s">
        <v>9</v>
      </c>
      <c r="D213" s="237" t="s">
        <v>149</v>
      </c>
      <c r="E213" s="238" t="s">
        <v>291</v>
      </c>
      <c r="F213" s="239" t="s">
        <v>292</v>
      </c>
      <c r="G213" s="240" t="s">
        <v>152</v>
      </c>
      <c r="H213" s="241">
        <v>0.056000000000000001</v>
      </c>
      <c r="I213" s="242"/>
      <c r="J213" s="243">
        <f>ROUND(I213*H213,2)</f>
        <v>0</v>
      </c>
      <c r="K213" s="239" t="s">
        <v>153</v>
      </c>
      <c r="L213" s="74"/>
      <c r="M213" s="244" t="s">
        <v>83</v>
      </c>
      <c r="N213" s="245" t="s">
        <v>55</v>
      </c>
      <c r="O213" s="49"/>
      <c r="P213" s="246">
        <f>O213*H213</f>
        <v>0</v>
      </c>
      <c r="Q213" s="246">
        <v>0</v>
      </c>
      <c r="R213" s="246">
        <f>Q213*H213</f>
        <v>0</v>
      </c>
      <c r="S213" s="246">
        <v>0</v>
      </c>
      <c r="T213" s="247">
        <f>S213*H213</f>
        <v>0</v>
      </c>
      <c r="AR213" s="25" t="s">
        <v>154</v>
      </c>
      <c r="AT213" s="25" t="s">
        <v>149</v>
      </c>
      <c r="AU213" s="25" t="s">
        <v>92</v>
      </c>
      <c r="AY213" s="25" t="s">
        <v>146</v>
      </c>
      <c r="BE213" s="248">
        <f>IF(N213="základní",J213,0)</f>
        <v>0</v>
      </c>
      <c r="BF213" s="248">
        <f>IF(N213="snížená",J213,0)</f>
        <v>0</v>
      </c>
      <c r="BG213" s="248">
        <f>IF(N213="zákl. přenesená",J213,0)</f>
        <v>0</v>
      </c>
      <c r="BH213" s="248">
        <f>IF(N213="sníž. přenesená",J213,0)</f>
        <v>0</v>
      </c>
      <c r="BI213" s="248">
        <f>IF(N213="nulová",J213,0)</f>
        <v>0</v>
      </c>
      <c r="BJ213" s="25" t="s">
        <v>25</v>
      </c>
      <c r="BK213" s="248">
        <f>ROUND(I213*H213,2)</f>
        <v>0</v>
      </c>
      <c r="BL213" s="25" t="s">
        <v>154</v>
      </c>
      <c r="BM213" s="25" t="s">
        <v>293</v>
      </c>
    </row>
    <row r="214" s="1" customFormat="1">
      <c r="B214" s="48"/>
      <c r="C214" s="76"/>
      <c r="D214" s="249" t="s">
        <v>156</v>
      </c>
      <c r="E214" s="76"/>
      <c r="F214" s="250" t="s">
        <v>294</v>
      </c>
      <c r="G214" s="76"/>
      <c r="H214" s="76"/>
      <c r="I214" s="205"/>
      <c r="J214" s="76"/>
      <c r="K214" s="76"/>
      <c r="L214" s="74"/>
      <c r="M214" s="251"/>
      <c r="N214" s="49"/>
      <c r="O214" s="49"/>
      <c r="P214" s="49"/>
      <c r="Q214" s="49"/>
      <c r="R214" s="49"/>
      <c r="S214" s="49"/>
      <c r="T214" s="97"/>
      <c r="AT214" s="25" t="s">
        <v>156</v>
      </c>
      <c r="AU214" s="25" t="s">
        <v>92</v>
      </c>
    </row>
    <row r="215" s="1" customFormat="1">
      <c r="B215" s="48"/>
      <c r="C215" s="76"/>
      <c r="D215" s="249" t="s">
        <v>158</v>
      </c>
      <c r="E215" s="76"/>
      <c r="F215" s="252" t="s">
        <v>295</v>
      </c>
      <c r="G215" s="76"/>
      <c r="H215" s="76"/>
      <c r="I215" s="205"/>
      <c r="J215" s="76"/>
      <c r="K215" s="76"/>
      <c r="L215" s="74"/>
      <c r="M215" s="251"/>
      <c r="N215" s="49"/>
      <c r="O215" s="49"/>
      <c r="P215" s="49"/>
      <c r="Q215" s="49"/>
      <c r="R215" s="49"/>
      <c r="S215" s="49"/>
      <c r="T215" s="97"/>
      <c r="AT215" s="25" t="s">
        <v>158</v>
      </c>
      <c r="AU215" s="25" t="s">
        <v>92</v>
      </c>
    </row>
    <row r="216" s="12" customFormat="1">
      <c r="B216" s="253"/>
      <c r="C216" s="254"/>
      <c r="D216" s="249" t="s">
        <v>160</v>
      </c>
      <c r="E216" s="255" t="s">
        <v>83</v>
      </c>
      <c r="F216" s="256" t="s">
        <v>220</v>
      </c>
      <c r="G216" s="254"/>
      <c r="H216" s="255" t="s">
        <v>83</v>
      </c>
      <c r="I216" s="257"/>
      <c r="J216" s="254"/>
      <c r="K216" s="254"/>
      <c r="L216" s="258"/>
      <c r="M216" s="259"/>
      <c r="N216" s="260"/>
      <c r="O216" s="260"/>
      <c r="P216" s="260"/>
      <c r="Q216" s="260"/>
      <c r="R216" s="260"/>
      <c r="S216" s="260"/>
      <c r="T216" s="261"/>
      <c r="AT216" s="262" t="s">
        <v>160</v>
      </c>
      <c r="AU216" s="262" t="s">
        <v>92</v>
      </c>
      <c r="AV216" s="12" t="s">
        <v>25</v>
      </c>
      <c r="AW216" s="12" t="s">
        <v>162</v>
      </c>
      <c r="AX216" s="12" t="s">
        <v>85</v>
      </c>
      <c r="AY216" s="262" t="s">
        <v>146</v>
      </c>
    </row>
    <row r="217" s="13" customFormat="1">
      <c r="B217" s="263"/>
      <c r="C217" s="264"/>
      <c r="D217" s="249" t="s">
        <v>160</v>
      </c>
      <c r="E217" s="265" t="s">
        <v>83</v>
      </c>
      <c r="F217" s="266" t="s">
        <v>296</v>
      </c>
      <c r="G217" s="264"/>
      <c r="H217" s="267">
        <v>0.056000000000000001</v>
      </c>
      <c r="I217" s="268"/>
      <c r="J217" s="264"/>
      <c r="K217" s="264"/>
      <c r="L217" s="269"/>
      <c r="M217" s="270"/>
      <c r="N217" s="271"/>
      <c r="O217" s="271"/>
      <c r="P217" s="271"/>
      <c r="Q217" s="271"/>
      <c r="R217" s="271"/>
      <c r="S217" s="271"/>
      <c r="T217" s="272"/>
      <c r="AT217" s="273" t="s">
        <v>160</v>
      </c>
      <c r="AU217" s="273" t="s">
        <v>92</v>
      </c>
      <c r="AV217" s="13" t="s">
        <v>92</v>
      </c>
      <c r="AW217" s="13" t="s">
        <v>162</v>
      </c>
      <c r="AX217" s="13" t="s">
        <v>85</v>
      </c>
      <c r="AY217" s="273" t="s">
        <v>146</v>
      </c>
    </row>
    <row r="218" s="1" customFormat="1" ht="16.5" customHeight="1">
      <c r="B218" s="48"/>
      <c r="C218" s="237" t="s">
        <v>297</v>
      </c>
      <c r="D218" s="237" t="s">
        <v>149</v>
      </c>
      <c r="E218" s="238" t="s">
        <v>298</v>
      </c>
      <c r="F218" s="239" t="s">
        <v>299</v>
      </c>
      <c r="G218" s="240" t="s">
        <v>256</v>
      </c>
      <c r="H218" s="241">
        <v>388</v>
      </c>
      <c r="I218" s="242"/>
      <c r="J218" s="243">
        <f>ROUND(I218*H218,2)</f>
        <v>0</v>
      </c>
      <c r="K218" s="239" t="s">
        <v>153</v>
      </c>
      <c r="L218" s="74"/>
      <c r="M218" s="244" t="s">
        <v>83</v>
      </c>
      <c r="N218" s="245" t="s">
        <v>55</v>
      </c>
      <c r="O218" s="49"/>
      <c r="P218" s="246">
        <f>O218*H218</f>
        <v>0</v>
      </c>
      <c r="Q218" s="246">
        <v>0</v>
      </c>
      <c r="R218" s="246">
        <f>Q218*H218</f>
        <v>0</v>
      </c>
      <c r="S218" s="246">
        <v>0</v>
      </c>
      <c r="T218" s="247">
        <f>S218*H218</f>
        <v>0</v>
      </c>
      <c r="AR218" s="25" t="s">
        <v>154</v>
      </c>
      <c r="AT218" s="25" t="s">
        <v>149</v>
      </c>
      <c r="AU218" s="25" t="s">
        <v>92</v>
      </c>
      <c r="AY218" s="25" t="s">
        <v>146</v>
      </c>
      <c r="BE218" s="248">
        <f>IF(N218="základní",J218,0)</f>
        <v>0</v>
      </c>
      <c r="BF218" s="248">
        <f>IF(N218="snížená",J218,0)</f>
        <v>0</v>
      </c>
      <c r="BG218" s="248">
        <f>IF(N218="zákl. přenesená",J218,0)</f>
        <v>0</v>
      </c>
      <c r="BH218" s="248">
        <f>IF(N218="sníž. přenesená",J218,0)</f>
        <v>0</v>
      </c>
      <c r="BI218" s="248">
        <f>IF(N218="nulová",J218,0)</f>
        <v>0</v>
      </c>
      <c r="BJ218" s="25" t="s">
        <v>25</v>
      </c>
      <c r="BK218" s="248">
        <f>ROUND(I218*H218,2)</f>
        <v>0</v>
      </c>
      <c r="BL218" s="25" t="s">
        <v>154</v>
      </c>
      <c r="BM218" s="25" t="s">
        <v>300</v>
      </c>
    </row>
    <row r="219" s="1" customFormat="1">
      <c r="B219" s="48"/>
      <c r="C219" s="76"/>
      <c r="D219" s="249" t="s">
        <v>156</v>
      </c>
      <c r="E219" s="76"/>
      <c r="F219" s="250" t="s">
        <v>301</v>
      </c>
      <c r="G219" s="76"/>
      <c r="H219" s="76"/>
      <c r="I219" s="205"/>
      <c r="J219" s="76"/>
      <c r="K219" s="76"/>
      <c r="L219" s="74"/>
      <c r="M219" s="251"/>
      <c r="N219" s="49"/>
      <c r="O219" s="49"/>
      <c r="P219" s="49"/>
      <c r="Q219" s="49"/>
      <c r="R219" s="49"/>
      <c r="S219" s="49"/>
      <c r="T219" s="97"/>
      <c r="AT219" s="25" t="s">
        <v>156</v>
      </c>
      <c r="AU219" s="25" t="s">
        <v>92</v>
      </c>
    </row>
    <row r="220" s="1" customFormat="1">
      <c r="B220" s="48"/>
      <c r="C220" s="76"/>
      <c r="D220" s="249" t="s">
        <v>158</v>
      </c>
      <c r="E220" s="76"/>
      <c r="F220" s="252" t="s">
        <v>302</v>
      </c>
      <c r="G220" s="76"/>
      <c r="H220" s="76"/>
      <c r="I220" s="205"/>
      <c r="J220" s="76"/>
      <c r="K220" s="76"/>
      <c r="L220" s="74"/>
      <c r="M220" s="251"/>
      <c r="N220" s="49"/>
      <c r="O220" s="49"/>
      <c r="P220" s="49"/>
      <c r="Q220" s="49"/>
      <c r="R220" s="49"/>
      <c r="S220" s="49"/>
      <c r="T220" s="97"/>
      <c r="AT220" s="25" t="s">
        <v>158</v>
      </c>
      <c r="AU220" s="25" t="s">
        <v>92</v>
      </c>
    </row>
    <row r="221" s="12" customFormat="1">
      <c r="B221" s="253"/>
      <c r="C221" s="254"/>
      <c r="D221" s="249" t="s">
        <v>160</v>
      </c>
      <c r="E221" s="255" t="s">
        <v>83</v>
      </c>
      <c r="F221" s="256" t="s">
        <v>303</v>
      </c>
      <c r="G221" s="254"/>
      <c r="H221" s="255" t="s">
        <v>83</v>
      </c>
      <c r="I221" s="257"/>
      <c r="J221" s="254"/>
      <c r="K221" s="254"/>
      <c r="L221" s="258"/>
      <c r="M221" s="259"/>
      <c r="N221" s="260"/>
      <c r="O221" s="260"/>
      <c r="P221" s="260"/>
      <c r="Q221" s="260"/>
      <c r="R221" s="260"/>
      <c r="S221" s="260"/>
      <c r="T221" s="261"/>
      <c r="AT221" s="262" t="s">
        <v>160</v>
      </c>
      <c r="AU221" s="262" t="s">
        <v>92</v>
      </c>
      <c r="AV221" s="12" t="s">
        <v>25</v>
      </c>
      <c r="AW221" s="12" t="s">
        <v>162</v>
      </c>
      <c r="AX221" s="12" t="s">
        <v>85</v>
      </c>
      <c r="AY221" s="262" t="s">
        <v>146</v>
      </c>
    </row>
    <row r="222" s="13" customFormat="1">
      <c r="B222" s="263"/>
      <c r="C222" s="264"/>
      <c r="D222" s="249" t="s">
        <v>160</v>
      </c>
      <c r="E222" s="265" t="s">
        <v>83</v>
      </c>
      <c r="F222" s="266" t="s">
        <v>304</v>
      </c>
      <c r="G222" s="264"/>
      <c r="H222" s="267">
        <v>102</v>
      </c>
      <c r="I222" s="268"/>
      <c r="J222" s="264"/>
      <c r="K222" s="264"/>
      <c r="L222" s="269"/>
      <c r="M222" s="270"/>
      <c r="N222" s="271"/>
      <c r="O222" s="271"/>
      <c r="P222" s="271"/>
      <c r="Q222" s="271"/>
      <c r="R222" s="271"/>
      <c r="S222" s="271"/>
      <c r="T222" s="272"/>
      <c r="AT222" s="273" t="s">
        <v>160</v>
      </c>
      <c r="AU222" s="273" t="s">
        <v>92</v>
      </c>
      <c r="AV222" s="13" t="s">
        <v>92</v>
      </c>
      <c r="AW222" s="13" t="s">
        <v>162</v>
      </c>
      <c r="AX222" s="13" t="s">
        <v>85</v>
      </c>
      <c r="AY222" s="273" t="s">
        <v>146</v>
      </c>
    </row>
    <row r="223" s="12" customFormat="1">
      <c r="B223" s="253"/>
      <c r="C223" s="254"/>
      <c r="D223" s="249" t="s">
        <v>160</v>
      </c>
      <c r="E223" s="255" t="s">
        <v>83</v>
      </c>
      <c r="F223" s="256" t="s">
        <v>305</v>
      </c>
      <c r="G223" s="254"/>
      <c r="H223" s="255" t="s">
        <v>83</v>
      </c>
      <c r="I223" s="257"/>
      <c r="J223" s="254"/>
      <c r="K223" s="254"/>
      <c r="L223" s="258"/>
      <c r="M223" s="259"/>
      <c r="N223" s="260"/>
      <c r="O223" s="260"/>
      <c r="P223" s="260"/>
      <c r="Q223" s="260"/>
      <c r="R223" s="260"/>
      <c r="S223" s="260"/>
      <c r="T223" s="261"/>
      <c r="AT223" s="262" t="s">
        <v>160</v>
      </c>
      <c r="AU223" s="262" t="s">
        <v>92</v>
      </c>
      <c r="AV223" s="12" t="s">
        <v>25</v>
      </c>
      <c r="AW223" s="12" t="s">
        <v>162</v>
      </c>
      <c r="AX223" s="12" t="s">
        <v>85</v>
      </c>
      <c r="AY223" s="262" t="s">
        <v>146</v>
      </c>
    </row>
    <row r="224" s="13" customFormat="1">
      <c r="B224" s="263"/>
      <c r="C224" s="264"/>
      <c r="D224" s="249" t="s">
        <v>160</v>
      </c>
      <c r="E224" s="265" t="s">
        <v>83</v>
      </c>
      <c r="F224" s="266" t="s">
        <v>306</v>
      </c>
      <c r="G224" s="264"/>
      <c r="H224" s="267">
        <v>286</v>
      </c>
      <c r="I224" s="268"/>
      <c r="J224" s="264"/>
      <c r="K224" s="264"/>
      <c r="L224" s="269"/>
      <c r="M224" s="270"/>
      <c r="N224" s="271"/>
      <c r="O224" s="271"/>
      <c r="P224" s="271"/>
      <c r="Q224" s="271"/>
      <c r="R224" s="271"/>
      <c r="S224" s="271"/>
      <c r="T224" s="272"/>
      <c r="AT224" s="273" t="s">
        <v>160</v>
      </c>
      <c r="AU224" s="273" t="s">
        <v>92</v>
      </c>
      <c r="AV224" s="13" t="s">
        <v>92</v>
      </c>
      <c r="AW224" s="13" t="s">
        <v>162</v>
      </c>
      <c r="AX224" s="13" t="s">
        <v>85</v>
      </c>
      <c r="AY224" s="273" t="s">
        <v>146</v>
      </c>
    </row>
    <row r="225" s="11" customFormat="1" ht="29.88" customHeight="1">
      <c r="B225" s="221"/>
      <c r="C225" s="222"/>
      <c r="D225" s="223" t="s">
        <v>84</v>
      </c>
      <c r="E225" s="235" t="s">
        <v>307</v>
      </c>
      <c r="F225" s="235" t="s">
        <v>308</v>
      </c>
      <c r="G225" s="222"/>
      <c r="H225" s="222"/>
      <c r="I225" s="225"/>
      <c r="J225" s="236">
        <f>BK225</f>
        <v>0</v>
      </c>
      <c r="K225" s="222"/>
      <c r="L225" s="227"/>
      <c r="M225" s="228"/>
      <c r="N225" s="229"/>
      <c r="O225" s="229"/>
      <c r="P225" s="230">
        <f>SUM(P226:P236)</f>
        <v>0</v>
      </c>
      <c r="Q225" s="229"/>
      <c r="R225" s="230">
        <f>SUM(R226:R236)</f>
        <v>219.86499999999998</v>
      </c>
      <c r="S225" s="229"/>
      <c r="T225" s="231">
        <f>SUM(T226:T236)</f>
        <v>0</v>
      </c>
      <c r="AR225" s="232" t="s">
        <v>25</v>
      </c>
      <c r="AT225" s="233" t="s">
        <v>84</v>
      </c>
      <c r="AU225" s="233" t="s">
        <v>25</v>
      </c>
      <c r="AY225" s="232" t="s">
        <v>146</v>
      </c>
      <c r="BK225" s="234">
        <f>SUM(BK226:BK236)</f>
        <v>0</v>
      </c>
    </row>
    <row r="226" s="1" customFormat="1" ht="16.5" customHeight="1">
      <c r="B226" s="48"/>
      <c r="C226" s="237" t="s">
        <v>309</v>
      </c>
      <c r="D226" s="237" t="s">
        <v>149</v>
      </c>
      <c r="E226" s="238" t="s">
        <v>310</v>
      </c>
      <c r="F226" s="239" t="s">
        <v>311</v>
      </c>
      <c r="G226" s="240" t="s">
        <v>256</v>
      </c>
      <c r="H226" s="241">
        <v>102</v>
      </c>
      <c r="I226" s="242"/>
      <c r="J226" s="243">
        <f>ROUND(I226*H226,2)</f>
        <v>0</v>
      </c>
      <c r="K226" s="239" t="s">
        <v>153</v>
      </c>
      <c r="L226" s="74"/>
      <c r="M226" s="244" t="s">
        <v>83</v>
      </c>
      <c r="N226" s="245" t="s">
        <v>55</v>
      </c>
      <c r="O226" s="49"/>
      <c r="P226" s="246">
        <f>O226*H226</f>
        <v>0</v>
      </c>
      <c r="Q226" s="246">
        <v>0.27994000000000002</v>
      </c>
      <c r="R226" s="246">
        <f>Q226*H226</f>
        <v>28.553880000000003</v>
      </c>
      <c r="S226" s="246">
        <v>0</v>
      </c>
      <c r="T226" s="247">
        <f>S226*H226</f>
        <v>0</v>
      </c>
      <c r="AR226" s="25" t="s">
        <v>154</v>
      </c>
      <c r="AT226" s="25" t="s">
        <v>149</v>
      </c>
      <c r="AU226" s="25" t="s">
        <v>92</v>
      </c>
      <c r="AY226" s="25" t="s">
        <v>146</v>
      </c>
      <c r="BE226" s="248">
        <f>IF(N226="základní",J226,0)</f>
        <v>0</v>
      </c>
      <c r="BF226" s="248">
        <f>IF(N226="snížená",J226,0)</f>
        <v>0</v>
      </c>
      <c r="BG226" s="248">
        <f>IF(N226="zákl. přenesená",J226,0)</f>
        <v>0</v>
      </c>
      <c r="BH226" s="248">
        <f>IF(N226="sníž. přenesená",J226,0)</f>
        <v>0</v>
      </c>
      <c r="BI226" s="248">
        <f>IF(N226="nulová",J226,0)</f>
        <v>0</v>
      </c>
      <c r="BJ226" s="25" t="s">
        <v>25</v>
      </c>
      <c r="BK226" s="248">
        <f>ROUND(I226*H226,2)</f>
        <v>0</v>
      </c>
      <c r="BL226" s="25" t="s">
        <v>154</v>
      </c>
      <c r="BM226" s="25" t="s">
        <v>312</v>
      </c>
    </row>
    <row r="227" s="1" customFormat="1">
      <c r="B227" s="48"/>
      <c r="C227" s="76"/>
      <c r="D227" s="249" t="s">
        <v>156</v>
      </c>
      <c r="E227" s="76"/>
      <c r="F227" s="250" t="s">
        <v>313</v>
      </c>
      <c r="G227" s="76"/>
      <c r="H227" s="76"/>
      <c r="I227" s="205"/>
      <c r="J227" s="76"/>
      <c r="K227" s="76"/>
      <c r="L227" s="74"/>
      <c r="M227" s="251"/>
      <c r="N227" s="49"/>
      <c r="O227" s="49"/>
      <c r="P227" s="49"/>
      <c r="Q227" s="49"/>
      <c r="R227" s="49"/>
      <c r="S227" s="49"/>
      <c r="T227" s="97"/>
      <c r="AT227" s="25" t="s">
        <v>156</v>
      </c>
      <c r="AU227" s="25" t="s">
        <v>92</v>
      </c>
    </row>
    <row r="228" s="12" customFormat="1">
      <c r="B228" s="253"/>
      <c r="C228" s="254"/>
      <c r="D228" s="249" t="s">
        <v>160</v>
      </c>
      <c r="E228" s="255" t="s">
        <v>83</v>
      </c>
      <c r="F228" s="256" t="s">
        <v>314</v>
      </c>
      <c r="G228" s="254"/>
      <c r="H228" s="255" t="s">
        <v>83</v>
      </c>
      <c r="I228" s="257"/>
      <c r="J228" s="254"/>
      <c r="K228" s="254"/>
      <c r="L228" s="258"/>
      <c r="M228" s="259"/>
      <c r="N228" s="260"/>
      <c r="O228" s="260"/>
      <c r="P228" s="260"/>
      <c r="Q228" s="260"/>
      <c r="R228" s="260"/>
      <c r="S228" s="260"/>
      <c r="T228" s="261"/>
      <c r="AT228" s="262" t="s">
        <v>160</v>
      </c>
      <c r="AU228" s="262" t="s">
        <v>92</v>
      </c>
      <c r="AV228" s="12" t="s">
        <v>25</v>
      </c>
      <c r="AW228" s="12" t="s">
        <v>162</v>
      </c>
      <c r="AX228" s="12" t="s">
        <v>85</v>
      </c>
      <c r="AY228" s="262" t="s">
        <v>146</v>
      </c>
    </row>
    <row r="229" s="13" customFormat="1">
      <c r="B229" s="263"/>
      <c r="C229" s="264"/>
      <c r="D229" s="249" t="s">
        <v>160</v>
      </c>
      <c r="E229" s="265" t="s">
        <v>83</v>
      </c>
      <c r="F229" s="266" t="s">
        <v>304</v>
      </c>
      <c r="G229" s="264"/>
      <c r="H229" s="267">
        <v>102</v>
      </c>
      <c r="I229" s="268"/>
      <c r="J229" s="264"/>
      <c r="K229" s="264"/>
      <c r="L229" s="269"/>
      <c r="M229" s="270"/>
      <c r="N229" s="271"/>
      <c r="O229" s="271"/>
      <c r="P229" s="271"/>
      <c r="Q229" s="271"/>
      <c r="R229" s="271"/>
      <c r="S229" s="271"/>
      <c r="T229" s="272"/>
      <c r="AT229" s="273" t="s">
        <v>160</v>
      </c>
      <c r="AU229" s="273" t="s">
        <v>92</v>
      </c>
      <c r="AV229" s="13" t="s">
        <v>92</v>
      </c>
      <c r="AW229" s="13" t="s">
        <v>162</v>
      </c>
      <c r="AX229" s="13" t="s">
        <v>85</v>
      </c>
      <c r="AY229" s="273" t="s">
        <v>146</v>
      </c>
    </row>
    <row r="230" s="1" customFormat="1" ht="16.5" customHeight="1">
      <c r="B230" s="48"/>
      <c r="C230" s="237" t="s">
        <v>315</v>
      </c>
      <c r="D230" s="237" t="s">
        <v>149</v>
      </c>
      <c r="E230" s="238" t="s">
        <v>316</v>
      </c>
      <c r="F230" s="239" t="s">
        <v>317</v>
      </c>
      <c r="G230" s="240" t="s">
        <v>256</v>
      </c>
      <c r="H230" s="241">
        <v>572</v>
      </c>
      <c r="I230" s="242"/>
      <c r="J230" s="243">
        <f>ROUND(I230*H230,2)</f>
        <v>0</v>
      </c>
      <c r="K230" s="239" t="s">
        <v>153</v>
      </c>
      <c r="L230" s="74"/>
      <c r="M230" s="244" t="s">
        <v>83</v>
      </c>
      <c r="N230" s="245" t="s">
        <v>55</v>
      </c>
      <c r="O230" s="49"/>
      <c r="P230" s="246">
        <f>O230*H230</f>
        <v>0</v>
      </c>
      <c r="Q230" s="246">
        <v>0.33445999999999998</v>
      </c>
      <c r="R230" s="246">
        <f>Q230*H230</f>
        <v>191.31111999999999</v>
      </c>
      <c r="S230" s="246">
        <v>0</v>
      </c>
      <c r="T230" s="247">
        <f>S230*H230</f>
        <v>0</v>
      </c>
      <c r="AR230" s="25" t="s">
        <v>154</v>
      </c>
      <c r="AT230" s="25" t="s">
        <v>149</v>
      </c>
      <c r="AU230" s="25" t="s">
        <v>92</v>
      </c>
      <c r="AY230" s="25" t="s">
        <v>146</v>
      </c>
      <c r="BE230" s="248">
        <f>IF(N230="základní",J230,0)</f>
        <v>0</v>
      </c>
      <c r="BF230" s="248">
        <f>IF(N230="snížená",J230,0)</f>
        <v>0</v>
      </c>
      <c r="BG230" s="248">
        <f>IF(N230="zákl. přenesená",J230,0)</f>
        <v>0</v>
      </c>
      <c r="BH230" s="248">
        <f>IF(N230="sníž. přenesená",J230,0)</f>
        <v>0</v>
      </c>
      <c r="BI230" s="248">
        <f>IF(N230="nulová",J230,0)</f>
        <v>0</v>
      </c>
      <c r="BJ230" s="25" t="s">
        <v>25</v>
      </c>
      <c r="BK230" s="248">
        <f>ROUND(I230*H230,2)</f>
        <v>0</v>
      </c>
      <c r="BL230" s="25" t="s">
        <v>154</v>
      </c>
      <c r="BM230" s="25" t="s">
        <v>318</v>
      </c>
    </row>
    <row r="231" s="1" customFormat="1">
      <c r="B231" s="48"/>
      <c r="C231" s="76"/>
      <c r="D231" s="249" t="s">
        <v>156</v>
      </c>
      <c r="E231" s="76"/>
      <c r="F231" s="250" t="s">
        <v>319</v>
      </c>
      <c r="G231" s="76"/>
      <c r="H231" s="76"/>
      <c r="I231" s="205"/>
      <c r="J231" s="76"/>
      <c r="K231" s="76"/>
      <c r="L231" s="74"/>
      <c r="M231" s="251"/>
      <c r="N231" s="49"/>
      <c r="O231" s="49"/>
      <c r="P231" s="49"/>
      <c r="Q231" s="49"/>
      <c r="R231" s="49"/>
      <c r="S231" s="49"/>
      <c r="T231" s="97"/>
      <c r="AT231" s="25" t="s">
        <v>156</v>
      </c>
      <c r="AU231" s="25" t="s">
        <v>92</v>
      </c>
    </row>
    <row r="232" s="12" customFormat="1">
      <c r="B232" s="253"/>
      <c r="C232" s="254"/>
      <c r="D232" s="249" t="s">
        <v>160</v>
      </c>
      <c r="E232" s="255" t="s">
        <v>83</v>
      </c>
      <c r="F232" s="256" t="s">
        <v>305</v>
      </c>
      <c r="G232" s="254"/>
      <c r="H232" s="255" t="s">
        <v>83</v>
      </c>
      <c r="I232" s="257"/>
      <c r="J232" s="254"/>
      <c r="K232" s="254"/>
      <c r="L232" s="258"/>
      <c r="M232" s="259"/>
      <c r="N232" s="260"/>
      <c r="O232" s="260"/>
      <c r="P232" s="260"/>
      <c r="Q232" s="260"/>
      <c r="R232" s="260"/>
      <c r="S232" s="260"/>
      <c r="T232" s="261"/>
      <c r="AT232" s="262" t="s">
        <v>160</v>
      </c>
      <c r="AU232" s="262" t="s">
        <v>92</v>
      </c>
      <c r="AV232" s="12" t="s">
        <v>25</v>
      </c>
      <c r="AW232" s="12" t="s">
        <v>162</v>
      </c>
      <c r="AX232" s="12" t="s">
        <v>85</v>
      </c>
      <c r="AY232" s="262" t="s">
        <v>146</v>
      </c>
    </row>
    <row r="233" s="13" customFormat="1">
      <c r="B233" s="263"/>
      <c r="C233" s="264"/>
      <c r="D233" s="249" t="s">
        <v>160</v>
      </c>
      <c r="E233" s="265" t="s">
        <v>83</v>
      </c>
      <c r="F233" s="266" t="s">
        <v>320</v>
      </c>
      <c r="G233" s="264"/>
      <c r="H233" s="267">
        <v>572</v>
      </c>
      <c r="I233" s="268"/>
      <c r="J233" s="264"/>
      <c r="K233" s="264"/>
      <c r="L233" s="269"/>
      <c r="M233" s="270"/>
      <c r="N233" s="271"/>
      <c r="O233" s="271"/>
      <c r="P233" s="271"/>
      <c r="Q233" s="271"/>
      <c r="R233" s="271"/>
      <c r="S233" s="271"/>
      <c r="T233" s="272"/>
      <c r="AT233" s="273" t="s">
        <v>160</v>
      </c>
      <c r="AU233" s="273" t="s">
        <v>92</v>
      </c>
      <c r="AV233" s="13" t="s">
        <v>92</v>
      </c>
      <c r="AW233" s="13" t="s">
        <v>162</v>
      </c>
      <c r="AX233" s="13" t="s">
        <v>85</v>
      </c>
      <c r="AY233" s="273" t="s">
        <v>146</v>
      </c>
    </row>
    <row r="234" s="1" customFormat="1" ht="25.5" customHeight="1">
      <c r="B234" s="48"/>
      <c r="C234" s="237" t="s">
        <v>321</v>
      </c>
      <c r="D234" s="237" t="s">
        <v>149</v>
      </c>
      <c r="E234" s="238" t="s">
        <v>322</v>
      </c>
      <c r="F234" s="239" t="s">
        <v>323</v>
      </c>
      <c r="G234" s="240" t="s">
        <v>208</v>
      </c>
      <c r="H234" s="241">
        <v>219.86500000000001</v>
      </c>
      <c r="I234" s="242"/>
      <c r="J234" s="243">
        <f>ROUND(I234*H234,2)</f>
        <v>0</v>
      </c>
      <c r="K234" s="239" t="s">
        <v>153</v>
      </c>
      <c r="L234" s="74"/>
      <c r="M234" s="244" t="s">
        <v>83</v>
      </c>
      <c r="N234" s="245" t="s">
        <v>55</v>
      </c>
      <c r="O234" s="49"/>
      <c r="P234" s="246">
        <f>O234*H234</f>
        <v>0</v>
      </c>
      <c r="Q234" s="246">
        <v>0</v>
      </c>
      <c r="R234" s="246">
        <f>Q234*H234</f>
        <v>0</v>
      </c>
      <c r="S234" s="246">
        <v>0</v>
      </c>
      <c r="T234" s="247">
        <f>S234*H234</f>
        <v>0</v>
      </c>
      <c r="AR234" s="25" t="s">
        <v>154</v>
      </c>
      <c r="AT234" s="25" t="s">
        <v>149</v>
      </c>
      <c r="AU234" s="25" t="s">
        <v>92</v>
      </c>
      <c r="AY234" s="25" t="s">
        <v>146</v>
      </c>
      <c r="BE234" s="248">
        <f>IF(N234="základní",J234,0)</f>
        <v>0</v>
      </c>
      <c r="BF234" s="248">
        <f>IF(N234="snížená",J234,0)</f>
        <v>0</v>
      </c>
      <c r="BG234" s="248">
        <f>IF(N234="zákl. přenesená",J234,0)</f>
        <v>0</v>
      </c>
      <c r="BH234" s="248">
        <f>IF(N234="sníž. přenesená",J234,0)</f>
        <v>0</v>
      </c>
      <c r="BI234" s="248">
        <f>IF(N234="nulová",J234,0)</f>
        <v>0</v>
      </c>
      <c r="BJ234" s="25" t="s">
        <v>25</v>
      </c>
      <c r="BK234" s="248">
        <f>ROUND(I234*H234,2)</f>
        <v>0</v>
      </c>
      <c r="BL234" s="25" t="s">
        <v>154</v>
      </c>
      <c r="BM234" s="25" t="s">
        <v>324</v>
      </c>
    </row>
    <row r="235" s="1" customFormat="1">
      <c r="B235" s="48"/>
      <c r="C235" s="76"/>
      <c r="D235" s="249" t="s">
        <v>156</v>
      </c>
      <c r="E235" s="76"/>
      <c r="F235" s="250" t="s">
        <v>325</v>
      </c>
      <c r="G235" s="76"/>
      <c r="H235" s="76"/>
      <c r="I235" s="205"/>
      <c r="J235" s="76"/>
      <c r="K235" s="76"/>
      <c r="L235" s="74"/>
      <c r="M235" s="251"/>
      <c r="N235" s="49"/>
      <c r="O235" s="49"/>
      <c r="P235" s="49"/>
      <c r="Q235" s="49"/>
      <c r="R235" s="49"/>
      <c r="S235" s="49"/>
      <c r="T235" s="97"/>
      <c r="AT235" s="25" t="s">
        <v>156</v>
      </c>
      <c r="AU235" s="25" t="s">
        <v>92</v>
      </c>
    </row>
    <row r="236" s="1" customFormat="1">
      <c r="B236" s="48"/>
      <c r="C236" s="76"/>
      <c r="D236" s="249" t="s">
        <v>158</v>
      </c>
      <c r="E236" s="76"/>
      <c r="F236" s="252" t="s">
        <v>326</v>
      </c>
      <c r="G236" s="76"/>
      <c r="H236" s="76"/>
      <c r="I236" s="205"/>
      <c r="J236" s="76"/>
      <c r="K236" s="76"/>
      <c r="L236" s="74"/>
      <c r="M236" s="251"/>
      <c r="N236" s="49"/>
      <c r="O236" s="49"/>
      <c r="P236" s="49"/>
      <c r="Q236" s="49"/>
      <c r="R236" s="49"/>
      <c r="S236" s="49"/>
      <c r="T236" s="97"/>
      <c r="AT236" s="25" t="s">
        <v>158</v>
      </c>
      <c r="AU236" s="25" t="s">
        <v>92</v>
      </c>
    </row>
    <row r="237" s="11" customFormat="1" ht="29.88" customHeight="1">
      <c r="B237" s="221"/>
      <c r="C237" s="222"/>
      <c r="D237" s="223" t="s">
        <v>84</v>
      </c>
      <c r="E237" s="235" t="s">
        <v>327</v>
      </c>
      <c r="F237" s="235" t="s">
        <v>328</v>
      </c>
      <c r="G237" s="222"/>
      <c r="H237" s="222"/>
      <c r="I237" s="225"/>
      <c r="J237" s="236">
        <f>BK237</f>
        <v>0</v>
      </c>
      <c r="K237" s="222"/>
      <c r="L237" s="227"/>
      <c r="M237" s="228"/>
      <c r="N237" s="229"/>
      <c r="O237" s="229"/>
      <c r="P237" s="230">
        <f>SUM(P238:P307)</f>
        <v>0</v>
      </c>
      <c r="Q237" s="229"/>
      <c r="R237" s="230">
        <f>SUM(R238:R307)</f>
        <v>122.44454039999999</v>
      </c>
      <c r="S237" s="229"/>
      <c r="T237" s="231">
        <f>SUM(T238:T307)</f>
        <v>0</v>
      </c>
      <c r="AR237" s="232" t="s">
        <v>25</v>
      </c>
      <c r="AT237" s="233" t="s">
        <v>84</v>
      </c>
      <c r="AU237" s="233" t="s">
        <v>25</v>
      </c>
      <c r="AY237" s="232" t="s">
        <v>146</v>
      </c>
      <c r="BK237" s="234">
        <f>SUM(BK238:BK307)</f>
        <v>0</v>
      </c>
    </row>
    <row r="238" s="1" customFormat="1" ht="25.5" customHeight="1">
      <c r="B238" s="48"/>
      <c r="C238" s="237" t="s">
        <v>329</v>
      </c>
      <c r="D238" s="237" t="s">
        <v>149</v>
      </c>
      <c r="E238" s="238" t="s">
        <v>330</v>
      </c>
      <c r="F238" s="239" t="s">
        <v>331</v>
      </c>
      <c r="G238" s="240" t="s">
        <v>256</v>
      </c>
      <c r="H238" s="241">
        <v>284</v>
      </c>
      <c r="I238" s="242"/>
      <c r="J238" s="243">
        <f>ROUND(I238*H238,2)</f>
        <v>0</v>
      </c>
      <c r="K238" s="239" t="s">
        <v>153</v>
      </c>
      <c r="L238" s="74"/>
      <c r="M238" s="244" t="s">
        <v>83</v>
      </c>
      <c r="N238" s="245" t="s">
        <v>55</v>
      </c>
      <c r="O238" s="49"/>
      <c r="P238" s="246">
        <f>O238*H238</f>
        <v>0</v>
      </c>
      <c r="Q238" s="246">
        <v>0.1837</v>
      </c>
      <c r="R238" s="246">
        <f>Q238*H238</f>
        <v>52.1708</v>
      </c>
      <c r="S238" s="246">
        <v>0</v>
      </c>
      <c r="T238" s="247">
        <f>S238*H238</f>
        <v>0</v>
      </c>
      <c r="AR238" s="25" t="s">
        <v>154</v>
      </c>
      <c r="AT238" s="25" t="s">
        <v>149</v>
      </c>
      <c r="AU238" s="25" t="s">
        <v>92</v>
      </c>
      <c r="AY238" s="25" t="s">
        <v>146</v>
      </c>
      <c r="BE238" s="248">
        <f>IF(N238="základní",J238,0)</f>
        <v>0</v>
      </c>
      <c r="BF238" s="248">
        <f>IF(N238="snížená",J238,0)</f>
        <v>0</v>
      </c>
      <c r="BG238" s="248">
        <f>IF(N238="zákl. přenesená",J238,0)</f>
        <v>0</v>
      </c>
      <c r="BH238" s="248">
        <f>IF(N238="sníž. přenesená",J238,0)</f>
        <v>0</v>
      </c>
      <c r="BI238" s="248">
        <f>IF(N238="nulová",J238,0)</f>
        <v>0</v>
      </c>
      <c r="BJ238" s="25" t="s">
        <v>25</v>
      </c>
      <c r="BK238" s="248">
        <f>ROUND(I238*H238,2)</f>
        <v>0</v>
      </c>
      <c r="BL238" s="25" t="s">
        <v>154</v>
      </c>
      <c r="BM238" s="25" t="s">
        <v>332</v>
      </c>
    </row>
    <row r="239" s="1" customFormat="1">
      <c r="B239" s="48"/>
      <c r="C239" s="76"/>
      <c r="D239" s="249" t="s">
        <v>156</v>
      </c>
      <c r="E239" s="76"/>
      <c r="F239" s="250" t="s">
        <v>333</v>
      </c>
      <c r="G239" s="76"/>
      <c r="H239" s="76"/>
      <c r="I239" s="205"/>
      <c r="J239" s="76"/>
      <c r="K239" s="76"/>
      <c r="L239" s="74"/>
      <c r="M239" s="251"/>
      <c r="N239" s="49"/>
      <c r="O239" s="49"/>
      <c r="P239" s="49"/>
      <c r="Q239" s="49"/>
      <c r="R239" s="49"/>
      <c r="S239" s="49"/>
      <c r="T239" s="97"/>
      <c r="AT239" s="25" t="s">
        <v>156</v>
      </c>
      <c r="AU239" s="25" t="s">
        <v>92</v>
      </c>
    </row>
    <row r="240" s="1" customFormat="1">
      <c r="B240" s="48"/>
      <c r="C240" s="76"/>
      <c r="D240" s="249" t="s">
        <v>158</v>
      </c>
      <c r="E240" s="76"/>
      <c r="F240" s="252" t="s">
        <v>334</v>
      </c>
      <c r="G240" s="76"/>
      <c r="H240" s="76"/>
      <c r="I240" s="205"/>
      <c r="J240" s="76"/>
      <c r="K240" s="76"/>
      <c r="L240" s="74"/>
      <c r="M240" s="251"/>
      <c r="N240" s="49"/>
      <c r="O240" s="49"/>
      <c r="P240" s="49"/>
      <c r="Q240" s="49"/>
      <c r="R240" s="49"/>
      <c r="S240" s="49"/>
      <c r="T240" s="97"/>
      <c r="AT240" s="25" t="s">
        <v>158</v>
      </c>
      <c r="AU240" s="25" t="s">
        <v>92</v>
      </c>
    </row>
    <row r="241" s="12" customFormat="1">
      <c r="B241" s="253"/>
      <c r="C241" s="254"/>
      <c r="D241" s="249" t="s">
        <v>160</v>
      </c>
      <c r="E241" s="255" t="s">
        <v>83</v>
      </c>
      <c r="F241" s="256" t="s">
        <v>335</v>
      </c>
      <c r="G241" s="254"/>
      <c r="H241" s="255" t="s">
        <v>83</v>
      </c>
      <c r="I241" s="257"/>
      <c r="J241" s="254"/>
      <c r="K241" s="254"/>
      <c r="L241" s="258"/>
      <c r="M241" s="259"/>
      <c r="N241" s="260"/>
      <c r="O241" s="260"/>
      <c r="P241" s="260"/>
      <c r="Q241" s="260"/>
      <c r="R241" s="260"/>
      <c r="S241" s="260"/>
      <c r="T241" s="261"/>
      <c r="AT241" s="262" t="s">
        <v>160</v>
      </c>
      <c r="AU241" s="262" t="s">
        <v>92</v>
      </c>
      <c r="AV241" s="12" t="s">
        <v>25</v>
      </c>
      <c r="AW241" s="12" t="s">
        <v>162</v>
      </c>
      <c r="AX241" s="12" t="s">
        <v>85</v>
      </c>
      <c r="AY241" s="262" t="s">
        <v>146</v>
      </c>
    </row>
    <row r="242" s="13" customFormat="1">
      <c r="B242" s="263"/>
      <c r="C242" s="264"/>
      <c r="D242" s="249" t="s">
        <v>160</v>
      </c>
      <c r="E242" s="265" t="s">
        <v>83</v>
      </c>
      <c r="F242" s="266" t="s">
        <v>336</v>
      </c>
      <c r="G242" s="264"/>
      <c r="H242" s="267">
        <v>284</v>
      </c>
      <c r="I242" s="268"/>
      <c r="J242" s="264"/>
      <c r="K242" s="264"/>
      <c r="L242" s="269"/>
      <c r="M242" s="270"/>
      <c r="N242" s="271"/>
      <c r="O242" s="271"/>
      <c r="P242" s="271"/>
      <c r="Q242" s="271"/>
      <c r="R242" s="271"/>
      <c r="S242" s="271"/>
      <c r="T242" s="272"/>
      <c r="AT242" s="273" t="s">
        <v>160</v>
      </c>
      <c r="AU242" s="273" t="s">
        <v>92</v>
      </c>
      <c r="AV242" s="13" t="s">
        <v>92</v>
      </c>
      <c r="AW242" s="13" t="s">
        <v>162</v>
      </c>
      <c r="AX242" s="13" t="s">
        <v>85</v>
      </c>
      <c r="AY242" s="273" t="s">
        <v>146</v>
      </c>
    </row>
    <row r="243" s="1" customFormat="1" ht="16.5" customHeight="1">
      <c r="B243" s="48"/>
      <c r="C243" s="237" t="s">
        <v>337</v>
      </c>
      <c r="D243" s="237" t="s">
        <v>149</v>
      </c>
      <c r="E243" s="238" t="s">
        <v>338</v>
      </c>
      <c r="F243" s="239" t="s">
        <v>339</v>
      </c>
      <c r="G243" s="240" t="s">
        <v>256</v>
      </c>
      <c r="H243" s="241">
        <v>102</v>
      </c>
      <c r="I243" s="242"/>
      <c r="J243" s="243">
        <f>ROUND(I243*H243,2)</f>
        <v>0</v>
      </c>
      <c r="K243" s="239" t="s">
        <v>153</v>
      </c>
      <c r="L243" s="74"/>
      <c r="M243" s="244" t="s">
        <v>83</v>
      </c>
      <c r="N243" s="245" t="s">
        <v>55</v>
      </c>
      <c r="O243" s="49"/>
      <c r="P243" s="246">
        <f>O243*H243</f>
        <v>0</v>
      </c>
      <c r="Q243" s="246">
        <v>0.16700000000000001</v>
      </c>
      <c r="R243" s="246">
        <f>Q243*H243</f>
        <v>17.034000000000002</v>
      </c>
      <c r="S243" s="246">
        <v>0</v>
      </c>
      <c r="T243" s="247">
        <f>S243*H243</f>
        <v>0</v>
      </c>
      <c r="AR243" s="25" t="s">
        <v>154</v>
      </c>
      <c r="AT243" s="25" t="s">
        <v>149</v>
      </c>
      <c r="AU243" s="25" t="s">
        <v>92</v>
      </c>
      <c r="AY243" s="25" t="s">
        <v>146</v>
      </c>
      <c r="BE243" s="248">
        <f>IF(N243="základní",J243,0)</f>
        <v>0</v>
      </c>
      <c r="BF243" s="248">
        <f>IF(N243="snížená",J243,0)</f>
        <v>0</v>
      </c>
      <c r="BG243" s="248">
        <f>IF(N243="zákl. přenesená",J243,0)</f>
        <v>0</v>
      </c>
      <c r="BH243" s="248">
        <f>IF(N243="sníž. přenesená",J243,0)</f>
        <v>0</v>
      </c>
      <c r="BI243" s="248">
        <f>IF(N243="nulová",J243,0)</f>
        <v>0</v>
      </c>
      <c r="BJ243" s="25" t="s">
        <v>25</v>
      </c>
      <c r="BK243" s="248">
        <f>ROUND(I243*H243,2)</f>
        <v>0</v>
      </c>
      <c r="BL243" s="25" t="s">
        <v>154</v>
      </c>
      <c r="BM243" s="25" t="s">
        <v>340</v>
      </c>
    </row>
    <row r="244" s="1" customFormat="1">
      <c r="B244" s="48"/>
      <c r="C244" s="76"/>
      <c r="D244" s="249" t="s">
        <v>156</v>
      </c>
      <c r="E244" s="76"/>
      <c r="F244" s="250" t="s">
        <v>341</v>
      </c>
      <c r="G244" s="76"/>
      <c r="H244" s="76"/>
      <c r="I244" s="205"/>
      <c r="J244" s="76"/>
      <c r="K244" s="76"/>
      <c r="L244" s="74"/>
      <c r="M244" s="251"/>
      <c r="N244" s="49"/>
      <c r="O244" s="49"/>
      <c r="P244" s="49"/>
      <c r="Q244" s="49"/>
      <c r="R244" s="49"/>
      <c r="S244" s="49"/>
      <c r="T244" s="97"/>
      <c r="AT244" s="25" t="s">
        <v>156</v>
      </c>
      <c r="AU244" s="25" t="s">
        <v>92</v>
      </c>
    </row>
    <row r="245" s="1" customFormat="1">
      <c r="B245" s="48"/>
      <c r="C245" s="76"/>
      <c r="D245" s="249" t="s">
        <v>158</v>
      </c>
      <c r="E245" s="76"/>
      <c r="F245" s="252" t="s">
        <v>342</v>
      </c>
      <c r="G245" s="76"/>
      <c r="H245" s="76"/>
      <c r="I245" s="205"/>
      <c r="J245" s="76"/>
      <c r="K245" s="76"/>
      <c r="L245" s="74"/>
      <c r="M245" s="251"/>
      <c r="N245" s="49"/>
      <c r="O245" s="49"/>
      <c r="P245" s="49"/>
      <c r="Q245" s="49"/>
      <c r="R245" s="49"/>
      <c r="S245" s="49"/>
      <c r="T245" s="97"/>
      <c r="AT245" s="25" t="s">
        <v>158</v>
      </c>
      <c r="AU245" s="25" t="s">
        <v>92</v>
      </c>
    </row>
    <row r="246" s="12" customFormat="1">
      <c r="B246" s="253"/>
      <c r="C246" s="254"/>
      <c r="D246" s="249" t="s">
        <v>160</v>
      </c>
      <c r="E246" s="255" t="s">
        <v>83</v>
      </c>
      <c r="F246" s="256" t="s">
        <v>343</v>
      </c>
      <c r="G246" s="254"/>
      <c r="H246" s="255" t="s">
        <v>83</v>
      </c>
      <c r="I246" s="257"/>
      <c r="J246" s="254"/>
      <c r="K246" s="254"/>
      <c r="L246" s="258"/>
      <c r="M246" s="259"/>
      <c r="N246" s="260"/>
      <c r="O246" s="260"/>
      <c r="P246" s="260"/>
      <c r="Q246" s="260"/>
      <c r="R246" s="260"/>
      <c r="S246" s="260"/>
      <c r="T246" s="261"/>
      <c r="AT246" s="262" t="s">
        <v>160</v>
      </c>
      <c r="AU246" s="262" t="s">
        <v>92</v>
      </c>
      <c r="AV246" s="12" t="s">
        <v>25</v>
      </c>
      <c r="AW246" s="12" t="s">
        <v>162</v>
      </c>
      <c r="AX246" s="12" t="s">
        <v>85</v>
      </c>
      <c r="AY246" s="262" t="s">
        <v>146</v>
      </c>
    </row>
    <row r="247" s="13" customFormat="1">
      <c r="B247" s="263"/>
      <c r="C247" s="264"/>
      <c r="D247" s="249" t="s">
        <v>160</v>
      </c>
      <c r="E247" s="265" t="s">
        <v>83</v>
      </c>
      <c r="F247" s="266" t="s">
        <v>304</v>
      </c>
      <c r="G247" s="264"/>
      <c r="H247" s="267">
        <v>102</v>
      </c>
      <c r="I247" s="268"/>
      <c r="J247" s="264"/>
      <c r="K247" s="264"/>
      <c r="L247" s="269"/>
      <c r="M247" s="270"/>
      <c r="N247" s="271"/>
      <c r="O247" s="271"/>
      <c r="P247" s="271"/>
      <c r="Q247" s="271"/>
      <c r="R247" s="271"/>
      <c r="S247" s="271"/>
      <c r="T247" s="272"/>
      <c r="AT247" s="273" t="s">
        <v>160</v>
      </c>
      <c r="AU247" s="273" t="s">
        <v>92</v>
      </c>
      <c r="AV247" s="13" t="s">
        <v>92</v>
      </c>
      <c r="AW247" s="13" t="s">
        <v>162</v>
      </c>
      <c r="AX247" s="13" t="s">
        <v>85</v>
      </c>
      <c r="AY247" s="273" t="s">
        <v>146</v>
      </c>
    </row>
    <row r="248" s="1" customFormat="1" ht="16.5" customHeight="1">
      <c r="B248" s="48"/>
      <c r="C248" s="237" t="s">
        <v>344</v>
      </c>
      <c r="D248" s="237" t="s">
        <v>149</v>
      </c>
      <c r="E248" s="238" t="s">
        <v>345</v>
      </c>
      <c r="F248" s="239" t="s">
        <v>346</v>
      </c>
      <c r="G248" s="240" t="s">
        <v>208</v>
      </c>
      <c r="H248" s="241">
        <v>75.861000000000004</v>
      </c>
      <c r="I248" s="242"/>
      <c r="J248" s="243">
        <f>ROUND(I248*H248,2)</f>
        <v>0</v>
      </c>
      <c r="K248" s="239" t="s">
        <v>153</v>
      </c>
      <c r="L248" s="74"/>
      <c r="M248" s="244" t="s">
        <v>83</v>
      </c>
      <c r="N248" s="245" t="s">
        <v>55</v>
      </c>
      <c r="O248" s="49"/>
      <c r="P248" s="246">
        <f>O248*H248</f>
        <v>0</v>
      </c>
      <c r="Q248" s="246">
        <v>0</v>
      </c>
      <c r="R248" s="246">
        <f>Q248*H248</f>
        <v>0</v>
      </c>
      <c r="S248" s="246">
        <v>0</v>
      </c>
      <c r="T248" s="247">
        <f>S248*H248</f>
        <v>0</v>
      </c>
      <c r="AR248" s="25" t="s">
        <v>154</v>
      </c>
      <c r="AT248" s="25" t="s">
        <v>149</v>
      </c>
      <c r="AU248" s="25" t="s">
        <v>92</v>
      </c>
      <c r="AY248" s="25" t="s">
        <v>146</v>
      </c>
      <c r="BE248" s="248">
        <f>IF(N248="základní",J248,0)</f>
        <v>0</v>
      </c>
      <c r="BF248" s="248">
        <f>IF(N248="snížená",J248,0)</f>
        <v>0</v>
      </c>
      <c r="BG248" s="248">
        <f>IF(N248="zákl. přenesená",J248,0)</f>
        <v>0</v>
      </c>
      <c r="BH248" s="248">
        <f>IF(N248="sníž. přenesená",J248,0)</f>
        <v>0</v>
      </c>
      <c r="BI248" s="248">
        <f>IF(N248="nulová",J248,0)</f>
        <v>0</v>
      </c>
      <c r="BJ248" s="25" t="s">
        <v>25</v>
      </c>
      <c r="BK248" s="248">
        <f>ROUND(I248*H248,2)</f>
        <v>0</v>
      </c>
      <c r="BL248" s="25" t="s">
        <v>154</v>
      </c>
      <c r="BM248" s="25" t="s">
        <v>347</v>
      </c>
    </row>
    <row r="249" s="1" customFormat="1">
      <c r="B249" s="48"/>
      <c r="C249" s="76"/>
      <c r="D249" s="249" t="s">
        <v>156</v>
      </c>
      <c r="E249" s="76"/>
      <c r="F249" s="250" t="s">
        <v>348</v>
      </c>
      <c r="G249" s="76"/>
      <c r="H249" s="76"/>
      <c r="I249" s="205"/>
      <c r="J249" s="76"/>
      <c r="K249" s="76"/>
      <c r="L249" s="74"/>
      <c r="M249" s="251"/>
      <c r="N249" s="49"/>
      <c r="O249" s="49"/>
      <c r="P249" s="49"/>
      <c r="Q249" s="49"/>
      <c r="R249" s="49"/>
      <c r="S249" s="49"/>
      <c r="T249" s="97"/>
      <c r="AT249" s="25" t="s">
        <v>156</v>
      </c>
      <c r="AU249" s="25" t="s">
        <v>92</v>
      </c>
    </row>
    <row r="250" s="1" customFormat="1">
      <c r="B250" s="48"/>
      <c r="C250" s="76"/>
      <c r="D250" s="249" t="s">
        <v>158</v>
      </c>
      <c r="E250" s="76"/>
      <c r="F250" s="252" t="s">
        <v>349</v>
      </c>
      <c r="G250" s="76"/>
      <c r="H250" s="76"/>
      <c r="I250" s="205"/>
      <c r="J250" s="76"/>
      <c r="K250" s="76"/>
      <c r="L250" s="74"/>
      <c r="M250" s="251"/>
      <c r="N250" s="49"/>
      <c r="O250" s="49"/>
      <c r="P250" s="49"/>
      <c r="Q250" s="49"/>
      <c r="R250" s="49"/>
      <c r="S250" s="49"/>
      <c r="T250" s="97"/>
      <c r="AT250" s="25" t="s">
        <v>158</v>
      </c>
      <c r="AU250" s="25" t="s">
        <v>92</v>
      </c>
    </row>
    <row r="251" s="12" customFormat="1">
      <c r="B251" s="253"/>
      <c r="C251" s="254"/>
      <c r="D251" s="249" t="s">
        <v>160</v>
      </c>
      <c r="E251" s="255" t="s">
        <v>83</v>
      </c>
      <c r="F251" s="256" t="s">
        <v>350</v>
      </c>
      <c r="G251" s="254"/>
      <c r="H251" s="255" t="s">
        <v>83</v>
      </c>
      <c r="I251" s="257"/>
      <c r="J251" s="254"/>
      <c r="K251" s="254"/>
      <c r="L251" s="258"/>
      <c r="M251" s="259"/>
      <c r="N251" s="260"/>
      <c r="O251" s="260"/>
      <c r="P251" s="260"/>
      <c r="Q251" s="260"/>
      <c r="R251" s="260"/>
      <c r="S251" s="260"/>
      <c r="T251" s="261"/>
      <c r="AT251" s="262" t="s">
        <v>160</v>
      </c>
      <c r="AU251" s="262" t="s">
        <v>92</v>
      </c>
      <c r="AV251" s="12" t="s">
        <v>25</v>
      </c>
      <c r="AW251" s="12" t="s">
        <v>162</v>
      </c>
      <c r="AX251" s="12" t="s">
        <v>85</v>
      </c>
      <c r="AY251" s="262" t="s">
        <v>146</v>
      </c>
    </row>
    <row r="252" s="12" customFormat="1">
      <c r="B252" s="253"/>
      <c r="C252" s="254"/>
      <c r="D252" s="249" t="s">
        <v>160</v>
      </c>
      <c r="E252" s="255" t="s">
        <v>83</v>
      </c>
      <c r="F252" s="256" t="s">
        <v>351</v>
      </c>
      <c r="G252" s="254"/>
      <c r="H252" s="255" t="s">
        <v>83</v>
      </c>
      <c r="I252" s="257"/>
      <c r="J252" s="254"/>
      <c r="K252" s="254"/>
      <c r="L252" s="258"/>
      <c r="M252" s="259"/>
      <c r="N252" s="260"/>
      <c r="O252" s="260"/>
      <c r="P252" s="260"/>
      <c r="Q252" s="260"/>
      <c r="R252" s="260"/>
      <c r="S252" s="260"/>
      <c r="T252" s="261"/>
      <c r="AT252" s="262" t="s">
        <v>160</v>
      </c>
      <c r="AU252" s="262" t="s">
        <v>92</v>
      </c>
      <c r="AV252" s="12" t="s">
        <v>25</v>
      </c>
      <c r="AW252" s="12" t="s">
        <v>162</v>
      </c>
      <c r="AX252" s="12" t="s">
        <v>85</v>
      </c>
      <c r="AY252" s="262" t="s">
        <v>146</v>
      </c>
    </row>
    <row r="253" s="13" customFormat="1">
      <c r="B253" s="263"/>
      <c r="C253" s="264"/>
      <c r="D253" s="249" t="s">
        <v>160</v>
      </c>
      <c r="E253" s="265" t="s">
        <v>83</v>
      </c>
      <c r="F253" s="266" t="s">
        <v>352</v>
      </c>
      <c r="G253" s="264"/>
      <c r="H253" s="267">
        <v>0.75</v>
      </c>
      <c r="I253" s="268"/>
      <c r="J253" s="264"/>
      <c r="K253" s="264"/>
      <c r="L253" s="269"/>
      <c r="M253" s="270"/>
      <c r="N253" s="271"/>
      <c r="O253" s="271"/>
      <c r="P253" s="271"/>
      <c r="Q253" s="271"/>
      <c r="R253" s="271"/>
      <c r="S253" s="271"/>
      <c r="T253" s="272"/>
      <c r="AT253" s="273" t="s">
        <v>160</v>
      </c>
      <c r="AU253" s="273" t="s">
        <v>92</v>
      </c>
      <c r="AV253" s="13" t="s">
        <v>92</v>
      </c>
      <c r="AW253" s="13" t="s">
        <v>162</v>
      </c>
      <c r="AX253" s="13" t="s">
        <v>85</v>
      </c>
      <c r="AY253" s="273" t="s">
        <v>146</v>
      </c>
    </row>
    <row r="254" s="12" customFormat="1">
      <c r="B254" s="253"/>
      <c r="C254" s="254"/>
      <c r="D254" s="249" t="s">
        <v>160</v>
      </c>
      <c r="E254" s="255" t="s">
        <v>83</v>
      </c>
      <c r="F254" s="256" t="s">
        <v>353</v>
      </c>
      <c r="G254" s="254"/>
      <c r="H254" s="255" t="s">
        <v>83</v>
      </c>
      <c r="I254" s="257"/>
      <c r="J254" s="254"/>
      <c r="K254" s="254"/>
      <c r="L254" s="258"/>
      <c r="M254" s="259"/>
      <c r="N254" s="260"/>
      <c r="O254" s="260"/>
      <c r="P254" s="260"/>
      <c r="Q254" s="260"/>
      <c r="R254" s="260"/>
      <c r="S254" s="260"/>
      <c r="T254" s="261"/>
      <c r="AT254" s="262" t="s">
        <v>160</v>
      </c>
      <c r="AU254" s="262" t="s">
        <v>92</v>
      </c>
      <c r="AV254" s="12" t="s">
        <v>25</v>
      </c>
      <c r="AW254" s="12" t="s">
        <v>162</v>
      </c>
      <c r="AX254" s="12" t="s">
        <v>85</v>
      </c>
      <c r="AY254" s="262" t="s">
        <v>146</v>
      </c>
    </row>
    <row r="255" s="13" customFormat="1">
      <c r="B255" s="263"/>
      <c r="C255" s="264"/>
      <c r="D255" s="249" t="s">
        <v>160</v>
      </c>
      <c r="E255" s="265" t="s">
        <v>83</v>
      </c>
      <c r="F255" s="266" t="s">
        <v>354</v>
      </c>
      <c r="G255" s="264"/>
      <c r="H255" s="267">
        <v>12</v>
      </c>
      <c r="I255" s="268"/>
      <c r="J255" s="264"/>
      <c r="K255" s="264"/>
      <c r="L255" s="269"/>
      <c r="M255" s="270"/>
      <c r="N255" s="271"/>
      <c r="O255" s="271"/>
      <c r="P255" s="271"/>
      <c r="Q255" s="271"/>
      <c r="R255" s="271"/>
      <c r="S255" s="271"/>
      <c r="T255" s="272"/>
      <c r="AT255" s="273" t="s">
        <v>160</v>
      </c>
      <c r="AU255" s="273" t="s">
        <v>92</v>
      </c>
      <c r="AV255" s="13" t="s">
        <v>92</v>
      </c>
      <c r="AW255" s="13" t="s">
        <v>162</v>
      </c>
      <c r="AX255" s="13" t="s">
        <v>85</v>
      </c>
      <c r="AY255" s="273" t="s">
        <v>146</v>
      </c>
    </row>
    <row r="256" s="12" customFormat="1">
      <c r="B256" s="253"/>
      <c r="C256" s="254"/>
      <c r="D256" s="249" t="s">
        <v>160</v>
      </c>
      <c r="E256" s="255" t="s">
        <v>83</v>
      </c>
      <c r="F256" s="256" t="s">
        <v>355</v>
      </c>
      <c r="G256" s="254"/>
      <c r="H256" s="255" t="s">
        <v>83</v>
      </c>
      <c r="I256" s="257"/>
      <c r="J256" s="254"/>
      <c r="K256" s="254"/>
      <c r="L256" s="258"/>
      <c r="M256" s="259"/>
      <c r="N256" s="260"/>
      <c r="O256" s="260"/>
      <c r="P256" s="260"/>
      <c r="Q256" s="260"/>
      <c r="R256" s="260"/>
      <c r="S256" s="260"/>
      <c r="T256" s="261"/>
      <c r="AT256" s="262" t="s">
        <v>160</v>
      </c>
      <c r="AU256" s="262" t="s">
        <v>92</v>
      </c>
      <c r="AV256" s="12" t="s">
        <v>25</v>
      </c>
      <c r="AW256" s="12" t="s">
        <v>162</v>
      </c>
      <c r="AX256" s="12" t="s">
        <v>85</v>
      </c>
      <c r="AY256" s="262" t="s">
        <v>146</v>
      </c>
    </row>
    <row r="257" s="13" customFormat="1">
      <c r="B257" s="263"/>
      <c r="C257" s="264"/>
      <c r="D257" s="249" t="s">
        <v>160</v>
      </c>
      <c r="E257" s="265" t="s">
        <v>83</v>
      </c>
      <c r="F257" s="266" t="s">
        <v>356</v>
      </c>
      <c r="G257" s="264"/>
      <c r="H257" s="267">
        <v>63.1111111111111</v>
      </c>
      <c r="I257" s="268"/>
      <c r="J257" s="264"/>
      <c r="K257" s="264"/>
      <c r="L257" s="269"/>
      <c r="M257" s="270"/>
      <c r="N257" s="271"/>
      <c r="O257" s="271"/>
      <c r="P257" s="271"/>
      <c r="Q257" s="271"/>
      <c r="R257" s="271"/>
      <c r="S257" s="271"/>
      <c r="T257" s="272"/>
      <c r="AT257" s="273" t="s">
        <v>160</v>
      </c>
      <c r="AU257" s="273" t="s">
        <v>92</v>
      </c>
      <c r="AV257" s="13" t="s">
        <v>92</v>
      </c>
      <c r="AW257" s="13" t="s">
        <v>162</v>
      </c>
      <c r="AX257" s="13" t="s">
        <v>85</v>
      </c>
      <c r="AY257" s="273" t="s">
        <v>146</v>
      </c>
    </row>
    <row r="258" s="1" customFormat="1" ht="16.5" customHeight="1">
      <c r="B258" s="48"/>
      <c r="C258" s="237" t="s">
        <v>357</v>
      </c>
      <c r="D258" s="237" t="s">
        <v>149</v>
      </c>
      <c r="E258" s="238" t="s">
        <v>358</v>
      </c>
      <c r="F258" s="239" t="s">
        <v>359</v>
      </c>
      <c r="G258" s="240" t="s">
        <v>208</v>
      </c>
      <c r="H258" s="241">
        <v>75.861000000000004</v>
      </c>
      <c r="I258" s="242"/>
      <c r="J258" s="243">
        <f>ROUND(I258*H258,2)</f>
        <v>0</v>
      </c>
      <c r="K258" s="239" t="s">
        <v>153</v>
      </c>
      <c r="L258" s="74"/>
      <c r="M258" s="244" t="s">
        <v>83</v>
      </c>
      <c r="N258" s="245" t="s">
        <v>55</v>
      </c>
      <c r="O258" s="49"/>
      <c r="P258" s="246">
        <f>O258*H258</f>
        <v>0</v>
      </c>
      <c r="Q258" s="246">
        <v>0</v>
      </c>
      <c r="R258" s="246">
        <f>Q258*H258</f>
        <v>0</v>
      </c>
      <c r="S258" s="246">
        <v>0</v>
      </c>
      <c r="T258" s="247">
        <f>S258*H258</f>
        <v>0</v>
      </c>
      <c r="AR258" s="25" t="s">
        <v>154</v>
      </c>
      <c r="AT258" s="25" t="s">
        <v>149</v>
      </c>
      <c r="AU258" s="25" t="s">
        <v>92</v>
      </c>
      <c r="AY258" s="25" t="s">
        <v>146</v>
      </c>
      <c r="BE258" s="248">
        <f>IF(N258="základní",J258,0)</f>
        <v>0</v>
      </c>
      <c r="BF258" s="248">
        <f>IF(N258="snížená",J258,0)</f>
        <v>0</v>
      </c>
      <c r="BG258" s="248">
        <f>IF(N258="zákl. přenesená",J258,0)</f>
        <v>0</v>
      </c>
      <c r="BH258" s="248">
        <f>IF(N258="sníž. přenesená",J258,0)</f>
        <v>0</v>
      </c>
      <c r="BI258" s="248">
        <f>IF(N258="nulová",J258,0)</f>
        <v>0</v>
      </c>
      <c r="BJ258" s="25" t="s">
        <v>25</v>
      </c>
      <c r="BK258" s="248">
        <f>ROUND(I258*H258,2)</f>
        <v>0</v>
      </c>
      <c r="BL258" s="25" t="s">
        <v>154</v>
      </c>
      <c r="BM258" s="25" t="s">
        <v>360</v>
      </c>
    </row>
    <row r="259" s="1" customFormat="1">
      <c r="B259" s="48"/>
      <c r="C259" s="76"/>
      <c r="D259" s="249" t="s">
        <v>156</v>
      </c>
      <c r="E259" s="76"/>
      <c r="F259" s="250" t="s">
        <v>361</v>
      </c>
      <c r="G259" s="76"/>
      <c r="H259" s="76"/>
      <c r="I259" s="205"/>
      <c r="J259" s="76"/>
      <c r="K259" s="76"/>
      <c r="L259" s="74"/>
      <c r="M259" s="251"/>
      <c r="N259" s="49"/>
      <c r="O259" s="49"/>
      <c r="P259" s="49"/>
      <c r="Q259" s="49"/>
      <c r="R259" s="49"/>
      <c r="S259" s="49"/>
      <c r="T259" s="97"/>
      <c r="AT259" s="25" t="s">
        <v>156</v>
      </c>
      <c r="AU259" s="25" t="s">
        <v>92</v>
      </c>
    </row>
    <row r="260" s="1" customFormat="1">
      <c r="B260" s="48"/>
      <c r="C260" s="76"/>
      <c r="D260" s="249" t="s">
        <v>158</v>
      </c>
      <c r="E260" s="76"/>
      <c r="F260" s="252" t="s">
        <v>362</v>
      </c>
      <c r="G260" s="76"/>
      <c r="H260" s="76"/>
      <c r="I260" s="205"/>
      <c r="J260" s="76"/>
      <c r="K260" s="76"/>
      <c r="L260" s="74"/>
      <c r="M260" s="251"/>
      <c r="N260" s="49"/>
      <c r="O260" s="49"/>
      <c r="P260" s="49"/>
      <c r="Q260" s="49"/>
      <c r="R260" s="49"/>
      <c r="S260" s="49"/>
      <c r="T260" s="97"/>
      <c r="AT260" s="25" t="s">
        <v>158</v>
      </c>
      <c r="AU260" s="25" t="s">
        <v>92</v>
      </c>
    </row>
    <row r="261" s="12" customFormat="1">
      <c r="B261" s="253"/>
      <c r="C261" s="254"/>
      <c r="D261" s="249" t="s">
        <v>160</v>
      </c>
      <c r="E261" s="255" t="s">
        <v>83</v>
      </c>
      <c r="F261" s="256" t="s">
        <v>350</v>
      </c>
      <c r="G261" s="254"/>
      <c r="H261" s="255" t="s">
        <v>83</v>
      </c>
      <c r="I261" s="257"/>
      <c r="J261" s="254"/>
      <c r="K261" s="254"/>
      <c r="L261" s="258"/>
      <c r="M261" s="259"/>
      <c r="N261" s="260"/>
      <c r="O261" s="260"/>
      <c r="P261" s="260"/>
      <c r="Q261" s="260"/>
      <c r="R261" s="260"/>
      <c r="S261" s="260"/>
      <c r="T261" s="261"/>
      <c r="AT261" s="262" t="s">
        <v>160</v>
      </c>
      <c r="AU261" s="262" t="s">
        <v>92</v>
      </c>
      <c r="AV261" s="12" t="s">
        <v>25</v>
      </c>
      <c r="AW261" s="12" t="s">
        <v>162</v>
      </c>
      <c r="AX261" s="12" t="s">
        <v>85</v>
      </c>
      <c r="AY261" s="262" t="s">
        <v>146</v>
      </c>
    </row>
    <row r="262" s="12" customFormat="1">
      <c r="B262" s="253"/>
      <c r="C262" s="254"/>
      <c r="D262" s="249" t="s">
        <v>160</v>
      </c>
      <c r="E262" s="255" t="s">
        <v>83</v>
      </c>
      <c r="F262" s="256" t="s">
        <v>351</v>
      </c>
      <c r="G262" s="254"/>
      <c r="H262" s="255" t="s">
        <v>83</v>
      </c>
      <c r="I262" s="257"/>
      <c r="J262" s="254"/>
      <c r="K262" s="254"/>
      <c r="L262" s="258"/>
      <c r="M262" s="259"/>
      <c r="N262" s="260"/>
      <c r="O262" s="260"/>
      <c r="P262" s="260"/>
      <c r="Q262" s="260"/>
      <c r="R262" s="260"/>
      <c r="S262" s="260"/>
      <c r="T262" s="261"/>
      <c r="AT262" s="262" t="s">
        <v>160</v>
      </c>
      <c r="AU262" s="262" t="s">
        <v>92</v>
      </c>
      <c r="AV262" s="12" t="s">
        <v>25</v>
      </c>
      <c r="AW262" s="12" t="s">
        <v>162</v>
      </c>
      <c r="AX262" s="12" t="s">
        <v>85</v>
      </c>
      <c r="AY262" s="262" t="s">
        <v>146</v>
      </c>
    </row>
    <row r="263" s="13" customFormat="1">
      <c r="B263" s="263"/>
      <c r="C263" s="264"/>
      <c r="D263" s="249" t="s">
        <v>160</v>
      </c>
      <c r="E263" s="265" t="s">
        <v>83</v>
      </c>
      <c r="F263" s="266" t="s">
        <v>352</v>
      </c>
      <c r="G263" s="264"/>
      <c r="H263" s="267">
        <v>0.75</v>
      </c>
      <c r="I263" s="268"/>
      <c r="J263" s="264"/>
      <c r="K263" s="264"/>
      <c r="L263" s="269"/>
      <c r="M263" s="270"/>
      <c r="N263" s="271"/>
      <c r="O263" s="271"/>
      <c r="P263" s="271"/>
      <c r="Q263" s="271"/>
      <c r="R263" s="271"/>
      <c r="S263" s="271"/>
      <c r="T263" s="272"/>
      <c r="AT263" s="273" t="s">
        <v>160</v>
      </c>
      <c r="AU263" s="273" t="s">
        <v>92</v>
      </c>
      <c r="AV263" s="13" t="s">
        <v>92</v>
      </c>
      <c r="AW263" s="13" t="s">
        <v>162</v>
      </c>
      <c r="AX263" s="13" t="s">
        <v>85</v>
      </c>
      <c r="AY263" s="273" t="s">
        <v>146</v>
      </c>
    </row>
    <row r="264" s="12" customFormat="1">
      <c r="B264" s="253"/>
      <c r="C264" s="254"/>
      <c r="D264" s="249" t="s">
        <v>160</v>
      </c>
      <c r="E264" s="255" t="s">
        <v>83</v>
      </c>
      <c r="F264" s="256" t="s">
        <v>353</v>
      </c>
      <c r="G264" s="254"/>
      <c r="H264" s="255" t="s">
        <v>83</v>
      </c>
      <c r="I264" s="257"/>
      <c r="J264" s="254"/>
      <c r="K264" s="254"/>
      <c r="L264" s="258"/>
      <c r="M264" s="259"/>
      <c r="N264" s="260"/>
      <c r="O264" s="260"/>
      <c r="P264" s="260"/>
      <c r="Q264" s="260"/>
      <c r="R264" s="260"/>
      <c r="S264" s="260"/>
      <c r="T264" s="261"/>
      <c r="AT264" s="262" t="s">
        <v>160</v>
      </c>
      <c r="AU264" s="262" t="s">
        <v>92</v>
      </c>
      <c r="AV264" s="12" t="s">
        <v>25</v>
      </c>
      <c r="AW264" s="12" t="s">
        <v>162</v>
      </c>
      <c r="AX264" s="12" t="s">
        <v>85</v>
      </c>
      <c r="AY264" s="262" t="s">
        <v>146</v>
      </c>
    </row>
    <row r="265" s="13" customFormat="1">
      <c r="B265" s="263"/>
      <c r="C265" s="264"/>
      <c r="D265" s="249" t="s">
        <v>160</v>
      </c>
      <c r="E265" s="265" t="s">
        <v>83</v>
      </c>
      <c r="F265" s="266" t="s">
        <v>354</v>
      </c>
      <c r="G265" s="264"/>
      <c r="H265" s="267">
        <v>12</v>
      </c>
      <c r="I265" s="268"/>
      <c r="J265" s="264"/>
      <c r="K265" s="264"/>
      <c r="L265" s="269"/>
      <c r="M265" s="270"/>
      <c r="N265" s="271"/>
      <c r="O265" s="271"/>
      <c r="P265" s="271"/>
      <c r="Q265" s="271"/>
      <c r="R265" s="271"/>
      <c r="S265" s="271"/>
      <c r="T265" s="272"/>
      <c r="AT265" s="273" t="s">
        <v>160</v>
      </c>
      <c r="AU265" s="273" t="s">
        <v>92</v>
      </c>
      <c r="AV265" s="13" t="s">
        <v>92</v>
      </c>
      <c r="AW265" s="13" t="s">
        <v>162</v>
      </c>
      <c r="AX265" s="13" t="s">
        <v>85</v>
      </c>
      <c r="AY265" s="273" t="s">
        <v>146</v>
      </c>
    </row>
    <row r="266" s="12" customFormat="1">
      <c r="B266" s="253"/>
      <c r="C266" s="254"/>
      <c r="D266" s="249" t="s">
        <v>160</v>
      </c>
      <c r="E266" s="255" t="s">
        <v>83</v>
      </c>
      <c r="F266" s="256" t="s">
        <v>355</v>
      </c>
      <c r="G266" s="254"/>
      <c r="H266" s="255" t="s">
        <v>83</v>
      </c>
      <c r="I266" s="257"/>
      <c r="J266" s="254"/>
      <c r="K266" s="254"/>
      <c r="L266" s="258"/>
      <c r="M266" s="259"/>
      <c r="N266" s="260"/>
      <c r="O266" s="260"/>
      <c r="P266" s="260"/>
      <c r="Q266" s="260"/>
      <c r="R266" s="260"/>
      <c r="S266" s="260"/>
      <c r="T266" s="261"/>
      <c r="AT266" s="262" t="s">
        <v>160</v>
      </c>
      <c r="AU266" s="262" t="s">
        <v>92</v>
      </c>
      <c r="AV266" s="12" t="s">
        <v>25</v>
      </c>
      <c r="AW266" s="12" t="s">
        <v>162</v>
      </c>
      <c r="AX266" s="12" t="s">
        <v>85</v>
      </c>
      <c r="AY266" s="262" t="s">
        <v>146</v>
      </c>
    </row>
    <row r="267" s="13" customFormat="1">
      <c r="B267" s="263"/>
      <c r="C267" s="264"/>
      <c r="D267" s="249" t="s">
        <v>160</v>
      </c>
      <c r="E267" s="265" t="s">
        <v>83</v>
      </c>
      <c r="F267" s="266" t="s">
        <v>356</v>
      </c>
      <c r="G267" s="264"/>
      <c r="H267" s="267">
        <v>63.1111111111111</v>
      </c>
      <c r="I267" s="268"/>
      <c r="J267" s="264"/>
      <c r="K267" s="264"/>
      <c r="L267" s="269"/>
      <c r="M267" s="270"/>
      <c r="N267" s="271"/>
      <c r="O267" s="271"/>
      <c r="P267" s="271"/>
      <c r="Q267" s="271"/>
      <c r="R267" s="271"/>
      <c r="S267" s="271"/>
      <c r="T267" s="272"/>
      <c r="AT267" s="273" t="s">
        <v>160</v>
      </c>
      <c r="AU267" s="273" t="s">
        <v>92</v>
      </c>
      <c r="AV267" s="13" t="s">
        <v>92</v>
      </c>
      <c r="AW267" s="13" t="s">
        <v>162</v>
      </c>
      <c r="AX267" s="13" t="s">
        <v>85</v>
      </c>
      <c r="AY267" s="273" t="s">
        <v>146</v>
      </c>
    </row>
    <row r="268" s="1" customFormat="1" ht="16.5" customHeight="1">
      <c r="B268" s="48"/>
      <c r="C268" s="237" t="s">
        <v>363</v>
      </c>
      <c r="D268" s="237" t="s">
        <v>149</v>
      </c>
      <c r="E268" s="238" t="s">
        <v>364</v>
      </c>
      <c r="F268" s="239" t="s">
        <v>365</v>
      </c>
      <c r="G268" s="240" t="s">
        <v>208</v>
      </c>
      <c r="H268" s="241">
        <v>75.861000000000004</v>
      </c>
      <c r="I268" s="242"/>
      <c r="J268" s="243">
        <f>ROUND(I268*H268,2)</f>
        <v>0</v>
      </c>
      <c r="K268" s="239" t="s">
        <v>153</v>
      </c>
      <c r="L268" s="74"/>
      <c r="M268" s="244" t="s">
        <v>83</v>
      </c>
      <c r="N268" s="245" t="s">
        <v>55</v>
      </c>
      <c r="O268" s="49"/>
      <c r="P268" s="246">
        <f>O268*H268</f>
        <v>0</v>
      </c>
      <c r="Q268" s="246">
        <v>0</v>
      </c>
      <c r="R268" s="246">
        <f>Q268*H268</f>
        <v>0</v>
      </c>
      <c r="S268" s="246">
        <v>0</v>
      </c>
      <c r="T268" s="247">
        <f>S268*H268</f>
        <v>0</v>
      </c>
      <c r="AR268" s="25" t="s">
        <v>154</v>
      </c>
      <c r="AT268" s="25" t="s">
        <v>149</v>
      </c>
      <c r="AU268" s="25" t="s">
        <v>92</v>
      </c>
      <c r="AY268" s="25" t="s">
        <v>146</v>
      </c>
      <c r="BE268" s="248">
        <f>IF(N268="základní",J268,0)</f>
        <v>0</v>
      </c>
      <c r="BF268" s="248">
        <f>IF(N268="snížená",J268,0)</f>
        <v>0</v>
      </c>
      <c r="BG268" s="248">
        <f>IF(N268="zákl. přenesená",J268,0)</f>
        <v>0</v>
      </c>
      <c r="BH268" s="248">
        <f>IF(N268="sníž. přenesená",J268,0)</f>
        <v>0</v>
      </c>
      <c r="BI268" s="248">
        <f>IF(N268="nulová",J268,0)</f>
        <v>0</v>
      </c>
      <c r="BJ268" s="25" t="s">
        <v>25</v>
      </c>
      <c r="BK268" s="248">
        <f>ROUND(I268*H268,2)</f>
        <v>0</v>
      </c>
      <c r="BL268" s="25" t="s">
        <v>154</v>
      </c>
      <c r="BM268" s="25" t="s">
        <v>366</v>
      </c>
    </row>
    <row r="269" s="1" customFormat="1">
      <c r="B269" s="48"/>
      <c r="C269" s="76"/>
      <c r="D269" s="249" t="s">
        <v>156</v>
      </c>
      <c r="E269" s="76"/>
      <c r="F269" s="250" t="s">
        <v>367</v>
      </c>
      <c r="G269" s="76"/>
      <c r="H269" s="76"/>
      <c r="I269" s="205"/>
      <c r="J269" s="76"/>
      <c r="K269" s="76"/>
      <c r="L269" s="74"/>
      <c r="M269" s="251"/>
      <c r="N269" s="49"/>
      <c r="O269" s="49"/>
      <c r="P269" s="49"/>
      <c r="Q269" s="49"/>
      <c r="R269" s="49"/>
      <c r="S269" s="49"/>
      <c r="T269" s="97"/>
      <c r="AT269" s="25" t="s">
        <v>156</v>
      </c>
      <c r="AU269" s="25" t="s">
        <v>92</v>
      </c>
    </row>
    <row r="270" s="1" customFormat="1">
      <c r="B270" s="48"/>
      <c r="C270" s="76"/>
      <c r="D270" s="249" t="s">
        <v>158</v>
      </c>
      <c r="E270" s="76"/>
      <c r="F270" s="252" t="s">
        <v>362</v>
      </c>
      <c r="G270" s="76"/>
      <c r="H270" s="76"/>
      <c r="I270" s="205"/>
      <c r="J270" s="76"/>
      <c r="K270" s="76"/>
      <c r="L270" s="74"/>
      <c r="M270" s="251"/>
      <c r="N270" s="49"/>
      <c r="O270" s="49"/>
      <c r="P270" s="49"/>
      <c r="Q270" s="49"/>
      <c r="R270" s="49"/>
      <c r="S270" s="49"/>
      <c r="T270" s="97"/>
      <c r="AT270" s="25" t="s">
        <v>158</v>
      </c>
      <c r="AU270" s="25" t="s">
        <v>92</v>
      </c>
    </row>
    <row r="271" s="12" customFormat="1">
      <c r="B271" s="253"/>
      <c r="C271" s="254"/>
      <c r="D271" s="249" t="s">
        <v>160</v>
      </c>
      <c r="E271" s="255" t="s">
        <v>83</v>
      </c>
      <c r="F271" s="256" t="s">
        <v>368</v>
      </c>
      <c r="G271" s="254"/>
      <c r="H271" s="255" t="s">
        <v>83</v>
      </c>
      <c r="I271" s="257"/>
      <c r="J271" s="254"/>
      <c r="K271" s="254"/>
      <c r="L271" s="258"/>
      <c r="M271" s="259"/>
      <c r="N271" s="260"/>
      <c r="O271" s="260"/>
      <c r="P271" s="260"/>
      <c r="Q271" s="260"/>
      <c r="R271" s="260"/>
      <c r="S271" s="260"/>
      <c r="T271" s="261"/>
      <c r="AT271" s="262" t="s">
        <v>160</v>
      </c>
      <c r="AU271" s="262" t="s">
        <v>92</v>
      </c>
      <c r="AV271" s="12" t="s">
        <v>25</v>
      </c>
      <c r="AW271" s="12" t="s">
        <v>162</v>
      </c>
      <c r="AX271" s="12" t="s">
        <v>85</v>
      </c>
      <c r="AY271" s="262" t="s">
        <v>146</v>
      </c>
    </row>
    <row r="272" s="12" customFormat="1">
      <c r="B272" s="253"/>
      <c r="C272" s="254"/>
      <c r="D272" s="249" t="s">
        <v>160</v>
      </c>
      <c r="E272" s="255" t="s">
        <v>83</v>
      </c>
      <c r="F272" s="256" t="s">
        <v>350</v>
      </c>
      <c r="G272" s="254"/>
      <c r="H272" s="255" t="s">
        <v>83</v>
      </c>
      <c r="I272" s="257"/>
      <c r="J272" s="254"/>
      <c r="K272" s="254"/>
      <c r="L272" s="258"/>
      <c r="M272" s="259"/>
      <c r="N272" s="260"/>
      <c r="O272" s="260"/>
      <c r="P272" s="260"/>
      <c r="Q272" s="260"/>
      <c r="R272" s="260"/>
      <c r="S272" s="260"/>
      <c r="T272" s="261"/>
      <c r="AT272" s="262" t="s">
        <v>160</v>
      </c>
      <c r="AU272" s="262" t="s">
        <v>92</v>
      </c>
      <c r="AV272" s="12" t="s">
        <v>25</v>
      </c>
      <c r="AW272" s="12" t="s">
        <v>162</v>
      </c>
      <c r="AX272" s="12" t="s">
        <v>85</v>
      </c>
      <c r="AY272" s="262" t="s">
        <v>146</v>
      </c>
    </row>
    <row r="273" s="12" customFormat="1">
      <c r="B273" s="253"/>
      <c r="C273" s="254"/>
      <c r="D273" s="249" t="s">
        <v>160</v>
      </c>
      <c r="E273" s="255" t="s">
        <v>83</v>
      </c>
      <c r="F273" s="256" t="s">
        <v>351</v>
      </c>
      <c r="G273" s="254"/>
      <c r="H273" s="255" t="s">
        <v>83</v>
      </c>
      <c r="I273" s="257"/>
      <c r="J273" s="254"/>
      <c r="K273" s="254"/>
      <c r="L273" s="258"/>
      <c r="M273" s="259"/>
      <c r="N273" s="260"/>
      <c r="O273" s="260"/>
      <c r="P273" s="260"/>
      <c r="Q273" s="260"/>
      <c r="R273" s="260"/>
      <c r="S273" s="260"/>
      <c r="T273" s="261"/>
      <c r="AT273" s="262" t="s">
        <v>160</v>
      </c>
      <c r="AU273" s="262" t="s">
        <v>92</v>
      </c>
      <c r="AV273" s="12" t="s">
        <v>25</v>
      </c>
      <c r="AW273" s="12" t="s">
        <v>162</v>
      </c>
      <c r="AX273" s="12" t="s">
        <v>85</v>
      </c>
      <c r="AY273" s="262" t="s">
        <v>146</v>
      </c>
    </row>
    <row r="274" s="13" customFormat="1">
      <c r="B274" s="263"/>
      <c r="C274" s="264"/>
      <c r="D274" s="249" t="s">
        <v>160</v>
      </c>
      <c r="E274" s="265" t="s">
        <v>83</v>
      </c>
      <c r="F274" s="266" t="s">
        <v>352</v>
      </c>
      <c r="G274" s="264"/>
      <c r="H274" s="267">
        <v>0.75</v>
      </c>
      <c r="I274" s="268"/>
      <c r="J274" s="264"/>
      <c r="K274" s="264"/>
      <c r="L274" s="269"/>
      <c r="M274" s="270"/>
      <c r="N274" s="271"/>
      <c r="O274" s="271"/>
      <c r="P274" s="271"/>
      <c r="Q274" s="271"/>
      <c r="R274" s="271"/>
      <c r="S274" s="271"/>
      <c r="T274" s="272"/>
      <c r="AT274" s="273" t="s">
        <v>160</v>
      </c>
      <c r="AU274" s="273" t="s">
        <v>92</v>
      </c>
      <c r="AV274" s="13" t="s">
        <v>92</v>
      </c>
      <c r="AW274" s="13" t="s">
        <v>162</v>
      </c>
      <c r="AX274" s="13" t="s">
        <v>85</v>
      </c>
      <c r="AY274" s="273" t="s">
        <v>146</v>
      </c>
    </row>
    <row r="275" s="12" customFormat="1">
      <c r="B275" s="253"/>
      <c r="C275" s="254"/>
      <c r="D275" s="249" t="s">
        <v>160</v>
      </c>
      <c r="E275" s="255" t="s">
        <v>83</v>
      </c>
      <c r="F275" s="256" t="s">
        <v>353</v>
      </c>
      <c r="G275" s="254"/>
      <c r="H275" s="255" t="s">
        <v>83</v>
      </c>
      <c r="I275" s="257"/>
      <c r="J275" s="254"/>
      <c r="K275" s="254"/>
      <c r="L275" s="258"/>
      <c r="M275" s="259"/>
      <c r="N275" s="260"/>
      <c r="O275" s="260"/>
      <c r="P275" s="260"/>
      <c r="Q275" s="260"/>
      <c r="R275" s="260"/>
      <c r="S275" s="260"/>
      <c r="T275" s="261"/>
      <c r="AT275" s="262" t="s">
        <v>160</v>
      </c>
      <c r="AU275" s="262" t="s">
        <v>92</v>
      </c>
      <c r="AV275" s="12" t="s">
        <v>25</v>
      </c>
      <c r="AW275" s="12" t="s">
        <v>162</v>
      </c>
      <c r="AX275" s="12" t="s">
        <v>85</v>
      </c>
      <c r="AY275" s="262" t="s">
        <v>146</v>
      </c>
    </row>
    <row r="276" s="13" customFormat="1">
      <c r="B276" s="263"/>
      <c r="C276" s="264"/>
      <c r="D276" s="249" t="s">
        <v>160</v>
      </c>
      <c r="E276" s="265" t="s">
        <v>83</v>
      </c>
      <c r="F276" s="266" t="s">
        <v>354</v>
      </c>
      <c r="G276" s="264"/>
      <c r="H276" s="267">
        <v>12</v>
      </c>
      <c r="I276" s="268"/>
      <c r="J276" s="264"/>
      <c r="K276" s="264"/>
      <c r="L276" s="269"/>
      <c r="M276" s="270"/>
      <c r="N276" s="271"/>
      <c r="O276" s="271"/>
      <c r="P276" s="271"/>
      <c r="Q276" s="271"/>
      <c r="R276" s="271"/>
      <c r="S276" s="271"/>
      <c r="T276" s="272"/>
      <c r="AT276" s="273" t="s">
        <v>160</v>
      </c>
      <c r="AU276" s="273" t="s">
        <v>92</v>
      </c>
      <c r="AV276" s="13" t="s">
        <v>92</v>
      </c>
      <c r="AW276" s="13" t="s">
        <v>162</v>
      </c>
      <c r="AX276" s="13" t="s">
        <v>85</v>
      </c>
      <c r="AY276" s="273" t="s">
        <v>146</v>
      </c>
    </row>
    <row r="277" s="12" customFormat="1">
      <c r="B277" s="253"/>
      <c r="C277" s="254"/>
      <c r="D277" s="249" t="s">
        <v>160</v>
      </c>
      <c r="E277" s="255" t="s">
        <v>83</v>
      </c>
      <c r="F277" s="256" t="s">
        <v>355</v>
      </c>
      <c r="G277" s="254"/>
      <c r="H277" s="255" t="s">
        <v>83</v>
      </c>
      <c r="I277" s="257"/>
      <c r="J277" s="254"/>
      <c r="K277" s="254"/>
      <c r="L277" s="258"/>
      <c r="M277" s="259"/>
      <c r="N277" s="260"/>
      <c r="O277" s="260"/>
      <c r="P277" s="260"/>
      <c r="Q277" s="260"/>
      <c r="R277" s="260"/>
      <c r="S277" s="260"/>
      <c r="T277" s="261"/>
      <c r="AT277" s="262" t="s">
        <v>160</v>
      </c>
      <c r="AU277" s="262" t="s">
        <v>92</v>
      </c>
      <c r="AV277" s="12" t="s">
        <v>25</v>
      </c>
      <c r="AW277" s="12" t="s">
        <v>162</v>
      </c>
      <c r="AX277" s="12" t="s">
        <v>85</v>
      </c>
      <c r="AY277" s="262" t="s">
        <v>146</v>
      </c>
    </row>
    <row r="278" s="13" customFormat="1">
      <c r="B278" s="263"/>
      <c r="C278" s="264"/>
      <c r="D278" s="249" t="s">
        <v>160</v>
      </c>
      <c r="E278" s="265" t="s">
        <v>83</v>
      </c>
      <c r="F278" s="266" t="s">
        <v>356</v>
      </c>
      <c r="G278" s="264"/>
      <c r="H278" s="267">
        <v>63.1111111111111</v>
      </c>
      <c r="I278" s="268"/>
      <c r="J278" s="264"/>
      <c r="K278" s="264"/>
      <c r="L278" s="269"/>
      <c r="M278" s="270"/>
      <c r="N278" s="271"/>
      <c r="O278" s="271"/>
      <c r="P278" s="271"/>
      <c r="Q278" s="271"/>
      <c r="R278" s="271"/>
      <c r="S278" s="271"/>
      <c r="T278" s="272"/>
      <c r="AT278" s="273" t="s">
        <v>160</v>
      </c>
      <c r="AU278" s="273" t="s">
        <v>92</v>
      </c>
      <c r="AV278" s="13" t="s">
        <v>92</v>
      </c>
      <c r="AW278" s="13" t="s">
        <v>162</v>
      </c>
      <c r="AX278" s="13" t="s">
        <v>85</v>
      </c>
      <c r="AY278" s="273" t="s">
        <v>146</v>
      </c>
    </row>
    <row r="279" s="1" customFormat="1" ht="25.5" customHeight="1">
      <c r="B279" s="48"/>
      <c r="C279" s="237" t="s">
        <v>369</v>
      </c>
      <c r="D279" s="237" t="s">
        <v>149</v>
      </c>
      <c r="E279" s="238" t="s">
        <v>370</v>
      </c>
      <c r="F279" s="239" t="s">
        <v>371</v>
      </c>
      <c r="G279" s="240" t="s">
        <v>256</v>
      </c>
      <c r="H279" s="241">
        <v>2</v>
      </c>
      <c r="I279" s="242"/>
      <c r="J279" s="243">
        <f>ROUND(I279*H279,2)</f>
        <v>0</v>
      </c>
      <c r="K279" s="239" t="s">
        <v>153</v>
      </c>
      <c r="L279" s="74"/>
      <c r="M279" s="244" t="s">
        <v>83</v>
      </c>
      <c r="N279" s="245" t="s">
        <v>55</v>
      </c>
      <c r="O279" s="49"/>
      <c r="P279" s="246">
        <f>O279*H279</f>
        <v>0</v>
      </c>
      <c r="Q279" s="246">
        <v>0.084250000000000005</v>
      </c>
      <c r="R279" s="246">
        <f>Q279*H279</f>
        <v>0.16850000000000001</v>
      </c>
      <c r="S279" s="246">
        <v>0</v>
      </c>
      <c r="T279" s="247">
        <f>S279*H279</f>
        <v>0</v>
      </c>
      <c r="AR279" s="25" t="s">
        <v>154</v>
      </c>
      <c r="AT279" s="25" t="s">
        <v>149</v>
      </c>
      <c r="AU279" s="25" t="s">
        <v>92</v>
      </c>
      <c r="AY279" s="25" t="s">
        <v>146</v>
      </c>
      <c r="BE279" s="248">
        <f>IF(N279="základní",J279,0)</f>
        <v>0</v>
      </c>
      <c r="BF279" s="248">
        <f>IF(N279="snížená",J279,0)</f>
        <v>0</v>
      </c>
      <c r="BG279" s="248">
        <f>IF(N279="zákl. přenesená",J279,0)</f>
        <v>0</v>
      </c>
      <c r="BH279" s="248">
        <f>IF(N279="sníž. přenesená",J279,0)</f>
        <v>0</v>
      </c>
      <c r="BI279" s="248">
        <f>IF(N279="nulová",J279,0)</f>
        <v>0</v>
      </c>
      <c r="BJ279" s="25" t="s">
        <v>25</v>
      </c>
      <c r="BK279" s="248">
        <f>ROUND(I279*H279,2)</f>
        <v>0</v>
      </c>
      <c r="BL279" s="25" t="s">
        <v>154</v>
      </c>
      <c r="BM279" s="25" t="s">
        <v>372</v>
      </c>
    </row>
    <row r="280" s="1" customFormat="1">
      <c r="B280" s="48"/>
      <c r="C280" s="76"/>
      <c r="D280" s="249" t="s">
        <v>156</v>
      </c>
      <c r="E280" s="76"/>
      <c r="F280" s="250" t="s">
        <v>373</v>
      </c>
      <c r="G280" s="76"/>
      <c r="H280" s="76"/>
      <c r="I280" s="205"/>
      <c r="J280" s="76"/>
      <c r="K280" s="76"/>
      <c r="L280" s="74"/>
      <c r="M280" s="251"/>
      <c r="N280" s="49"/>
      <c r="O280" s="49"/>
      <c r="P280" s="49"/>
      <c r="Q280" s="49"/>
      <c r="R280" s="49"/>
      <c r="S280" s="49"/>
      <c r="T280" s="97"/>
      <c r="AT280" s="25" t="s">
        <v>156</v>
      </c>
      <c r="AU280" s="25" t="s">
        <v>92</v>
      </c>
    </row>
    <row r="281" s="1" customFormat="1">
      <c r="B281" s="48"/>
      <c r="C281" s="76"/>
      <c r="D281" s="249" t="s">
        <v>158</v>
      </c>
      <c r="E281" s="76"/>
      <c r="F281" s="252" t="s">
        <v>374</v>
      </c>
      <c r="G281" s="76"/>
      <c r="H281" s="76"/>
      <c r="I281" s="205"/>
      <c r="J281" s="76"/>
      <c r="K281" s="76"/>
      <c r="L281" s="74"/>
      <c r="M281" s="251"/>
      <c r="N281" s="49"/>
      <c r="O281" s="49"/>
      <c r="P281" s="49"/>
      <c r="Q281" s="49"/>
      <c r="R281" s="49"/>
      <c r="S281" s="49"/>
      <c r="T281" s="97"/>
      <c r="AT281" s="25" t="s">
        <v>158</v>
      </c>
      <c r="AU281" s="25" t="s">
        <v>92</v>
      </c>
    </row>
    <row r="282" s="12" customFormat="1">
      <c r="B282" s="253"/>
      <c r="C282" s="254"/>
      <c r="D282" s="249" t="s">
        <v>160</v>
      </c>
      <c r="E282" s="255" t="s">
        <v>83</v>
      </c>
      <c r="F282" s="256" t="s">
        <v>375</v>
      </c>
      <c r="G282" s="254"/>
      <c r="H282" s="255" t="s">
        <v>83</v>
      </c>
      <c r="I282" s="257"/>
      <c r="J282" s="254"/>
      <c r="K282" s="254"/>
      <c r="L282" s="258"/>
      <c r="M282" s="259"/>
      <c r="N282" s="260"/>
      <c r="O282" s="260"/>
      <c r="P282" s="260"/>
      <c r="Q282" s="260"/>
      <c r="R282" s="260"/>
      <c r="S282" s="260"/>
      <c r="T282" s="261"/>
      <c r="AT282" s="262" t="s">
        <v>160</v>
      </c>
      <c r="AU282" s="262" t="s">
        <v>92</v>
      </c>
      <c r="AV282" s="12" t="s">
        <v>25</v>
      </c>
      <c r="AW282" s="12" t="s">
        <v>162</v>
      </c>
      <c r="AX282" s="12" t="s">
        <v>85</v>
      </c>
      <c r="AY282" s="262" t="s">
        <v>146</v>
      </c>
    </row>
    <row r="283" s="13" customFormat="1">
      <c r="B283" s="263"/>
      <c r="C283" s="264"/>
      <c r="D283" s="249" t="s">
        <v>160</v>
      </c>
      <c r="E283" s="265" t="s">
        <v>83</v>
      </c>
      <c r="F283" s="266" t="s">
        <v>92</v>
      </c>
      <c r="G283" s="264"/>
      <c r="H283" s="267">
        <v>2</v>
      </c>
      <c r="I283" s="268"/>
      <c r="J283" s="264"/>
      <c r="K283" s="264"/>
      <c r="L283" s="269"/>
      <c r="M283" s="270"/>
      <c r="N283" s="271"/>
      <c r="O283" s="271"/>
      <c r="P283" s="271"/>
      <c r="Q283" s="271"/>
      <c r="R283" s="271"/>
      <c r="S283" s="271"/>
      <c r="T283" s="272"/>
      <c r="AT283" s="273" t="s">
        <v>160</v>
      </c>
      <c r="AU283" s="273" t="s">
        <v>92</v>
      </c>
      <c r="AV283" s="13" t="s">
        <v>92</v>
      </c>
      <c r="AW283" s="13" t="s">
        <v>162</v>
      </c>
      <c r="AX283" s="13" t="s">
        <v>85</v>
      </c>
      <c r="AY283" s="273" t="s">
        <v>146</v>
      </c>
    </row>
    <row r="284" s="1" customFormat="1" ht="16.5" customHeight="1">
      <c r="B284" s="48"/>
      <c r="C284" s="274" t="s">
        <v>376</v>
      </c>
      <c r="D284" s="274" t="s">
        <v>234</v>
      </c>
      <c r="E284" s="275" t="s">
        <v>377</v>
      </c>
      <c r="F284" s="276" t="s">
        <v>378</v>
      </c>
      <c r="G284" s="277" t="s">
        <v>256</v>
      </c>
      <c r="H284" s="278">
        <v>2.0600000000000001</v>
      </c>
      <c r="I284" s="279"/>
      <c r="J284" s="280">
        <f>ROUND(I284*H284,2)</f>
        <v>0</v>
      </c>
      <c r="K284" s="276" t="s">
        <v>153</v>
      </c>
      <c r="L284" s="281"/>
      <c r="M284" s="282" t="s">
        <v>83</v>
      </c>
      <c r="N284" s="283" t="s">
        <v>55</v>
      </c>
      <c r="O284" s="49"/>
      <c r="P284" s="246">
        <f>O284*H284</f>
        <v>0</v>
      </c>
      <c r="Q284" s="246">
        <v>0.13100000000000001</v>
      </c>
      <c r="R284" s="246">
        <f>Q284*H284</f>
        <v>0.26986000000000004</v>
      </c>
      <c r="S284" s="246">
        <v>0</v>
      </c>
      <c r="T284" s="247">
        <f>S284*H284</f>
        <v>0</v>
      </c>
      <c r="AR284" s="25" t="s">
        <v>205</v>
      </c>
      <c r="AT284" s="25" t="s">
        <v>234</v>
      </c>
      <c r="AU284" s="25" t="s">
        <v>92</v>
      </c>
      <c r="AY284" s="25" t="s">
        <v>146</v>
      </c>
      <c r="BE284" s="248">
        <f>IF(N284="základní",J284,0)</f>
        <v>0</v>
      </c>
      <c r="BF284" s="248">
        <f>IF(N284="snížená",J284,0)</f>
        <v>0</v>
      </c>
      <c r="BG284" s="248">
        <f>IF(N284="zákl. přenesená",J284,0)</f>
        <v>0</v>
      </c>
      <c r="BH284" s="248">
        <f>IF(N284="sníž. přenesená",J284,0)</f>
        <v>0</v>
      </c>
      <c r="BI284" s="248">
        <f>IF(N284="nulová",J284,0)</f>
        <v>0</v>
      </c>
      <c r="BJ284" s="25" t="s">
        <v>25</v>
      </c>
      <c r="BK284" s="248">
        <f>ROUND(I284*H284,2)</f>
        <v>0</v>
      </c>
      <c r="BL284" s="25" t="s">
        <v>154</v>
      </c>
      <c r="BM284" s="25" t="s">
        <v>379</v>
      </c>
    </row>
    <row r="285" s="1" customFormat="1">
      <c r="B285" s="48"/>
      <c r="C285" s="76"/>
      <c r="D285" s="249" t="s">
        <v>156</v>
      </c>
      <c r="E285" s="76"/>
      <c r="F285" s="250" t="s">
        <v>378</v>
      </c>
      <c r="G285" s="76"/>
      <c r="H285" s="76"/>
      <c r="I285" s="205"/>
      <c r="J285" s="76"/>
      <c r="K285" s="76"/>
      <c r="L285" s="74"/>
      <c r="M285" s="251"/>
      <c r="N285" s="49"/>
      <c r="O285" s="49"/>
      <c r="P285" s="49"/>
      <c r="Q285" s="49"/>
      <c r="R285" s="49"/>
      <c r="S285" s="49"/>
      <c r="T285" s="97"/>
      <c r="AT285" s="25" t="s">
        <v>156</v>
      </c>
      <c r="AU285" s="25" t="s">
        <v>92</v>
      </c>
    </row>
    <row r="286" s="12" customFormat="1">
      <c r="B286" s="253"/>
      <c r="C286" s="254"/>
      <c r="D286" s="249" t="s">
        <v>160</v>
      </c>
      <c r="E286" s="255" t="s">
        <v>83</v>
      </c>
      <c r="F286" s="256" t="s">
        <v>380</v>
      </c>
      <c r="G286" s="254"/>
      <c r="H286" s="255" t="s">
        <v>83</v>
      </c>
      <c r="I286" s="257"/>
      <c r="J286" s="254"/>
      <c r="K286" s="254"/>
      <c r="L286" s="258"/>
      <c r="M286" s="259"/>
      <c r="N286" s="260"/>
      <c r="O286" s="260"/>
      <c r="P286" s="260"/>
      <c r="Q286" s="260"/>
      <c r="R286" s="260"/>
      <c r="S286" s="260"/>
      <c r="T286" s="261"/>
      <c r="AT286" s="262" t="s">
        <v>160</v>
      </c>
      <c r="AU286" s="262" t="s">
        <v>92</v>
      </c>
      <c r="AV286" s="12" t="s">
        <v>25</v>
      </c>
      <c r="AW286" s="12" t="s">
        <v>162</v>
      </c>
      <c r="AX286" s="12" t="s">
        <v>85</v>
      </c>
      <c r="AY286" s="262" t="s">
        <v>146</v>
      </c>
    </row>
    <row r="287" s="13" customFormat="1">
      <c r="B287" s="263"/>
      <c r="C287" s="264"/>
      <c r="D287" s="249" t="s">
        <v>160</v>
      </c>
      <c r="E287" s="265" t="s">
        <v>83</v>
      </c>
      <c r="F287" s="266" t="s">
        <v>381</v>
      </c>
      <c r="G287" s="264"/>
      <c r="H287" s="267">
        <v>2.0600000000000001</v>
      </c>
      <c r="I287" s="268"/>
      <c r="J287" s="264"/>
      <c r="K287" s="264"/>
      <c r="L287" s="269"/>
      <c r="M287" s="270"/>
      <c r="N287" s="271"/>
      <c r="O287" s="271"/>
      <c r="P287" s="271"/>
      <c r="Q287" s="271"/>
      <c r="R287" s="271"/>
      <c r="S287" s="271"/>
      <c r="T287" s="272"/>
      <c r="AT287" s="273" t="s">
        <v>160</v>
      </c>
      <c r="AU287" s="273" t="s">
        <v>92</v>
      </c>
      <c r="AV287" s="13" t="s">
        <v>92</v>
      </c>
      <c r="AW287" s="13" t="s">
        <v>162</v>
      </c>
      <c r="AX287" s="13" t="s">
        <v>85</v>
      </c>
      <c r="AY287" s="273" t="s">
        <v>146</v>
      </c>
    </row>
    <row r="288" s="1" customFormat="1" ht="25.5" customHeight="1">
      <c r="B288" s="48"/>
      <c r="C288" s="237" t="s">
        <v>382</v>
      </c>
      <c r="D288" s="237" t="s">
        <v>149</v>
      </c>
      <c r="E288" s="238" t="s">
        <v>383</v>
      </c>
      <c r="F288" s="239" t="s">
        <v>384</v>
      </c>
      <c r="G288" s="240" t="s">
        <v>385</v>
      </c>
      <c r="H288" s="241">
        <v>139</v>
      </c>
      <c r="I288" s="242"/>
      <c r="J288" s="243">
        <f>ROUND(I288*H288,2)</f>
        <v>0</v>
      </c>
      <c r="K288" s="239" t="s">
        <v>153</v>
      </c>
      <c r="L288" s="74"/>
      <c r="M288" s="244" t="s">
        <v>83</v>
      </c>
      <c r="N288" s="245" t="s">
        <v>55</v>
      </c>
      <c r="O288" s="49"/>
      <c r="P288" s="246">
        <f>O288*H288</f>
        <v>0</v>
      </c>
      <c r="Q288" s="246">
        <v>0.14066999999999999</v>
      </c>
      <c r="R288" s="246">
        <f>Q288*H288</f>
        <v>19.553129999999999</v>
      </c>
      <c r="S288" s="246">
        <v>0</v>
      </c>
      <c r="T288" s="247">
        <f>S288*H288</f>
        <v>0</v>
      </c>
      <c r="AR288" s="25" t="s">
        <v>154</v>
      </c>
      <c r="AT288" s="25" t="s">
        <v>149</v>
      </c>
      <c r="AU288" s="25" t="s">
        <v>92</v>
      </c>
      <c r="AY288" s="25" t="s">
        <v>146</v>
      </c>
      <c r="BE288" s="248">
        <f>IF(N288="základní",J288,0)</f>
        <v>0</v>
      </c>
      <c r="BF288" s="248">
        <f>IF(N288="snížená",J288,0)</f>
        <v>0</v>
      </c>
      <c r="BG288" s="248">
        <f>IF(N288="zákl. přenesená",J288,0)</f>
        <v>0</v>
      </c>
      <c r="BH288" s="248">
        <f>IF(N288="sníž. přenesená",J288,0)</f>
        <v>0</v>
      </c>
      <c r="BI288" s="248">
        <f>IF(N288="nulová",J288,0)</f>
        <v>0</v>
      </c>
      <c r="BJ288" s="25" t="s">
        <v>25</v>
      </c>
      <c r="BK288" s="248">
        <f>ROUND(I288*H288,2)</f>
        <v>0</v>
      </c>
      <c r="BL288" s="25" t="s">
        <v>154</v>
      </c>
      <c r="BM288" s="25" t="s">
        <v>386</v>
      </c>
    </row>
    <row r="289" s="1" customFormat="1">
      <c r="B289" s="48"/>
      <c r="C289" s="76"/>
      <c r="D289" s="249" t="s">
        <v>156</v>
      </c>
      <c r="E289" s="76"/>
      <c r="F289" s="250" t="s">
        <v>387</v>
      </c>
      <c r="G289" s="76"/>
      <c r="H289" s="76"/>
      <c r="I289" s="205"/>
      <c r="J289" s="76"/>
      <c r="K289" s="76"/>
      <c r="L289" s="74"/>
      <c r="M289" s="251"/>
      <c r="N289" s="49"/>
      <c r="O289" s="49"/>
      <c r="P289" s="49"/>
      <c r="Q289" s="49"/>
      <c r="R289" s="49"/>
      <c r="S289" s="49"/>
      <c r="T289" s="97"/>
      <c r="AT289" s="25" t="s">
        <v>156</v>
      </c>
      <c r="AU289" s="25" t="s">
        <v>92</v>
      </c>
    </row>
    <row r="290" s="1" customFormat="1">
      <c r="B290" s="48"/>
      <c r="C290" s="76"/>
      <c r="D290" s="249" t="s">
        <v>158</v>
      </c>
      <c r="E290" s="76"/>
      <c r="F290" s="252" t="s">
        <v>388</v>
      </c>
      <c r="G290" s="76"/>
      <c r="H290" s="76"/>
      <c r="I290" s="205"/>
      <c r="J290" s="76"/>
      <c r="K290" s="76"/>
      <c r="L290" s="74"/>
      <c r="M290" s="251"/>
      <c r="N290" s="49"/>
      <c r="O290" s="49"/>
      <c r="P290" s="49"/>
      <c r="Q290" s="49"/>
      <c r="R290" s="49"/>
      <c r="S290" s="49"/>
      <c r="T290" s="97"/>
      <c r="AT290" s="25" t="s">
        <v>158</v>
      </c>
      <c r="AU290" s="25" t="s">
        <v>92</v>
      </c>
    </row>
    <row r="291" s="12" customFormat="1">
      <c r="B291" s="253"/>
      <c r="C291" s="254"/>
      <c r="D291" s="249" t="s">
        <v>160</v>
      </c>
      <c r="E291" s="255" t="s">
        <v>83</v>
      </c>
      <c r="F291" s="256" t="s">
        <v>389</v>
      </c>
      <c r="G291" s="254"/>
      <c r="H291" s="255" t="s">
        <v>83</v>
      </c>
      <c r="I291" s="257"/>
      <c r="J291" s="254"/>
      <c r="K291" s="254"/>
      <c r="L291" s="258"/>
      <c r="M291" s="259"/>
      <c r="N291" s="260"/>
      <c r="O291" s="260"/>
      <c r="P291" s="260"/>
      <c r="Q291" s="260"/>
      <c r="R291" s="260"/>
      <c r="S291" s="260"/>
      <c r="T291" s="261"/>
      <c r="AT291" s="262" t="s">
        <v>160</v>
      </c>
      <c r="AU291" s="262" t="s">
        <v>92</v>
      </c>
      <c r="AV291" s="12" t="s">
        <v>25</v>
      </c>
      <c r="AW291" s="12" t="s">
        <v>162</v>
      </c>
      <c r="AX291" s="12" t="s">
        <v>85</v>
      </c>
      <c r="AY291" s="262" t="s">
        <v>146</v>
      </c>
    </row>
    <row r="292" s="13" customFormat="1">
      <c r="B292" s="263"/>
      <c r="C292" s="264"/>
      <c r="D292" s="249" t="s">
        <v>160</v>
      </c>
      <c r="E292" s="265" t="s">
        <v>83</v>
      </c>
      <c r="F292" s="266" t="s">
        <v>390</v>
      </c>
      <c r="G292" s="264"/>
      <c r="H292" s="267">
        <v>139</v>
      </c>
      <c r="I292" s="268"/>
      <c r="J292" s="264"/>
      <c r="K292" s="264"/>
      <c r="L292" s="269"/>
      <c r="M292" s="270"/>
      <c r="N292" s="271"/>
      <c r="O292" s="271"/>
      <c r="P292" s="271"/>
      <c r="Q292" s="271"/>
      <c r="R292" s="271"/>
      <c r="S292" s="271"/>
      <c r="T292" s="272"/>
      <c r="AT292" s="273" t="s">
        <v>160</v>
      </c>
      <c r="AU292" s="273" t="s">
        <v>92</v>
      </c>
      <c r="AV292" s="13" t="s">
        <v>92</v>
      </c>
      <c r="AW292" s="13" t="s">
        <v>162</v>
      </c>
      <c r="AX292" s="13" t="s">
        <v>85</v>
      </c>
      <c r="AY292" s="273" t="s">
        <v>146</v>
      </c>
    </row>
    <row r="293" s="1" customFormat="1" ht="16.5" customHeight="1">
      <c r="B293" s="48"/>
      <c r="C293" s="274" t="s">
        <v>391</v>
      </c>
      <c r="D293" s="274" t="s">
        <v>234</v>
      </c>
      <c r="E293" s="275" t="s">
        <v>392</v>
      </c>
      <c r="F293" s="276" t="s">
        <v>393</v>
      </c>
      <c r="G293" s="277" t="s">
        <v>385</v>
      </c>
      <c r="H293" s="278">
        <v>138.02000000000001</v>
      </c>
      <c r="I293" s="279"/>
      <c r="J293" s="280">
        <f>ROUND(I293*H293,2)</f>
        <v>0</v>
      </c>
      <c r="K293" s="276" t="s">
        <v>153</v>
      </c>
      <c r="L293" s="281"/>
      <c r="M293" s="282" t="s">
        <v>83</v>
      </c>
      <c r="N293" s="283" t="s">
        <v>55</v>
      </c>
      <c r="O293" s="49"/>
      <c r="P293" s="246">
        <f>O293*H293</f>
        <v>0</v>
      </c>
      <c r="Q293" s="246">
        <v>0.14999999999999999</v>
      </c>
      <c r="R293" s="246">
        <f>Q293*H293</f>
        <v>20.702999999999999</v>
      </c>
      <c r="S293" s="246">
        <v>0</v>
      </c>
      <c r="T293" s="247">
        <f>S293*H293</f>
        <v>0</v>
      </c>
      <c r="AR293" s="25" t="s">
        <v>205</v>
      </c>
      <c r="AT293" s="25" t="s">
        <v>234</v>
      </c>
      <c r="AU293" s="25" t="s">
        <v>92</v>
      </c>
      <c r="AY293" s="25" t="s">
        <v>146</v>
      </c>
      <c r="BE293" s="248">
        <f>IF(N293="základní",J293,0)</f>
        <v>0</v>
      </c>
      <c r="BF293" s="248">
        <f>IF(N293="snížená",J293,0)</f>
        <v>0</v>
      </c>
      <c r="BG293" s="248">
        <f>IF(N293="zákl. přenesená",J293,0)</f>
        <v>0</v>
      </c>
      <c r="BH293" s="248">
        <f>IF(N293="sníž. přenesená",J293,0)</f>
        <v>0</v>
      </c>
      <c r="BI293" s="248">
        <f>IF(N293="nulová",J293,0)</f>
        <v>0</v>
      </c>
      <c r="BJ293" s="25" t="s">
        <v>25</v>
      </c>
      <c r="BK293" s="248">
        <f>ROUND(I293*H293,2)</f>
        <v>0</v>
      </c>
      <c r="BL293" s="25" t="s">
        <v>154</v>
      </c>
      <c r="BM293" s="25" t="s">
        <v>394</v>
      </c>
    </row>
    <row r="294" s="1" customFormat="1">
      <c r="B294" s="48"/>
      <c r="C294" s="76"/>
      <c r="D294" s="249" t="s">
        <v>156</v>
      </c>
      <c r="E294" s="76"/>
      <c r="F294" s="250" t="s">
        <v>393</v>
      </c>
      <c r="G294" s="76"/>
      <c r="H294" s="76"/>
      <c r="I294" s="205"/>
      <c r="J294" s="76"/>
      <c r="K294" s="76"/>
      <c r="L294" s="74"/>
      <c r="M294" s="251"/>
      <c r="N294" s="49"/>
      <c r="O294" s="49"/>
      <c r="P294" s="49"/>
      <c r="Q294" s="49"/>
      <c r="R294" s="49"/>
      <c r="S294" s="49"/>
      <c r="T294" s="97"/>
      <c r="AT294" s="25" t="s">
        <v>156</v>
      </c>
      <c r="AU294" s="25" t="s">
        <v>92</v>
      </c>
    </row>
    <row r="295" s="12" customFormat="1">
      <c r="B295" s="253"/>
      <c r="C295" s="254"/>
      <c r="D295" s="249" t="s">
        <v>160</v>
      </c>
      <c r="E295" s="255" t="s">
        <v>83</v>
      </c>
      <c r="F295" s="256" t="s">
        <v>389</v>
      </c>
      <c r="G295" s="254"/>
      <c r="H295" s="255" t="s">
        <v>83</v>
      </c>
      <c r="I295" s="257"/>
      <c r="J295" s="254"/>
      <c r="K295" s="254"/>
      <c r="L295" s="258"/>
      <c r="M295" s="259"/>
      <c r="N295" s="260"/>
      <c r="O295" s="260"/>
      <c r="P295" s="260"/>
      <c r="Q295" s="260"/>
      <c r="R295" s="260"/>
      <c r="S295" s="260"/>
      <c r="T295" s="261"/>
      <c r="AT295" s="262" t="s">
        <v>160</v>
      </c>
      <c r="AU295" s="262" t="s">
        <v>92</v>
      </c>
      <c r="AV295" s="12" t="s">
        <v>25</v>
      </c>
      <c r="AW295" s="12" t="s">
        <v>162</v>
      </c>
      <c r="AX295" s="12" t="s">
        <v>85</v>
      </c>
      <c r="AY295" s="262" t="s">
        <v>146</v>
      </c>
    </row>
    <row r="296" s="13" customFormat="1">
      <c r="B296" s="263"/>
      <c r="C296" s="264"/>
      <c r="D296" s="249" t="s">
        <v>160</v>
      </c>
      <c r="E296" s="265" t="s">
        <v>83</v>
      </c>
      <c r="F296" s="266" t="s">
        <v>395</v>
      </c>
      <c r="G296" s="264"/>
      <c r="H296" s="267">
        <v>138.02000000000001</v>
      </c>
      <c r="I296" s="268"/>
      <c r="J296" s="264"/>
      <c r="K296" s="264"/>
      <c r="L296" s="269"/>
      <c r="M296" s="270"/>
      <c r="N296" s="271"/>
      <c r="O296" s="271"/>
      <c r="P296" s="271"/>
      <c r="Q296" s="271"/>
      <c r="R296" s="271"/>
      <c r="S296" s="271"/>
      <c r="T296" s="272"/>
      <c r="AT296" s="273" t="s">
        <v>160</v>
      </c>
      <c r="AU296" s="273" t="s">
        <v>92</v>
      </c>
      <c r="AV296" s="13" t="s">
        <v>92</v>
      </c>
      <c r="AW296" s="13" t="s">
        <v>162</v>
      </c>
      <c r="AX296" s="13" t="s">
        <v>85</v>
      </c>
      <c r="AY296" s="273" t="s">
        <v>146</v>
      </c>
    </row>
    <row r="297" s="1" customFormat="1" ht="25.5" customHeight="1">
      <c r="B297" s="48"/>
      <c r="C297" s="237" t="s">
        <v>396</v>
      </c>
      <c r="D297" s="237" t="s">
        <v>149</v>
      </c>
      <c r="E297" s="238" t="s">
        <v>397</v>
      </c>
      <c r="F297" s="239" t="s">
        <v>398</v>
      </c>
      <c r="G297" s="240" t="s">
        <v>152</v>
      </c>
      <c r="H297" s="241">
        <v>5.5599999999999996</v>
      </c>
      <c r="I297" s="242"/>
      <c r="J297" s="243">
        <f>ROUND(I297*H297,2)</f>
        <v>0</v>
      </c>
      <c r="K297" s="239" t="s">
        <v>153</v>
      </c>
      <c r="L297" s="74"/>
      <c r="M297" s="244" t="s">
        <v>83</v>
      </c>
      <c r="N297" s="245" t="s">
        <v>55</v>
      </c>
      <c r="O297" s="49"/>
      <c r="P297" s="246">
        <f>O297*H297</f>
        <v>0</v>
      </c>
      <c r="Q297" s="246">
        <v>2.2563399999999998</v>
      </c>
      <c r="R297" s="246">
        <f>Q297*H297</f>
        <v>12.545250399999999</v>
      </c>
      <c r="S297" s="246">
        <v>0</v>
      </c>
      <c r="T297" s="247">
        <f>S297*H297</f>
        <v>0</v>
      </c>
      <c r="AR297" s="25" t="s">
        <v>154</v>
      </c>
      <c r="AT297" s="25" t="s">
        <v>149</v>
      </c>
      <c r="AU297" s="25" t="s">
        <v>92</v>
      </c>
      <c r="AY297" s="25" t="s">
        <v>146</v>
      </c>
      <c r="BE297" s="248">
        <f>IF(N297="základní",J297,0)</f>
        <v>0</v>
      </c>
      <c r="BF297" s="248">
        <f>IF(N297="snížená",J297,0)</f>
        <v>0</v>
      </c>
      <c r="BG297" s="248">
        <f>IF(N297="zákl. přenesená",J297,0)</f>
        <v>0</v>
      </c>
      <c r="BH297" s="248">
        <f>IF(N297="sníž. přenesená",J297,0)</f>
        <v>0</v>
      </c>
      <c r="BI297" s="248">
        <f>IF(N297="nulová",J297,0)</f>
        <v>0</v>
      </c>
      <c r="BJ297" s="25" t="s">
        <v>25</v>
      </c>
      <c r="BK297" s="248">
        <f>ROUND(I297*H297,2)</f>
        <v>0</v>
      </c>
      <c r="BL297" s="25" t="s">
        <v>154</v>
      </c>
      <c r="BM297" s="25" t="s">
        <v>399</v>
      </c>
    </row>
    <row r="298" s="1" customFormat="1">
      <c r="B298" s="48"/>
      <c r="C298" s="76"/>
      <c r="D298" s="249" t="s">
        <v>156</v>
      </c>
      <c r="E298" s="76"/>
      <c r="F298" s="250" t="s">
        <v>400</v>
      </c>
      <c r="G298" s="76"/>
      <c r="H298" s="76"/>
      <c r="I298" s="205"/>
      <c r="J298" s="76"/>
      <c r="K298" s="76"/>
      <c r="L298" s="74"/>
      <c r="M298" s="251"/>
      <c r="N298" s="49"/>
      <c r="O298" s="49"/>
      <c r="P298" s="49"/>
      <c r="Q298" s="49"/>
      <c r="R298" s="49"/>
      <c r="S298" s="49"/>
      <c r="T298" s="97"/>
      <c r="AT298" s="25" t="s">
        <v>156</v>
      </c>
      <c r="AU298" s="25" t="s">
        <v>92</v>
      </c>
    </row>
    <row r="299" s="12" customFormat="1">
      <c r="B299" s="253"/>
      <c r="C299" s="254"/>
      <c r="D299" s="249" t="s">
        <v>160</v>
      </c>
      <c r="E299" s="255" t="s">
        <v>83</v>
      </c>
      <c r="F299" s="256" t="s">
        <v>389</v>
      </c>
      <c r="G299" s="254"/>
      <c r="H299" s="255" t="s">
        <v>83</v>
      </c>
      <c r="I299" s="257"/>
      <c r="J299" s="254"/>
      <c r="K299" s="254"/>
      <c r="L299" s="258"/>
      <c r="M299" s="259"/>
      <c r="N299" s="260"/>
      <c r="O299" s="260"/>
      <c r="P299" s="260"/>
      <c r="Q299" s="260"/>
      <c r="R299" s="260"/>
      <c r="S299" s="260"/>
      <c r="T299" s="261"/>
      <c r="AT299" s="262" t="s">
        <v>160</v>
      </c>
      <c r="AU299" s="262" t="s">
        <v>92</v>
      </c>
      <c r="AV299" s="12" t="s">
        <v>25</v>
      </c>
      <c r="AW299" s="12" t="s">
        <v>162</v>
      </c>
      <c r="AX299" s="12" t="s">
        <v>85</v>
      </c>
      <c r="AY299" s="262" t="s">
        <v>146</v>
      </c>
    </row>
    <row r="300" s="13" customFormat="1">
      <c r="B300" s="263"/>
      <c r="C300" s="264"/>
      <c r="D300" s="249" t="s">
        <v>160</v>
      </c>
      <c r="E300" s="265" t="s">
        <v>83</v>
      </c>
      <c r="F300" s="266" t="s">
        <v>401</v>
      </c>
      <c r="G300" s="264"/>
      <c r="H300" s="267">
        <v>5.5599999999999996</v>
      </c>
      <c r="I300" s="268"/>
      <c r="J300" s="264"/>
      <c r="K300" s="264"/>
      <c r="L300" s="269"/>
      <c r="M300" s="270"/>
      <c r="N300" s="271"/>
      <c r="O300" s="271"/>
      <c r="P300" s="271"/>
      <c r="Q300" s="271"/>
      <c r="R300" s="271"/>
      <c r="S300" s="271"/>
      <c r="T300" s="272"/>
      <c r="AT300" s="273" t="s">
        <v>160</v>
      </c>
      <c r="AU300" s="273" t="s">
        <v>92</v>
      </c>
      <c r="AV300" s="13" t="s">
        <v>92</v>
      </c>
      <c r="AW300" s="13" t="s">
        <v>162</v>
      </c>
      <c r="AX300" s="13" t="s">
        <v>85</v>
      </c>
      <c r="AY300" s="273" t="s">
        <v>146</v>
      </c>
    </row>
    <row r="301" s="1" customFormat="1" ht="16.5" customHeight="1">
      <c r="B301" s="48"/>
      <c r="C301" s="237" t="s">
        <v>402</v>
      </c>
      <c r="D301" s="237" t="s">
        <v>149</v>
      </c>
      <c r="E301" s="238" t="s">
        <v>403</v>
      </c>
      <c r="F301" s="239" t="s">
        <v>404</v>
      </c>
      <c r="G301" s="240" t="s">
        <v>405</v>
      </c>
      <c r="H301" s="241">
        <v>15</v>
      </c>
      <c r="I301" s="242"/>
      <c r="J301" s="243">
        <f>ROUND(I301*H301,2)</f>
        <v>0</v>
      </c>
      <c r="K301" s="239" t="s">
        <v>83</v>
      </c>
      <c r="L301" s="74"/>
      <c r="M301" s="244" t="s">
        <v>83</v>
      </c>
      <c r="N301" s="245" t="s">
        <v>55</v>
      </c>
      <c r="O301" s="49"/>
      <c r="P301" s="246">
        <f>O301*H301</f>
        <v>0</v>
      </c>
      <c r="Q301" s="246">
        <v>0</v>
      </c>
      <c r="R301" s="246">
        <f>Q301*H301</f>
        <v>0</v>
      </c>
      <c r="S301" s="246">
        <v>0</v>
      </c>
      <c r="T301" s="247">
        <f>S301*H301</f>
        <v>0</v>
      </c>
      <c r="AR301" s="25" t="s">
        <v>154</v>
      </c>
      <c r="AT301" s="25" t="s">
        <v>149</v>
      </c>
      <c r="AU301" s="25" t="s">
        <v>92</v>
      </c>
      <c r="AY301" s="25" t="s">
        <v>146</v>
      </c>
      <c r="BE301" s="248">
        <f>IF(N301="základní",J301,0)</f>
        <v>0</v>
      </c>
      <c r="BF301" s="248">
        <f>IF(N301="snížená",J301,0)</f>
        <v>0</v>
      </c>
      <c r="BG301" s="248">
        <f>IF(N301="zákl. přenesená",J301,0)</f>
        <v>0</v>
      </c>
      <c r="BH301" s="248">
        <f>IF(N301="sníž. přenesená",J301,0)</f>
        <v>0</v>
      </c>
      <c r="BI301" s="248">
        <f>IF(N301="nulová",J301,0)</f>
        <v>0</v>
      </c>
      <c r="BJ301" s="25" t="s">
        <v>25</v>
      </c>
      <c r="BK301" s="248">
        <f>ROUND(I301*H301,2)</f>
        <v>0</v>
      </c>
      <c r="BL301" s="25" t="s">
        <v>154</v>
      </c>
      <c r="BM301" s="25" t="s">
        <v>406</v>
      </c>
    </row>
    <row r="302" s="1" customFormat="1">
      <c r="B302" s="48"/>
      <c r="C302" s="76"/>
      <c r="D302" s="249" t="s">
        <v>156</v>
      </c>
      <c r="E302" s="76"/>
      <c r="F302" s="250" t="s">
        <v>404</v>
      </c>
      <c r="G302" s="76"/>
      <c r="H302" s="76"/>
      <c r="I302" s="205"/>
      <c r="J302" s="76"/>
      <c r="K302" s="76"/>
      <c r="L302" s="74"/>
      <c r="M302" s="251"/>
      <c r="N302" s="49"/>
      <c r="O302" s="49"/>
      <c r="P302" s="49"/>
      <c r="Q302" s="49"/>
      <c r="R302" s="49"/>
      <c r="S302" s="49"/>
      <c r="T302" s="97"/>
      <c r="AT302" s="25" t="s">
        <v>156</v>
      </c>
      <c r="AU302" s="25" t="s">
        <v>92</v>
      </c>
    </row>
    <row r="303" s="12" customFormat="1">
      <c r="B303" s="253"/>
      <c r="C303" s="254"/>
      <c r="D303" s="249" t="s">
        <v>160</v>
      </c>
      <c r="E303" s="255" t="s">
        <v>83</v>
      </c>
      <c r="F303" s="256" t="s">
        <v>389</v>
      </c>
      <c r="G303" s="254"/>
      <c r="H303" s="255" t="s">
        <v>83</v>
      </c>
      <c r="I303" s="257"/>
      <c r="J303" s="254"/>
      <c r="K303" s="254"/>
      <c r="L303" s="258"/>
      <c r="M303" s="259"/>
      <c r="N303" s="260"/>
      <c r="O303" s="260"/>
      <c r="P303" s="260"/>
      <c r="Q303" s="260"/>
      <c r="R303" s="260"/>
      <c r="S303" s="260"/>
      <c r="T303" s="261"/>
      <c r="AT303" s="262" t="s">
        <v>160</v>
      </c>
      <c r="AU303" s="262" t="s">
        <v>92</v>
      </c>
      <c r="AV303" s="12" t="s">
        <v>25</v>
      </c>
      <c r="AW303" s="12" t="s">
        <v>162</v>
      </c>
      <c r="AX303" s="12" t="s">
        <v>85</v>
      </c>
      <c r="AY303" s="262" t="s">
        <v>146</v>
      </c>
    </row>
    <row r="304" s="12" customFormat="1">
      <c r="B304" s="253"/>
      <c r="C304" s="254"/>
      <c r="D304" s="249" t="s">
        <v>160</v>
      </c>
      <c r="E304" s="255" t="s">
        <v>83</v>
      </c>
      <c r="F304" s="256" t="s">
        <v>407</v>
      </c>
      <c r="G304" s="254"/>
      <c r="H304" s="255" t="s">
        <v>83</v>
      </c>
      <c r="I304" s="257"/>
      <c r="J304" s="254"/>
      <c r="K304" s="254"/>
      <c r="L304" s="258"/>
      <c r="M304" s="259"/>
      <c r="N304" s="260"/>
      <c r="O304" s="260"/>
      <c r="P304" s="260"/>
      <c r="Q304" s="260"/>
      <c r="R304" s="260"/>
      <c r="S304" s="260"/>
      <c r="T304" s="261"/>
      <c r="AT304" s="262" t="s">
        <v>160</v>
      </c>
      <c r="AU304" s="262" t="s">
        <v>92</v>
      </c>
      <c r="AV304" s="12" t="s">
        <v>25</v>
      </c>
      <c r="AW304" s="12" t="s">
        <v>162</v>
      </c>
      <c r="AX304" s="12" t="s">
        <v>85</v>
      </c>
      <c r="AY304" s="262" t="s">
        <v>146</v>
      </c>
    </row>
    <row r="305" s="13" customFormat="1">
      <c r="B305" s="263"/>
      <c r="C305" s="264"/>
      <c r="D305" s="249" t="s">
        <v>160</v>
      </c>
      <c r="E305" s="265" t="s">
        <v>83</v>
      </c>
      <c r="F305" s="266" t="s">
        <v>10</v>
      </c>
      <c r="G305" s="264"/>
      <c r="H305" s="267">
        <v>15</v>
      </c>
      <c r="I305" s="268"/>
      <c r="J305" s="264"/>
      <c r="K305" s="264"/>
      <c r="L305" s="269"/>
      <c r="M305" s="270"/>
      <c r="N305" s="271"/>
      <c r="O305" s="271"/>
      <c r="P305" s="271"/>
      <c r="Q305" s="271"/>
      <c r="R305" s="271"/>
      <c r="S305" s="271"/>
      <c r="T305" s="272"/>
      <c r="AT305" s="273" t="s">
        <v>160</v>
      </c>
      <c r="AU305" s="273" t="s">
        <v>92</v>
      </c>
      <c r="AV305" s="13" t="s">
        <v>92</v>
      </c>
      <c r="AW305" s="13" t="s">
        <v>162</v>
      </c>
      <c r="AX305" s="13" t="s">
        <v>85</v>
      </c>
      <c r="AY305" s="273" t="s">
        <v>146</v>
      </c>
    </row>
    <row r="306" s="1" customFormat="1" ht="16.5" customHeight="1">
      <c r="B306" s="48"/>
      <c r="C306" s="237" t="s">
        <v>408</v>
      </c>
      <c r="D306" s="237" t="s">
        <v>149</v>
      </c>
      <c r="E306" s="238" t="s">
        <v>409</v>
      </c>
      <c r="F306" s="239" t="s">
        <v>410</v>
      </c>
      <c r="G306" s="240" t="s">
        <v>208</v>
      </c>
      <c r="H306" s="241">
        <v>122.44499999999999</v>
      </c>
      <c r="I306" s="242"/>
      <c r="J306" s="243">
        <f>ROUND(I306*H306,2)</f>
        <v>0</v>
      </c>
      <c r="K306" s="239" t="s">
        <v>153</v>
      </c>
      <c r="L306" s="74"/>
      <c r="M306" s="244" t="s">
        <v>83</v>
      </c>
      <c r="N306" s="245" t="s">
        <v>55</v>
      </c>
      <c r="O306" s="49"/>
      <c r="P306" s="246">
        <f>O306*H306</f>
        <v>0</v>
      </c>
      <c r="Q306" s="246">
        <v>0</v>
      </c>
      <c r="R306" s="246">
        <f>Q306*H306</f>
        <v>0</v>
      </c>
      <c r="S306" s="246">
        <v>0</v>
      </c>
      <c r="T306" s="247">
        <f>S306*H306</f>
        <v>0</v>
      </c>
      <c r="AR306" s="25" t="s">
        <v>154</v>
      </c>
      <c r="AT306" s="25" t="s">
        <v>149</v>
      </c>
      <c r="AU306" s="25" t="s">
        <v>92</v>
      </c>
      <c r="AY306" s="25" t="s">
        <v>146</v>
      </c>
      <c r="BE306" s="248">
        <f>IF(N306="základní",J306,0)</f>
        <v>0</v>
      </c>
      <c r="BF306" s="248">
        <f>IF(N306="snížená",J306,0)</f>
        <v>0</v>
      </c>
      <c r="BG306" s="248">
        <f>IF(N306="zákl. přenesená",J306,0)</f>
        <v>0</v>
      </c>
      <c r="BH306" s="248">
        <f>IF(N306="sníž. přenesená",J306,0)</f>
        <v>0</v>
      </c>
      <c r="BI306" s="248">
        <f>IF(N306="nulová",J306,0)</f>
        <v>0</v>
      </c>
      <c r="BJ306" s="25" t="s">
        <v>25</v>
      </c>
      <c r="BK306" s="248">
        <f>ROUND(I306*H306,2)</f>
        <v>0</v>
      </c>
      <c r="BL306" s="25" t="s">
        <v>154</v>
      </c>
      <c r="BM306" s="25" t="s">
        <v>411</v>
      </c>
    </row>
    <row r="307" s="1" customFormat="1">
      <c r="B307" s="48"/>
      <c r="C307" s="76"/>
      <c r="D307" s="249" t="s">
        <v>156</v>
      </c>
      <c r="E307" s="76"/>
      <c r="F307" s="250" t="s">
        <v>412</v>
      </c>
      <c r="G307" s="76"/>
      <c r="H307" s="76"/>
      <c r="I307" s="205"/>
      <c r="J307" s="76"/>
      <c r="K307" s="76"/>
      <c r="L307" s="74"/>
      <c r="M307" s="251"/>
      <c r="N307" s="49"/>
      <c r="O307" s="49"/>
      <c r="P307" s="49"/>
      <c r="Q307" s="49"/>
      <c r="R307" s="49"/>
      <c r="S307" s="49"/>
      <c r="T307" s="97"/>
      <c r="AT307" s="25" t="s">
        <v>156</v>
      </c>
      <c r="AU307" s="25" t="s">
        <v>92</v>
      </c>
    </row>
    <row r="308" s="11" customFormat="1" ht="29.88" customHeight="1">
      <c r="B308" s="221"/>
      <c r="C308" s="222"/>
      <c r="D308" s="223" t="s">
        <v>84</v>
      </c>
      <c r="E308" s="235" t="s">
        <v>205</v>
      </c>
      <c r="F308" s="235" t="s">
        <v>413</v>
      </c>
      <c r="G308" s="222"/>
      <c r="H308" s="222"/>
      <c r="I308" s="225"/>
      <c r="J308" s="236">
        <f>BK308</f>
        <v>0</v>
      </c>
      <c r="K308" s="222"/>
      <c r="L308" s="227"/>
      <c r="M308" s="228"/>
      <c r="N308" s="229"/>
      <c r="O308" s="229"/>
      <c r="P308" s="230">
        <f>P309+P361</f>
        <v>0</v>
      </c>
      <c r="Q308" s="229"/>
      <c r="R308" s="230">
        <f>R309+R361</f>
        <v>5.2380511500000004</v>
      </c>
      <c r="S308" s="229"/>
      <c r="T308" s="231">
        <f>T309+T361</f>
        <v>0</v>
      </c>
      <c r="AR308" s="232" t="s">
        <v>25</v>
      </c>
      <c r="AT308" s="233" t="s">
        <v>84</v>
      </c>
      <c r="AU308" s="233" t="s">
        <v>25</v>
      </c>
      <c r="AY308" s="232" t="s">
        <v>146</v>
      </c>
      <c r="BK308" s="234">
        <f>BK309+BK361</f>
        <v>0</v>
      </c>
    </row>
    <row r="309" s="11" customFormat="1" ht="14.88" customHeight="1">
      <c r="B309" s="221"/>
      <c r="C309" s="222"/>
      <c r="D309" s="223" t="s">
        <v>84</v>
      </c>
      <c r="E309" s="235" t="s">
        <v>414</v>
      </c>
      <c r="F309" s="235" t="s">
        <v>415</v>
      </c>
      <c r="G309" s="222"/>
      <c r="H309" s="222"/>
      <c r="I309" s="225"/>
      <c r="J309" s="236">
        <f>BK309</f>
        <v>0</v>
      </c>
      <c r="K309" s="222"/>
      <c r="L309" s="227"/>
      <c r="M309" s="228"/>
      <c r="N309" s="229"/>
      <c r="O309" s="229"/>
      <c r="P309" s="230">
        <f>SUM(P310:P360)</f>
        <v>0</v>
      </c>
      <c r="Q309" s="229"/>
      <c r="R309" s="230">
        <f>SUM(R310:R360)</f>
        <v>4.2797200000000002</v>
      </c>
      <c r="S309" s="229"/>
      <c r="T309" s="231">
        <f>SUM(T310:T360)</f>
        <v>0</v>
      </c>
      <c r="AR309" s="232" t="s">
        <v>25</v>
      </c>
      <c r="AT309" s="233" t="s">
        <v>84</v>
      </c>
      <c r="AU309" s="233" t="s">
        <v>92</v>
      </c>
      <c r="AY309" s="232" t="s">
        <v>146</v>
      </c>
      <c r="BK309" s="234">
        <f>SUM(BK310:BK360)</f>
        <v>0</v>
      </c>
    </row>
    <row r="310" s="1" customFormat="1" ht="16.5" customHeight="1">
      <c r="B310" s="48"/>
      <c r="C310" s="237" t="s">
        <v>416</v>
      </c>
      <c r="D310" s="237" t="s">
        <v>149</v>
      </c>
      <c r="E310" s="238" t="s">
        <v>417</v>
      </c>
      <c r="F310" s="239" t="s">
        <v>418</v>
      </c>
      <c r="G310" s="240" t="s">
        <v>405</v>
      </c>
      <c r="H310" s="241">
        <v>1</v>
      </c>
      <c r="I310" s="242"/>
      <c r="J310" s="243">
        <f>ROUND(I310*H310,2)</f>
        <v>0</v>
      </c>
      <c r="K310" s="239" t="s">
        <v>153</v>
      </c>
      <c r="L310" s="74"/>
      <c r="M310" s="244" t="s">
        <v>83</v>
      </c>
      <c r="N310" s="245" t="s">
        <v>55</v>
      </c>
      <c r="O310" s="49"/>
      <c r="P310" s="246">
        <f>O310*H310</f>
        <v>0</v>
      </c>
      <c r="Q310" s="246">
        <v>0.34089999999999998</v>
      </c>
      <c r="R310" s="246">
        <f>Q310*H310</f>
        <v>0.34089999999999998</v>
      </c>
      <c r="S310" s="246">
        <v>0</v>
      </c>
      <c r="T310" s="247">
        <f>S310*H310</f>
        <v>0</v>
      </c>
      <c r="AR310" s="25" t="s">
        <v>154</v>
      </c>
      <c r="AT310" s="25" t="s">
        <v>149</v>
      </c>
      <c r="AU310" s="25" t="s">
        <v>169</v>
      </c>
      <c r="AY310" s="25" t="s">
        <v>146</v>
      </c>
      <c r="BE310" s="248">
        <f>IF(N310="základní",J310,0)</f>
        <v>0</v>
      </c>
      <c r="BF310" s="248">
        <f>IF(N310="snížená",J310,0)</f>
        <v>0</v>
      </c>
      <c r="BG310" s="248">
        <f>IF(N310="zákl. přenesená",J310,0)</f>
        <v>0</v>
      </c>
      <c r="BH310" s="248">
        <f>IF(N310="sníž. přenesená",J310,0)</f>
        <v>0</v>
      </c>
      <c r="BI310" s="248">
        <f>IF(N310="nulová",J310,0)</f>
        <v>0</v>
      </c>
      <c r="BJ310" s="25" t="s">
        <v>25</v>
      </c>
      <c r="BK310" s="248">
        <f>ROUND(I310*H310,2)</f>
        <v>0</v>
      </c>
      <c r="BL310" s="25" t="s">
        <v>154</v>
      </c>
      <c r="BM310" s="25" t="s">
        <v>419</v>
      </c>
    </row>
    <row r="311" s="1" customFormat="1">
      <c r="B311" s="48"/>
      <c r="C311" s="76"/>
      <c r="D311" s="249" t="s">
        <v>156</v>
      </c>
      <c r="E311" s="76"/>
      <c r="F311" s="250" t="s">
        <v>418</v>
      </c>
      <c r="G311" s="76"/>
      <c r="H311" s="76"/>
      <c r="I311" s="205"/>
      <c r="J311" s="76"/>
      <c r="K311" s="76"/>
      <c r="L311" s="74"/>
      <c r="M311" s="251"/>
      <c r="N311" s="49"/>
      <c r="O311" s="49"/>
      <c r="P311" s="49"/>
      <c r="Q311" s="49"/>
      <c r="R311" s="49"/>
      <c r="S311" s="49"/>
      <c r="T311" s="97"/>
      <c r="AT311" s="25" t="s">
        <v>156</v>
      </c>
      <c r="AU311" s="25" t="s">
        <v>169</v>
      </c>
    </row>
    <row r="312" s="1" customFormat="1">
      <c r="B312" s="48"/>
      <c r="C312" s="76"/>
      <c r="D312" s="249" t="s">
        <v>158</v>
      </c>
      <c r="E312" s="76"/>
      <c r="F312" s="252" t="s">
        <v>420</v>
      </c>
      <c r="G312" s="76"/>
      <c r="H312" s="76"/>
      <c r="I312" s="205"/>
      <c r="J312" s="76"/>
      <c r="K312" s="76"/>
      <c r="L312" s="74"/>
      <c r="M312" s="251"/>
      <c r="N312" s="49"/>
      <c r="O312" s="49"/>
      <c r="P312" s="49"/>
      <c r="Q312" s="49"/>
      <c r="R312" s="49"/>
      <c r="S312" s="49"/>
      <c r="T312" s="97"/>
      <c r="AT312" s="25" t="s">
        <v>158</v>
      </c>
      <c r="AU312" s="25" t="s">
        <v>169</v>
      </c>
    </row>
    <row r="313" s="12" customFormat="1">
      <c r="B313" s="253"/>
      <c r="C313" s="254"/>
      <c r="D313" s="249" t="s">
        <v>160</v>
      </c>
      <c r="E313" s="255" t="s">
        <v>83</v>
      </c>
      <c r="F313" s="256" t="s">
        <v>380</v>
      </c>
      <c r="G313" s="254"/>
      <c r="H313" s="255" t="s">
        <v>83</v>
      </c>
      <c r="I313" s="257"/>
      <c r="J313" s="254"/>
      <c r="K313" s="254"/>
      <c r="L313" s="258"/>
      <c r="M313" s="259"/>
      <c r="N313" s="260"/>
      <c r="O313" s="260"/>
      <c r="P313" s="260"/>
      <c r="Q313" s="260"/>
      <c r="R313" s="260"/>
      <c r="S313" s="260"/>
      <c r="T313" s="261"/>
      <c r="AT313" s="262" t="s">
        <v>160</v>
      </c>
      <c r="AU313" s="262" t="s">
        <v>169</v>
      </c>
      <c r="AV313" s="12" t="s">
        <v>25</v>
      </c>
      <c r="AW313" s="12" t="s">
        <v>162</v>
      </c>
      <c r="AX313" s="12" t="s">
        <v>85</v>
      </c>
      <c r="AY313" s="262" t="s">
        <v>146</v>
      </c>
    </row>
    <row r="314" s="13" customFormat="1">
      <c r="B314" s="263"/>
      <c r="C314" s="264"/>
      <c r="D314" s="249" t="s">
        <v>160</v>
      </c>
      <c r="E314" s="265" t="s">
        <v>83</v>
      </c>
      <c r="F314" s="266" t="s">
        <v>25</v>
      </c>
      <c r="G314" s="264"/>
      <c r="H314" s="267">
        <v>1</v>
      </c>
      <c r="I314" s="268"/>
      <c r="J314" s="264"/>
      <c r="K314" s="264"/>
      <c r="L314" s="269"/>
      <c r="M314" s="270"/>
      <c r="N314" s="271"/>
      <c r="O314" s="271"/>
      <c r="P314" s="271"/>
      <c r="Q314" s="271"/>
      <c r="R314" s="271"/>
      <c r="S314" s="271"/>
      <c r="T314" s="272"/>
      <c r="AT314" s="273" t="s">
        <v>160</v>
      </c>
      <c r="AU314" s="273" t="s">
        <v>169</v>
      </c>
      <c r="AV314" s="13" t="s">
        <v>92</v>
      </c>
      <c r="AW314" s="13" t="s">
        <v>162</v>
      </c>
      <c r="AX314" s="13" t="s">
        <v>85</v>
      </c>
      <c r="AY314" s="273" t="s">
        <v>146</v>
      </c>
    </row>
    <row r="315" s="1" customFormat="1" ht="16.5" customHeight="1">
      <c r="B315" s="48"/>
      <c r="C315" s="274" t="s">
        <v>421</v>
      </c>
      <c r="D315" s="274" t="s">
        <v>234</v>
      </c>
      <c r="E315" s="275" t="s">
        <v>422</v>
      </c>
      <c r="F315" s="276" t="s">
        <v>423</v>
      </c>
      <c r="G315" s="277" t="s">
        <v>405</v>
      </c>
      <c r="H315" s="278">
        <v>1</v>
      </c>
      <c r="I315" s="279"/>
      <c r="J315" s="280">
        <f>ROUND(I315*H315,2)</f>
        <v>0</v>
      </c>
      <c r="K315" s="276" t="s">
        <v>153</v>
      </c>
      <c r="L315" s="281"/>
      <c r="M315" s="282" t="s">
        <v>83</v>
      </c>
      <c r="N315" s="283" t="s">
        <v>55</v>
      </c>
      <c r="O315" s="49"/>
      <c r="P315" s="246">
        <f>O315*H315</f>
        <v>0</v>
      </c>
      <c r="Q315" s="246">
        <v>0.111</v>
      </c>
      <c r="R315" s="246">
        <f>Q315*H315</f>
        <v>0.111</v>
      </c>
      <c r="S315" s="246">
        <v>0</v>
      </c>
      <c r="T315" s="247">
        <f>S315*H315</f>
        <v>0</v>
      </c>
      <c r="AR315" s="25" t="s">
        <v>205</v>
      </c>
      <c r="AT315" s="25" t="s">
        <v>234</v>
      </c>
      <c r="AU315" s="25" t="s">
        <v>169</v>
      </c>
      <c r="AY315" s="25" t="s">
        <v>146</v>
      </c>
      <c r="BE315" s="248">
        <f>IF(N315="základní",J315,0)</f>
        <v>0</v>
      </c>
      <c r="BF315" s="248">
        <f>IF(N315="snížená",J315,0)</f>
        <v>0</v>
      </c>
      <c r="BG315" s="248">
        <f>IF(N315="zákl. přenesená",J315,0)</f>
        <v>0</v>
      </c>
      <c r="BH315" s="248">
        <f>IF(N315="sníž. přenesená",J315,0)</f>
        <v>0</v>
      </c>
      <c r="BI315" s="248">
        <f>IF(N315="nulová",J315,0)</f>
        <v>0</v>
      </c>
      <c r="BJ315" s="25" t="s">
        <v>25</v>
      </c>
      <c r="BK315" s="248">
        <f>ROUND(I315*H315,2)</f>
        <v>0</v>
      </c>
      <c r="BL315" s="25" t="s">
        <v>154</v>
      </c>
      <c r="BM315" s="25" t="s">
        <v>424</v>
      </c>
    </row>
    <row r="316" s="1" customFormat="1">
      <c r="B316" s="48"/>
      <c r="C316" s="76"/>
      <c r="D316" s="249" t="s">
        <v>156</v>
      </c>
      <c r="E316" s="76"/>
      <c r="F316" s="250" t="s">
        <v>423</v>
      </c>
      <c r="G316" s="76"/>
      <c r="H316" s="76"/>
      <c r="I316" s="205"/>
      <c r="J316" s="76"/>
      <c r="K316" s="76"/>
      <c r="L316" s="74"/>
      <c r="M316" s="251"/>
      <c r="N316" s="49"/>
      <c r="O316" s="49"/>
      <c r="P316" s="49"/>
      <c r="Q316" s="49"/>
      <c r="R316" s="49"/>
      <c r="S316" s="49"/>
      <c r="T316" s="97"/>
      <c r="AT316" s="25" t="s">
        <v>156</v>
      </c>
      <c r="AU316" s="25" t="s">
        <v>169</v>
      </c>
    </row>
    <row r="317" s="12" customFormat="1">
      <c r="B317" s="253"/>
      <c r="C317" s="254"/>
      <c r="D317" s="249" t="s">
        <v>160</v>
      </c>
      <c r="E317" s="255" t="s">
        <v>83</v>
      </c>
      <c r="F317" s="256" t="s">
        <v>182</v>
      </c>
      <c r="G317" s="254"/>
      <c r="H317" s="255" t="s">
        <v>83</v>
      </c>
      <c r="I317" s="257"/>
      <c r="J317" s="254"/>
      <c r="K317" s="254"/>
      <c r="L317" s="258"/>
      <c r="M317" s="259"/>
      <c r="N317" s="260"/>
      <c r="O317" s="260"/>
      <c r="P317" s="260"/>
      <c r="Q317" s="260"/>
      <c r="R317" s="260"/>
      <c r="S317" s="260"/>
      <c r="T317" s="261"/>
      <c r="AT317" s="262" t="s">
        <v>160</v>
      </c>
      <c r="AU317" s="262" t="s">
        <v>169</v>
      </c>
      <c r="AV317" s="12" t="s">
        <v>25</v>
      </c>
      <c r="AW317" s="12" t="s">
        <v>162</v>
      </c>
      <c r="AX317" s="12" t="s">
        <v>85</v>
      </c>
      <c r="AY317" s="262" t="s">
        <v>146</v>
      </c>
    </row>
    <row r="318" s="13" customFormat="1">
      <c r="B318" s="263"/>
      <c r="C318" s="264"/>
      <c r="D318" s="249" t="s">
        <v>160</v>
      </c>
      <c r="E318" s="265" t="s">
        <v>83</v>
      </c>
      <c r="F318" s="266" t="s">
        <v>25</v>
      </c>
      <c r="G318" s="264"/>
      <c r="H318" s="267">
        <v>1</v>
      </c>
      <c r="I318" s="268"/>
      <c r="J318" s="264"/>
      <c r="K318" s="264"/>
      <c r="L318" s="269"/>
      <c r="M318" s="270"/>
      <c r="N318" s="271"/>
      <c r="O318" s="271"/>
      <c r="P318" s="271"/>
      <c r="Q318" s="271"/>
      <c r="R318" s="271"/>
      <c r="S318" s="271"/>
      <c r="T318" s="272"/>
      <c r="AT318" s="273" t="s">
        <v>160</v>
      </c>
      <c r="AU318" s="273" t="s">
        <v>169</v>
      </c>
      <c r="AV318" s="13" t="s">
        <v>92</v>
      </c>
      <c r="AW318" s="13" t="s">
        <v>162</v>
      </c>
      <c r="AX318" s="13" t="s">
        <v>85</v>
      </c>
      <c r="AY318" s="273" t="s">
        <v>146</v>
      </c>
    </row>
    <row r="319" s="1" customFormat="1" ht="16.5" customHeight="1">
      <c r="B319" s="48"/>
      <c r="C319" s="274" t="s">
        <v>425</v>
      </c>
      <c r="D319" s="274" t="s">
        <v>234</v>
      </c>
      <c r="E319" s="275" t="s">
        <v>426</v>
      </c>
      <c r="F319" s="276" t="s">
        <v>427</v>
      </c>
      <c r="G319" s="277" t="s">
        <v>405</v>
      </c>
      <c r="H319" s="278">
        <v>1</v>
      </c>
      <c r="I319" s="279"/>
      <c r="J319" s="280">
        <f>ROUND(I319*H319,2)</f>
        <v>0</v>
      </c>
      <c r="K319" s="276" t="s">
        <v>153</v>
      </c>
      <c r="L319" s="281"/>
      <c r="M319" s="282" t="s">
        <v>83</v>
      </c>
      <c r="N319" s="283" t="s">
        <v>55</v>
      </c>
      <c r="O319" s="49"/>
      <c r="P319" s="246">
        <f>O319*H319</f>
        <v>0</v>
      </c>
      <c r="Q319" s="246">
        <v>0.057000000000000002</v>
      </c>
      <c r="R319" s="246">
        <f>Q319*H319</f>
        <v>0.057000000000000002</v>
      </c>
      <c r="S319" s="246">
        <v>0</v>
      </c>
      <c r="T319" s="247">
        <f>S319*H319</f>
        <v>0</v>
      </c>
      <c r="AR319" s="25" t="s">
        <v>205</v>
      </c>
      <c r="AT319" s="25" t="s">
        <v>234</v>
      </c>
      <c r="AU319" s="25" t="s">
        <v>169</v>
      </c>
      <c r="AY319" s="25" t="s">
        <v>146</v>
      </c>
      <c r="BE319" s="248">
        <f>IF(N319="základní",J319,0)</f>
        <v>0</v>
      </c>
      <c r="BF319" s="248">
        <f>IF(N319="snížená",J319,0)</f>
        <v>0</v>
      </c>
      <c r="BG319" s="248">
        <f>IF(N319="zákl. přenesená",J319,0)</f>
        <v>0</v>
      </c>
      <c r="BH319" s="248">
        <f>IF(N319="sníž. přenesená",J319,0)</f>
        <v>0</v>
      </c>
      <c r="BI319" s="248">
        <f>IF(N319="nulová",J319,0)</f>
        <v>0</v>
      </c>
      <c r="BJ319" s="25" t="s">
        <v>25</v>
      </c>
      <c r="BK319" s="248">
        <f>ROUND(I319*H319,2)</f>
        <v>0</v>
      </c>
      <c r="BL319" s="25" t="s">
        <v>154</v>
      </c>
      <c r="BM319" s="25" t="s">
        <v>428</v>
      </c>
    </row>
    <row r="320" s="1" customFormat="1">
      <c r="B320" s="48"/>
      <c r="C320" s="76"/>
      <c r="D320" s="249" t="s">
        <v>156</v>
      </c>
      <c r="E320" s="76"/>
      <c r="F320" s="250" t="s">
        <v>427</v>
      </c>
      <c r="G320" s="76"/>
      <c r="H320" s="76"/>
      <c r="I320" s="205"/>
      <c r="J320" s="76"/>
      <c r="K320" s="76"/>
      <c r="L320" s="74"/>
      <c r="M320" s="251"/>
      <c r="N320" s="49"/>
      <c r="O320" s="49"/>
      <c r="P320" s="49"/>
      <c r="Q320" s="49"/>
      <c r="R320" s="49"/>
      <c r="S320" s="49"/>
      <c r="T320" s="97"/>
      <c r="AT320" s="25" t="s">
        <v>156</v>
      </c>
      <c r="AU320" s="25" t="s">
        <v>169</v>
      </c>
    </row>
    <row r="321" s="12" customFormat="1">
      <c r="B321" s="253"/>
      <c r="C321" s="254"/>
      <c r="D321" s="249" t="s">
        <v>160</v>
      </c>
      <c r="E321" s="255" t="s">
        <v>83</v>
      </c>
      <c r="F321" s="256" t="s">
        <v>182</v>
      </c>
      <c r="G321" s="254"/>
      <c r="H321" s="255" t="s">
        <v>83</v>
      </c>
      <c r="I321" s="257"/>
      <c r="J321" s="254"/>
      <c r="K321" s="254"/>
      <c r="L321" s="258"/>
      <c r="M321" s="259"/>
      <c r="N321" s="260"/>
      <c r="O321" s="260"/>
      <c r="P321" s="260"/>
      <c r="Q321" s="260"/>
      <c r="R321" s="260"/>
      <c r="S321" s="260"/>
      <c r="T321" s="261"/>
      <c r="AT321" s="262" t="s">
        <v>160</v>
      </c>
      <c r="AU321" s="262" t="s">
        <v>169</v>
      </c>
      <c r="AV321" s="12" t="s">
        <v>25</v>
      </c>
      <c r="AW321" s="12" t="s">
        <v>162</v>
      </c>
      <c r="AX321" s="12" t="s">
        <v>85</v>
      </c>
      <c r="AY321" s="262" t="s">
        <v>146</v>
      </c>
    </row>
    <row r="322" s="13" customFormat="1">
      <c r="B322" s="263"/>
      <c r="C322" s="264"/>
      <c r="D322" s="249" t="s">
        <v>160</v>
      </c>
      <c r="E322" s="265" t="s">
        <v>83</v>
      </c>
      <c r="F322" s="266" t="s">
        <v>429</v>
      </c>
      <c r="G322" s="264"/>
      <c r="H322" s="267">
        <v>1</v>
      </c>
      <c r="I322" s="268"/>
      <c r="J322" s="264"/>
      <c r="K322" s="264"/>
      <c r="L322" s="269"/>
      <c r="M322" s="270"/>
      <c r="N322" s="271"/>
      <c r="O322" s="271"/>
      <c r="P322" s="271"/>
      <c r="Q322" s="271"/>
      <c r="R322" s="271"/>
      <c r="S322" s="271"/>
      <c r="T322" s="272"/>
      <c r="AT322" s="273" t="s">
        <v>160</v>
      </c>
      <c r="AU322" s="273" t="s">
        <v>169</v>
      </c>
      <c r="AV322" s="13" t="s">
        <v>92</v>
      </c>
      <c r="AW322" s="13" t="s">
        <v>162</v>
      </c>
      <c r="AX322" s="13" t="s">
        <v>85</v>
      </c>
      <c r="AY322" s="273" t="s">
        <v>146</v>
      </c>
    </row>
    <row r="323" s="1" customFormat="1" ht="16.5" customHeight="1">
      <c r="B323" s="48"/>
      <c r="C323" s="274" t="s">
        <v>430</v>
      </c>
      <c r="D323" s="274" t="s">
        <v>234</v>
      </c>
      <c r="E323" s="275" t="s">
        <v>431</v>
      </c>
      <c r="F323" s="276" t="s">
        <v>432</v>
      </c>
      <c r="G323" s="277" t="s">
        <v>405</v>
      </c>
      <c r="H323" s="278">
        <v>1</v>
      </c>
      <c r="I323" s="279"/>
      <c r="J323" s="280">
        <f>ROUND(I323*H323,2)</f>
        <v>0</v>
      </c>
      <c r="K323" s="276" t="s">
        <v>153</v>
      </c>
      <c r="L323" s="281"/>
      <c r="M323" s="282" t="s">
        <v>83</v>
      </c>
      <c r="N323" s="283" t="s">
        <v>55</v>
      </c>
      <c r="O323" s="49"/>
      <c r="P323" s="246">
        <f>O323*H323</f>
        <v>0</v>
      </c>
      <c r="Q323" s="246">
        <v>0.097000000000000003</v>
      </c>
      <c r="R323" s="246">
        <f>Q323*H323</f>
        <v>0.097000000000000003</v>
      </c>
      <c r="S323" s="246">
        <v>0</v>
      </c>
      <c r="T323" s="247">
        <f>S323*H323</f>
        <v>0</v>
      </c>
      <c r="AR323" s="25" t="s">
        <v>205</v>
      </c>
      <c r="AT323" s="25" t="s">
        <v>234</v>
      </c>
      <c r="AU323" s="25" t="s">
        <v>169</v>
      </c>
      <c r="AY323" s="25" t="s">
        <v>146</v>
      </c>
      <c r="BE323" s="248">
        <f>IF(N323="základní",J323,0)</f>
        <v>0</v>
      </c>
      <c r="BF323" s="248">
        <f>IF(N323="snížená",J323,0)</f>
        <v>0</v>
      </c>
      <c r="BG323" s="248">
        <f>IF(N323="zákl. přenesená",J323,0)</f>
        <v>0</v>
      </c>
      <c r="BH323" s="248">
        <f>IF(N323="sníž. přenesená",J323,0)</f>
        <v>0</v>
      </c>
      <c r="BI323" s="248">
        <f>IF(N323="nulová",J323,0)</f>
        <v>0</v>
      </c>
      <c r="BJ323" s="25" t="s">
        <v>25</v>
      </c>
      <c r="BK323" s="248">
        <f>ROUND(I323*H323,2)</f>
        <v>0</v>
      </c>
      <c r="BL323" s="25" t="s">
        <v>154</v>
      </c>
      <c r="BM323" s="25" t="s">
        <v>433</v>
      </c>
    </row>
    <row r="324" s="1" customFormat="1">
      <c r="B324" s="48"/>
      <c r="C324" s="76"/>
      <c r="D324" s="249" t="s">
        <v>156</v>
      </c>
      <c r="E324" s="76"/>
      <c r="F324" s="250" t="s">
        <v>432</v>
      </c>
      <c r="G324" s="76"/>
      <c r="H324" s="76"/>
      <c r="I324" s="205"/>
      <c r="J324" s="76"/>
      <c r="K324" s="76"/>
      <c r="L324" s="74"/>
      <c r="M324" s="251"/>
      <c r="N324" s="49"/>
      <c r="O324" s="49"/>
      <c r="P324" s="49"/>
      <c r="Q324" s="49"/>
      <c r="R324" s="49"/>
      <c r="S324" s="49"/>
      <c r="T324" s="97"/>
      <c r="AT324" s="25" t="s">
        <v>156</v>
      </c>
      <c r="AU324" s="25" t="s">
        <v>169</v>
      </c>
    </row>
    <row r="325" s="12" customFormat="1">
      <c r="B325" s="253"/>
      <c r="C325" s="254"/>
      <c r="D325" s="249" t="s">
        <v>160</v>
      </c>
      <c r="E325" s="255" t="s">
        <v>83</v>
      </c>
      <c r="F325" s="256" t="s">
        <v>182</v>
      </c>
      <c r="G325" s="254"/>
      <c r="H325" s="255" t="s">
        <v>83</v>
      </c>
      <c r="I325" s="257"/>
      <c r="J325" s="254"/>
      <c r="K325" s="254"/>
      <c r="L325" s="258"/>
      <c r="M325" s="259"/>
      <c r="N325" s="260"/>
      <c r="O325" s="260"/>
      <c r="P325" s="260"/>
      <c r="Q325" s="260"/>
      <c r="R325" s="260"/>
      <c r="S325" s="260"/>
      <c r="T325" s="261"/>
      <c r="AT325" s="262" t="s">
        <v>160</v>
      </c>
      <c r="AU325" s="262" t="s">
        <v>169</v>
      </c>
      <c r="AV325" s="12" t="s">
        <v>25</v>
      </c>
      <c r="AW325" s="12" t="s">
        <v>162</v>
      </c>
      <c r="AX325" s="12" t="s">
        <v>85</v>
      </c>
      <c r="AY325" s="262" t="s">
        <v>146</v>
      </c>
    </row>
    <row r="326" s="13" customFormat="1">
      <c r="B326" s="263"/>
      <c r="C326" s="264"/>
      <c r="D326" s="249" t="s">
        <v>160</v>
      </c>
      <c r="E326" s="265" t="s">
        <v>83</v>
      </c>
      <c r="F326" s="266" t="s">
        <v>429</v>
      </c>
      <c r="G326" s="264"/>
      <c r="H326" s="267">
        <v>1</v>
      </c>
      <c r="I326" s="268"/>
      <c r="J326" s="264"/>
      <c r="K326" s="264"/>
      <c r="L326" s="269"/>
      <c r="M326" s="270"/>
      <c r="N326" s="271"/>
      <c r="O326" s="271"/>
      <c r="P326" s="271"/>
      <c r="Q326" s="271"/>
      <c r="R326" s="271"/>
      <c r="S326" s="271"/>
      <c r="T326" s="272"/>
      <c r="AT326" s="273" t="s">
        <v>160</v>
      </c>
      <c r="AU326" s="273" t="s">
        <v>169</v>
      </c>
      <c r="AV326" s="13" t="s">
        <v>92</v>
      </c>
      <c r="AW326" s="13" t="s">
        <v>162</v>
      </c>
      <c r="AX326" s="13" t="s">
        <v>85</v>
      </c>
      <c r="AY326" s="273" t="s">
        <v>146</v>
      </c>
    </row>
    <row r="327" s="1" customFormat="1" ht="16.5" customHeight="1">
      <c r="B327" s="48"/>
      <c r="C327" s="274" t="s">
        <v>434</v>
      </c>
      <c r="D327" s="274" t="s">
        <v>234</v>
      </c>
      <c r="E327" s="275" t="s">
        <v>435</v>
      </c>
      <c r="F327" s="276" t="s">
        <v>436</v>
      </c>
      <c r="G327" s="277" t="s">
        <v>405</v>
      </c>
      <c r="H327" s="278">
        <v>1</v>
      </c>
      <c r="I327" s="279"/>
      <c r="J327" s="280">
        <f>ROUND(I327*H327,2)</f>
        <v>0</v>
      </c>
      <c r="K327" s="276" t="s">
        <v>153</v>
      </c>
      <c r="L327" s="281"/>
      <c r="M327" s="282" t="s">
        <v>83</v>
      </c>
      <c r="N327" s="283" t="s">
        <v>55</v>
      </c>
      <c r="O327" s="49"/>
      <c r="P327" s="246">
        <f>O327*H327</f>
        <v>0</v>
      </c>
      <c r="Q327" s="246">
        <v>0.027</v>
      </c>
      <c r="R327" s="246">
        <f>Q327*H327</f>
        <v>0.027</v>
      </c>
      <c r="S327" s="246">
        <v>0</v>
      </c>
      <c r="T327" s="247">
        <f>S327*H327</f>
        <v>0</v>
      </c>
      <c r="AR327" s="25" t="s">
        <v>205</v>
      </c>
      <c r="AT327" s="25" t="s">
        <v>234</v>
      </c>
      <c r="AU327" s="25" t="s">
        <v>169</v>
      </c>
      <c r="AY327" s="25" t="s">
        <v>146</v>
      </c>
      <c r="BE327" s="248">
        <f>IF(N327="základní",J327,0)</f>
        <v>0</v>
      </c>
      <c r="BF327" s="248">
        <f>IF(N327="snížená",J327,0)</f>
        <v>0</v>
      </c>
      <c r="BG327" s="248">
        <f>IF(N327="zákl. přenesená",J327,0)</f>
        <v>0</v>
      </c>
      <c r="BH327" s="248">
        <f>IF(N327="sníž. přenesená",J327,0)</f>
        <v>0</v>
      </c>
      <c r="BI327" s="248">
        <f>IF(N327="nulová",J327,0)</f>
        <v>0</v>
      </c>
      <c r="BJ327" s="25" t="s">
        <v>25</v>
      </c>
      <c r="BK327" s="248">
        <f>ROUND(I327*H327,2)</f>
        <v>0</v>
      </c>
      <c r="BL327" s="25" t="s">
        <v>154</v>
      </c>
      <c r="BM327" s="25" t="s">
        <v>437</v>
      </c>
    </row>
    <row r="328" s="1" customFormat="1">
      <c r="B328" s="48"/>
      <c r="C328" s="76"/>
      <c r="D328" s="249" t="s">
        <v>156</v>
      </c>
      <c r="E328" s="76"/>
      <c r="F328" s="250" t="s">
        <v>436</v>
      </c>
      <c r="G328" s="76"/>
      <c r="H328" s="76"/>
      <c r="I328" s="205"/>
      <c r="J328" s="76"/>
      <c r="K328" s="76"/>
      <c r="L328" s="74"/>
      <c r="M328" s="251"/>
      <c r="N328" s="49"/>
      <c r="O328" s="49"/>
      <c r="P328" s="49"/>
      <c r="Q328" s="49"/>
      <c r="R328" s="49"/>
      <c r="S328" s="49"/>
      <c r="T328" s="97"/>
      <c r="AT328" s="25" t="s">
        <v>156</v>
      </c>
      <c r="AU328" s="25" t="s">
        <v>169</v>
      </c>
    </row>
    <row r="329" s="12" customFormat="1">
      <c r="B329" s="253"/>
      <c r="C329" s="254"/>
      <c r="D329" s="249" t="s">
        <v>160</v>
      </c>
      <c r="E329" s="255" t="s">
        <v>83</v>
      </c>
      <c r="F329" s="256" t="s">
        <v>182</v>
      </c>
      <c r="G329" s="254"/>
      <c r="H329" s="255" t="s">
        <v>83</v>
      </c>
      <c r="I329" s="257"/>
      <c r="J329" s="254"/>
      <c r="K329" s="254"/>
      <c r="L329" s="258"/>
      <c r="M329" s="259"/>
      <c r="N329" s="260"/>
      <c r="O329" s="260"/>
      <c r="P329" s="260"/>
      <c r="Q329" s="260"/>
      <c r="R329" s="260"/>
      <c r="S329" s="260"/>
      <c r="T329" s="261"/>
      <c r="AT329" s="262" t="s">
        <v>160</v>
      </c>
      <c r="AU329" s="262" t="s">
        <v>169</v>
      </c>
      <c r="AV329" s="12" t="s">
        <v>25</v>
      </c>
      <c r="AW329" s="12" t="s">
        <v>162</v>
      </c>
      <c r="AX329" s="12" t="s">
        <v>85</v>
      </c>
      <c r="AY329" s="262" t="s">
        <v>146</v>
      </c>
    </row>
    <row r="330" s="13" customFormat="1">
      <c r="B330" s="263"/>
      <c r="C330" s="264"/>
      <c r="D330" s="249" t="s">
        <v>160</v>
      </c>
      <c r="E330" s="265" t="s">
        <v>83</v>
      </c>
      <c r="F330" s="266" t="s">
        <v>25</v>
      </c>
      <c r="G330" s="264"/>
      <c r="H330" s="267">
        <v>1</v>
      </c>
      <c r="I330" s="268"/>
      <c r="J330" s="264"/>
      <c r="K330" s="264"/>
      <c r="L330" s="269"/>
      <c r="M330" s="270"/>
      <c r="N330" s="271"/>
      <c r="O330" s="271"/>
      <c r="P330" s="271"/>
      <c r="Q330" s="271"/>
      <c r="R330" s="271"/>
      <c r="S330" s="271"/>
      <c r="T330" s="272"/>
      <c r="AT330" s="273" t="s">
        <v>160</v>
      </c>
      <c r="AU330" s="273" t="s">
        <v>169</v>
      </c>
      <c r="AV330" s="13" t="s">
        <v>92</v>
      </c>
      <c r="AW330" s="13" t="s">
        <v>162</v>
      </c>
      <c r="AX330" s="13" t="s">
        <v>25</v>
      </c>
      <c r="AY330" s="273" t="s">
        <v>146</v>
      </c>
    </row>
    <row r="331" s="1" customFormat="1" ht="16.5" customHeight="1">
      <c r="B331" s="48"/>
      <c r="C331" s="274" t="s">
        <v>438</v>
      </c>
      <c r="D331" s="274" t="s">
        <v>234</v>
      </c>
      <c r="E331" s="275" t="s">
        <v>439</v>
      </c>
      <c r="F331" s="276" t="s">
        <v>440</v>
      </c>
      <c r="G331" s="277" t="s">
        <v>405</v>
      </c>
      <c r="H331" s="278">
        <v>1</v>
      </c>
      <c r="I331" s="279"/>
      <c r="J331" s="280">
        <f>ROUND(I331*H331,2)</f>
        <v>0</v>
      </c>
      <c r="K331" s="276" t="s">
        <v>153</v>
      </c>
      <c r="L331" s="281"/>
      <c r="M331" s="282" t="s">
        <v>83</v>
      </c>
      <c r="N331" s="283" t="s">
        <v>55</v>
      </c>
      <c r="O331" s="49"/>
      <c r="P331" s="246">
        <f>O331*H331</f>
        <v>0</v>
      </c>
      <c r="Q331" s="246">
        <v>0.071999999999999995</v>
      </c>
      <c r="R331" s="246">
        <f>Q331*H331</f>
        <v>0.071999999999999995</v>
      </c>
      <c r="S331" s="246">
        <v>0</v>
      </c>
      <c r="T331" s="247">
        <f>S331*H331</f>
        <v>0</v>
      </c>
      <c r="AR331" s="25" t="s">
        <v>205</v>
      </c>
      <c r="AT331" s="25" t="s">
        <v>234</v>
      </c>
      <c r="AU331" s="25" t="s">
        <v>169</v>
      </c>
      <c r="AY331" s="25" t="s">
        <v>146</v>
      </c>
      <c r="BE331" s="248">
        <f>IF(N331="základní",J331,0)</f>
        <v>0</v>
      </c>
      <c r="BF331" s="248">
        <f>IF(N331="snížená",J331,0)</f>
        <v>0</v>
      </c>
      <c r="BG331" s="248">
        <f>IF(N331="zákl. přenesená",J331,0)</f>
        <v>0</v>
      </c>
      <c r="BH331" s="248">
        <f>IF(N331="sníž. přenesená",J331,0)</f>
        <v>0</v>
      </c>
      <c r="BI331" s="248">
        <f>IF(N331="nulová",J331,0)</f>
        <v>0</v>
      </c>
      <c r="BJ331" s="25" t="s">
        <v>25</v>
      </c>
      <c r="BK331" s="248">
        <f>ROUND(I331*H331,2)</f>
        <v>0</v>
      </c>
      <c r="BL331" s="25" t="s">
        <v>154</v>
      </c>
      <c r="BM331" s="25" t="s">
        <v>441</v>
      </c>
    </row>
    <row r="332" s="1" customFormat="1">
      <c r="B332" s="48"/>
      <c r="C332" s="76"/>
      <c r="D332" s="249" t="s">
        <v>156</v>
      </c>
      <c r="E332" s="76"/>
      <c r="F332" s="250" t="s">
        <v>440</v>
      </c>
      <c r="G332" s="76"/>
      <c r="H332" s="76"/>
      <c r="I332" s="205"/>
      <c r="J332" s="76"/>
      <c r="K332" s="76"/>
      <c r="L332" s="74"/>
      <c r="M332" s="251"/>
      <c r="N332" s="49"/>
      <c r="O332" s="49"/>
      <c r="P332" s="49"/>
      <c r="Q332" s="49"/>
      <c r="R332" s="49"/>
      <c r="S332" s="49"/>
      <c r="T332" s="97"/>
      <c r="AT332" s="25" t="s">
        <v>156</v>
      </c>
      <c r="AU332" s="25" t="s">
        <v>169</v>
      </c>
    </row>
    <row r="333" s="12" customFormat="1">
      <c r="B333" s="253"/>
      <c r="C333" s="254"/>
      <c r="D333" s="249" t="s">
        <v>160</v>
      </c>
      <c r="E333" s="255" t="s">
        <v>83</v>
      </c>
      <c r="F333" s="256" t="s">
        <v>182</v>
      </c>
      <c r="G333" s="254"/>
      <c r="H333" s="255" t="s">
        <v>83</v>
      </c>
      <c r="I333" s="257"/>
      <c r="J333" s="254"/>
      <c r="K333" s="254"/>
      <c r="L333" s="258"/>
      <c r="M333" s="259"/>
      <c r="N333" s="260"/>
      <c r="O333" s="260"/>
      <c r="P333" s="260"/>
      <c r="Q333" s="260"/>
      <c r="R333" s="260"/>
      <c r="S333" s="260"/>
      <c r="T333" s="261"/>
      <c r="AT333" s="262" t="s">
        <v>160</v>
      </c>
      <c r="AU333" s="262" t="s">
        <v>169</v>
      </c>
      <c r="AV333" s="12" t="s">
        <v>25</v>
      </c>
      <c r="AW333" s="12" t="s">
        <v>162</v>
      </c>
      <c r="AX333" s="12" t="s">
        <v>85</v>
      </c>
      <c r="AY333" s="262" t="s">
        <v>146</v>
      </c>
    </row>
    <row r="334" s="13" customFormat="1">
      <c r="B334" s="263"/>
      <c r="C334" s="264"/>
      <c r="D334" s="249" t="s">
        <v>160</v>
      </c>
      <c r="E334" s="265" t="s">
        <v>83</v>
      </c>
      <c r="F334" s="266" t="s">
        <v>25</v>
      </c>
      <c r="G334" s="264"/>
      <c r="H334" s="267">
        <v>1</v>
      </c>
      <c r="I334" s="268"/>
      <c r="J334" s="264"/>
      <c r="K334" s="264"/>
      <c r="L334" s="269"/>
      <c r="M334" s="270"/>
      <c r="N334" s="271"/>
      <c r="O334" s="271"/>
      <c r="P334" s="271"/>
      <c r="Q334" s="271"/>
      <c r="R334" s="271"/>
      <c r="S334" s="271"/>
      <c r="T334" s="272"/>
      <c r="AT334" s="273" t="s">
        <v>160</v>
      </c>
      <c r="AU334" s="273" t="s">
        <v>169</v>
      </c>
      <c r="AV334" s="13" t="s">
        <v>92</v>
      </c>
      <c r="AW334" s="13" t="s">
        <v>162</v>
      </c>
      <c r="AX334" s="13" t="s">
        <v>25</v>
      </c>
      <c r="AY334" s="273" t="s">
        <v>146</v>
      </c>
    </row>
    <row r="335" s="1" customFormat="1" ht="25.5" customHeight="1">
      <c r="B335" s="48"/>
      <c r="C335" s="237" t="s">
        <v>442</v>
      </c>
      <c r="D335" s="237" t="s">
        <v>149</v>
      </c>
      <c r="E335" s="238" t="s">
        <v>443</v>
      </c>
      <c r="F335" s="239" t="s">
        <v>444</v>
      </c>
      <c r="G335" s="240" t="s">
        <v>405</v>
      </c>
      <c r="H335" s="241">
        <v>1</v>
      </c>
      <c r="I335" s="242"/>
      <c r="J335" s="243">
        <f>ROUND(I335*H335,2)</f>
        <v>0</v>
      </c>
      <c r="K335" s="239" t="s">
        <v>153</v>
      </c>
      <c r="L335" s="74"/>
      <c r="M335" s="244" t="s">
        <v>83</v>
      </c>
      <c r="N335" s="245" t="s">
        <v>55</v>
      </c>
      <c r="O335" s="49"/>
      <c r="P335" s="246">
        <f>O335*H335</f>
        <v>0</v>
      </c>
      <c r="Q335" s="246">
        <v>0.21734000000000001</v>
      </c>
      <c r="R335" s="246">
        <f>Q335*H335</f>
        <v>0.21734000000000001</v>
      </c>
      <c r="S335" s="246">
        <v>0</v>
      </c>
      <c r="T335" s="247">
        <f>S335*H335</f>
        <v>0</v>
      </c>
      <c r="AR335" s="25" t="s">
        <v>154</v>
      </c>
      <c r="AT335" s="25" t="s">
        <v>149</v>
      </c>
      <c r="AU335" s="25" t="s">
        <v>169</v>
      </c>
      <c r="AY335" s="25" t="s">
        <v>146</v>
      </c>
      <c r="BE335" s="248">
        <f>IF(N335="základní",J335,0)</f>
        <v>0</v>
      </c>
      <c r="BF335" s="248">
        <f>IF(N335="snížená",J335,0)</f>
        <v>0</v>
      </c>
      <c r="BG335" s="248">
        <f>IF(N335="zákl. přenesená",J335,0)</f>
        <v>0</v>
      </c>
      <c r="BH335" s="248">
        <f>IF(N335="sníž. přenesená",J335,0)</f>
        <v>0</v>
      </c>
      <c r="BI335" s="248">
        <f>IF(N335="nulová",J335,0)</f>
        <v>0</v>
      </c>
      <c r="BJ335" s="25" t="s">
        <v>25</v>
      </c>
      <c r="BK335" s="248">
        <f>ROUND(I335*H335,2)</f>
        <v>0</v>
      </c>
      <c r="BL335" s="25" t="s">
        <v>154</v>
      </c>
      <c r="BM335" s="25" t="s">
        <v>445</v>
      </c>
    </row>
    <row r="336" s="1" customFormat="1">
      <c r="B336" s="48"/>
      <c r="C336" s="76"/>
      <c r="D336" s="249" t="s">
        <v>156</v>
      </c>
      <c r="E336" s="76"/>
      <c r="F336" s="250" t="s">
        <v>446</v>
      </c>
      <c r="G336" s="76"/>
      <c r="H336" s="76"/>
      <c r="I336" s="205"/>
      <c r="J336" s="76"/>
      <c r="K336" s="76"/>
      <c r="L336" s="74"/>
      <c r="M336" s="251"/>
      <c r="N336" s="49"/>
      <c r="O336" s="49"/>
      <c r="P336" s="49"/>
      <c r="Q336" s="49"/>
      <c r="R336" s="49"/>
      <c r="S336" s="49"/>
      <c r="T336" s="97"/>
      <c r="AT336" s="25" t="s">
        <v>156</v>
      </c>
      <c r="AU336" s="25" t="s">
        <v>169</v>
      </c>
    </row>
    <row r="337" s="1" customFormat="1">
      <c r="B337" s="48"/>
      <c r="C337" s="76"/>
      <c r="D337" s="249" t="s">
        <v>158</v>
      </c>
      <c r="E337" s="76"/>
      <c r="F337" s="252" t="s">
        <v>447</v>
      </c>
      <c r="G337" s="76"/>
      <c r="H337" s="76"/>
      <c r="I337" s="205"/>
      <c r="J337" s="76"/>
      <c r="K337" s="76"/>
      <c r="L337" s="74"/>
      <c r="M337" s="251"/>
      <c r="N337" s="49"/>
      <c r="O337" s="49"/>
      <c r="P337" s="49"/>
      <c r="Q337" s="49"/>
      <c r="R337" s="49"/>
      <c r="S337" s="49"/>
      <c r="T337" s="97"/>
      <c r="AT337" s="25" t="s">
        <v>158</v>
      </c>
      <c r="AU337" s="25" t="s">
        <v>169</v>
      </c>
    </row>
    <row r="338" s="12" customFormat="1">
      <c r="B338" s="253"/>
      <c r="C338" s="254"/>
      <c r="D338" s="249" t="s">
        <v>160</v>
      </c>
      <c r="E338" s="255" t="s">
        <v>83</v>
      </c>
      <c r="F338" s="256" t="s">
        <v>182</v>
      </c>
      <c r="G338" s="254"/>
      <c r="H338" s="255" t="s">
        <v>83</v>
      </c>
      <c r="I338" s="257"/>
      <c r="J338" s="254"/>
      <c r="K338" s="254"/>
      <c r="L338" s="258"/>
      <c r="M338" s="259"/>
      <c r="N338" s="260"/>
      <c r="O338" s="260"/>
      <c r="P338" s="260"/>
      <c r="Q338" s="260"/>
      <c r="R338" s="260"/>
      <c r="S338" s="260"/>
      <c r="T338" s="261"/>
      <c r="AT338" s="262" t="s">
        <v>160</v>
      </c>
      <c r="AU338" s="262" t="s">
        <v>169</v>
      </c>
      <c r="AV338" s="12" t="s">
        <v>25</v>
      </c>
      <c r="AW338" s="12" t="s">
        <v>162</v>
      </c>
      <c r="AX338" s="12" t="s">
        <v>85</v>
      </c>
      <c r="AY338" s="262" t="s">
        <v>146</v>
      </c>
    </row>
    <row r="339" s="13" customFormat="1">
      <c r="B339" s="263"/>
      <c r="C339" s="264"/>
      <c r="D339" s="249" t="s">
        <v>160</v>
      </c>
      <c r="E339" s="265" t="s">
        <v>83</v>
      </c>
      <c r="F339" s="266" t="s">
        <v>25</v>
      </c>
      <c r="G339" s="264"/>
      <c r="H339" s="267">
        <v>1</v>
      </c>
      <c r="I339" s="268"/>
      <c r="J339" s="264"/>
      <c r="K339" s="264"/>
      <c r="L339" s="269"/>
      <c r="M339" s="270"/>
      <c r="N339" s="271"/>
      <c r="O339" s="271"/>
      <c r="P339" s="271"/>
      <c r="Q339" s="271"/>
      <c r="R339" s="271"/>
      <c r="S339" s="271"/>
      <c r="T339" s="272"/>
      <c r="AT339" s="273" t="s">
        <v>160</v>
      </c>
      <c r="AU339" s="273" t="s">
        <v>169</v>
      </c>
      <c r="AV339" s="13" t="s">
        <v>92</v>
      </c>
      <c r="AW339" s="13" t="s">
        <v>162</v>
      </c>
      <c r="AX339" s="13" t="s">
        <v>85</v>
      </c>
      <c r="AY339" s="273" t="s">
        <v>146</v>
      </c>
    </row>
    <row r="340" s="1" customFormat="1" ht="16.5" customHeight="1">
      <c r="B340" s="48"/>
      <c r="C340" s="274" t="s">
        <v>448</v>
      </c>
      <c r="D340" s="274" t="s">
        <v>234</v>
      </c>
      <c r="E340" s="275" t="s">
        <v>449</v>
      </c>
      <c r="F340" s="276" t="s">
        <v>450</v>
      </c>
      <c r="G340" s="277" t="s">
        <v>405</v>
      </c>
      <c r="H340" s="278">
        <v>1</v>
      </c>
      <c r="I340" s="279"/>
      <c r="J340" s="280">
        <f>ROUND(I340*H340,2)</f>
        <v>0</v>
      </c>
      <c r="K340" s="276" t="s">
        <v>153</v>
      </c>
      <c r="L340" s="281"/>
      <c r="M340" s="282" t="s">
        <v>83</v>
      </c>
      <c r="N340" s="283" t="s">
        <v>55</v>
      </c>
      <c r="O340" s="49"/>
      <c r="P340" s="246">
        <f>O340*H340</f>
        <v>0</v>
      </c>
      <c r="Q340" s="246">
        <v>0.0060000000000000001</v>
      </c>
      <c r="R340" s="246">
        <f>Q340*H340</f>
        <v>0.0060000000000000001</v>
      </c>
      <c r="S340" s="246">
        <v>0</v>
      </c>
      <c r="T340" s="247">
        <f>S340*H340</f>
        <v>0</v>
      </c>
      <c r="AR340" s="25" t="s">
        <v>205</v>
      </c>
      <c r="AT340" s="25" t="s">
        <v>234</v>
      </c>
      <c r="AU340" s="25" t="s">
        <v>169</v>
      </c>
      <c r="AY340" s="25" t="s">
        <v>146</v>
      </c>
      <c r="BE340" s="248">
        <f>IF(N340="základní",J340,0)</f>
        <v>0</v>
      </c>
      <c r="BF340" s="248">
        <f>IF(N340="snížená",J340,0)</f>
        <v>0</v>
      </c>
      <c r="BG340" s="248">
        <f>IF(N340="zákl. přenesená",J340,0)</f>
        <v>0</v>
      </c>
      <c r="BH340" s="248">
        <f>IF(N340="sníž. přenesená",J340,0)</f>
        <v>0</v>
      </c>
      <c r="BI340" s="248">
        <f>IF(N340="nulová",J340,0)</f>
        <v>0</v>
      </c>
      <c r="BJ340" s="25" t="s">
        <v>25</v>
      </c>
      <c r="BK340" s="248">
        <f>ROUND(I340*H340,2)</f>
        <v>0</v>
      </c>
      <c r="BL340" s="25" t="s">
        <v>154</v>
      </c>
      <c r="BM340" s="25" t="s">
        <v>451</v>
      </c>
    </row>
    <row r="341" s="1" customFormat="1">
      <c r="B341" s="48"/>
      <c r="C341" s="76"/>
      <c r="D341" s="249" t="s">
        <v>156</v>
      </c>
      <c r="E341" s="76"/>
      <c r="F341" s="250" t="s">
        <v>450</v>
      </c>
      <c r="G341" s="76"/>
      <c r="H341" s="76"/>
      <c r="I341" s="205"/>
      <c r="J341" s="76"/>
      <c r="K341" s="76"/>
      <c r="L341" s="74"/>
      <c r="M341" s="251"/>
      <c r="N341" s="49"/>
      <c r="O341" s="49"/>
      <c r="P341" s="49"/>
      <c r="Q341" s="49"/>
      <c r="R341" s="49"/>
      <c r="S341" s="49"/>
      <c r="T341" s="97"/>
      <c r="AT341" s="25" t="s">
        <v>156</v>
      </c>
      <c r="AU341" s="25" t="s">
        <v>169</v>
      </c>
    </row>
    <row r="342" s="12" customFormat="1">
      <c r="B342" s="253"/>
      <c r="C342" s="254"/>
      <c r="D342" s="249" t="s">
        <v>160</v>
      </c>
      <c r="E342" s="255" t="s">
        <v>83</v>
      </c>
      <c r="F342" s="256" t="s">
        <v>182</v>
      </c>
      <c r="G342" s="254"/>
      <c r="H342" s="255" t="s">
        <v>83</v>
      </c>
      <c r="I342" s="257"/>
      <c r="J342" s="254"/>
      <c r="K342" s="254"/>
      <c r="L342" s="258"/>
      <c r="M342" s="259"/>
      <c r="N342" s="260"/>
      <c r="O342" s="260"/>
      <c r="P342" s="260"/>
      <c r="Q342" s="260"/>
      <c r="R342" s="260"/>
      <c r="S342" s="260"/>
      <c r="T342" s="261"/>
      <c r="AT342" s="262" t="s">
        <v>160</v>
      </c>
      <c r="AU342" s="262" t="s">
        <v>169</v>
      </c>
      <c r="AV342" s="12" t="s">
        <v>25</v>
      </c>
      <c r="AW342" s="12" t="s">
        <v>162</v>
      </c>
      <c r="AX342" s="12" t="s">
        <v>85</v>
      </c>
      <c r="AY342" s="262" t="s">
        <v>146</v>
      </c>
    </row>
    <row r="343" s="13" customFormat="1">
      <c r="B343" s="263"/>
      <c r="C343" s="264"/>
      <c r="D343" s="249" t="s">
        <v>160</v>
      </c>
      <c r="E343" s="265" t="s">
        <v>83</v>
      </c>
      <c r="F343" s="266" t="s">
        <v>25</v>
      </c>
      <c r="G343" s="264"/>
      <c r="H343" s="267">
        <v>1</v>
      </c>
      <c r="I343" s="268"/>
      <c r="J343" s="264"/>
      <c r="K343" s="264"/>
      <c r="L343" s="269"/>
      <c r="M343" s="270"/>
      <c r="N343" s="271"/>
      <c r="O343" s="271"/>
      <c r="P343" s="271"/>
      <c r="Q343" s="271"/>
      <c r="R343" s="271"/>
      <c r="S343" s="271"/>
      <c r="T343" s="272"/>
      <c r="AT343" s="273" t="s">
        <v>160</v>
      </c>
      <c r="AU343" s="273" t="s">
        <v>169</v>
      </c>
      <c r="AV343" s="13" t="s">
        <v>92</v>
      </c>
      <c r="AW343" s="13" t="s">
        <v>162</v>
      </c>
      <c r="AX343" s="13" t="s">
        <v>85</v>
      </c>
      <c r="AY343" s="273" t="s">
        <v>146</v>
      </c>
    </row>
    <row r="344" s="1" customFormat="1" ht="16.5" customHeight="1">
      <c r="B344" s="48"/>
      <c r="C344" s="237" t="s">
        <v>452</v>
      </c>
      <c r="D344" s="237" t="s">
        <v>149</v>
      </c>
      <c r="E344" s="238" t="s">
        <v>453</v>
      </c>
      <c r="F344" s="239" t="s">
        <v>454</v>
      </c>
      <c r="G344" s="240" t="s">
        <v>405</v>
      </c>
      <c r="H344" s="241">
        <v>6</v>
      </c>
      <c r="I344" s="242"/>
      <c r="J344" s="243">
        <f>ROUND(I344*H344,2)</f>
        <v>0</v>
      </c>
      <c r="K344" s="239" t="s">
        <v>153</v>
      </c>
      <c r="L344" s="74"/>
      <c r="M344" s="244" t="s">
        <v>83</v>
      </c>
      <c r="N344" s="245" t="s">
        <v>55</v>
      </c>
      <c r="O344" s="49"/>
      <c r="P344" s="246">
        <f>O344*H344</f>
        <v>0</v>
      </c>
      <c r="Q344" s="246">
        <v>0.42080000000000001</v>
      </c>
      <c r="R344" s="246">
        <f>Q344*H344</f>
        <v>2.5247999999999999</v>
      </c>
      <c r="S344" s="246">
        <v>0</v>
      </c>
      <c r="T344" s="247">
        <f>S344*H344</f>
        <v>0</v>
      </c>
      <c r="AR344" s="25" t="s">
        <v>154</v>
      </c>
      <c r="AT344" s="25" t="s">
        <v>149</v>
      </c>
      <c r="AU344" s="25" t="s">
        <v>169</v>
      </c>
      <c r="AY344" s="25" t="s">
        <v>146</v>
      </c>
      <c r="BE344" s="248">
        <f>IF(N344="základní",J344,0)</f>
        <v>0</v>
      </c>
      <c r="BF344" s="248">
        <f>IF(N344="snížená",J344,0)</f>
        <v>0</v>
      </c>
      <c r="BG344" s="248">
        <f>IF(N344="zákl. přenesená",J344,0)</f>
        <v>0</v>
      </c>
      <c r="BH344" s="248">
        <f>IF(N344="sníž. přenesená",J344,0)</f>
        <v>0</v>
      </c>
      <c r="BI344" s="248">
        <f>IF(N344="nulová",J344,0)</f>
        <v>0</v>
      </c>
      <c r="BJ344" s="25" t="s">
        <v>25</v>
      </c>
      <c r="BK344" s="248">
        <f>ROUND(I344*H344,2)</f>
        <v>0</v>
      </c>
      <c r="BL344" s="25" t="s">
        <v>154</v>
      </c>
      <c r="BM344" s="25" t="s">
        <v>455</v>
      </c>
    </row>
    <row r="345" s="1" customFormat="1">
      <c r="B345" s="48"/>
      <c r="C345" s="76"/>
      <c r="D345" s="249" t="s">
        <v>156</v>
      </c>
      <c r="E345" s="76"/>
      <c r="F345" s="250" t="s">
        <v>456</v>
      </c>
      <c r="G345" s="76"/>
      <c r="H345" s="76"/>
      <c r="I345" s="205"/>
      <c r="J345" s="76"/>
      <c r="K345" s="76"/>
      <c r="L345" s="74"/>
      <c r="M345" s="251"/>
      <c r="N345" s="49"/>
      <c r="O345" s="49"/>
      <c r="P345" s="49"/>
      <c r="Q345" s="49"/>
      <c r="R345" s="49"/>
      <c r="S345" s="49"/>
      <c r="T345" s="97"/>
      <c r="AT345" s="25" t="s">
        <v>156</v>
      </c>
      <c r="AU345" s="25" t="s">
        <v>169</v>
      </c>
    </row>
    <row r="346" s="1" customFormat="1">
      <c r="B346" s="48"/>
      <c r="C346" s="76"/>
      <c r="D346" s="249" t="s">
        <v>158</v>
      </c>
      <c r="E346" s="76"/>
      <c r="F346" s="252" t="s">
        <v>457</v>
      </c>
      <c r="G346" s="76"/>
      <c r="H346" s="76"/>
      <c r="I346" s="205"/>
      <c r="J346" s="76"/>
      <c r="K346" s="76"/>
      <c r="L346" s="74"/>
      <c r="M346" s="251"/>
      <c r="N346" s="49"/>
      <c r="O346" s="49"/>
      <c r="P346" s="49"/>
      <c r="Q346" s="49"/>
      <c r="R346" s="49"/>
      <c r="S346" s="49"/>
      <c r="T346" s="97"/>
      <c r="AT346" s="25" t="s">
        <v>158</v>
      </c>
      <c r="AU346" s="25" t="s">
        <v>169</v>
      </c>
    </row>
    <row r="347" s="12" customFormat="1">
      <c r="B347" s="253"/>
      <c r="C347" s="254"/>
      <c r="D347" s="249" t="s">
        <v>160</v>
      </c>
      <c r="E347" s="255" t="s">
        <v>83</v>
      </c>
      <c r="F347" s="256" t="s">
        <v>458</v>
      </c>
      <c r="G347" s="254"/>
      <c r="H347" s="255" t="s">
        <v>83</v>
      </c>
      <c r="I347" s="257"/>
      <c r="J347" s="254"/>
      <c r="K347" s="254"/>
      <c r="L347" s="258"/>
      <c r="M347" s="259"/>
      <c r="N347" s="260"/>
      <c r="O347" s="260"/>
      <c r="P347" s="260"/>
      <c r="Q347" s="260"/>
      <c r="R347" s="260"/>
      <c r="S347" s="260"/>
      <c r="T347" s="261"/>
      <c r="AT347" s="262" t="s">
        <v>160</v>
      </c>
      <c r="AU347" s="262" t="s">
        <v>169</v>
      </c>
      <c r="AV347" s="12" t="s">
        <v>25</v>
      </c>
      <c r="AW347" s="12" t="s">
        <v>162</v>
      </c>
      <c r="AX347" s="12" t="s">
        <v>85</v>
      </c>
      <c r="AY347" s="262" t="s">
        <v>146</v>
      </c>
    </row>
    <row r="348" s="13" customFormat="1">
      <c r="B348" s="263"/>
      <c r="C348" s="264"/>
      <c r="D348" s="249" t="s">
        <v>160</v>
      </c>
      <c r="E348" s="265" t="s">
        <v>83</v>
      </c>
      <c r="F348" s="266" t="s">
        <v>191</v>
      </c>
      <c r="G348" s="264"/>
      <c r="H348" s="267">
        <v>6</v>
      </c>
      <c r="I348" s="268"/>
      <c r="J348" s="264"/>
      <c r="K348" s="264"/>
      <c r="L348" s="269"/>
      <c r="M348" s="270"/>
      <c r="N348" s="271"/>
      <c r="O348" s="271"/>
      <c r="P348" s="271"/>
      <c r="Q348" s="271"/>
      <c r="R348" s="271"/>
      <c r="S348" s="271"/>
      <c r="T348" s="272"/>
      <c r="AT348" s="273" t="s">
        <v>160</v>
      </c>
      <c r="AU348" s="273" t="s">
        <v>169</v>
      </c>
      <c r="AV348" s="13" t="s">
        <v>92</v>
      </c>
      <c r="AW348" s="13" t="s">
        <v>162</v>
      </c>
      <c r="AX348" s="13" t="s">
        <v>85</v>
      </c>
      <c r="AY348" s="273" t="s">
        <v>146</v>
      </c>
    </row>
    <row r="349" s="1" customFormat="1" ht="25.5" customHeight="1">
      <c r="B349" s="48"/>
      <c r="C349" s="237" t="s">
        <v>459</v>
      </c>
      <c r="D349" s="237" t="s">
        <v>149</v>
      </c>
      <c r="E349" s="238" t="s">
        <v>460</v>
      </c>
      <c r="F349" s="239" t="s">
        <v>461</v>
      </c>
      <c r="G349" s="240" t="s">
        <v>405</v>
      </c>
      <c r="H349" s="241">
        <v>2</v>
      </c>
      <c r="I349" s="242"/>
      <c r="J349" s="243">
        <f>ROUND(I349*H349,2)</f>
        <v>0</v>
      </c>
      <c r="K349" s="239" t="s">
        <v>153</v>
      </c>
      <c r="L349" s="74"/>
      <c r="M349" s="244" t="s">
        <v>83</v>
      </c>
      <c r="N349" s="245" t="s">
        <v>55</v>
      </c>
      <c r="O349" s="49"/>
      <c r="P349" s="246">
        <f>O349*H349</f>
        <v>0</v>
      </c>
      <c r="Q349" s="246">
        <v>0.21734000000000001</v>
      </c>
      <c r="R349" s="246">
        <f>Q349*H349</f>
        <v>0.43468000000000001</v>
      </c>
      <c r="S349" s="246">
        <v>0</v>
      </c>
      <c r="T349" s="247">
        <f>S349*H349</f>
        <v>0</v>
      </c>
      <c r="AR349" s="25" t="s">
        <v>154</v>
      </c>
      <c r="AT349" s="25" t="s">
        <v>149</v>
      </c>
      <c r="AU349" s="25" t="s">
        <v>169</v>
      </c>
      <c r="AY349" s="25" t="s">
        <v>146</v>
      </c>
      <c r="BE349" s="248">
        <f>IF(N349="základní",J349,0)</f>
        <v>0</v>
      </c>
      <c r="BF349" s="248">
        <f>IF(N349="snížená",J349,0)</f>
        <v>0</v>
      </c>
      <c r="BG349" s="248">
        <f>IF(N349="zákl. přenesená",J349,0)</f>
        <v>0</v>
      </c>
      <c r="BH349" s="248">
        <f>IF(N349="sníž. přenesená",J349,0)</f>
        <v>0</v>
      </c>
      <c r="BI349" s="248">
        <f>IF(N349="nulová",J349,0)</f>
        <v>0</v>
      </c>
      <c r="BJ349" s="25" t="s">
        <v>25</v>
      </c>
      <c r="BK349" s="248">
        <f>ROUND(I349*H349,2)</f>
        <v>0</v>
      </c>
      <c r="BL349" s="25" t="s">
        <v>154</v>
      </c>
      <c r="BM349" s="25" t="s">
        <v>462</v>
      </c>
    </row>
    <row r="350" s="1" customFormat="1">
      <c r="B350" s="48"/>
      <c r="C350" s="76"/>
      <c r="D350" s="249" t="s">
        <v>156</v>
      </c>
      <c r="E350" s="76"/>
      <c r="F350" s="250" t="s">
        <v>463</v>
      </c>
      <c r="G350" s="76"/>
      <c r="H350" s="76"/>
      <c r="I350" s="205"/>
      <c r="J350" s="76"/>
      <c r="K350" s="76"/>
      <c r="L350" s="74"/>
      <c r="M350" s="251"/>
      <c r="N350" s="49"/>
      <c r="O350" s="49"/>
      <c r="P350" s="49"/>
      <c r="Q350" s="49"/>
      <c r="R350" s="49"/>
      <c r="S350" s="49"/>
      <c r="T350" s="97"/>
      <c r="AT350" s="25" t="s">
        <v>156</v>
      </c>
      <c r="AU350" s="25" t="s">
        <v>169</v>
      </c>
    </row>
    <row r="351" s="1" customFormat="1">
      <c r="B351" s="48"/>
      <c r="C351" s="76"/>
      <c r="D351" s="249" t="s">
        <v>158</v>
      </c>
      <c r="E351" s="76"/>
      <c r="F351" s="252" t="s">
        <v>464</v>
      </c>
      <c r="G351" s="76"/>
      <c r="H351" s="76"/>
      <c r="I351" s="205"/>
      <c r="J351" s="76"/>
      <c r="K351" s="76"/>
      <c r="L351" s="74"/>
      <c r="M351" s="251"/>
      <c r="N351" s="49"/>
      <c r="O351" s="49"/>
      <c r="P351" s="49"/>
      <c r="Q351" s="49"/>
      <c r="R351" s="49"/>
      <c r="S351" s="49"/>
      <c r="T351" s="97"/>
      <c r="AT351" s="25" t="s">
        <v>158</v>
      </c>
      <c r="AU351" s="25" t="s">
        <v>169</v>
      </c>
    </row>
    <row r="352" s="12" customFormat="1">
      <c r="B352" s="253"/>
      <c r="C352" s="254"/>
      <c r="D352" s="249" t="s">
        <v>160</v>
      </c>
      <c r="E352" s="255" t="s">
        <v>83</v>
      </c>
      <c r="F352" s="256" t="s">
        <v>458</v>
      </c>
      <c r="G352" s="254"/>
      <c r="H352" s="255" t="s">
        <v>83</v>
      </c>
      <c r="I352" s="257"/>
      <c r="J352" s="254"/>
      <c r="K352" s="254"/>
      <c r="L352" s="258"/>
      <c r="M352" s="259"/>
      <c r="N352" s="260"/>
      <c r="O352" s="260"/>
      <c r="P352" s="260"/>
      <c r="Q352" s="260"/>
      <c r="R352" s="260"/>
      <c r="S352" s="260"/>
      <c r="T352" s="261"/>
      <c r="AT352" s="262" t="s">
        <v>160</v>
      </c>
      <c r="AU352" s="262" t="s">
        <v>169</v>
      </c>
      <c r="AV352" s="12" t="s">
        <v>25</v>
      </c>
      <c r="AW352" s="12" t="s">
        <v>162</v>
      </c>
      <c r="AX352" s="12" t="s">
        <v>85</v>
      </c>
      <c r="AY352" s="262" t="s">
        <v>146</v>
      </c>
    </row>
    <row r="353" s="13" customFormat="1">
      <c r="B353" s="263"/>
      <c r="C353" s="264"/>
      <c r="D353" s="249" t="s">
        <v>160</v>
      </c>
      <c r="E353" s="265" t="s">
        <v>83</v>
      </c>
      <c r="F353" s="266" t="s">
        <v>92</v>
      </c>
      <c r="G353" s="264"/>
      <c r="H353" s="267">
        <v>2</v>
      </c>
      <c r="I353" s="268"/>
      <c r="J353" s="264"/>
      <c r="K353" s="264"/>
      <c r="L353" s="269"/>
      <c r="M353" s="270"/>
      <c r="N353" s="271"/>
      <c r="O353" s="271"/>
      <c r="P353" s="271"/>
      <c r="Q353" s="271"/>
      <c r="R353" s="271"/>
      <c r="S353" s="271"/>
      <c r="T353" s="272"/>
      <c r="AT353" s="273" t="s">
        <v>160</v>
      </c>
      <c r="AU353" s="273" t="s">
        <v>169</v>
      </c>
      <c r="AV353" s="13" t="s">
        <v>92</v>
      </c>
      <c r="AW353" s="13" t="s">
        <v>162</v>
      </c>
      <c r="AX353" s="13" t="s">
        <v>85</v>
      </c>
      <c r="AY353" s="273" t="s">
        <v>146</v>
      </c>
    </row>
    <row r="354" s="1" customFormat="1" ht="16.5" customHeight="1">
      <c r="B354" s="48"/>
      <c r="C354" s="274" t="s">
        <v>465</v>
      </c>
      <c r="D354" s="274" t="s">
        <v>234</v>
      </c>
      <c r="E354" s="275" t="s">
        <v>466</v>
      </c>
      <c r="F354" s="276" t="s">
        <v>467</v>
      </c>
      <c r="G354" s="277" t="s">
        <v>405</v>
      </c>
      <c r="H354" s="278">
        <v>2</v>
      </c>
      <c r="I354" s="279"/>
      <c r="J354" s="280">
        <f>ROUND(I354*H354,2)</f>
        <v>0</v>
      </c>
      <c r="K354" s="276" t="s">
        <v>153</v>
      </c>
      <c r="L354" s="281"/>
      <c r="M354" s="282" t="s">
        <v>83</v>
      </c>
      <c r="N354" s="283" t="s">
        <v>55</v>
      </c>
      <c r="O354" s="49"/>
      <c r="P354" s="246">
        <f>O354*H354</f>
        <v>0</v>
      </c>
      <c r="Q354" s="246">
        <v>0.19600000000000001</v>
      </c>
      <c r="R354" s="246">
        <f>Q354*H354</f>
        <v>0.39200000000000002</v>
      </c>
      <c r="S354" s="246">
        <v>0</v>
      </c>
      <c r="T354" s="247">
        <f>S354*H354</f>
        <v>0</v>
      </c>
      <c r="AR354" s="25" t="s">
        <v>205</v>
      </c>
      <c r="AT354" s="25" t="s">
        <v>234</v>
      </c>
      <c r="AU354" s="25" t="s">
        <v>169</v>
      </c>
      <c r="AY354" s="25" t="s">
        <v>146</v>
      </c>
      <c r="BE354" s="248">
        <f>IF(N354="základní",J354,0)</f>
        <v>0</v>
      </c>
      <c r="BF354" s="248">
        <f>IF(N354="snížená",J354,0)</f>
        <v>0</v>
      </c>
      <c r="BG354" s="248">
        <f>IF(N354="zákl. přenesená",J354,0)</f>
        <v>0</v>
      </c>
      <c r="BH354" s="248">
        <f>IF(N354="sníž. přenesená",J354,0)</f>
        <v>0</v>
      </c>
      <c r="BI354" s="248">
        <f>IF(N354="nulová",J354,0)</f>
        <v>0</v>
      </c>
      <c r="BJ354" s="25" t="s">
        <v>25</v>
      </c>
      <c r="BK354" s="248">
        <f>ROUND(I354*H354,2)</f>
        <v>0</v>
      </c>
      <c r="BL354" s="25" t="s">
        <v>154</v>
      </c>
      <c r="BM354" s="25" t="s">
        <v>468</v>
      </c>
    </row>
    <row r="355" s="1" customFormat="1">
      <c r="B355" s="48"/>
      <c r="C355" s="76"/>
      <c r="D355" s="249" t="s">
        <v>156</v>
      </c>
      <c r="E355" s="76"/>
      <c r="F355" s="250" t="s">
        <v>467</v>
      </c>
      <c r="G355" s="76"/>
      <c r="H355" s="76"/>
      <c r="I355" s="205"/>
      <c r="J355" s="76"/>
      <c r="K355" s="76"/>
      <c r="L355" s="74"/>
      <c r="M355" s="251"/>
      <c r="N355" s="49"/>
      <c r="O355" s="49"/>
      <c r="P355" s="49"/>
      <c r="Q355" s="49"/>
      <c r="R355" s="49"/>
      <c r="S355" s="49"/>
      <c r="T355" s="97"/>
      <c r="AT355" s="25" t="s">
        <v>156</v>
      </c>
      <c r="AU355" s="25" t="s">
        <v>169</v>
      </c>
    </row>
    <row r="356" s="12" customFormat="1">
      <c r="B356" s="253"/>
      <c r="C356" s="254"/>
      <c r="D356" s="249" t="s">
        <v>160</v>
      </c>
      <c r="E356" s="255" t="s">
        <v>83</v>
      </c>
      <c r="F356" s="256" t="s">
        <v>469</v>
      </c>
      <c r="G356" s="254"/>
      <c r="H356" s="255" t="s">
        <v>83</v>
      </c>
      <c r="I356" s="257"/>
      <c r="J356" s="254"/>
      <c r="K356" s="254"/>
      <c r="L356" s="258"/>
      <c r="M356" s="259"/>
      <c r="N356" s="260"/>
      <c r="O356" s="260"/>
      <c r="P356" s="260"/>
      <c r="Q356" s="260"/>
      <c r="R356" s="260"/>
      <c r="S356" s="260"/>
      <c r="T356" s="261"/>
      <c r="AT356" s="262" t="s">
        <v>160</v>
      </c>
      <c r="AU356" s="262" t="s">
        <v>169</v>
      </c>
      <c r="AV356" s="12" t="s">
        <v>25</v>
      </c>
      <c r="AW356" s="12" t="s">
        <v>162</v>
      </c>
      <c r="AX356" s="12" t="s">
        <v>85</v>
      </c>
      <c r="AY356" s="262" t="s">
        <v>146</v>
      </c>
    </row>
    <row r="357" s="13" customFormat="1">
      <c r="B357" s="263"/>
      <c r="C357" s="264"/>
      <c r="D357" s="249" t="s">
        <v>160</v>
      </c>
      <c r="E357" s="265" t="s">
        <v>83</v>
      </c>
      <c r="F357" s="266" t="s">
        <v>92</v>
      </c>
      <c r="G357" s="264"/>
      <c r="H357" s="267">
        <v>2</v>
      </c>
      <c r="I357" s="268"/>
      <c r="J357" s="264"/>
      <c r="K357" s="264"/>
      <c r="L357" s="269"/>
      <c r="M357" s="270"/>
      <c r="N357" s="271"/>
      <c r="O357" s="271"/>
      <c r="P357" s="271"/>
      <c r="Q357" s="271"/>
      <c r="R357" s="271"/>
      <c r="S357" s="271"/>
      <c r="T357" s="272"/>
      <c r="AT357" s="273" t="s">
        <v>160</v>
      </c>
      <c r="AU357" s="273" t="s">
        <v>169</v>
      </c>
      <c r="AV357" s="13" t="s">
        <v>92</v>
      </c>
      <c r="AW357" s="13" t="s">
        <v>162</v>
      </c>
      <c r="AX357" s="13" t="s">
        <v>25</v>
      </c>
      <c r="AY357" s="273" t="s">
        <v>146</v>
      </c>
    </row>
    <row r="358" s="1" customFormat="1" ht="16.5" customHeight="1">
      <c r="B358" s="48"/>
      <c r="C358" s="237" t="s">
        <v>470</v>
      </c>
      <c r="D358" s="237" t="s">
        <v>149</v>
      </c>
      <c r="E358" s="238" t="s">
        <v>471</v>
      </c>
      <c r="F358" s="239" t="s">
        <v>472</v>
      </c>
      <c r="G358" s="240" t="s">
        <v>208</v>
      </c>
      <c r="H358" s="241">
        <v>4.2800000000000002</v>
      </c>
      <c r="I358" s="242"/>
      <c r="J358" s="243">
        <f>ROUND(I358*H358,2)</f>
        <v>0</v>
      </c>
      <c r="K358" s="239" t="s">
        <v>153</v>
      </c>
      <c r="L358" s="74"/>
      <c r="M358" s="244" t="s">
        <v>83</v>
      </c>
      <c r="N358" s="245" t="s">
        <v>55</v>
      </c>
      <c r="O358" s="49"/>
      <c r="P358" s="246">
        <f>O358*H358</f>
        <v>0</v>
      </c>
      <c r="Q358" s="246">
        <v>0</v>
      </c>
      <c r="R358" s="246">
        <f>Q358*H358</f>
        <v>0</v>
      </c>
      <c r="S358" s="246">
        <v>0</v>
      </c>
      <c r="T358" s="247">
        <f>S358*H358</f>
        <v>0</v>
      </c>
      <c r="AR358" s="25" t="s">
        <v>154</v>
      </c>
      <c r="AT358" s="25" t="s">
        <v>149</v>
      </c>
      <c r="AU358" s="25" t="s">
        <v>169</v>
      </c>
      <c r="AY358" s="25" t="s">
        <v>146</v>
      </c>
      <c r="BE358" s="248">
        <f>IF(N358="základní",J358,0)</f>
        <v>0</v>
      </c>
      <c r="BF358" s="248">
        <f>IF(N358="snížená",J358,0)</f>
        <v>0</v>
      </c>
      <c r="BG358" s="248">
        <f>IF(N358="zákl. přenesená",J358,0)</f>
        <v>0</v>
      </c>
      <c r="BH358" s="248">
        <f>IF(N358="sníž. přenesená",J358,0)</f>
        <v>0</v>
      </c>
      <c r="BI358" s="248">
        <f>IF(N358="nulová",J358,0)</f>
        <v>0</v>
      </c>
      <c r="BJ358" s="25" t="s">
        <v>25</v>
      </c>
      <c r="BK358" s="248">
        <f>ROUND(I358*H358,2)</f>
        <v>0</v>
      </c>
      <c r="BL358" s="25" t="s">
        <v>154</v>
      </c>
      <c r="BM358" s="25" t="s">
        <v>473</v>
      </c>
    </row>
    <row r="359" s="1" customFormat="1">
      <c r="B359" s="48"/>
      <c r="C359" s="76"/>
      <c r="D359" s="249" t="s">
        <v>156</v>
      </c>
      <c r="E359" s="76"/>
      <c r="F359" s="250" t="s">
        <v>474</v>
      </c>
      <c r="G359" s="76"/>
      <c r="H359" s="76"/>
      <c r="I359" s="205"/>
      <c r="J359" s="76"/>
      <c r="K359" s="76"/>
      <c r="L359" s="74"/>
      <c r="M359" s="251"/>
      <c r="N359" s="49"/>
      <c r="O359" s="49"/>
      <c r="P359" s="49"/>
      <c r="Q359" s="49"/>
      <c r="R359" s="49"/>
      <c r="S359" s="49"/>
      <c r="T359" s="97"/>
      <c r="AT359" s="25" t="s">
        <v>156</v>
      </c>
      <c r="AU359" s="25" t="s">
        <v>169</v>
      </c>
    </row>
    <row r="360" s="1" customFormat="1">
      <c r="B360" s="48"/>
      <c r="C360" s="76"/>
      <c r="D360" s="249" t="s">
        <v>158</v>
      </c>
      <c r="E360" s="76"/>
      <c r="F360" s="252" t="s">
        <v>475</v>
      </c>
      <c r="G360" s="76"/>
      <c r="H360" s="76"/>
      <c r="I360" s="205"/>
      <c r="J360" s="76"/>
      <c r="K360" s="76"/>
      <c r="L360" s="74"/>
      <c r="M360" s="251"/>
      <c r="N360" s="49"/>
      <c r="O360" s="49"/>
      <c r="P360" s="49"/>
      <c r="Q360" s="49"/>
      <c r="R360" s="49"/>
      <c r="S360" s="49"/>
      <c r="T360" s="97"/>
      <c r="AT360" s="25" t="s">
        <v>158</v>
      </c>
      <c r="AU360" s="25" t="s">
        <v>169</v>
      </c>
    </row>
    <row r="361" s="11" customFormat="1" ht="22.32" customHeight="1">
      <c r="B361" s="221"/>
      <c r="C361" s="222"/>
      <c r="D361" s="223" t="s">
        <v>84</v>
      </c>
      <c r="E361" s="235" t="s">
        <v>476</v>
      </c>
      <c r="F361" s="235" t="s">
        <v>477</v>
      </c>
      <c r="G361" s="222"/>
      <c r="H361" s="222"/>
      <c r="I361" s="225"/>
      <c r="J361" s="236">
        <f>BK361</f>
        <v>0</v>
      </c>
      <c r="K361" s="222"/>
      <c r="L361" s="227"/>
      <c r="M361" s="228"/>
      <c r="N361" s="229"/>
      <c r="O361" s="229"/>
      <c r="P361" s="230">
        <f>SUM(P362:P399)</f>
        <v>0</v>
      </c>
      <c r="Q361" s="229"/>
      <c r="R361" s="230">
        <f>SUM(R362:R399)</f>
        <v>0.95833115000000002</v>
      </c>
      <c r="S361" s="229"/>
      <c r="T361" s="231">
        <f>SUM(T362:T399)</f>
        <v>0</v>
      </c>
      <c r="AR361" s="232" t="s">
        <v>25</v>
      </c>
      <c r="AT361" s="233" t="s">
        <v>84</v>
      </c>
      <c r="AU361" s="233" t="s">
        <v>92</v>
      </c>
      <c r="AY361" s="232" t="s">
        <v>146</v>
      </c>
      <c r="BK361" s="234">
        <f>SUM(BK362:BK399)</f>
        <v>0</v>
      </c>
    </row>
    <row r="362" s="1" customFormat="1" ht="16.5" customHeight="1">
      <c r="B362" s="48"/>
      <c r="C362" s="237" t="s">
        <v>478</v>
      </c>
      <c r="D362" s="237" t="s">
        <v>149</v>
      </c>
      <c r="E362" s="238" t="s">
        <v>479</v>
      </c>
      <c r="F362" s="239" t="s">
        <v>480</v>
      </c>
      <c r="G362" s="240" t="s">
        <v>152</v>
      </c>
      <c r="H362" s="241">
        <v>0.495</v>
      </c>
      <c r="I362" s="242"/>
      <c r="J362" s="243">
        <f>ROUND(I362*H362,2)</f>
        <v>0</v>
      </c>
      <c r="K362" s="239" t="s">
        <v>153</v>
      </c>
      <c r="L362" s="74"/>
      <c r="M362" s="244" t="s">
        <v>83</v>
      </c>
      <c r="N362" s="245" t="s">
        <v>55</v>
      </c>
      <c r="O362" s="49"/>
      <c r="P362" s="246">
        <f>O362*H362</f>
        <v>0</v>
      </c>
      <c r="Q362" s="246">
        <v>1.8907700000000001</v>
      </c>
      <c r="R362" s="246">
        <f>Q362*H362</f>
        <v>0.93593115000000004</v>
      </c>
      <c r="S362" s="246">
        <v>0</v>
      </c>
      <c r="T362" s="247">
        <f>S362*H362</f>
        <v>0</v>
      </c>
      <c r="AR362" s="25" t="s">
        <v>154</v>
      </c>
      <c r="AT362" s="25" t="s">
        <v>149</v>
      </c>
      <c r="AU362" s="25" t="s">
        <v>169</v>
      </c>
      <c r="AY362" s="25" t="s">
        <v>146</v>
      </c>
      <c r="BE362" s="248">
        <f>IF(N362="základní",J362,0)</f>
        <v>0</v>
      </c>
      <c r="BF362" s="248">
        <f>IF(N362="snížená",J362,0)</f>
        <v>0</v>
      </c>
      <c r="BG362" s="248">
        <f>IF(N362="zákl. přenesená",J362,0)</f>
        <v>0</v>
      </c>
      <c r="BH362" s="248">
        <f>IF(N362="sníž. přenesená",J362,0)</f>
        <v>0</v>
      </c>
      <c r="BI362" s="248">
        <f>IF(N362="nulová",J362,0)</f>
        <v>0</v>
      </c>
      <c r="BJ362" s="25" t="s">
        <v>25</v>
      </c>
      <c r="BK362" s="248">
        <f>ROUND(I362*H362,2)</f>
        <v>0</v>
      </c>
      <c r="BL362" s="25" t="s">
        <v>154</v>
      </c>
      <c r="BM362" s="25" t="s">
        <v>481</v>
      </c>
    </row>
    <row r="363" s="1" customFormat="1">
      <c r="B363" s="48"/>
      <c r="C363" s="76"/>
      <c r="D363" s="249" t="s">
        <v>156</v>
      </c>
      <c r="E363" s="76"/>
      <c r="F363" s="250" t="s">
        <v>482</v>
      </c>
      <c r="G363" s="76"/>
      <c r="H363" s="76"/>
      <c r="I363" s="205"/>
      <c r="J363" s="76"/>
      <c r="K363" s="76"/>
      <c r="L363" s="74"/>
      <c r="M363" s="251"/>
      <c r="N363" s="49"/>
      <c r="O363" s="49"/>
      <c r="P363" s="49"/>
      <c r="Q363" s="49"/>
      <c r="R363" s="49"/>
      <c r="S363" s="49"/>
      <c r="T363" s="97"/>
      <c r="AT363" s="25" t="s">
        <v>156</v>
      </c>
      <c r="AU363" s="25" t="s">
        <v>169</v>
      </c>
    </row>
    <row r="364" s="1" customFormat="1">
      <c r="B364" s="48"/>
      <c r="C364" s="76"/>
      <c r="D364" s="249" t="s">
        <v>158</v>
      </c>
      <c r="E364" s="76"/>
      <c r="F364" s="252" t="s">
        <v>483</v>
      </c>
      <c r="G364" s="76"/>
      <c r="H364" s="76"/>
      <c r="I364" s="205"/>
      <c r="J364" s="76"/>
      <c r="K364" s="76"/>
      <c r="L364" s="74"/>
      <c r="M364" s="251"/>
      <c r="N364" s="49"/>
      <c r="O364" s="49"/>
      <c r="P364" s="49"/>
      <c r="Q364" s="49"/>
      <c r="R364" s="49"/>
      <c r="S364" s="49"/>
      <c r="T364" s="97"/>
      <c r="AT364" s="25" t="s">
        <v>158</v>
      </c>
      <c r="AU364" s="25" t="s">
        <v>169</v>
      </c>
    </row>
    <row r="365" s="12" customFormat="1">
      <c r="B365" s="253"/>
      <c r="C365" s="254"/>
      <c r="D365" s="249" t="s">
        <v>160</v>
      </c>
      <c r="E365" s="255" t="s">
        <v>83</v>
      </c>
      <c r="F365" s="256" t="s">
        <v>182</v>
      </c>
      <c r="G365" s="254"/>
      <c r="H365" s="255" t="s">
        <v>83</v>
      </c>
      <c r="I365" s="257"/>
      <c r="J365" s="254"/>
      <c r="K365" s="254"/>
      <c r="L365" s="258"/>
      <c r="M365" s="259"/>
      <c r="N365" s="260"/>
      <c r="O365" s="260"/>
      <c r="P365" s="260"/>
      <c r="Q365" s="260"/>
      <c r="R365" s="260"/>
      <c r="S365" s="260"/>
      <c r="T365" s="261"/>
      <c r="AT365" s="262" t="s">
        <v>160</v>
      </c>
      <c r="AU365" s="262" t="s">
        <v>169</v>
      </c>
      <c r="AV365" s="12" t="s">
        <v>25</v>
      </c>
      <c r="AW365" s="12" t="s">
        <v>162</v>
      </c>
      <c r="AX365" s="12" t="s">
        <v>85</v>
      </c>
      <c r="AY365" s="262" t="s">
        <v>146</v>
      </c>
    </row>
    <row r="366" s="13" customFormat="1">
      <c r="B366" s="263"/>
      <c r="C366" s="264"/>
      <c r="D366" s="249" t="s">
        <v>160</v>
      </c>
      <c r="E366" s="265" t="s">
        <v>83</v>
      </c>
      <c r="F366" s="266" t="s">
        <v>484</v>
      </c>
      <c r="G366" s="264"/>
      <c r="H366" s="267">
        <v>0.495</v>
      </c>
      <c r="I366" s="268"/>
      <c r="J366" s="264"/>
      <c r="K366" s="264"/>
      <c r="L366" s="269"/>
      <c r="M366" s="270"/>
      <c r="N366" s="271"/>
      <c r="O366" s="271"/>
      <c r="P366" s="271"/>
      <c r="Q366" s="271"/>
      <c r="R366" s="271"/>
      <c r="S366" s="271"/>
      <c r="T366" s="272"/>
      <c r="AT366" s="273" t="s">
        <v>160</v>
      </c>
      <c r="AU366" s="273" t="s">
        <v>169</v>
      </c>
      <c r="AV366" s="13" t="s">
        <v>92</v>
      </c>
      <c r="AW366" s="13" t="s">
        <v>162</v>
      </c>
      <c r="AX366" s="13" t="s">
        <v>85</v>
      </c>
      <c r="AY366" s="273" t="s">
        <v>146</v>
      </c>
    </row>
    <row r="367" s="1" customFormat="1" ht="25.5" customHeight="1">
      <c r="B367" s="48"/>
      <c r="C367" s="237" t="s">
        <v>485</v>
      </c>
      <c r="D367" s="237" t="s">
        <v>149</v>
      </c>
      <c r="E367" s="238" t="s">
        <v>486</v>
      </c>
      <c r="F367" s="239" t="s">
        <v>487</v>
      </c>
      <c r="G367" s="240" t="s">
        <v>385</v>
      </c>
      <c r="H367" s="241">
        <v>5</v>
      </c>
      <c r="I367" s="242"/>
      <c r="J367" s="243">
        <f>ROUND(I367*H367,2)</f>
        <v>0</v>
      </c>
      <c r="K367" s="239" t="s">
        <v>153</v>
      </c>
      <c r="L367" s="74"/>
      <c r="M367" s="244" t="s">
        <v>83</v>
      </c>
      <c r="N367" s="245" t="s">
        <v>55</v>
      </c>
      <c r="O367" s="49"/>
      <c r="P367" s="246">
        <f>O367*H367</f>
        <v>0</v>
      </c>
      <c r="Q367" s="246">
        <v>1.0000000000000001E-05</v>
      </c>
      <c r="R367" s="246">
        <f>Q367*H367</f>
        <v>5.0000000000000002E-05</v>
      </c>
      <c r="S367" s="246">
        <v>0</v>
      </c>
      <c r="T367" s="247">
        <f>S367*H367</f>
        <v>0</v>
      </c>
      <c r="AR367" s="25" t="s">
        <v>154</v>
      </c>
      <c r="AT367" s="25" t="s">
        <v>149</v>
      </c>
      <c r="AU367" s="25" t="s">
        <v>169</v>
      </c>
      <c r="AY367" s="25" t="s">
        <v>146</v>
      </c>
      <c r="BE367" s="248">
        <f>IF(N367="základní",J367,0)</f>
        <v>0</v>
      </c>
      <c r="BF367" s="248">
        <f>IF(N367="snížená",J367,0)</f>
        <v>0</v>
      </c>
      <c r="BG367" s="248">
        <f>IF(N367="zákl. přenesená",J367,0)</f>
        <v>0</v>
      </c>
      <c r="BH367" s="248">
        <f>IF(N367="sníž. přenesená",J367,0)</f>
        <v>0</v>
      </c>
      <c r="BI367" s="248">
        <f>IF(N367="nulová",J367,0)</f>
        <v>0</v>
      </c>
      <c r="BJ367" s="25" t="s">
        <v>25</v>
      </c>
      <c r="BK367" s="248">
        <f>ROUND(I367*H367,2)</f>
        <v>0</v>
      </c>
      <c r="BL367" s="25" t="s">
        <v>154</v>
      </c>
      <c r="BM367" s="25" t="s">
        <v>488</v>
      </c>
    </row>
    <row r="368" s="1" customFormat="1">
      <c r="B368" s="48"/>
      <c r="C368" s="76"/>
      <c r="D368" s="249" t="s">
        <v>156</v>
      </c>
      <c r="E368" s="76"/>
      <c r="F368" s="250" t="s">
        <v>489</v>
      </c>
      <c r="G368" s="76"/>
      <c r="H368" s="76"/>
      <c r="I368" s="205"/>
      <c r="J368" s="76"/>
      <c r="K368" s="76"/>
      <c r="L368" s="74"/>
      <c r="M368" s="251"/>
      <c r="N368" s="49"/>
      <c r="O368" s="49"/>
      <c r="P368" s="49"/>
      <c r="Q368" s="49"/>
      <c r="R368" s="49"/>
      <c r="S368" s="49"/>
      <c r="T368" s="97"/>
      <c r="AT368" s="25" t="s">
        <v>156</v>
      </c>
      <c r="AU368" s="25" t="s">
        <v>169</v>
      </c>
    </row>
    <row r="369" s="1" customFormat="1">
      <c r="B369" s="48"/>
      <c r="C369" s="76"/>
      <c r="D369" s="249" t="s">
        <v>158</v>
      </c>
      <c r="E369" s="76"/>
      <c r="F369" s="252" t="s">
        <v>490</v>
      </c>
      <c r="G369" s="76"/>
      <c r="H369" s="76"/>
      <c r="I369" s="205"/>
      <c r="J369" s="76"/>
      <c r="K369" s="76"/>
      <c r="L369" s="74"/>
      <c r="M369" s="251"/>
      <c r="N369" s="49"/>
      <c r="O369" s="49"/>
      <c r="P369" s="49"/>
      <c r="Q369" s="49"/>
      <c r="R369" s="49"/>
      <c r="S369" s="49"/>
      <c r="T369" s="97"/>
      <c r="AT369" s="25" t="s">
        <v>158</v>
      </c>
      <c r="AU369" s="25" t="s">
        <v>169</v>
      </c>
    </row>
    <row r="370" s="12" customFormat="1">
      <c r="B370" s="253"/>
      <c r="C370" s="254"/>
      <c r="D370" s="249" t="s">
        <v>160</v>
      </c>
      <c r="E370" s="255" t="s">
        <v>83</v>
      </c>
      <c r="F370" s="256" t="s">
        <v>182</v>
      </c>
      <c r="G370" s="254"/>
      <c r="H370" s="255" t="s">
        <v>83</v>
      </c>
      <c r="I370" s="257"/>
      <c r="J370" s="254"/>
      <c r="K370" s="254"/>
      <c r="L370" s="258"/>
      <c r="M370" s="259"/>
      <c r="N370" s="260"/>
      <c r="O370" s="260"/>
      <c r="P370" s="260"/>
      <c r="Q370" s="260"/>
      <c r="R370" s="260"/>
      <c r="S370" s="260"/>
      <c r="T370" s="261"/>
      <c r="AT370" s="262" t="s">
        <v>160</v>
      </c>
      <c r="AU370" s="262" t="s">
        <v>169</v>
      </c>
      <c r="AV370" s="12" t="s">
        <v>25</v>
      </c>
      <c r="AW370" s="12" t="s">
        <v>162</v>
      </c>
      <c r="AX370" s="12" t="s">
        <v>85</v>
      </c>
      <c r="AY370" s="262" t="s">
        <v>146</v>
      </c>
    </row>
    <row r="371" s="13" customFormat="1">
      <c r="B371" s="263"/>
      <c r="C371" s="264"/>
      <c r="D371" s="249" t="s">
        <v>160</v>
      </c>
      <c r="E371" s="265" t="s">
        <v>83</v>
      </c>
      <c r="F371" s="266" t="s">
        <v>169</v>
      </c>
      <c r="G371" s="264"/>
      <c r="H371" s="267">
        <v>3</v>
      </c>
      <c r="I371" s="268"/>
      <c r="J371" s="264"/>
      <c r="K371" s="264"/>
      <c r="L371" s="269"/>
      <c r="M371" s="270"/>
      <c r="N371" s="271"/>
      <c r="O371" s="271"/>
      <c r="P371" s="271"/>
      <c r="Q371" s="271"/>
      <c r="R371" s="271"/>
      <c r="S371" s="271"/>
      <c r="T371" s="272"/>
      <c r="AT371" s="273" t="s">
        <v>160</v>
      </c>
      <c r="AU371" s="273" t="s">
        <v>169</v>
      </c>
      <c r="AV371" s="13" t="s">
        <v>92</v>
      </c>
      <c r="AW371" s="13" t="s">
        <v>162</v>
      </c>
      <c r="AX371" s="13" t="s">
        <v>85</v>
      </c>
      <c r="AY371" s="273" t="s">
        <v>146</v>
      </c>
    </row>
    <row r="372" s="12" customFormat="1">
      <c r="B372" s="253"/>
      <c r="C372" s="254"/>
      <c r="D372" s="249" t="s">
        <v>160</v>
      </c>
      <c r="E372" s="255" t="s">
        <v>83</v>
      </c>
      <c r="F372" s="256" t="s">
        <v>491</v>
      </c>
      <c r="G372" s="254"/>
      <c r="H372" s="255" t="s">
        <v>83</v>
      </c>
      <c r="I372" s="257"/>
      <c r="J372" s="254"/>
      <c r="K372" s="254"/>
      <c r="L372" s="258"/>
      <c r="M372" s="259"/>
      <c r="N372" s="260"/>
      <c r="O372" s="260"/>
      <c r="P372" s="260"/>
      <c r="Q372" s="260"/>
      <c r="R372" s="260"/>
      <c r="S372" s="260"/>
      <c r="T372" s="261"/>
      <c r="AT372" s="262" t="s">
        <v>160</v>
      </c>
      <c r="AU372" s="262" t="s">
        <v>169</v>
      </c>
      <c r="AV372" s="12" t="s">
        <v>25</v>
      </c>
      <c r="AW372" s="12" t="s">
        <v>162</v>
      </c>
      <c r="AX372" s="12" t="s">
        <v>85</v>
      </c>
      <c r="AY372" s="262" t="s">
        <v>146</v>
      </c>
    </row>
    <row r="373" s="13" customFormat="1">
      <c r="B373" s="263"/>
      <c r="C373" s="264"/>
      <c r="D373" s="249" t="s">
        <v>160</v>
      </c>
      <c r="E373" s="265" t="s">
        <v>83</v>
      </c>
      <c r="F373" s="266" t="s">
        <v>92</v>
      </c>
      <c r="G373" s="264"/>
      <c r="H373" s="267">
        <v>2</v>
      </c>
      <c r="I373" s="268"/>
      <c r="J373" s="264"/>
      <c r="K373" s="264"/>
      <c r="L373" s="269"/>
      <c r="M373" s="270"/>
      <c r="N373" s="271"/>
      <c r="O373" s="271"/>
      <c r="P373" s="271"/>
      <c r="Q373" s="271"/>
      <c r="R373" s="271"/>
      <c r="S373" s="271"/>
      <c r="T373" s="272"/>
      <c r="AT373" s="273" t="s">
        <v>160</v>
      </c>
      <c r="AU373" s="273" t="s">
        <v>169</v>
      </c>
      <c r="AV373" s="13" t="s">
        <v>92</v>
      </c>
      <c r="AW373" s="13" t="s">
        <v>162</v>
      </c>
      <c r="AX373" s="13" t="s">
        <v>85</v>
      </c>
      <c r="AY373" s="273" t="s">
        <v>146</v>
      </c>
    </row>
    <row r="374" s="1" customFormat="1" ht="16.5" customHeight="1">
      <c r="B374" s="48"/>
      <c r="C374" s="274" t="s">
        <v>492</v>
      </c>
      <c r="D374" s="274" t="s">
        <v>234</v>
      </c>
      <c r="E374" s="275" t="s">
        <v>493</v>
      </c>
      <c r="F374" s="276" t="s">
        <v>494</v>
      </c>
      <c r="G374" s="277" t="s">
        <v>385</v>
      </c>
      <c r="H374" s="278">
        <v>4</v>
      </c>
      <c r="I374" s="279"/>
      <c r="J374" s="280">
        <f>ROUND(I374*H374,2)</f>
        <v>0</v>
      </c>
      <c r="K374" s="276" t="s">
        <v>153</v>
      </c>
      <c r="L374" s="281"/>
      <c r="M374" s="282" t="s">
        <v>83</v>
      </c>
      <c r="N374" s="283" t="s">
        <v>55</v>
      </c>
      <c r="O374" s="49"/>
      <c r="P374" s="246">
        <f>O374*H374</f>
        <v>0</v>
      </c>
      <c r="Q374" s="246">
        <v>0.0034199999999999999</v>
      </c>
      <c r="R374" s="246">
        <f>Q374*H374</f>
        <v>0.01368</v>
      </c>
      <c r="S374" s="246">
        <v>0</v>
      </c>
      <c r="T374" s="247">
        <f>S374*H374</f>
        <v>0</v>
      </c>
      <c r="AR374" s="25" t="s">
        <v>205</v>
      </c>
      <c r="AT374" s="25" t="s">
        <v>234</v>
      </c>
      <c r="AU374" s="25" t="s">
        <v>169</v>
      </c>
      <c r="AY374" s="25" t="s">
        <v>146</v>
      </c>
      <c r="BE374" s="248">
        <f>IF(N374="základní",J374,0)</f>
        <v>0</v>
      </c>
      <c r="BF374" s="248">
        <f>IF(N374="snížená",J374,0)</f>
        <v>0</v>
      </c>
      <c r="BG374" s="248">
        <f>IF(N374="zákl. přenesená",J374,0)</f>
        <v>0</v>
      </c>
      <c r="BH374" s="248">
        <f>IF(N374="sníž. přenesená",J374,0)</f>
        <v>0</v>
      </c>
      <c r="BI374" s="248">
        <f>IF(N374="nulová",J374,0)</f>
        <v>0</v>
      </c>
      <c r="BJ374" s="25" t="s">
        <v>25</v>
      </c>
      <c r="BK374" s="248">
        <f>ROUND(I374*H374,2)</f>
        <v>0</v>
      </c>
      <c r="BL374" s="25" t="s">
        <v>154</v>
      </c>
      <c r="BM374" s="25" t="s">
        <v>495</v>
      </c>
    </row>
    <row r="375" s="1" customFormat="1">
      <c r="B375" s="48"/>
      <c r="C375" s="76"/>
      <c r="D375" s="249" t="s">
        <v>156</v>
      </c>
      <c r="E375" s="76"/>
      <c r="F375" s="250" t="s">
        <v>494</v>
      </c>
      <c r="G375" s="76"/>
      <c r="H375" s="76"/>
      <c r="I375" s="205"/>
      <c r="J375" s="76"/>
      <c r="K375" s="76"/>
      <c r="L375" s="74"/>
      <c r="M375" s="251"/>
      <c r="N375" s="49"/>
      <c r="O375" s="49"/>
      <c r="P375" s="49"/>
      <c r="Q375" s="49"/>
      <c r="R375" s="49"/>
      <c r="S375" s="49"/>
      <c r="T375" s="97"/>
      <c r="AT375" s="25" t="s">
        <v>156</v>
      </c>
      <c r="AU375" s="25" t="s">
        <v>169</v>
      </c>
    </row>
    <row r="376" s="12" customFormat="1">
      <c r="B376" s="253"/>
      <c r="C376" s="254"/>
      <c r="D376" s="249" t="s">
        <v>160</v>
      </c>
      <c r="E376" s="255" t="s">
        <v>83</v>
      </c>
      <c r="F376" s="256" t="s">
        <v>182</v>
      </c>
      <c r="G376" s="254"/>
      <c r="H376" s="255" t="s">
        <v>83</v>
      </c>
      <c r="I376" s="257"/>
      <c r="J376" s="254"/>
      <c r="K376" s="254"/>
      <c r="L376" s="258"/>
      <c r="M376" s="259"/>
      <c r="N376" s="260"/>
      <c r="O376" s="260"/>
      <c r="P376" s="260"/>
      <c r="Q376" s="260"/>
      <c r="R376" s="260"/>
      <c r="S376" s="260"/>
      <c r="T376" s="261"/>
      <c r="AT376" s="262" t="s">
        <v>160</v>
      </c>
      <c r="AU376" s="262" t="s">
        <v>169</v>
      </c>
      <c r="AV376" s="12" t="s">
        <v>25</v>
      </c>
      <c r="AW376" s="12" t="s">
        <v>162</v>
      </c>
      <c r="AX376" s="12" t="s">
        <v>85</v>
      </c>
      <c r="AY376" s="262" t="s">
        <v>146</v>
      </c>
    </row>
    <row r="377" s="13" customFormat="1">
      <c r="B377" s="263"/>
      <c r="C377" s="264"/>
      <c r="D377" s="249" t="s">
        <v>160</v>
      </c>
      <c r="E377" s="265" t="s">
        <v>83</v>
      </c>
      <c r="F377" s="266" t="s">
        <v>92</v>
      </c>
      <c r="G377" s="264"/>
      <c r="H377" s="267">
        <v>2</v>
      </c>
      <c r="I377" s="268"/>
      <c r="J377" s="264"/>
      <c r="K377" s="264"/>
      <c r="L377" s="269"/>
      <c r="M377" s="270"/>
      <c r="N377" s="271"/>
      <c r="O377" s="271"/>
      <c r="P377" s="271"/>
      <c r="Q377" s="271"/>
      <c r="R377" s="271"/>
      <c r="S377" s="271"/>
      <c r="T377" s="272"/>
      <c r="AT377" s="273" t="s">
        <v>160</v>
      </c>
      <c r="AU377" s="273" t="s">
        <v>169</v>
      </c>
      <c r="AV377" s="13" t="s">
        <v>92</v>
      </c>
      <c r="AW377" s="13" t="s">
        <v>162</v>
      </c>
      <c r="AX377" s="13" t="s">
        <v>85</v>
      </c>
      <c r="AY377" s="273" t="s">
        <v>146</v>
      </c>
    </row>
    <row r="378" s="12" customFormat="1">
      <c r="B378" s="253"/>
      <c r="C378" s="254"/>
      <c r="D378" s="249" t="s">
        <v>160</v>
      </c>
      <c r="E378" s="255" t="s">
        <v>83</v>
      </c>
      <c r="F378" s="256" t="s">
        <v>491</v>
      </c>
      <c r="G378" s="254"/>
      <c r="H378" s="255" t="s">
        <v>83</v>
      </c>
      <c r="I378" s="257"/>
      <c r="J378" s="254"/>
      <c r="K378" s="254"/>
      <c r="L378" s="258"/>
      <c r="M378" s="259"/>
      <c r="N378" s="260"/>
      <c r="O378" s="260"/>
      <c r="P378" s="260"/>
      <c r="Q378" s="260"/>
      <c r="R378" s="260"/>
      <c r="S378" s="260"/>
      <c r="T378" s="261"/>
      <c r="AT378" s="262" t="s">
        <v>160</v>
      </c>
      <c r="AU378" s="262" t="s">
        <v>169</v>
      </c>
      <c r="AV378" s="12" t="s">
        <v>25</v>
      </c>
      <c r="AW378" s="12" t="s">
        <v>162</v>
      </c>
      <c r="AX378" s="12" t="s">
        <v>85</v>
      </c>
      <c r="AY378" s="262" t="s">
        <v>146</v>
      </c>
    </row>
    <row r="379" s="13" customFormat="1">
      <c r="B379" s="263"/>
      <c r="C379" s="264"/>
      <c r="D379" s="249" t="s">
        <v>160</v>
      </c>
      <c r="E379" s="265" t="s">
        <v>83</v>
      </c>
      <c r="F379" s="266" t="s">
        <v>92</v>
      </c>
      <c r="G379" s="264"/>
      <c r="H379" s="267">
        <v>2</v>
      </c>
      <c r="I379" s="268"/>
      <c r="J379" s="264"/>
      <c r="K379" s="264"/>
      <c r="L379" s="269"/>
      <c r="M379" s="270"/>
      <c r="N379" s="271"/>
      <c r="O379" s="271"/>
      <c r="P379" s="271"/>
      <c r="Q379" s="271"/>
      <c r="R379" s="271"/>
      <c r="S379" s="271"/>
      <c r="T379" s="272"/>
      <c r="AT379" s="273" t="s">
        <v>160</v>
      </c>
      <c r="AU379" s="273" t="s">
        <v>169</v>
      </c>
      <c r="AV379" s="13" t="s">
        <v>92</v>
      </c>
      <c r="AW379" s="13" t="s">
        <v>162</v>
      </c>
      <c r="AX379" s="13" t="s">
        <v>85</v>
      </c>
      <c r="AY379" s="273" t="s">
        <v>146</v>
      </c>
    </row>
    <row r="380" s="1" customFormat="1" ht="16.5" customHeight="1">
      <c r="B380" s="48"/>
      <c r="C380" s="274" t="s">
        <v>496</v>
      </c>
      <c r="D380" s="274" t="s">
        <v>234</v>
      </c>
      <c r="E380" s="275" t="s">
        <v>497</v>
      </c>
      <c r="F380" s="276" t="s">
        <v>498</v>
      </c>
      <c r="G380" s="277" t="s">
        <v>385</v>
      </c>
      <c r="H380" s="278">
        <v>1</v>
      </c>
      <c r="I380" s="279"/>
      <c r="J380" s="280">
        <f>ROUND(I380*H380,2)</f>
        <v>0</v>
      </c>
      <c r="K380" s="276" t="s">
        <v>153</v>
      </c>
      <c r="L380" s="281"/>
      <c r="M380" s="282" t="s">
        <v>83</v>
      </c>
      <c r="N380" s="283" t="s">
        <v>55</v>
      </c>
      <c r="O380" s="49"/>
      <c r="P380" s="246">
        <f>O380*H380</f>
        <v>0</v>
      </c>
      <c r="Q380" s="246">
        <v>0.0036099999999999999</v>
      </c>
      <c r="R380" s="246">
        <f>Q380*H380</f>
        <v>0.0036099999999999999</v>
      </c>
      <c r="S380" s="246">
        <v>0</v>
      </c>
      <c r="T380" s="247">
        <f>S380*H380</f>
        <v>0</v>
      </c>
      <c r="AR380" s="25" t="s">
        <v>205</v>
      </c>
      <c r="AT380" s="25" t="s">
        <v>234</v>
      </c>
      <c r="AU380" s="25" t="s">
        <v>169</v>
      </c>
      <c r="AY380" s="25" t="s">
        <v>146</v>
      </c>
      <c r="BE380" s="248">
        <f>IF(N380="základní",J380,0)</f>
        <v>0</v>
      </c>
      <c r="BF380" s="248">
        <f>IF(N380="snížená",J380,0)</f>
        <v>0</v>
      </c>
      <c r="BG380" s="248">
        <f>IF(N380="zákl. přenesená",J380,0)</f>
        <v>0</v>
      </c>
      <c r="BH380" s="248">
        <f>IF(N380="sníž. přenesená",J380,0)</f>
        <v>0</v>
      </c>
      <c r="BI380" s="248">
        <f>IF(N380="nulová",J380,0)</f>
        <v>0</v>
      </c>
      <c r="BJ380" s="25" t="s">
        <v>25</v>
      </c>
      <c r="BK380" s="248">
        <f>ROUND(I380*H380,2)</f>
        <v>0</v>
      </c>
      <c r="BL380" s="25" t="s">
        <v>154</v>
      </c>
      <c r="BM380" s="25" t="s">
        <v>499</v>
      </c>
    </row>
    <row r="381" s="1" customFormat="1">
      <c r="B381" s="48"/>
      <c r="C381" s="76"/>
      <c r="D381" s="249" t="s">
        <v>156</v>
      </c>
      <c r="E381" s="76"/>
      <c r="F381" s="250" t="s">
        <v>498</v>
      </c>
      <c r="G381" s="76"/>
      <c r="H381" s="76"/>
      <c r="I381" s="205"/>
      <c r="J381" s="76"/>
      <c r="K381" s="76"/>
      <c r="L381" s="74"/>
      <c r="M381" s="251"/>
      <c r="N381" s="49"/>
      <c r="O381" s="49"/>
      <c r="P381" s="49"/>
      <c r="Q381" s="49"/>
      <c r="R381" s="49"/>
      <c r="S381" s="49"/>
      <c r="T381" s="97"/>
      <c r="AT381" s="25" t="s">
        <v>156</v>
      </c>
      <c r="AU381" s="25" t="s">
        <v>169</v>
      </c>
    </row>
    <row r="382" s="12" customFormat="1">
      <c r="B382" s="253"/>
      <c r="C382" s="254"/>
      <c r="D382" s="249" t="s">
        <v>160</v>
      </c>
      <c r="E382" s="255" t="s">
        <v>83</v>
      </c>
      <c r="F382" s="256" t="s">
        <v>182</v>
      </c>
      <c r="G382" s="254"/>
      <c r="H382" s="255" t="s">
        <v>83</v>
      </c>
      <c r="I382" s="257"/>
      <c r="J382" s="254"/>
      <c r="K382" s="254"/>
      <c r="L382" s="258"/>
      <c r="M382" s="259"/>
      <c r="N382" s="260"/>
      <c r="O382" s="260"/>
      <c r="P382" s="260"/>
      <c r="Q382" s="260"/>
      <c r="R382" s="260"/>
      <c r="S382" s="260"/>
      <c r="T382" s="261"/>
      <c r="AT382" s="262" t="s">
        <v>160</v>
      </c>
      <c r="AU382" s="262" t="s">
        <v>169</v>
      </c>
      <c r="AV382" s="12" t="s">
        <v>25</v>
      </c>
      <c r="AW382" s="12" t="s">
        <v>162</v>
      </c>
      <c r="AX382" s="12" t="s">
        <v>85</v>
      </c>
      <c r="AY382" s="262" t="s">
        <v>146</v>
      </c>
    </row>
    <row r="383" s="13" customFormat="1">
      <c r="B383" s="263"/>
      <c r="C383" s="264"/>
      <c r="D383" s="249" t="s">
        <v>160</v>
      </c>
      <c r="E383" s="265" t="s">
        <v>83</v>
      </c>
      <c r="F383" s="266" t="s">
        <v>25</v>
      </c>
      <c r="G383" s="264"/>
      <c r="H383" s="267">
        <v>1</v>
      </c>
      <c r="I383" s="268"/>
      <c r="J383" s="264"/>
      <c r="K383" s="264"/>
      <c r="L383" s="269"/>
      <c r="M383" s="270"/>
      <c r="N383" s="271"/>
      <c r="O383" s="271"/>
      <c r="P383" s="271"/>
      <c r="Q383" s="271"/>
      <c r="R383" s="271"/>
      <c r="S383" s="271"/>
      <c r="T383" s="272"/>
      <c r="AT383" s="273" t="s">
        <v>160</v>
      </c>
      <c r="AU383" s="273" t="s">
        <v>169</v>
      </c>
      <c r="AV383" s="13" t="s">
        <v>92</v>
      </c>
      <c r="AW383" s="13" t="s">
        <v>162</v>
      </c>
      <c r="AX383" s="13" t="s">
        <v>85</v>
      </c>
      <c r="AY383" s="273" t="s">
        <v>146</v>
      </c>
    </row>
    <row r="384" s="1" customFormat="1" ht="25.5" customHeight="1">
      <c r="B384" s="48"/>
      <c r="C384" s="237" t="s">
        <v>500</v>
      </c>
      <c r="D384" s="237" t="s">
        <v>149</v>
      </c>
      <c r="E384" s="238" t="s">
        <v>501</v>
      </c>
      <c r="F384" s="239" t="s">
        <v>502</v>
      </c>
      <c r="G384" s="240" t="s">
        <v>405</v>
      </c>
      <c r="H384" s="241">
        <v>5</v>
      </c>
      <c r="I384" s="242"/>
      <c r="J384" s="243">
        <f>ROUND(I384*H384,2)</f>
        <v>0</v>
      </c>
      <c r="K384" s="239" t="s">
        <v>153</v>
      </c>
      <c r="L384" s="74"/>
      <c r="M384" s="244" t="s">
        <v>83</v>
      </c>
      <c r="N384" s="245" t="s">
        <v>55</v>
      </c>
      <c r="O384" s="49"/>
      <c r="P384" s="246">
        <f>O384*H384</f>
        <v>0</v>
      </c>
      <c r="Q384" s="246">
        <v>0</v>
      </c>
      <c r="R384" s="246">
        <f>Q384*H384</f>
        <v>0</v>
      </c>
      <c r="S384" s="246">
        <v>0</v>
      </c>
      <c r="T384" s="247">
        <f>S384*H384</f>
        <v>0</v>
      </c>
      <c r="AR384" s="25" t="s">
        <v>154</v>
      </c>
      <c r="AT384" s="25" t="s">
        <v>149</v>
      </c>
      <c r="AU384" s="25" t="s">
        <v>169</v>
      </c>
      <c r="AY384" s="25" t="s">
        <v>146</v>
      </c>
      <c r="BE384" s="248">
        <f>IF(N384="základní",J384,0)</f>
        <v>0</v>
      </c>
      <c r="BF384" s="248">
        <f>IF(N384="snížená",J384,0)</f>
        <v>0</v>
      </c>
      <c r="BG384" s="248">
        <f>IF(N384="zákl. přenesená",J384,0)</f>
        <v>0</v>
      </c>
      <c r="BH384" s="248">
        <f>IF(N384="sníž. přenesená",J384,0)</f>
        <v>0</v>
      </c>
      <c r="BI384" s="248">
        <f>IF(N384="nulová",J384,0)</f>
        <v>0</v>
      </c>
      <c r="BJ384" s="25" t="s">
        <v>25</v>
      </c>
      <c r="BK384" s="248">
        <f>ROUND(I384*H384,2)</f>
        <v>0</v>
      </c>
      <c r="BL384" s="25" t="s">
        <v>154</v>
      </c>
      <c r="BM384" s="25" t="s">
        <v>503</v>
      </c>
    </row>
    <row r="385" s="1" customFormat="1">
      <c r="B385" s="48"/>
      <c r="C385" s="76"/>
      <c r="D385" s="249" t="s">
        <v>156</v>
      </c>
      <c r="E385" s="76"/>
      <c r="F385" s="250" t="s">
        <v>504</v>
      </c>
      <c r="G385" s="76"/>
      <c r="H385" s="76"/>
      <c r="I385" s="205"/>
      <c r="J385" s="76"/>
      <c r="K385" s="76"/>
      <c r="L385" s="74"/>
      <c r="M385" s="251"/>
      <c r="N385" s="49"/>
      <c r="O385" s="49"/>
      <c r="P385" s="49"/>
      <c r="Q385" s="49"/>
      <c r="R385" s="49"/>
      <c r="S385" s="49"/>
      <c r="T385" s="97"/>
      <c r="AT385" s="25" t="s">
        <v>156</v>
      </c>
      <c r="AU385" s="25" t="s">
        <v>169</v>
      </c>
    </row>
    <row r="386" s="1" customFormat="1">
      <c r="B386" s="48"/>
      <c r="C386" s="76"/>
      <c r="D386" s="249" t="s">
        <v>158</v>
      </c>
      <c r="E386" s="76"/>
      <c r="F386" s="252" t="s">
        <v>505</v>
      </c>
      <c r="G386" s="76"/>
      <c r="H386" s="76"/>
      <c r="I386" s="205"/>
      <c r="J386" s="76"/>
      <c r="K386" s="76"/>
      <c r="L386" s="74"/>
      <c r="M386" s="251"/>
      <c r="N386" s="49"/>
      <c r="O386" s="49"/>
      <c r="P386" s="49"/>
      <c r="Q386" s="49"/>
      <c r="R386" s="49"/>
      <c r="S386" s="49"/>
      <c r="T386" s="97"/>
      <c r="AT386" s="25" t="s">
        <v>158</v>
      </c>
      <c r="AU386" s="25" t="s">
        <v>169</v>
      </c>
    </row>
    <row r="387" s="12" customFormat="1">
      <c r="B387" s="253"/>
      <c r="C387" s="254"/>
      <c r="D387" s="249" t="s">
        <v>160</v>
      </c>
      <c r="E387" s="255" t="s">
        <v>83</v>
      </c>
      <c r="F387" s="256" t="s">
        <v>182</v>
      </c>
      <c r="G387" s="254"/>
      <c r="H387" s="255" t="s">
        <v>83</v>
      </c>
      <c r="I387" s="257"/>
      <c r="J387" s="254"/>
      <c r="K387" s="254"/>
      <c r="L387" s="258"/>
      <c r="M387" s="259"/>
      <c r="N387" s="260"/>
      <c r="O387" s="260"/>
      <c r="P387" s="260"/>
      <c r="Q387" s="260"/>
      <c r="R387" s="260"/>
      <c r="S387" s="260"/>
      <c r="T387" s="261"/>
      <c r="AT387" s="262" t="s">
        <v>160</v>
      </c>
      <c r="AU387" s="262" t="s">
        <v>169</v>
      </c>
      <c r="AV387" s="12" t="s">
        <v>25</v>
      </c>
      <c r="AW387" s="12" t="s">
        <v>162</v>
      </c>
      <c r="AX387" s="12" t="s">
        <v>85</v>
      </c>
      <c r="AY387" s="262" t="s">
        <v>146</v>
      </c>
    </row>
    <row r="388" s="13" customFormat="1">
      <c r="B388" s="263"/>
      <c r="C388" s="264"/>
      <c r="D388" s="249" t="s">
        <v>160</v>
      </c>
      <c r="E388" s="265" t="s">
        <v>83</v>
      </c>
      <c r="F388" s="266" t="s">
        <v>506</v>
      </c>
      <c r="G388" s="264"/>
      <c r="H388" s="267">
        <v>5</v>
      </c>
      <c r="I388" s="268"/>
      <c r="J388" s="264"/>
      <c r="K388" s="264"/>
      <c r="L388" s="269"/>
      <c r="M388" s="270"/>
      <c r="N388" s="271"/>
      <c r="O388" s="271"/>
      <c r="P388" s="271"/>
      <c r="Q388" s="271"/>
      <c r="R388" s="271"/>
      <c r="S388" s="271"/>
      <c r="T388" s="272"/>
      <c r="AT388" s="273" t="s">
        <v>160</v>
      </c>
      <c r="AU388" s="273" t="s">
        <v>169</v>
      </c>
      <c r="AV388" s="13" t="s">
        <v>92</v>
      </c>
      <c r="AW388" s="13" t="s">
        <v>162</v>
      </c>
      <c r="AX388" s="13" t="s">
        <v>85</v>
      </c>
      <c r="AY388" s="273" t="s">
        <v>146</v>
      </c>
    </row>
    <row r="389" s="1" customFormat="1" ht="16.5" customHeight="1">
      <c r="B389" s="48"/>
      <c r="C389" s="274" t="s">
        <v>507</v>
      </c>
      <c r="D389" s="274" t="s">
        <v>234</v>
      </c>
      <c r="E389" s="275" t="s">
        <v>508</v>
      </c>
      <c r="F389" s="276" t="s">
        <v>509</v>
      </c>
      <c r="G389" s="277" t="s">
        <v>405</v>
      </c>
      <c r="H389" s="278">
        <v>4</v>
      </c>
      <c r="I389" s="279"/>
      <c r="J389" s="280">
        <f>ROUND(I389*H389,2)</f>
        <v>0</v>
      </c>
      <c r="K389" s="276" t="s">
        <v>153</v>
      </c>
      <c r="L389" s="281"/>
      <c r="M389" s="282" t="s">
        <v>83</v>
      </c>
      <c r="N389" s="283" t="s">
        <v>55</v>
      </c>
      <c r="O389" s="49"/>
      <c r="P389" s="246">
        <f>O389*H389</f>
        <v>0</v>
      </c>
      <c r="Q389" s="246">
        <v>0.00088000000000000003</v>
      </c>
      <c r="R389" s="246">
        <f>Q389*H389</f>
        <v>0.0035200000000000001</v>
      </c>
      <c r="S389" s="246">
        <v>0</v>
      </c>
      <c r="T389" s="247">
        <f>S389*H389</f>
        <v>0</v>
      </c>
      <c r="AR389" s="25" t="s">
        <v>205</v>
      </c>
      <c r="AT389" s="25" t="s">
        <v>234</v>
      </c>
      <c r="AU389" s="25" t="s">
        <v>169</v>
      </c>
      <c r="AY389" s="25" t="s">
        <v>146</v>
      </c>
      <c r="BE389" s="248">
        <f>IF(N389="základní",J389,0)</f>
        <v>0</v>
      </c>
      <c r="BF389" s="248">
        <f>IF(N389="snížená",J389,0)</f>
        <v>0</v>
      </c>
      <c r="BG389" s="248">
        <f>IF(N389="zákl. přenesená",J389,0)</f>
        <v>0</v>
      </c>
      <c r="BH389" s="248">
        <f>IF(N389="sníž. přenesená",J389,0)</f>
        <v>0</v>
      </c>
      <c r="BI389" s="248">
        <f>IF(N389="nulová",J389,0)</f>
        <v>0</v>
      </c>
      <c r="BJ389" s="25" t="s">
        <v>25</v>
      </c>
      <c r="BK389" s="248">
        <f>ROUND(I389*H389,2)</f>
        <v>0</v>
      </c>
      <c r="BL389" s="25" t="s">
        <v>154</v>
      </c>
      <c r="BM389" s="25" t="s">
        <v>510</v>
      </c>
    </row>
    <row r="390" s="1" customFormat="1">
      <c r="B390" s="48"/>
      <c r="C390" s="76"/>
      <c r="D390" s="249" t="s">
        <v>156</v>
      </c>
      <c r="E390" s="76"/>
      <c r="F390" s="250" t="s">
        <v>511</v>
      </c>
      <c r="G390" s="76"/>
      <c r="H390" s="76"/>
      <c r="I390" s="205"/>
      <c r="J390" s="76"/>
      <c r="K390" s="76"/>
      <c r="L390" s="74"/>
      <c r="M390" s="251"/>
      <c r="N390" s="49"/>
      <c r="O390" s="49"/>
      <c r="P390" s="49"/>
      <c r="Q390" s="49"/>
      <c r="R390" s="49"/>
      <c r="S390" s="49"/>
      <c r="T390" s="97"/>
      <c r="AT390" s="25" t="s">
        <v>156</v>
      </c>
      <c r="AU390" s="25" t="s">
        <v>169</v>
      </c>
    </row>
    <row r="391" s="12" customFormat="1">
      <c r="B391" s="253"/>
      <c r="C391" s="254"/>
      <c r="D391" s="249" t="s">
        <v>160</v>
      </c>
      <c r="E391" s="255" t="s">
        <v>83</v>
      </c>
      <c r="F391" s="256" t="s">
        <v>182</v>
      </c>
      <c r="G391" s="254"/>
      <c r="H391" s="255" t="s">
        <v>83</v>
      </c>
      <c r="I391" s="257"/>
      <c r="J391" s="254"/>
      <c r="K391" s="254"/>
      <c r="L391" s="258"/>
      <c r="M391" s="259"/>
      <c r="N391" s="260"/>
      <c r="O391" s="260"/>
      <c r="P391" s="260"/>
      <c r="Q391" s="260"/>
      <c r="R391" s="260"/>
      <c r="S391" s="260"/>
      <c r="T391" s="261"/>
      <c r="AT391" s="262" t="s">
        <v>160</v>
      </c>
      <c r="AU391" s="262" t="s">
        <v>169</v>
      </c>
      <c r="AV391" s="12" t="s">
        <v>25</v>
      </c>
      <c r="AW391" s="12" t="s">
        <v>162</v>
      </c>
      <c r="AX391" s="12" t="s">
        <v>85</v>
      </c>
      <c r="AY391" s="262" t="s">
        <v>146</v>
      </c>
    </row>
    <row r="392" s="13" customFormat="1">
      <c r="B392" s="263"/>
      <c r="C392" s="264"/>
      <c r="D392" s="249" t="s">
        <v>160</v>
      </c>
      <c r="E392" s="265" t="s">
        <v>83</v>
      </c>
      <c r="F392" s="266" t="s">
        <v>154</v>
      </c>
      <c r="G392" s="264"/>
      <c r="H392" s="267">
        <v>4</v>
      </c>
      <c r="I392" s="268"/>
      <c r="J392" s="264"/>
      <c r="K392" s="264"/>
      <c r="L392" s="269"/>
      <c r="M392" s="270"/>
      <c r="N392" s="271"/>
      <c r="O392" s="271"/>
      <c r="P392" s="271"/>
      <c r="Q392" s="271"/>
      <c r="R392" s="271"/>
      <c r="S392" s="271"/>
      <c r="T392" s="272"/>
      <c r="AT392" s="273" t="s">
        <v>160</v>
      </c>
      <c r="AU392" s="273" t="s">
        <v>169</v>
      </c>
      <c r="AV392" s="13" t="s">
        <v>92</v>
      </c>
      <c r="AW392" s="13" t="s">
        <v>162</v>
      </c>
      <c r="AX392" s="13" t="s">
        <v>85</v>
      </c>
      <c r="AY392" s="273" t="s">
        <v>146</v>
      </c>
    </row>
    <row r="393" s="1" customFormat="1" ht="16.5" customHeight="1">
      <c r="B393" s="48"/>
      <c r="C393" s="274" t="s">
        <v>512</v>
      </c>
      <c r="D393" s="274" t="s">
        <v>234</v>
      </c>
      <c r="E393" s="275" t="s">
        <v>513</v>
      </c>
      <c r="F393" s="276" t="s">
        <v>514</v>
      </c>
      <c r="G393" s="277" t="s">
        <v>405</v>
      </c>
      <c r="H393" s="278">
        <v>1</v>
      </c>
      <c r="I393" s="279"/>
      <c r="J393" s="280">
        <f>ROUND(I393*H393,2)</f>
        <v>0</v>
      </c>
      <c r="K393" s="276" t="s">
        <v>83</v>
      </c>
      <c r="L393" s="281"/>
      <c r="M393" s="282" t="s">
        <v>83</v>
      </c>
      <c r="N393" s="283" t="s">
        <v>55</v>
      </c>
      <c r="O393" s="49"/>
      <c r="P393" s="246">
        <f>O393*H393</f>
        <v>0</v>
      </c>
      <c r="Q393" s="246">
        <v>0.0015399999999999999</v>
      </c>
      <c r="R393" s="246">
        <f>Q393*H393</f>
        <v>0.0015399999999999999</v>
      </c>
      <c r="S393" s="246">
        <v>0</v>
      </c>
      <c r="T393" s="247">
        <f>S393*H393</f>
        <v>0</v>
      </c>
      <c r="AR393" s="25" t="s">
        <v>205</v>
      </c>
      <c r="AT393" s="25" t="s">
        <v>234</v>
      </c>
      <c r="AU393" s="25" t="s">
        <v>169</v>
      </c>
      <c r="AY393" s="25" t="s">
        <v>146</v>
      </c>
      <c r="BE393" s="248">
        <f>IF(N393="základní",J393,0)</f>
        <v>0</v>
      </c>
      <c r="BF393" s="248">
        <f>IF(N393="snížená",J393,0)</f>
        <v>0</v>
      </c>
      <c r="BG393" s="248">
        <f>IF(N393="zákl. přenesená",J393,0)</f>
        <v>0</v>
      </c>
      <c r="BH393" s="248">
        <f>IF(N393="sníž. přenesená",J393,0)</f>
        <v>0</v>
      </c>
      <c r="BI393" s="248">
        <f>IF(N393="nulová",J393,0)</f>
        <v>0</v>
      </c>
      <c r="BJ393" s="25" t="s">
        <v>25</v>
      </c>
      <c r="BK393" s="248">
        <f>ROUND(I393*H393,2)</f>
        <v>0</v>
      </c>
      <c r="BL393" s="25" t="s">
        <v>154</v>
      </c>
      <c r="BM393" s="25" t="s">
        <v>515</v>
      </c>
    </row>
    <row r="394" s="1" customFormat="1">
      <c r="B394" s="48"/>
      <c r="C394" s="76"/>
      <c r="D394" s="249" t="s">
        <v>156</v>
      </c>
      <c r="E394" s="76"/>
      <c r="F394" s="250" t="s">
        <v>516</v>
      </c>
      <c r="G394" s="76"/>
      <c r="H394" s="76"/>
      <c r="I394" s="205"/>
      <c r="J394" s="76"/>
      <c r="K394" s="76"/>
      <c r="L394" s="74"/>
      <c r="M394" s="251"/>
      <c r="N394" s="49"/>
      <c r="O394" s="49"/>
      <c r="P394" s="49"/>
      <c r="Q394" s="49"/>
      <c r="R394" s="49"/>
      <c r="S394" s="49"/>
      <c r="T394" s="97"/>
      <c r="AT394" s="25" t="s">
        <v>156</v>
      </c>
      <c r="AU394" s="25" t="s">
        <v>169</v>
      </c>
    </row>
    <row r="395" s="12" customFormat="1">
      <c r="B395" s="253"/>
      <c r="C395" s="254"/>
      <c r="D395" s="249" t="s">
        <v>160</v>
      </c>
      <c r="E395" s="255" t="s">
        <v>83</v>
      </c>
      <c r="F395" s="256" t="s">
        <v>380</v>
      </c>
      <c r="G395" s="254"/>
      <c r="H395" s="255" t="s">
        <v>83</v>
      </c>
      <c r="I395" s="257"/>
      <c r="J395" s="254"/>
      <c r="K395" s="254"/>
      <c r="L395" s="258"/>
      <c r="M395" s="259"/>
      <c r="N395" s="260"/>
      <c r="O395" s="260"/>
      <c r="P395" s="260"/>
      <c r="Q395" s="260"/>
      <c r="R395" s="260"/>
      <c r="S395" s="260"/>
      <c r="T395" s="261"/>
      <c r="AT395" s="262" t="s">
        <v>160</v>
      </c>
      <c r="AU395" s="262" t="s">
        <v>169</v>
      </c>
      <c r="AV395" s="12" t="s">
        <v>25</v>
      </c>
      <c r="AW395" s="12" t="s">
        <v>162</v>
      </c>
      <c r="AX395" s="12" t="s">
        <v>85</v>
      </c>
      <c r="AY395" s="262" t="s">
        <v>146</v>
      </c>
    </row>
    <row r="396" s="13" customFormat="1">
      <c r="B396" s="263"/>
      <c r="C396" s="264"/>
      <c r="D396" s="249" t="s">
        <v>160</v>
      </c>
      <c r="E396" s="265" t="s">
        <v>83</v>
      </c>
      <c r="F396" s="266" t="s">
        <v>25</v>
      </c>
      <c r="G396" s="264"/>
      <c r="H396" s="267">
        <v>1</v>
      </c>
      <c r="I396" s="268"/>
      <c r="J396" s="264"/>
      <c r="K396" s="264"/>
      <c r="L396" s="269"/>
      <c r="M396" s="270"/>
      <c r="N396" s="271"/>
      <c r="O396" s="271"/>
      <c r="P396" s="271"/>
      <c r="Q396" s="271"/>
      <c r="R396" s="271"/>
      <c r="S396" s="271"/>
      <c r="T396" s="272"/>
      <c r="AT396" s="273" t="s">
        <v>160</v>
      </c>
      <c r="AU396" s="273" t="s">
        <v>169</v>
      </c>
      <c r="AV396" s="13" t="s">
        <v>92</v>
      </c>
      <c r="AW396" s="13" t="s">
        <v>162</v>
      </c>
      <c r="AX396" s="13" t="s">
        <v>85</v>
      </c>
      <c r="AY396" s="273" t="s">
        <v>146</v>
      </c>
    </row>
    <row r="397" s="1" customFormat="1" ht="16.5" customHeight="1">
      <c r="B397" s="48"/>
      <c r="C397" s="237" t="s">
        <v>307</v>
      </c>
      <c r="D397" s="237" t="s">
        <v>149</v>
      </c>
      <c r="E397" s="238" t="s">
        <v>517</v>
      </c>
      <c r="F397" s="239" t="s">
        <v>518</v>
      </c>
      <c r="G397" s="240" t="s">
        <v>208</v>
      </c>
      <c r="H397" s="241">
        <v>0.95799999999999996</v>
      </c>
      <c r="I397" s="242"/>
      <c r="J397" s="243">
        <f>ROUND(I397*H397,2)</f>
        <v>0</v>
      </c>
      <c r="K397" s="239" t="s">
        <v>153</v>
      </c>
      <c r="L397" s="74"/>
      <c r="M397" s="244" t="s">
        <v>83</v>
      </c>
      <c r="N397" s="245" t="s">
        <v>55</v>
      </c>
      <c r="O397" s="49"/>
      <c r="P397" s="246">
        <f>O397*H397</f>
        <v>0</v>
      </c>
      <c r="Q397" s="246">
        <v>0</v>
      </c>
      <c r="R397" s="246">
        <f>Q397*H397</f>
        <v>0</v>
      </c>
      <c r="S397" s="246">
        <v>0</v>
      </c>
      <c r="T397" s="247">
        <f>S397*H397</f>
        <v>0</v>
      </c>
      <c r="AR397" s="25" t="s">
        <v>154</v>
      </c>
      <c r="AT397" s="25" t="s">
        <v>149</v>
      </c>
      <c r="AU397" s="25" t="s">
        <v>169</v>
      </c>
      <c r="AY397" s="25" t="s">
        <v>146</v>
      </c>
      <c r="BE397" s="248">
        <f>IF(N397="základní",J397,0)</f>
        <v>0</v>
      </c>
      <c r="BF397" s="248">
        <f>IF(N397="snížená",J397,0)</f>
        <v>0</v>
      </c>
      <c r="BG397" s="248">
        <f>IF(N397="zákl. přenesená",J397,0)</f>
        <v>0</v>
      </c>
      <c r="BH397" s="248">
        <f>IF(N397="sníž. přenesená",J397,0)</f>
        <v>0</v>
      </c>
      <c r="BI397" s="248">
        <f>IF(N397="nulová",J397,0)</f>
        <v>0</v>
      </c>
      <c r="BJ397" s="25" t="s">
        <v>25</v>
      </c>
      <c r="BK397" s="248">
        <f>ROUND(I397*H397,2)</f>
        <v>0</v>
      </c>
      <c r="BL397" s="25" t="s">
        <v>154</v>
      </c>
      <c r="BM397" s="25" t="s">
        <v>519</v>
      </c>
    </row>
    <row r="398" s="1" customFormat="1">
      <c r="B398" s="48"/>
      <c r="C398" s="76"/>
      <c r="D398" s="249" t="s">
        <v>156</v>
      </c>
      <c r="E398" s="76"/>
      <c r="F398" s="250" t="s">
        <v>520</v>
      </c>
      <c r="G398" s="76"/>
      <c r="H398" s="76"/>
      <c r="I398" s="205"/>
      <c r="J398" s="76"/>
      <c r="K398" s="76"/>
      <c r="L398" s="74"/>
      <c r="M398" s="251"/>
      <c r="N398" s="49"/>
      <c r="O398" s="49"/>
      <c r="P398" s="49"/>
      <c r="Q398" s="49"/>
      <c r="R398" s="49"/>
      <c r="S398" s="49"/>
      <c r="T398" s="97"/>
      <c r="AT398" s="25" t="s">
        <v>156</v>
      </c>
      <c r="AU398" s="25" t="s">
        <v>169</v>
      </c>
    </row>
    <row r="399" s="1" customFormat="1">
      <c r="B399" s="48"/>
      <c r="C399" s="76"/>
      <c r="D399" s="249" t="s">
        <v>158</v>
      </c>
      <c r="E399" s="76"/>
      <c r="F399" s="252" t="s">
        <v>475</v>
      </c>
      <c r="G399" s="76"/>
      <c r="H399" s="76"/>
      <c r="I399" s="205"/>
      <c r="J399" s="76"/>
      <c r="K399" s="76"/>
      <c r="L399" s="74"/>
      <c r="M399" s="251"/>
      <c r="N399" s="49"/>
      <c r="O399" s="49"/>
      <c r="P399" s="49"/>
      <c r="Q399" s="49"/>
      <c r="R399" s="49"/>
      <c r="S399" s="49"/>
      <c r="T399" s="97"/>
      <c r="AT399" s="25" t="s">
        <v>158</v>
      </c>
      <c r="AU399" s="25" t="s">
        <v>169</v>
      </c>
    </row>
    <row r="400" s="11" customFormat="1" ht="29.88" customHeight="1">
      <c r="B400" s="221"/>
      <c r="C400" s="222"/>
      <c r="D400" s="223" t="s">
        <v>84</v>
      </c>
      <c r="E400" s="235" t="s">
        <v>214</v>
      </c>
      <c r="F400" s="235" t="s">
        <v>521</v>
      </c>
      <c r="G400" s="222"/>
      <c r="H400" s="222"/>
      <c r="I400" s="225"/>
      <c r="J400" s="236">
        <f>BK400</f>
        <v>0</v>
      </c>
      <c r="K400" s="222"/>
      <c r="L400" s="227"/>
      <c r="M400" s="228"/>
      <c r="N400" s="229"/>
      <c r="O400" s="229"/>
      <c r="P400" s="230">
        <f>P401+P420</f>
        <v>0</v>
      </c>
      <c r="Q400" s="229"/>
      <c r="R400" s="230">
        <f>R401+R420</f>
        <v>4.5837905999999995</v>
      </c>
      <c r="S400" s="229"/>
      <c r="T400" s="231">
        <f>T401+T420</f>
        <v>159.52700000000002</v>
      </c>
      <c r="AR400" s="232" t="s">
        <v>25</v>
      </c>
      <c r="AT400" s="233" t="s">
        <v>84</v>
      </c>
      <c r="AU400" s="233" t="s">
        <v>25</v>
      </c>
      <c r="AY400" s="232" t="s">
        <v>146</v>
      </c>
      <c r="BK400" s="234">
        <f>BK401+BK420</f>
        <v>0</v>
      </c>
    </row>
    <row r="401" s="11" customFormat="1" ht="14.88" customHeight="1">
      <c r="B401" s="221"/>
      <c r="C401" s="222"/>
      <c r="D401" s="223" t="s">
        <v>84</v>
      </c>
      <c r="E401" s="235" t="s">
        <v>522</v>
      </c>
      <c r="F401" s="235" t="s">
        <v>523</v>
      </c>
      <c r="G401" s="222"/>
      <c r="H401" s="222"/>
      <c r="I401" s="225"/>
      <c r="J401" s="236">
        <f>BK401</f>
        <v>0</v>
      </c>
      <c r="K401" s="222"/>
      <c r="L401" s="227"/>
      <c r="M401" s="228"/>
      <c r="N401" s="229"/>
      <c r="O401" s="229"/>
      <c r="P401" s="230">
        <f>SUM(P402:P419)</f>
        <v>0</v>
      </c>
      <c r="Q401" s="229"/>
      <c r="R401" s="230">
        <f>SUM(R402:R419)</f>
        <v>4.5837905999999995</v>
      </c>
      <c r="S401" s="229"/>
      <c r="T401" s="231">
        <f>SUM(T402:T419)</f>
        <v>0</v>
      </c>
      <c r="AR401" s="232" t="s">
        <v>25</v>
      </c>
      <c r="AT401" s="233" t="s">
        <v>84</v>
      </c>
      <c r="AU401" s="233" t="s">
        <v>92</v>
      </c>
      <c r="AY401" s="232" t="s">
        <v>146</v>
      </c>
      <c r="BK401" s="234">
        <f>SUM(BK402:BK419)</f>
        <v>0</v>
      </c>
    </row>
    <row r="402" s="1" customFormat="1" ht="16.5" customHeight="1">
      <c r="B402" s="48"/>
      <c r="C402" s="237" t="s">
        <v>524</v>
      </c>
      <c r="D402" s="237" t="s">
        <v>149</v>
      </c>
      <c r="E402" s="238" t="s">
        <v>525</v>
      </c>
      <c r="F402" s="239" t="s">
        <v>526</v>
      </c>
      <c r="G402" s="240" t="s">
        <v>152</v>
      </c>
      <c r="H402" s="241">
        <v>0.5</v>
      </c>
      <c r="I402" s="242"/>
      <c r="J402" s="243">
        <f>ROUND(I402*H402,2)</f>
        <v>0</v>
      </c>
      <c r="K402" s="239" t="s">
        <v>83</v>
      </c>
      <c r="L402" s="74"/>
      <c r="M402" s="244" t="s">
        <v>83</v>
      </c>
      <c r="N402" s="245" t="s">
        <v>55</v>
      </c>
      <c r="O402" s="49"/>
      <c r="P402" s="246">
        <f>O402*H402</f>
        <v>0</v>
      </c>
      <c r="Q402" s="246">
        <v>1.0000000000000001E-05</v>
      </c>
      <c r="R402" s="246">
        <f>Q402*H402</f>
        <v>5.0000000000000004E-06</v>
      </c>
      <c r="S402" s="246">
        <v>0</v>
      </c>
      <c r="T402" s="247">
        <f>S402*H402</f>
        <v>0</v>
      </c>
      <c r="AR402" s="25" t="s">
        <v>154</v>
      </c>
      <c r="AT402" s="25" t="s">
        <v>149</v>
      </c>
      <c r="AU402" s="25" t="s">
        <v>169</v>
      </c>
      <c r="AY402" s="25" t="s">
        <v>146</v>
      </c>
      <c r="BE402" s="248">
        <f>IF(N402="základní",J402,0)</f>
        <v>0</v>
      </c>
      <c r="BF402" s="248">
        <f>IF(N402="snížená",J402,0)</f>
        <v>0</v>
      </c>
      <c r="BG402" s="248">
        <f>IF(N402="zákl. přenesená",J402,0)</f>
        <v>0</v>
      </c>
      <c r="BH402" s="248">
        <f>IF(N402="sníž. přenesená",J402,0)</f>
        <v>0</v>
      </c>
      <c r="BI402" s="248">
        <f>IF(N402="nulová",J402,0)</f>
        <v>0</v>
      </c>
      <c r="BJ402" s="25" t="s">
        <v>25</v>
      </c>
      <c r="BK402" s="248">
        <f>ROUND(I402*H402,2)</f>
        <v>0</v>
      </c>
      <c r="BL402" s="25" t="s">
        <v>154</v>
      </c>
      <c r="BM402" s="25" t="s">
        <v>527</v>
      </c>
    </row>
    <row r="403" s="1" customFormat="1">
      <c r="B403" s="48"/>
      <c r="C403" s="76"/>
      <c r="D403" s="249" t="s">
        <v>156</v>
      </c>
      <c r="E403" s="76"/>
      <c r="F403" s="250" t="s">
        <v>528</v>
      </c>
      <c r="G403" s="76"/>
      <c r="H403" s="76"/>
      <c r="I403" s="205"/>
      <c r="J403" s="76"/>
      <c r="K403" s="76"/>
      <c r="L403" s="74"/>
      <c r="M403" s="251"/>
      <c r="N403" s="49"/>
      <c r="O403" s="49"/>
      <c r="P403" s="49"/>
      <c r="Q403" s="49"/>
      <c r="R403" s="49"/>
      <c r="S403" s="49"/>
      <c r="T403" s="97"/>
      <c r="AT403" s="25" t="s">
        <v>156</v>
      </c>
      <c r="AU403" s="25" t="s">
        <v>169</v>
      </c>
    </row>
    <row r="404" s="1" customFormat="1">
      <c r="B404" s="48"/>
      <c r="C404" s="76"/>
      <c r="D404" s="249" t="s">
        <v>158</v>
      </c>
      <c r="E404" s="76"/>
      <c r="F404" s="252" t="s">
        <v>529</v>
      </c>
      <c r="G404" s="76"/>
      <c r="H404" s="76"/>
      <c r="I404" s="205"/>
      <c r="J404" s="76"/>
      <c r="K404" s="76"/>
      <c r="L404" s="74"/>
      <c r="M404" s="251"/>
      <c r="N404" s="49"/>
      <c r="O404" s="49"/>
      <c r="P404" s="49"/>
      <c r="Q404" s="49"/>
      <c r="R404" s="49"/>
      <c r="S404" s="49"/>
      <c r="T404" s="97"/>
      <c r="AT404" s="25" t="s">
        <v>158</v>
      </c>
      <c r="AU404" s="25" t="s">
        <v>169</v>
      </c>
    </row>
    <row r="405" s="12" customFormat="1">
      <c r="B405" s="253"/>
      <c r="C405" s="254"/>
      <c r="D405" s="249" t="s">
        <v>160</v>
      </c>
      <c r="E405" s="255" t="s">
        <v>83</v>
      </c>
      <c r="F405" s="256" t="s">
        <v>530</v>
      </c>
      <c r="G405" s="254"/>
      <c r="H405" s="255" t="s">
        <v>83</v>
      </c>
      <c r="I405" s="257"/>
      <c r="J405" s="254"/>
      <c r="K405" s="254"/>
      <c r="L405" s="258"/>
      <c r="M405" s="259"/>
      <c r="N405" s="260"/>
      <c r="O405" s="260"/>
      <c r="P405" s="260"/>
      <c r="Q405" s="260"/>
      <c r="R405" s="260"/>
      <c r="S405" s="260"/>
      <c r="T405" s="261"/>
      <c r="AT405" s="262" t="s">
        <v>160</v>
      </c>
      <c r="AU405" s="262" t="s">
        <v>169</v>
      </c>
      <c r="AV405" s="12" t="s">
        <v>25</v>
      </c>
      <c r="AW405" s="12" t="s">
        <v>162</v>
      </c>
      <c r="AX405" s="12" t="s">
        <v>85</v>
      </c>
      <c r="AY405" s="262" t="s">
        <v>146</v>
      </c>
    </row>
    <row r="406" s="13" customFormat="1">
      <c r="B406" s="263"/>
      <c r="C406" s="264"/>
      <c r="D406" s="249" t="s">
        <v>160</v>
      </c>
      <c r="E406" s="265" t="s">
        <v>83</v>
      </c>
      <c r="F406" s="266" t="s">
        <v>531</v>
      </c>
      <c r="G406" s="264"/>
      <c r="H406" s="267">
        <v>0.5</v>
      </c>
      <c r="I406" s="268"/>
      <c r="J406" s="264"/>
      <c r="K406" s="264"/>
      <c r="L406" s="269"/>
      <c r="M406" s="270"/>
      <c r="N406" s="271"/>
      <c r="O406" s="271"/>
      <c r="P406" s="271"/>
      <c r="Q406" s="271"/>
      <c r="R406" s="271"/>
      <c r="S406" s="271"/>
      <c r="T406" s="272"/>
      <c r="AT406" s="273" t="s">
        <v>160</v>
      </c>
      <c r="AU406" s="273" t="s">
        <v>169</v>
      </c>
      <c r="AV406" s="13" t="s">
        <v>92</v>
      </c>
      <c r="AW406" s="13" t="s">
        <v>162</v>
      </c>
      <c r="AX406" s="13" t="s">
        <v>85</v>
      </c>
      <c r="AY406" s="273" t="s">
        <v>146</v>
      </c>
    </row>
    <row r="407" s="1" customFormat="1" ht="25.5" customHeight="1">
      <c r="B407" s="48"/>
      <c r="C407" s="237" t="s">
        <v>532</v>
      </c>
      <c r="D407" s="237" t="s">
        <v>149</v>
      </c>
      <c r="E407" s="238" t="s">
        <v>533</v>
      </c>
      <c r="F407" s="239" t="s">
        <v>534</v>
      </c>
      <c r="G407" s="240" t="s">
        <v>208</v>
      </c>
      <c r="H407" s="241">
        <v>0.070000000000000007</v>
      </c>
      <c r="I407" s="242"/>
      <c r="J407" s="243">
        <f>ROUND(I407*H407,2)</f>
        <v>0</v>
      </c>
      <c r="K407" s="239" t="s">
        <v>153</v>
      </c>
      <c r="L407" s="74"/>
      <c r="M407" s="244" t="s">
        <v>83</v>
      </c>
      <c r="N407" s="245" t="s">
        <v>55</v>
      </c>
      <c r="O407" s="49"/>
      <c r="P407" s="246">
        <f>O407*H407</f>
        <v>0</v>
      </c>
      <c r="Q407" s="246">
        <v>1.01508</v>
      </c>
      <c r="R407" s="246">
        <f>Q407*H407</f>
        <v>0.07105560000000001</v>
      </c>
      <c r="S407" s="246">
        <v>0</v>
      </c>
      <c r="T407" s="247">
        <f>S407*H407</f>
        <v>0</v>
      </c>
      <c r="AR407" s="25" t="s">
        <v>154</v>
      </c>
      <c r="AT407" s="25" t="s">
        <v>149</v>
      </c>
      <c r="AU407" s="25" t="s">
        <v>169</v>
      </c>
      <c r="AY407" s="25" t="s">
        <v>146</v>
      </c>
      <c r="BE407" s="248">
        <f>IF(N407="základní",J407,0)</f>
        <v>0</v>
      </c>
      <c r="BF407" s="248">
        <f>IF(N407="snížená",J407,0)</f>
        <v>0</v>
      </c>
      <c r="BG407" s="248">
        <f>IF(N407="zákl. přenesená",J407,0)</f>
        <v>0</v>
      </c>
      <c r="BH407" s="248">
        <f>IF(N407="sníž. přenesená",J407,0)</f>
        <v>0</v>
      </c>
      <c r="BI407" s="248">
        <f>IF(N407="nulová",J407,0)</f>
        <v>0</v>
      </c>
      <c r="BJ407" s="25" t="s">
        <v>25</v>
      </c>
      <c r="BK407" s="248">
        <f>ROUND(I407*H407,2)</f>
        <v>0</v>
      </c>
      <c r="BL407" s="25" t="s">
        <v>154</v>
      </c>
      <c r="BM407" s="25" t="s">
        <v>535</v>
      </c>
    </row>
    <row r="408" s="1" customFormat="1">
      <c r="B408" s="48"/>
      <c r="C408" s="76"/>
      <c r="D408" s="249" t="s">
        <v>156</v>
      </c>
      <c r="E408" s="76"/>
      <c r="F408" s="250" t="s">
        <v>536</v>
      </c>
      <c r="G408" s="76"/>
      <c r="H408" s="76"/>
      <c r="I408" s="205"/>
      <c r="J408" s="76"/>
      <c r="K408" s="76"/>
      <c r="L408" s="74"/>
      <c r="M408" s="251"/>
      <c r="N408" s="49"/>
      <c r="O408" s="49"/>
      <c r="P408" s="49"/>
      <c r="Q408" s="49"/>
      <c r="R408" s="49"/>
      <c r="S408" s="49"/>
      <c r="T408" s="97"/>
      <c r="AT408" s="25" t="s">
        <v>156</v>
      </c>
      <c r="AU408" s="25" t="s">
        <v>169</v>
      </c>
    </row>
    <row r="409" s="12" customFormat="1">
      <c r="B409" s="253"/>
      <c r="C409" s="254"/>
      <c r="D409" s="249" t="s">
        <v>160</v>
      </c>
      <c r="E409" s="255" t="s">
        <v>83</v>
      </c>
      <c r="F409" s="256" t="s">
        <v>537</v>
      </c>
      <c r="G409" s="254"/>
      <c r="H409" s="255" t="s">
        <v>83</v>
      </c>
      <c r="I409" s="257"/>
      <c r="J409" s="254"/>
      <c r="K409" s="254"/>
      <c r="L409" s="258"/>
      <c r="M409" s="259"/>
      <c r="N409" s="260"/>
      <c r="O409" s="260"/>
      <c r="P409" s="260"/>
      <c r="Q409" s="260"/>
      <c r="R409" s="260"/>
      <c r="S409" s="260"/>
      <c r="T409" s="261"/>
      <c r="AT409" s="262" t="s">
        <v>160</v>
      </c>
      <c r="AU409" s="262" t="s">
        <v>169</v>
      </c>
      <c r="AV409" s="12" t="s">
        <v>25</v>
      </c>
      <c r="AW409" s="12" t="s">
        <v>162</v>
      </c>
      <c r="AX409" s="12" t="s">
        <v>85</v>
      </c>
      <c r="AY409" s="262" t="s">
        <v>146</v>
      </c>
    </row>
    <row r="410" s="13" customFormat="1">
      <c r="B410" s="263"/>
      <c r="C410" s="264"/>
      <c r="D410" s="249" t="s">
        <v>160</v>
      </c>
      <c r="E410" s="265" t="s">
        <v>83</v>
      </c>
      <c r="F410" s="266" t="s">
        <v>538</v>
      </c>
      <c r="G410" s="264"/>
      <c r="H410" s="267">
        <v>0.069519999999999998</v>
      </c>
      <c r="I410" s="268"/>
      <c r="J410" s="264"/>
      <c r="K410" s="264"/>
      <c r="L410" s="269"/>
      <c r="M410" s="270"/>
      <c r="N410" s="271"/>
      <c r="O410" s="271"/>
      <c r="P410" s="271"/>
      <c r="Q410" s="271"/>
      <c r="R410" s="271"/>
      <c r="S410" s="271"/>
      <c r="T410" s="272"/>
      <c r="AT410" s="273" t="s">
        <v>160</v>
      </c>
      <c r="AU410" s="273" t="s">
        <v>169</v>
      </c>
      <c r="AV410" s="13" t="s">
        <v>92</v>
      </c>
      <c r="AW410" s="13" t="s">
        <v>162</v>
      </c>
      <c r="AX410" s="13" t="s">
        <v>85</v>
      </c>
      <c r="AY410" s="273" t="s">
        <v>146</v>
      </c>
    </row>
    <row r="411" s="1" customFormat="1" ht="25.5" customHeight="1">
      <c r="B411" s="48"/>
      <c r="C411" s="237" t="s">
        <v>539</v>
      </c>
      <c r="D411" s="237" t="s">
        <v>149</v>
      </c>
      <c r="E411" s="238" t="s">
        <v>540</v>
      </c>
      <c r="F411" s="239" t="s">
        <v>541</v>
      </c>
      <c r="G411" s="240" t="s">
        <v>385</v>
      </c>
      <c r="H411" s="241">
        <v>5</v>
      </c>
      <c r="I411" s="242"/>
      <c r="J411" s="243">
        <f>ROUND(I411*H411,2)</f>
        <v>0</v>
      </c>
      <c r="K411" s="239" t="s">
        <v>83</v>
      </c>
      <c r="L411" s="74"/>
      <c r="M411" s="244" t="s">
        <v>83</v>
      </c>
      <c r="N411" s="245" t="s">
        <v>55</v>
      </c>
      <c r="O411" s="49"/>
      <c r="P411" s="246">
        <f>O411*H411</f>
        <v>0</v>
      </c>
      <c r="Q411" s="246">
        <v>1.0000000000000001E-05</v>
      </c>
      <c r="R411" s="246">
        <f>Q411*H411</f>
        <v>5.0000000000000002E-05</v>
      </c>
      <c r="S411" s="246">
        <v>0</v>
      </c>
      <c r="T411" s="247">
        <f>S411*H411</f>
        <v>0</v>
      </c>
      <c r="AR411" s="25" t="s">
        <v>154</v>
      </c>
      <c r="AT411" s="25" t="s">
        <v>149</v>
      </c>
      <c r="AU411" s="25" t="s">
        <v>169</v>
      </c>
      <c r="AY411" s="25" t="s">
        <v>146</v>
      </c>
      <c r="BE411" s="248">
        <f>IF(N411="základní",J411,0)</f>
        <v>0</v>
      </c>
      <c r="BF411" s="248">
        <f>IF(N411="snížená",J411,0)</f>
        <v>0</v>
      </c>
      <c r="BG411" s="248">
        <f>IF(N411="zákl. přenesená",J411,0)</f>
        <v>0</v>
      </c>
      <c r="BH411" s="248">
        <f>IF(N411="sníž. přenesená",J411,0)</f>
        <v>0</v>
      </c>
      <c r="BI411" s="248">
        <f>IF(N411="nulová",J411,0)</f>
        <v>0</v>
      </c>
      <c r="BJ411" s="25" t="s">
        <v>25</v>
      </c>
      <c r="BK411" s="248">
        <f>ROUND(I411*H411,2)</f>
        <v>0</v>
      </c>
      <c r="BL411" s="25" t="s">
        <v>154</v>
      </c>
      <c r="BM411" s="25" t="s">
        <v>542</v>
      </c>
    </row>
    <row r="412" s="1" customFormat="1">
      <c r="B412" s="48"/>
      <c r="C412" s="76"/>
      <c r="D412" s="249" t="s">
        <v>156</v>
      </c>
      <c r="E412" s="76"/>
      <c r="F412" s="250" t="s">
        <v>543</v>
      </c>
      <c r="G412" s="76"/>
      <c r="H412" s="76"/>
      <c r="I412" s="205"/>
      <c r="J412" s="76"/>
      <c r="K412" s="76"/>
      <c r="L412" s="74"/>
      <c r="M412" s="251"/>
      <c r="N412" s="49"/>
      <c r="O412" s="49"/>
      <c r="P412" s="49"/>
      <c r="Q412" s="49"/>
      <c r="R412" s="49"/>
      <c r="S412" s="49"/>
      <c r="T412" s="97"/>
      <c r="AT412" s="25" t="s">
        <v>156</v>
      </c>
      <c r="AU412" s="25" t="s">
        <v>169</v>
      </c>
    </row>
    <row r="413" s="1" customFormat="1">
      <c r="B413" s="48"/>
      <c r="C413" s="76"/>
      <c r="D413" s="249" t="s">
        <v>158</v>
      </c>
      <c r="E413" s="76"/>
      <c r="F413" s="252" t="s">
        <v>544</v>
      </c>
      <c r="G413" s="76"/>
      <c r="H413" s="76"/>
      <c r="I413" s="205"/>
      <c r="J413" s="76"/>
      <c r="K413" s="76"/>
      <c r="L413" s="74"/>
      <c r="M413" s="251"/>
      <c r="N413" s="49"/>
      <c r="O413" s="49"/>
      <c r="P413" s="49"/>
      <c r="Q413" s="49"/>
      <c r="R413" s="49"/>
      <c r="S413" s="49"/>
      <c r="T413" s="97"/>
      <c r="AT413" s="25" t="s">
        <v>158</v>
      </c>
      <c r="AU413" s="25" t="s">
        <v>169</v>
      </c>
    </row>
    <row r="414" s="12" customFormat="1">
      <c r="B414" s="253"/>
      <c r="C414" s="254"/>
      <c r="D414" s="249" t="s">
        <v>160</v>
      </c>
      <c r="E414" s="255" t="s">
        <v>83</v>
      </c>
      <c r="F414" s="256" t="s">
        <v>491</v>
      </c>
      <c r="G414" s="254"/>
      <c r="H414" s="255" t="s">
        <v>83</v>
      </c>
      <c r="I414" s="257"/>
      <c r="J414" s="254"/>
      <c r="K414" s="254"/>
      <c r="L414" s="258"/>
      <c r="M414" s="259"/>
      <c r="N414" s="260"/>
      <c r="O414" s="260"/>
      <c r="P414" s="260"/>
      <c r="Q414" s="260"/>
      <c r="R414" s="260"/>
      <c r="S414" s="260"/>
      <c r="T414" s="261"/>
      <c r="AT414" s="262" t="s">
        <v>160</v>
      </c>
      <c r="AU414" s="262" t="s">
        <v>169</v>
      </c>
      <c r="AV414" s="12" t="s">
        <v>25</v>
      </c>
      <c r="AW414" s="12" t="s">
        <v>162</v>
      </c>
      <c r="AX414" s="12" t="s">
        <v>85</v>
      </c>
      <c r="AY414" s="262" t="s">
        <v>146</v>
      </c>
    </row>
    <row r="415" s="13" customFormat="1">
      <c r="B415" s="263"/>
      <c r="C415" s="264"/>
      <c r="D415" s="249" t="s">
        <v>160</v>
      </c>
      <c r="E415" s="265" t="s">
        <v>83</v>
      </c>
      <c r="F415" s="266" t="s">
        <v>184</v>
      </c>
      <c r="G415" s="264"/>
      <c r="H415" s="267">
        <v>5</v>
      </c>
      <c r="I415" s="268"/>
      <c r="J415" s="264"/>
      <c r="K415" s="264"/>
      <c r="L415" s="269"/>
      <c r="M415" s="270"/>
      <c r="N415" s="271"/>
      <c r="O415" s="271"/>
      <c r="P415" s="271"/>
      <c r="Q415" s="271"/>
      <c r="R415" s="271"/>
      <c r="S415" s="271"/>
      <c r="T415" s="272"/>
      <c r="AT415" s="273" t="s">
        <v>160</v>
      </c>
      <c r="AU415" s="273" t="s">
        <v>169</v>
      </c>
      <c r="AV415" s="13" t="s">
        <v>92</v>
      </c>
      <c r="AW415" s="13" t="s">
        <v>162</v>
      </c>
      <c r="AX415" s="13" t="s">
        <v>85</v>
      </c>
      <c r="AY415" s="273" t="s">
        <v>146</v>
      </c>
    </row>
    <row r="416" s="1" customFormat="1" ht="25.5" customHeight="1">
      <c r="B416" s="48"/>
      <c r="C416" s="237" t="s">
        <v>545</v>
      </c>
      <c r="D416" s="237" t="s">
        <v>149</v>
      </c>
      <c r="E416" s="238" t="s">
        <v>397</v>
      </c>
      <c r="F416" s="239" t="s">
        <v>398</v>
      </c>
      <c r="G416" s="240" t="s">
        <v>152</v>
      </c>
      <c r="H416" s="241">
        <v>2</v>
      </c>
      <c r="I416" s="242"/>
      <c r="J416" s="243">
        <f>ROUND(I416*H416,2)</f>
        <v>0</v>
      </c>
      <c r="K416" s="239" t="s">
        <v>153</v>
      </c>
      <c r="L416" s="74"/>
      <c r="M416" s="244" t="s">
        <v>83</v>
      </c>
      <c r="N416" s="245" t="s">
        <v>55</v>
      </c>
      <c r="O416" s="49"/>
      <c r="P416" s="246">
        <f>O416*H416</f>
        <v>0</v>
      </c>
      <c r="Q416" s="246">
        <v>2.2563399999999998</v>
      </c>
      <c r="R416" s="246">
        <f>Q416*H416</f>
        <v>4.5126799999999996</v>
      </c>
      <c r="S416" s="246">
        <v>0</v>
      </c>
      <c r="T416" s="247">
        <f>S416*H416</f>
        <v>0</v>
      </c>
      <c r="AR416" s="25" t="s">
        <v>154</v>
      </c>
      <c r="AT416" s="25" t="s">
        <v>149</v>
      </c>
      <c r="AU416" s="25" t="s">
        <v>169</v>
      </c>
      <c r="AY416" s="25" t="s">
        <v>146</v>
      </c>
      <c r="BE416" s="248">
        <f>IF(N416="základní",J416,0)</f>
        <v>0</v>
      </c>
      <c r="BF416" s="248">
        <f>IF(N416="snížená",J416,0)</f>
        <v>0</v>
      </c>
      <c r="BG416" s="248">
        <f>IF(N416="zákl. přenesená",J416,0)</f>
        <v>0</v>
      </c>
      <c r="BH416" s="248">
        <f>IF(N416="sníž. přenesená",J416,0)</f>
        <v>0</v>
      </c>
      <c r="BI416" s="248">
        <f>IF(N416="nulová",J416,0)</f>
        <v>0</v>
      </c>
      <c r="BJ416" s="25" t="s">
        <v>25</v>
      </c>
      <c r="BK416" s="248">
        <f>ROUND(I416*H416,2)</f>
        <v>0</v>
      </c>
      <c r="BL416" s="25" t="s">
        <v>154</v>
      </c>
      <c r="BM416" s="25" t="s">
        <v>546</v>
      </c>
    </row>
    <row r="417" s="1" customFormat="1">
      <c r="B417" s="48"/>
      <c r="C417" s="76"/>
      <c r="D417" s="249" t="s">
        <v>156</v>
      </c>
      <c r="E417" s="76"/>
      <c r="F417" s="250" t="s">
        <v>400</v>
      </c>
      <c r="G417" s="76"/>
      <c r="H417" s="76"/>
      <c r="I417" s="205"/>
      <c r="J417" s="76"/>
      <c r="K417" s="76"/>
      <c r="L417" s="74"/>
      <c r="M417" s="251"/>
      <c r="N417" s="49"/>
      <c r="O417" s="49"/>
      <c r="P417" s="49"/>
      <c r="Q417" s="49"/>
      <c r="R417" s="49"/>
      <c r="S417" s="49"/>
      <c r="T417" s="97"/>
      <c r="AT417" s="25" t="s">
        <v>156</v>
      </c>
      <c r="AU417" s="25" t="s">
        <v>169</v>
      </c>
    </row>
    <row r="418" s="12" customFormat="1">
      <c r="B418" s="253"/>
      <c r="C418" s="254"/>
      <c r="D418" s="249" t="s">
        <v>160</v>
      </c>
      <c r="E418" s="255" t="s">
        <v>83</v>
      </c>
      <c r="F418" s="256" t="s">
        <v>537</v>
      </c>
      <c r="G418" s="254"/>
      <c r="H418" s="255" t="s">
        <v>83</v>
      </c>
      <c r="I418" s="257"/>
      <c r="J418" s="254"/>
      <c r="K418" s="254"/>
      <c r="L418" s="258"/>
      <c r="M418" s="259"/>
      <c r="N418" s="260"/>
      <c r="O418" s="260"/>
      <c r="P418" s="260"/>
      <c r="Q418" s="260"/>
      <c r="R418" s="260"/>
      <c r="S418" s="260"/>
      <c r="T418" s="261"/>
      <c r="AT418" s="262" t="s">
        <v>160</v>
      </c>
      <c r="AU418" s="262" t="s">
        <v>169</v>
      </c>
      <c r="AV418" s="12" t="s">
        <v>25</v>
      </c>
      <c r="AW418" s="12" t="s">
        <v>162</v>
      </c>
      <c r="AX418" s="12" t="s">
        <v>85</v>
      </c>
      <c r="AY418" s="262" t="s">
        <v>146</v>
      </c>
    </row>
    <row r="419" s="13" customFormat="1">
      <c r="B419" s="263"/>
      <c r="C419" s="264"/>
      <c r="D419" s="249" t="s">
        <v>160</v>
      </c>
      <c r="E419" s="265" t="s">
        <v>83</v>
      </c>
      <c r="F419" s="266" t="s">
        <v>92</v>
      </c>
      <c r="G419" s="264"/>
      <c r="H419" s="267">
        <v>2</v>
      </c>
      <c r="I419" s="268"/>
      <c r="J419" s="264"/>
      <c r="K419" s="264"/>
      <c r="L419" s="269"/>
      <c r="M419" s="270"/>
      <c r="N419" s="271"/>
      <c r="O419" s="271"/>
      <c r="P419" s="271"/>
      <c r="Q419" s="271"/>
      <c r="R419" s="271"/>
      <c r="S419" s="271"/>
      <c r="T419" s="272"/>
      <c r="AT419" s="273" t="s">
        <v>160</v>
      </c>
      <c r="AU419" s="273" t="s">
        <v>169</v>
      </c>
      <c r="AV419" s="13" t="s">
        <v>92</v>
      </c>
      <c r="AW419" s="13" t="s">
        <v>162</v>
      </c>
      <c r="AX419" s="13" t="s">
        <v>85</v>
      </c>
      <c r="AY419" s="273" t="s">
        <v>146</v>
      </c>
    </row>
    <row r="420" s="11" customFormat="1" ht="22.32" customHeight="1">
      <c r="B420" s="221"/>
      <c r="C420" s="222"/>
      <c r="D420" s="223" t="s">
        <v>84</v>
      </c>
      <c r="E420" s="235" t="s">
        <v>547</v>
      </c>
      <c r="F420" s="235" t="s">
        <v>548</v>
      </c>
      <c r="G420" s="222"/>
      <c r="H420" s="222"/>
      <c r="I420" s="225"/>
      <c r="J420" s="236">
        <f>BK420</f>
        <v>0</v>
      </c>
      <c r="K420" s="222"/>
      <c r="L420" s="227"/>
      <c r="M420" s="228"/>
      <c r="N420" s="229"/>
      <c r="O420" s="229"/>
      <c r="P420" s="230">
        <f>SUM(P421:P557)</f>
        <v>0</v>
      </c>
      <c r="Q420" s="229"/>
      <c r="R420" s="230">
        <f>SUM(R421:R557)</f>
        <v>0</v>
      </c>
      <c r="S420" s="229"/>
      <c r="T420" s="231">
        <f>SUM(T421:T557)</f>
        <v>159.52700000000002</v>
      </c>
      <c r="AR420" s="232" t="s">
        <v>25</v>
      </c>
      <c r="AT420" s="233" t="s">
        <v>84</v>
      </c>
      <c r="AU420" s="233" t="s">
        <v>92</v>
      </c>
      <c r="AY420" s="232" t="s">
        <v>146</v>
      </c>
      <c r="BK420" s="234">
        <f>SUM(BK421:BK557)</f>
        <v>0</v>
      </c>
    </row>
    <row r="421" s="1" customFormat="1" ht="16.5" customHeight="1">
      <c r="B421" s="48"/>
      <c r="C421" s="237" t="s">
        <v>549</v>
      </c>
      <c r="D421" s="237" t="s">
        <v>149</v>
      </c>
      <c r="E421" s="238" t="s">
        <v>550</v>
      </c>
      <c r="F421" s="239" t="s">
        <v>551</v>
      </c>
      <c r="G421" s="240" t="s">
        <v>256</v>
      </c>
      <c r="H421" s="241">
        <v>104</v>
      </c>
      <c r="I421" s="242"/>
      <c r="J421" s="243">
        <f>ROUND(I421*H421,2)</f>
        <v>0</v>
      </c>
      <c r="K421" s="239" t="s">
        <v>153</v>
      </c>
      <c r="L421" s="74"/>
      <c r="M421" s="244" t="s">
        <v>83</v>
      </c>
      <c r="N421" s="245" t="s">
        <v>55</v>
      </c>
      <c r="O421" s="49"/>
      <c r="P421" s="246">
        <f>O421*H421</f>
        <v>0</v>
      </c>
      <c r="Q421" s="246">
        <v>0</v>
      </c>
      <c r="R421" s="246">
        <f>Q421*H421</f>
        <v>0</v>
      </c>
      <c r="S421" s="246">
        <v>0.28100000000000003</v>
      </c>
      <c r="T421" s="247">
        <f>S421*H421</f>
        <v>29.224000000000004</v>
      </c>
      <c r="AR421" s="25" t="s">
        <v>154</v>
      </c>
      <c r="AT421" s="25" t="s">
        <v>149</v>
      </c>
      <c r="AU421" s="25" t="s">
        <v>169</v>
      </c>
      <c r="AY421" s="25" t="s">
        <v>146</v>
      </c>
      <c r="BE421" s="248">
        <f>IF(N421="základní",J421,0)</f>
        <v>0</v>
      </c>
      <c r="BF421" s="248">
        <f>IF(N421="snížená",J421,0)</f>
        <v>0</v>
      </c>
      <c r="BG421" s="248">
        <f>IF(N421="zákl. přenesená",J421,0)</f>
        <v>0</v>
      </c>
      <c r="BH421" s="248">
        <f>IF(N421="sníž. přenesená",J421,0)</f>
        <v>0</v>
      </c>
      <c r="BI421" s="248">
        <f>IF(N421="nulová",J421,0)</f>
        <v>0</v>
      </c>
      <c r="BJ421" s="25" t="s">
        <v>25</v>
      </c>
      <c r="BK421" s="248">
        <f>ROUND(I421*H421,2)</f>
        <v>0</v>
      </c>
      <c r="BL421" s="25" t="s">
        <v>154</v>
      </c>
      <c r="BM421" s="25" t="s">
        <v>552</v>
      </c>
    </row>
    <row r="422" s="1" customFormat="1">
      <c r="B422" s="48"/>
      <c r="C422" s="76"/>
      <c r="D422" s="249" t="s">
        <v>156</v>
      </c>
      <c r="E422" s="76"/>
      <c r="F422" s="250" t="s">
        <v>553</v>
      </c>
      <c r="G422" s="76"/>
      <c r="H422" s="76"/>
      <c r="I422" s="205"/>
      <c r="J422" s="76"/>
      <c r="K422" s="76"/>
      <c r="L422" s="74"/>
      <c r="M422" s="251"/>
      <c r="N422" s="49"/>
      <c r="O422" s="49"/>
      <c r="P422" s="49"/>
      <c r="Q422" s="49"/>
      <c r="R422" s="49"/>
      <c r="S422" s="49"/>
      <c r="T422" s="97"/>
      <c r="AT422" s="25" t="s">
        <v>156</v>
      </c>
      <c r="AU422" s="25" t="s">
        <v>169</v>
      </c>
    </row>
    <row r="423" s="1" customFormat="1">
      <c r="B423" s="48"/>
      <c r="C423" s="76"/>
      <c r="D423" s="249" t="s">
        <v>158</v>
      </c>
      <c r="E423" s="76"/>
      <c r="F423" s="252" t="s">
        <v>554</v>
      </c>
      <c r="G423" s="76"/>
      <c r="H423" s="76"/>
      <c r="I423" s="205"/>
      <c r="J423" s="76"/>
      <c r="K423" s="76"/>
      <c r="L423" s="74"/>
      <c r="M423" s="251"/>
      <c r="N423" s="49"/>
      <c r="O423" s="49"/>
      <c r="P423" s="49"/>
      <c r="Q423" s="49"/>
      <c r="R423" s="49"/>
      <c r="S423" s="49"/>
      <c r="T423" s="97"/>
      <c r="AT423" s="25" t="s">
        <v>158</v>
      </c>
      <c r="AU423" s="25" t="s">
        <v>169</v>
      </c>
    </row>
    <row r="424" s="12" customFormat="1">
      <c r="B424" s="253"/>
      <c r="C424" s="254"/>
      <c r="D424" s="249" t="s">
        <v>160</v>
      </c>
      <c r="E424" s="255" t="s">
        <v>83</v>
      </c>
      <c r="F424" s="256" t="s">
        <v>555</v>
      </c>
      <c r="G424" s="254"/>
      <c r="H424" s="255" t="s">
        <v>83</v>
      </c>
      <c r="I424" s="257"/>
      <c r="J424" s="254"/>
      <c r="K424" s="254"/>
      <c r="L424" s="258"/>
      <c r="M424" s="259"/>
      <c r="N424" s="260"/>
      <c r="O424" s="260"/>
      <c r="P424" s="260"/>
      <c r="Q424" s="260"/>
      <c r="R424" s="260"/>
      <c r="S424" s="260"/>
      <c r="T424" s="261"/>
      <c r="AT424" s="262" t="s">
        <v>160</v>
      </c>
      <c r="AU424" s="262" t="s">
        <v>169</v>
      </c>
      <c r="AV424" s="12" t="s">
        <v>25</v>
      </c>
      <c r="AW424" s="12" t="s">
        <v>162</v>
      </c>
      <c r="AX424" s="12" t="s">
        <v>85</v>
      </c>
      <c r="AY424" s="262" t="s">
        <v>146</v>
      </c>
    </row>
    <row r="425" s="13" customFormat="1">
      <c r="B425" s="263"/>
      <c r="C425" s="264"/>
      <c r="D425" s="249" t="s">
        <v>160</v>
      </c>
      <c r="E425" s="265" t="s">
        <v>83</v>
      </c>
      <c r="F425" s="266" t="s">
        <v>556</v>
      </c>
      <c r="G425" s="264"/>
      <c r="H425" s="267">
        <v>104</v>
      </c>
      <c r="I425" s="268"/>
      <c r="J425" s="264"/>
      <c r="K425" s="264"/>
      <c r="L425" s="269"/>
      <c r="M425" s="270"/>
      <c r="N425" s="271"/>
      <c r="O425" s="271"/>
      <c r="P425" s="271"/>
      <c r="Q425" s="271"/>
      <c r="R425" s="271"/>
      <c r="S425" s="271"/>
      <c r="T425" s="272"/>
      <c r="AT425" s="273" t="s">
        <v>160</v>
      </c>
      <c r="AU425" s="273" t="s">
        <v>169</v>
      </c>
      <c r="AV425" s="13" t="s">
        <v>92</v>
      </c>
      <c r="AW425" s="13" t="s">
        <v>162</v>
      </c>
      <c r="AX425" s="13" t="s">
        <v>85</v>
      </c>
      <c r="AY425" s="273" t="s">
        <v>146</v>
      </c>
    </row>
    <row r="426" s="1" customFormat="1" ht="25.5" customHeight="1">
      <c r="B426" s="48"/>
      <c r="C426" s="237" t="s">
        <v>557</v>
      </c>
      <c r="D426" s="237" t="s">
        <v>149</v>
      </c>
      <c r="E426" s="238" t="s">
        <v>558</v>
      </c>
      <c r="F426" s="239" t="s">
        <v>559</v>
      </c>
      <c r="G426" s="240" t="s">
        <v>256</v>
      </c>
      <c r="H426" s="241">
        <v>298</v>
      </c>
      <c r="I426" s="242"/>
      <c r="J426" s="243">
        <f>ROUND(I426*H426,2)</f>
        <v>0</v>
      </c>
      <c r="K426" s="239" t="s">
        <v>153</v>
      </c>
      <c r="L426" s="74"/>
      <c r="M426" s="244" t="s">
        <v>83</v>
      </c>
      <c r="N426" s="245" t="s">
        <v>55</v>
      </c>
      <c r="O426" s="49"/>
      <c r="P426" s="246">
        <f>O426*H426</f>
        <v>0</v>
      </c>
      <c r="Q426" s="246">
        <v>0</v>
      </c>
      <c r="R426" s="246">
        <f>Q426*H426</f>
        <v>0</v>
      </c>
      <c r="S426" s="246">
        <v>0.32000000000000001</v>
      </c>
      <c r="T426" s="247">
        <f>S426*H426</f>
        <v>95.359999999999999</v>
      </c>
      <c r="AR426" s="25" t="s">
        <v>154</v>
      </c>
      <c r="AT426" s="25" t="s">
        <v>149</v>
      </c>
      <c r="AU426" s="25" t="s">
        <v>169</v>
      </c>
      <c r="AY426" s="25" t="s">
        <v>146</v>
      </c>
      <c r="BE426" s="248">
        <f>IF(N426="základní",J426,0)</f>
        <v>0</v>
      </c>
      <c r="BF426" s="248">
        <f>IF(N426="snížená",J426,0)</f>
        <v>0</v>
      </c>
      <c r="BG426" s="248">
        <f>IF(N426="zákl. přenesená",J426,0)</f>
        <v>0</v>
      </c>
      <c r="BH426" s="248">
        <f>IF(N426="sníž. přenesená",J426,0)</f>
        <v>0</v>
      </c>
      <c r="BI426" s="248">
        <f>IF(N426="nulová",J426,0)</f>
        <v>0</v>
      </c>
      <c r="BJ426" s="25" t="s">
        <v>25</v>
      </c>
      <c r="BK426" s="248">
        <f>ROUND(I426*H426,2)</f>
        <v>0</v>
      </c>
      <c r="BL426" s="25" t="s">
        <v>154</v>
      </c>
      <c r="BM426" s="25" t="s">
        <v>560</v>
      </c>
    </row>
    <row r="427" s="1" customFormat="1">
      <c r="B427" s="48"/>
      <c r="C427" s="76"/>
      <c r="D427" s="249" t="s">
        <v>156</v>
      </c>
      <c r="E427" s="76"/>
      <c r="F427" s="250" t="s">
        <v>561</v>
      </c>
      <c r="G427" s="76"/>
      <c r="H427" s="76"/>
      <c r="I427" s="205"/>
      <c r="J427" s="76"/>
      <c r="K427" s="76"/>
      <c r="L427" s="74"/>
      <c r="M427" s="251"/>
      <c r="N427" s="49"/>
      <c r="O427" s="49"/>
      <c r="P427" s="49"/>
      <c r="Q427" s="49"/>
      <c r="R427" s="49"/>
      <c r="S427" s="49"/>
      <c r="T427" s="97"/>
      <c r="AT427" s="25" t="s">
        <v>156</v>
      </c>
      <c r="AU427" s="25" t="s">
        <v>169</v>
      </c>
    </row>
    <row r="428" s="1" customFormat="1">
      <c r="B428" s="48"/>
      <c r="C428" s="76"/>
      <c r="D428" s="249" t="s">
        <v>158</v>
      </c>
      <c r="E428" s="76"/>
      <c r="F428" s="252" t="s">
        <v>562</v>
      </c>
      <c r="G428" s="76"/>
      <c r="H428" s="76"/>
      <c r="I428" s="205"/>
      <c r="J428" s="76"/>
      <c r="K428" s="76"/>
      <c r="L428" s="74"/>
      <c r="M428" s="251"/>
      <c r="N428" s="49"/>
      <c r="O428" s="49"/>
      <c r="P428" s="49"/>
      <c r="Q428" s="49"/>
      <c r="R428" s="49"/>
      <c r="S428" s="49"/>
      <c r="T428" s="97"/>
      <c r="AT428" s="25" t="s">
        <v>158</v>
      </c>
      <c r="AU428" s="25" t="s">
        <v>169</v>
      </c>
    </row>
    <row r="429" s="12" customFormat="1">
      <c r="B429" s="253"/>
      <c r="C429" s="254"/>
      <c r="D429" s="249" t="s">
        <v>160</v>
      </c>
      <c r="E429" s="255" t="s">
        <v>83</v>
      </c>
      <c r="F429" s="256" t="s">
        <v>563</v>
      </c>
      <c r="G429" s="254"/>
      <c r="H429" s="255" t="s">
        <v>83</v>
      </c>
      <c r="I429" s="257"/>
      <c r="J429" s="254"/>
      <c r="K429" s="254"/>
      <c r="L429" s="258"/>
      <c r="M429" s="259"/>
      <c r="N429" s="260"/>
      <c r="O429" s="260"/>
      <c r="P429" s="260"/>
      <c r="Q429" s="260"/>
      <c r="R429" s="260"/>
      <c r="S429" s="260"/>
      <c r="T429" s="261"/>
      <c r="AT429" s="262" t="s">
        <v>160</v>
      </c>
      <c r="AU429" s="262" t="s">
        <v>169</v>
      </c>
      <c r="AV429" s="12" t="s">
        <v>25</v>
      </c>
      <c r="AW429" s="12" t="s">
        <v>162</v>
      </c>
      <c r="AX429" s="12" t="s">
        <v>85</v>
      </c>
      <c r="AY429" s="262" t="s">
        <v>146</v>
      </c>
    </row>
    <row r="430" s="13" customFormat="1">
      <c r="B430" s="263"/>
      <c r="C430" s="264"/>
      <c r="D430" s="249" t="s">
        <v>160</v>
      </c>
      <c r="E430" s="265" t="s">
        <v>83</v>
      </c>
      <c r="F430" s="266" t="s">
        <v>564</v>
      </c>
      <c r="G430" s="264"/>
      <c r="H430" s="267">
        <v>298</v>
      </c>
      <c r="I430" s="268"/>
      <c r="J430" s="264"/>
      <c r="K430" s="264"/>
      <c r="L430" s="269"/>
      <c r="M430" s="270"/>
      <c r="N430" s="271"/>
      <c r="O430" s="271"/>
      <c r="P430" s="271"/>
      <c r="Q430" s="271"/>
      <c r="R430" s="271"/>
      <c r="S430" s="271"/>
      <c r="T430" s="272"/>
      <c r="AT430" s="273" t="s">
        <v>160</v>
      </c>
      <c r="AU430" s="273" t="s">
        <v>169</v>
      </c>
      <c r="AV430" s="13" t="s">
        <v>92</v>
      </c>
      <c r="AW430" s="13" t="s">
        <v>162</v>
      </c>
      <c r="AX430" s="13" t="s">
        <v>85</v>
      </c>
      <c r="AY430" s="273" t="s">
        <v>146</v>
      </c>
    </row>
    <row r="431" s="1" customFormat="1" ht="25.5" customHeight="1">
      <c r="B431" s="48"/>
      <c r="C431" s="237" t="s">
        <v>565</v>
      </c>
      <c r="D431" s="237" t="s">
        <v>149</v>
      </c>
      <c r="E431" s="238" t="s">
        <v>566</v>
      </c>
      <c r="F431" s="239" t="s">
        <v>567</v>
      </c>
      <c r="G431" s="240" t="s">
        <v>385</v>
      </c>
      <c r="H431" s="241">
        <v>3</v>
      </c>
      <c r="I431" s="242"/>
      <c r="J431" s="243">
        <f>ROUND(I431*H431,2)</f>
        <v>0</v>
      </c>
      <c r="K431" s="239" t="s">
        <v>153</v>
      </c>
      <c r="L431" s="74"/>
      <c r="M431" s="244" t="s">
        <v>83</v>
      </c>
      <c r="N431" s="245" t="s">
        <v>55</v>
      </c>
      <c r="O431" s="49"/>
      <c r="P431" s="246">
        <f>O431*H431</f>
        <v>0</v>
      </c>
      <c r="Q431" s="246">
        <v>0</v>
      </c>
      <c r="R431" s="246">
        <f>Q431*H431</f>
        <v>0</v>
      </c>
      <c r="S431" s="246">
        <v>2.1000000000000001</v>
      </c>
      <c r="T431" s="247">
        <f>S431*H431</f>
        <v>6.3000000000000007</v>
      </c>
      <c r="AR431" s="25" t="s">
        <v>154</v>
      </c>
      <c r="AT431" s="25" t="s">
        <v>149</v>
      </c>
      <c r="AU431" s="25" t="s">
        <v>169</v>
      </c>
      <c r="AY431" s="25" t="s">
        <v>146</v>
      </c>
      <c r="BE431" s="248">
        <f>IF(N431="základní",J431,0)</f>
        <v>0</v>
      </c>
      <c r="BF431" s="248">
        <f>IF(N431="snížená",J431,0)</f>
        <v>0</v>
      </c>
      <c r="BG431" s="248">
        <f>IF(N431="zákl. přenesená",J431,0)</f>
        <v>0</v>
      </c>
      <c r="BH431" s="248">
        <f>IF(N431="sníž. přenesená",J431,0)</f>
        <v>0</v>
      </c>
      <c r="BI431" s="248">
        <f>IF(N431="nulová",J431,0)</f>
        <v>0</v>
      </c>
      <c r="BJ431" s="25" t="s">
        <v>25</v>
      </c>
      <c r="BK431" s="248">
        <f>ROUND(I431*H431,2)</f>
        <v>0</v>
      </c>
      <c r="BL431" s="25" t="s">
        <v>154</v>
      </c>
      <c r="BM431" s="25" t="s">
        <v>568</v>
      </c>
    </row>
    <row r="432" s="1" customFormat="1">
      <c r="B432" s="48"/>
      <c r="C432" s="76"/>
      <c r="D432" s="249" t="s">
        <v>156</v>
      </c>
      <c r="E432" s="76"/>
      <c r="F432" s="250" t="s">
        <v>569</v>
      </c>
      <c r="G432" s="76"/>
      <c r="H432" s="76"/>
      <c r="I432" s="205"/>
      <c r="J432" s="76"/>
      <c r="K432" s="76"/>
      <c r="L432" s="74"/>
      <c r="M432" s="251"/>
      <c r="N432" s="49"/>
      <c r="O432" s="49"/>
      <c r="P432" s="49"/>
      <c r="Q432" s="49"/>
      <c r="R432" s="49"/>
      <c r="S432" s="49"/>
      <c r="T432" s="97"/>
      <c r="AT432" s="25" t="s">
        <v>156</v>
      </c>
      <c r="AU432" s="25" t="s">
        <v>169</v>
      </c>
    </row>
    <row r="433" s="1" customFormat="1">
      <c r="B433" s="48"/>
      <c r="C433" s="76"/>
      <c r="D433" s="249" t="s">
        <v>158</v>
      </c>
      <c r="E433" s="76"/>
      <c r="F433" s="252" t="s">
        <v>570</v>
      </c>
      <c r="G433" s="76"/>
      <c r="H433" s="76"/>
      <c r="I433" s="205"/>
      <c r="J433" s="76"/>
      <c r="K433" s="76"/>
      <c r="L433" s="74"/>
      <c r="M433" s="251"/>
      <c r="N433" s="49"/>
      <c r="O433" s="49"/>
      <c r="P433" s="49"/>
      <c r="Q433" s="49"/>
      <c r="R433" s="49"/>
      <c r="S433" s="49"/>
      <c r="T433" s="97"/>
      <c r="AT433" s="25" t="s">
        <v>158</v>
      </c>
      <c r="AU433" s="25" t="s">
        <v>169</v>
      </c>
    </row>
    <row r="434" s="12" customFormat="1">
      <c r="B434" s="253"/>
      <c r="C434" s="254"/>
      <c r="D434" s="249" t="s">
        <v>160</v>
      </c>
      <c r="E434" s="255" t="s">
        <v>83</v>
      </c>
      <c r="F434" s="256" t="s">
        <v>571</v>
      </c>
      <c r="G434" s="254"/>
      <c r="H434" s="255" t="s">
        <v>83</v>
      </c>
      <c r="I434" s="257"/>
      <c r="J434" s="254"/>
      <c r="K434" s="254"/>
      <c r="L434" s="258"/>
      <c r="M434" s="259"/>
      <c r="N434" s="260"/>
      <c r="O434" s="260"/>
      <c r="P434" s="260"/>
      <c r="Q434" s="260"/>
      <c r="R434" s="260"/>
      <c r="S434" s="260"/>
      <c r="T434" s="261"/>
      <c r="AT434" s="262" t="s">
        <v>160</v>
      </c>
      <c r="AU434" s="262" t="s">
        <v>169</v>
      </c>
      <c r="AV434" s="12" t="s">
        <v>25</v>
      </c>
      <c r="AW434" s="12" t="s">
        <v>162</v>
      </c>
      <c r="AX434" s="12" t="s">
        <v>85</v>
      </c>
      <c r="AY434" s="262" t="s">
        <v>146</v>
      </c>
    </row>
    <row r="435" s="13" customFormat="1">
      <c r="B435" s="263"/>
      <c r="C435" s="264"/>
      <c r="D435" s="249" t="s">
        <v>160</v>
      </c>
      <c r="E435" s="265" t="s">
        <v>83</v>
      </c>
      <c r="F435" s="266" t="s">
        <v>169</v>
      </c>
      <c r="G435" s="264"/>
      <c r="H435" s="267">
        <v>3</v>
      </c>
      <c r="I435" s="268"/>
      <c r="J435" s="264"/>
      <c r="K435" s="264"/>
      <c r="L435" s="269"/>
      <c r="M435" s="270"/>
      <c r="N435" s="271"/>
      <c r="O435" s="271"/>
      <c r="P435" s="271"/>
      <c r="Q435" s="271"/>
      <c r="R435" s="271"/>
      <c r="S435" s="271"/>
      <c r="T435" s="272"/>
      <c r="AT435" s="273" t="s">
        <v>160</v>
      </c>
      <c r="AU435" s="273" t="s">
        <v>169</v>
      </c>
      <c r="AV435" s="13" t="s">
        <v>92</v>
      </c>
      <c r="AW435" s="13" t="s">
        <v>162</v>
      </c>
      <c r="AX435" s="13" t="s">
        <v>25</v>
      </c>
      <c r="AY435" s="273" t="s">
        <v>146</v>
      </c>
    </row>
    <row r="436" s="1" customFormat="1" ht="25.5" customHeight="1">
      <c r="B436" s="48"/>
      <c r="C436" s="237" t="s">
        <v>572</v>
      </c>
      <c r="D436" s="237" t="s">
        <v>149</v>
      </c>
      <c r="E436" s="238" t="s">
        <v>573</v>
      </c>
      <c r="F436" s="239" t="s">
        <v>574</v>
      </c>
      <c r="G436" s="240" t="s">
        <v>256</v>
      </c>
      <c r="H436" s="241">
        <v>298</v>
      </c>
      <c r="I436" s="242"/>
      <c r="J436" s="243">
        <f>ROUND(I436*H436,2)</f>
        <v>0</v>
      </c>
      <c r="K436" s="239" t="s">
        <v>153</v>
      </c>
      <c r="L436" s="74"/>
      <c r="M436" s="244" t="s">
        <v>83</v>
      </c>
      <c r="N436" s="245" t="s">
        <v>55</v>
      </c>
      <c r="O436" s="49"/>
      <c r="P436" s="246">
        <f>O436*H436</f>
        <v>0</v>
      </c>
      <c r="Q436" s="246">
        <v>0</v>
      </c>
      <c r="R436" s="246">
        <f>Q436*H436</f>
        <v>0</v>
      </c>
      <c r="S436" s="246">
        <v>0</v>
      </c>
      <c r="T436" s="247">
        <f>S436*H436</f>
        <v>0</v>
      </c>
      <c r="AR436" s="25" t="s">
        <v>154</v>
      </c>
      <c r="AT436" s="25" t="s">
        <v>149</v>
      </c>
      <c r="AU436" s="25" t="s">
        <v>169</v>
      </c>
      <c r="AY436" s="25" t="s">
        <v>146</v>
      </c>
      <c r="BE436" s="248">
        <f>IF(N436="základní",J436,0)</f>
        <v>0</v>
      </c>
      <c r="BF436" s="248">
        <f>IF(N436="snížená",J436,0)</f>
        <v>0</v>
      </c>
      <c r="BG436" s="248">
        <f>IF(N436="zákl. přenesená",J436,0)</f>
        <v>0</v>
      </c>
      <c r="BH436" s="248">
        <f>IF(N436="sníž. přenesená",J436,0)</f>
        <v>0</v>
      </c>
      <c r="BI436" s="248">
        <f>IF(N436="nulová",J436,0)</f>
        <v>0</v>
      </c>
      <c r="BJ436" s="25" t="s">
        <v>25</v>
      </c>
      <c r="BK436" s="248">
        <f>ROUND(I436*H436,2)</f>
        <v>0</v>
      </c>
      <c r="BL436" s="25" t="s">
        <v>154</v>
      </c>
      <c r="BM436" s="25" t="s">
        <v>575</v>
      </c>
    </row>
    <row r="437" s="1" customFormat="1">
      <c r="B437" s="48"/>
      <c r="C437" s="76"/>
      <c r="D437" s="249" t="s">
        <v>156</v>
      </c>
      <c r="E437" s="76"/>
      <c r="F437" s="250" t="s">
        <v>576</v>
      </c>
      <c r="G437" s="76"/>
      <c r="H437" s="76"/>
      <c r="I437" s="205"/>
      <c r="J437" s="76"/>
      <c r="K437" s="76"/>
      <c r="L437" s="74"/>
      <c r="M437" s="251"/>
      <c r="N437" s="49"/>
      <c r="O437" s="49"/>
      <c r="P437" s="49"/>
      <c r="Q437" s="49"/>
      <c r="R437" s="49"/>
      <c r="S437" s="49"/>
      <c r="T437" s="97"/>
      <c r="AT437" s="25" t="s">
        <v>156</v>
      </c>
      <c r="AU437" s="25" t="s">
        <v>169</v>
      </c>
    </row>
    <row r="438" s="1" customFormat="1">
      <c r="B438" s="48"/>
      <c r="C438" s="76"/>
      <c r="D438" s="249" t="s">
        <v>158</v>
      </c>
      <c r="E438" s="76"/>
      <c r="F438" s="252" t="s">
        <v>577</v>
      </c>
      <c r="G438" s="76"/>
      <c r="H438" s="76"/>
      <c r="I438" s="205"/>
      <c r="J438" s="76"/>
      <c r="K438" s="76"/>
      <c r="L438" s="74"/>
      <c r="M438" s="251"/>
      <c r="N438" s="49"/>
      <c r="O438" s="49"/>
      <c r="P438" s="49"/>
      <c r="Q438" s="49"/>
      <c r="R438" s="49"/>
      <c r="S438" s="49"/>
      <c r="T438" s="97"/>
      <c r="AT438" s="25" t="s">
        <v>158</v>
      </c>
      <c r="AU438" s="25" t="s">
        <v>169</v>
      </c>
    </row>
    <row r="439" s="12" customFormat="1">
      <c r="B439" s="253"/>
      <c r="C439" s="254"/>
      <c r="D439" s="249" t="s">
        <v>160</v>
      </c>
      <c r="E439" s="255" t="s">
        <v>83</v>
      </c>
      <c r="F439" s="256" t="s">
        <v>563</v>
      </c>
      <c r="G439" s="254"/>
      <c r="H439" s="255" t="s">
        <v>83</v>
      </c>
      <c r="I439" s="257"/>
      <c r="J439" s="254"/>
      <c r="K439" s="254"/>
      <c r="L439" s="258"/>
      <c r="M439" s="259"/>
      <c r="N439" s="260"/>
      <c r="O439" s="260"/>
      <c r="P439" s="260"/>
      <c r="Q439" s="260"/>
      <c r="R439" s="260"/>
      <c r="S439" s="260"/>
      <c r="T439" s="261"/>
      <c r="AT439" s="262" t="s">
        <v>160</v>
      </c>
      <c r="AU439" s="262" t="s">
        <v>169</v>
      </c>
      <c r="AV439" s="12" t="s">
        <v>25</v>
      </c>
      <c r="AW439" s="12" t="s">
        <v>162</v>
      </c>
      <c r="AX439" s="12" t="s">
        <v>85</v>
      </c>
      <c r="AY439" s="262" t="s">
        <v>146</v>
      </c>
    </row>
    <row r="440" s="13" customFormat="1">
      <c r="B440" s="263"/>
      <c r="C440" s="264"/>
      <c r="D440" s="249" t="s">
        <v>160</v>
      </c>
      <c r="E440" s="265" t="s">
        <v>83</v>
      </c>
      <c r="F440" s="266" t="s">
        <v>564</v>
      </c>
      <c r="G440" s="264"/>
      <c r="H440" s="267">
        <v>298</v>
      </c>
      <c r="I440" s="268"/>
      <c r="J440" s="264"/>
      <c r="K440" s="264"/>
      <c r="L440" s="269"/>
      <c r="M440" s="270"/>
      <c r="N440" s="271"/>
      <c r="O440" s="271"/>
      <c r="P440" s="271"/>
      <c r="Q440" s="271"/>
      <c r="R440" s="271"/>
      <c r="S440" s="271"/>
      <c r="T440" s="272"/>
      <c r="AT440" s="273" t="s">
        <v>160</v>
      </c>
      <c r="AU440" s="273" t="s">
        <v>169</v>
      </c>
      <c r="AV440" s="13" t="s">
        <v>92</v>
      </c>
      <c r="AW440" s="13" t="s">
        <v>162</v>
      </c>
      <c r="AX440" s="13" t="s">
        <v>85</v>
      </c>
      <c r="AY440" s="273" t="s">
        <v>146</v>
      </c>
    </row>
    <row r="441" s="1" customFormat="1" ht="16.5" customHeight="1">
      <c r="B441" s="48"/>
      <c r="C441" s="237" t="s">
        <v>578</v>
      </c>
      <c r="D441" s="237" t="s">
        <v>149</v>
      </c>
      <c r="E441" s="238" t="s">
        <v>579</v>
      </c>
      <c r="F441" s="239" t="s">
        <v>580</v>
      </c>
      <c r="G441" s="240" t="s">
        <v>256</v>
      </c>
      <c r="H441" s="241">
        <v>104</v>
      </c>
      <c r="I441" s="242"/>
      <c r="J441" s="243">
        <f>ROUND(I441*H441,2)</f>
        <v>0</v>
      </c>
      <c r="K441" s="239" t="s">
        <v>153</v>
      </c>
      <c r="L441" s="74"/>
      <c r="M441" s="244" t="s">
        <v>83</v>
      </c>
      <c r="N441" s="245" t="s">
        <v>55</v>
      </c>
      <c r="O441" s="49"/>
      <c r="P441" s="246">
        <f>O441*H441</f>
        <v>0</v>
      </c>
      <c r="Q441" s="246">
        <v>0</v>
      </c>
      <c r="R441" s="246">
        <f>Q441*H441</f>
        <v>0</v>
      </c>
      <c r="S441" s="246">
        <v>0</v>
      </c>
      <c r="T441" s="247">
        <f>S441*H441</f>
        <v>0</v>
      </c>
      <c r="AR441" s="25" t="s">
        <v>154</v>
      </c>
      <c r="AT441" s="25" t="s">
        <v>149</v>
      </c>
      <c r="AU441" s="25" t="s">
        <v>169</v>
      </c>
      <c r="AY441" s="25" t="s">
        <v>146</v>
      </c>
      <c r="BE441" s="248">
        <f>IF(N441="základní",J441,0)</f>
        <v>0</v>
      </c>
      <c r="BF441" s="248">
        <f>IF(N441="snížená",J441,0)</f>
        <v>0</v>
      </c>
      <c r="BG441" s="248">
        <f>IF(N441="zákl. přenesená",J441,0)</f>
        <v>0</v>
      </c>
      <c r="BH441" s="248">
        <f>IF(N441="sníž. přenesená",J441,0)</f>
        <v>0</v>
      </c>
      <c r="BI441" s="248">
        <f>IF(N441="nulová",J441,0)</f>
        <v>0</v>
      </c>
      <c r="BJ441" s="25" t="s">
        <v>25</v>
      </c>
      <c r="BK441" s="248">
        <f>ROUND(I441*H441,2)</f>
        <v>0</v>
      </c>
      <c r="BL441" s="25" t="s">
        <v>154</v>
      </c>
      <c r="BM441" s="25" t="s">
        <v>581</v>
      </c>
    </row>
    <row r="442" s="1" customFormat="1">
      <c r="B442" s="48"/>
      <c r="C442" s="76"/>
      <c r="D442" s="249" t="s">
        <v>156</v>
      </c>
      <c r="E442" s="76"/>
      <c r="F442" s="250" t="s">
        <v>582</v>
      </c>
      <c r="G442" s="76"/>
      <c r="H442" s="76"/>
      <c r="I442" s="205"/>
      <c r="J442" s="76"/>
      <c r="K442" s="76"/>
      <c r="L442" s="74"/>
      <c r="M442" s="251"/>
      <c r="N442" s="49"/>
      <c r="O442" s="49"/>
      <c r="P442" s="49"/>
      <c r="Q442" s="49"/>
      <c r="R442" s="49"/>
      <c r="S442" s="49"/>
      <c r="T442" s="97"/>
      <c r="AT442" s="25" t="s">
        <v>156</v>
      </c>
      <c r="AU442" s="25" t="s">
        <v>169</v>
      </c>
    </row>
    <row r="443" s="1" customFormat="1">
      <c r="B443" s="48"/>
      <c r="C443" s="76"/>
      <c r="D443" s="249" t="s">
        <v>158</v>
      </c>
      <c r="E443" s="76"/>
      <c r="F443" s="252" t="s">
        <v>577</v>
      </c>
      <c r="G443" s="76"/>
      <c r="H443" s="76"/>
      <c r="I443" s="205"/>
      <c r="J443" s="76"/>
      <c r="K443" s="76"/>
      <c r="L443" s="74"/>
      <c r="M443" s="251"/>
      <c r="N443" s="49"/>
      <c r="O443" s="49"/>
      <c r="P443" s="49"/>
      <c r="Q443" s="49"/>
      <c r="R443" s="49"/>
      <c r="S443" s="49"/>
      <c r="T443" s="97"/>
      <c r="AT443" s="25" t="s">
        <v>158</v>
      </c>
      <c r="AU443" s="25" t="s">
        <v>169</v>
      </c>
    </row>
    <row r="444" s="12" customFormat="1">
      <c r="B444" s="253"/>
      <c r="C444" s="254"/>
      <c r="D444" s="249" t="s">
        <v>160</v>
      </c>
      <c r="E444" s="255" t="s">
        <v>83</v>
      </c>
      <c r="F444" s="256" t="s">
        <v>555</v>
      </c>
      <c r="G444" s="254"/>
      <c r="H444" s="255" t="s">
        <v>83</v>
      </c>
      <c r="I444" s="257"/>
      <c r="J444" s="254"/>
      <c r="K444" s="254"/>
      <c r="L444" s="258"/>
      <c r="M444" s="259"/>
      <c r="N444" s="260"/>
      <c r="O444" s="260"/>
      <c r="P444" s="260"/>
      <c r="Q444" s="260"/>
      <c r="R444" s="260"/>
      <c r="S444" s="260"/>
      <c r="T444" s="261"/>
      <c r="AT444" s="262" t="s">
        <v>160</v>
      </c>
      <c r="AU444" s="262" t="s">
        <v>169</v>
      </c>
      <c r="AV444" s="12" t="s">
        <v>25</v>
      </c>
      <c r="AW444" s="12" t="s">
        <v>162</v>
      </c>
      <c r="AX444" s="12" t="s">
        <v>85</v>
      </c>
      <c r="AY444" s="262" t="s">
        <v>146</v>
      </c>
    </row>
    <row r="445" s="13" customFormat="1">
      <c r="B445" s="263"/>
      <c r="C445" s="264"/>
      <c r="D445" s="249" t="s">
        <v>160</v>
      </c>
      <c r="E445" s="265" t="s">
        <v>83</v>
      </c>
      <c r="F445" s="266" t="s">
        <v>556</v>
      </c>
      <c r="G445" s="264"/>
      <c r="H445" s="267">
        <v>104</v>
      </c>
      <c r="I445" s="268"/>
      <c r="J445" s="264"/>
      <c r="K445" s="264"/>
      <c r="L445" s="269"/>
      <c r="M445" s="270"/>
      <c r="N445" s="271"/>
      <c r="O445" s="271"/>
      <c r="P445" s="271"/>
      <c r="Q445" s="271"/>
      <c r="R445" s="271"/>
      <c r="S445" s="271"/>
      <c r="T445" s="272"/>
      <c r="AT445" s="273" t="s">
        <v>160</v>
      </c>
      <c r="AU445" s="273" t="s">
        <v>169</v>
      </c>
      <c r="AV445" s="13" t="s">
        <v>92</v>
      </c>
      <c r="AW445" s="13" t="s">
        <v>162</v>
      </c>
      <c r="AX445" s="13" t="s">
        <v>85</v>
      </c>
      <c r="AY445" s="273" t="s">
        <v>146</v>
      </c>
    </row>
    <row r="446" s="1" customFormat="1" ht="16.5" customHeight="1">
      <c r="B446" s="48"/>
      <c r="C446" s="237" t="s">
        <v>583</v>
      </c>
      <c r="D446" s="237" t="s">
        <v>149</v>
      </c>
      <c r="E446" s="238" t="s">
        <v>584</v>
      </c>
      <c r="F446" s="239" t="s">
        <v>585</v>
      </c>
      <c r="G446" s="240" t="s">
        <v>385</v>
      </c>
      <c r="H446" s="241">
        <v>127</v>
      </c>
      <c r="I446" s="242"/>
      <c r="J446" s="243">
        <f>ROUND(I446*H446,2)</f>
        <v>0</v>
      </c>
      <c r="K446" s="239" t="s">
        <v>153</v>
      </c>
      <c r="L446" s="74"/>
      <c r="M446" s="244" t="s">
        <v>83</v>
      </c>
      <c r="N446" s="245" t="s">
        <v>55</v>
      </c>
      <c r="O446" s="49"/>
      <c r="P446" s="246">
        <f>O446*H446</f>
        <v>0</v>
      </c>
      <c r="Q446" s="246">
        <v>0</v>
      </c>
      <c r="R446" s="246">
        <f>Q446*H446</f>
        <v>0</v>
      </c>
      <c r="S446" s="246">
        <v>0.20499999999999999</v>
      </c>
      <c r="T446" s="247">
        <f>S446*H446</f>
        <v>26.035</v>
      </c>
      <c r="AR446" s="25" t="s">
        <v>154</v>
      </c>
      <c r="AT446" s="25" t="s">
        <v>149</v>
      </c>
      <c r="AU446" s="25" t="s">
        <v>169</v>
      </c>
      <c r="AY446" s="25" t="s">
        <v>146</v>
      </c>
      <c r="BE446" s="248">
        <f>IF(N446="základní",J446,0)</f>
        <v>0</v>
      </c>
      <c r="BF446" s="248">
        <f>IF(N446="snížená",J446,0)</f>
        <v>0</v>
      </c>
      <c r="BG446" s="248">
        <f>IF(N446="zákl. přenesená",J446,0)</f>
        <v>0</v>
      </c>
      <c r="BH446" s="248">
        <f>IF(N446="sníž. přenesená",J446,0)</f>
        <v>0</v>
      </c>
      <c r="BI446" s="248">
        <f>IF(N446="nulová",J446,0)</f>
        <v>0</v>
      </c>
      <c r="BJ446" s="25" t="s">
        <v>25</v>
      </c>
      <c r="BK446" s="248">
        <f>ROUND(I446*H446,2)</f>
        <v>0</v>
      </c>
      <c r="BL446" s="25" t="s">
        <v>154</v>
      </c>
      <c r="BM446" s="25" t="s">
        <v>586</v>
      </c>
    </row>
    <row r="447" s="1" customFormat="1">
      <c r="B447" s="48"/>
      <c r="C447" s="76"/>
      <c r="D447" s="249" t="s">
        <v>156</v>
      </c>
      <c r="E447" s="76"/>
      <c r="F447" s="250" t="s">
        <v>587</v>
      </c>
      <c r="G447" s="76"/>
      <c r="H447" s="76"/>
      <c r="I447" s="205"/>
      <c r="J447" s="76"/>
      <c r="K447" s="76"/>
      <c r="L447" s="74"/>
      <c r="M447" s="251"/>
      <c r="N447" s="49"/>
      <c r="O447" s="49"/>
      <c r="P447" s="49"/>
      <c r="Q447" s="49"/>
      <c r="R447" s="49"/>
      <c r="S447" s="49"/>
      <c r="T447" s="97"/>
      <c r="AT447" s="25" t="s">
        <v>156</v>
      </c>
      <c r="AU447" s="25" t="s">
        <v>169</v>
      </c>
    </row>
    <row r="448" s="1" customFormat="1">
      <c r="B448" s="48"/>
      <c r="C448" s="76"/>
      <c r="D448" s="249" t="s">
        <v>158</v>
      </c>
      <c r="E448" s="76"/>
      <c r="F448" s="252" t="s">
        <v>588</v>
      </c>
      <c r="G448" s="76"/>
      <c r="H448" s="76"/>
      <c r="I448" s="205"/>
      <c r="J448" s="76"/>
      <c r="K448" s="76"/>
      <c r="L448" s="74"/>
      <c r="M448" s="251"/>
      <c r="N448" s="49"/>
      <c r="O448" s="49"/>
      <c r="P448" s="49"/>
      <c r="Q448" s="49"/>
      <c r="R448" s="49"/>
      <c r="S448" s="49"/>
      <c r="T448" s="97"/>
      <c r="AT448" s="25" t="s">
        <v>158</v>
      </c>
      <c r="AU448" s="25" t="s">
        <v>169</v>
      </c>
    </row>
    <row r="449" s="12" customFormat="1">
      <c r="B449" s="253"/>
      <c r="C449" s="254"/>
      <c r="D449" s="249" t="s">
        <v>160</v>
      </c>
      <c r="E449" s="255" t="s">
        <v>83</v>
      </c>
      <c r="F449" s="256" t="s">
        <v>589</v>
      </c>
      <c r="G449" s="254"/>
      <c r="H449" s="255" t="s">
        <v>83</v>
      </c>
      <c r="I449" s="257"/>
      <c r="J449" s="254"/>
      <c r="K449" s="254"/>
      <c r="L449" s="258"/>
      <c r="M449" s="259"/>
      <c r="N449" s="260"/>
      <c r="O449" s="260"/>
      <c r="P449" s="260"/>
      <c r="Q449" s="260"/>
      <c r="R449" s="260"/>
      <c r="S449" s="260"/>
      <c r="T449" s="261"/>
      <c r="AT449" s="262" t="s">
        <v>160</v>
      </c>
      <c r="AU449" s="262" t="s">
        <v>169</v>
      </c>
      <c r="AV449" s="12" t="s">
        <v>25</v>
      </c>
      <c r="AW449" s="12" t="s">
        <v>162</v>
      </c>
      <c r="AX449" s="12" t="s">
        <v>85</v>
      </c>
      <c r="AY449" s="262" t="s">
        <v>146</v>
      </c>
    </row>
    <row r="450" s="13" customFormat="1">
      <c r="B450" s="263"/>
      <c r="C450" s="264"/>
      <c r="D450" s="249" t="s">
        <v>160</v>
      </c>
      <c r="E450" s="265" t="s">
        <v>83</v>
      </c>
      <c r="F450" s="266" t="s">
        <v>590</v>
      </c>
      <c r="G450" s="264"/>
      <c r="H450" s="267">
        <v>127</v>
      </c>
      <c r="I450" s="268"/>
      <c r="J450" s="264"/>
      <c r="K450" s="264"/>
      <c r="L450" s="269"/>
      <c r="M450" s="270"/>
      <c r="N450" s="271"/>
      <c r="O450" s="271"/>
      <c r="P450" s="271"/>
      <c r="Q450" s="271"/>
      <c r="R450" s="271"/>
      <c r="S450" s="271"/>
      <c r="T450" s="272"/>
      <c r="AT450" s="273" t="s">
        <v>160</v>
      </c>
      <c r="AU450" s="273" t="s">
        <v>169</v>
      </c>
      <c r="AV450" s="13" t="s">
        <v>92</v>
      </c>
      <c r="AW450" s="13" t="s">
        <v>162</v>
      </c>
      <c r="AX450" s="13" t="s">
        <v>85</v>
      </c>
      <c r="AY450" s="273" t="s">
        <v>146</v>
      </c>
    </row>
    <row r="451" s="1" customFormat="1" ht="16.5" customHeight="1">
      <c r="B451" s="48"/>
      <c r="C451" s="237" t="s">
        <v>591</v>
      </c>
      <c r="D451" s="237" t="s">
        <v>149</v>
      </c>
      <c r="E451" s="238" t="s">
        <v>592</v>
      </c>
      <c r="F451" s="239" t="s">
        <v>593</v>
      </c>
      <c r="G451" s="240" t="s">
        <v>385</v>
      </c>
      <c r="H451" s="241">
        <v>5.2000000000000002</v>
      </c>
      <c r="I451" s="242"/>
      <c r="J451" s="243">
        <f>ROUND(I451*H451,2)</f>
        <v>0</v>
      </c>
      <c r="K451" s="239" t="s">
        <v>153</v>
      </c>
      <c r="L451" s="74"/>
      <c r="M451" s="244" t="s">
        <v>83</v>
      </c>
      <c r="N451" s="245" t="s">
        <v>55</v>
      </c>
      <c r="O451" s="49"/>
      <c r="P451" s="246">
        <f>O451*H451</f>
        <v>0</v>
      </c>
      <c r="Q451" s="246">
        <v>0</v>
      </c>
      <c r="R451" s="246">
        <f>Q451*H451</f>
        <v>0</v>
      </c>
      <c r="S451" s="246">
        <v>0.28999999999999998</v>
      </c>
      <c r="T451" s="247">
        <f>S451*H451</f>
        <v>1.508</v>
      </c>
      <c r="AR451" s="25" t="s">
        <v>154</v>
      </c>
      <c r="AT451" s="25" t="s">
        <v>149</v>
      </c>
      <c r="AU451" s="25" t="s">
        <v>169</v>
      </c>
      <c r="AY451" s="25" t="s">
        <v>146</v>
      </c>
      <c r="BE451" s="248">
        <f>IF(N451="základní",J451,0)</f>
        <v>0</v>
      </c>
      <c r="BF451" s="248">
        <f>IF(N451="snížená",J451,0)</f>
        <v>0</v>
      </c>
      <c r="BG451" s="248">
        <f>IF(N451="zákl. přenesená",J451,0)</f>
        <v>0</v>
      </c>
      <c r="BH451" s="248">
        <f>IF(N451="sníž. přenesená",J451,0)</f>
        <v>0</v>
      </c>
      <c r="BI451" s="248">
        <f>IF(N451="nulová",J451,0)</f>
        <v>0</v>
      </c>
      <c r="BJ451" s="25" t="s">
        <v>25</v>
      </c>
      <c r="BK451" s="248">
        <f>ROUND(I451*H451,2)</f>
        <v>0</v>
      </c>
      <c r="BL451" s="25" t="s">
        <v>154</v>
      </c>
      <c r="BM451" s="25" t="s">
        <v>594</v>
      </c>
    </row>
    <row r="452" s="1" customFormat="1">
      <c r="B452" s="48"/>
      <c r="C452" s="76"/>
      <c r="D452" s="249" t="s">
        <v>156</v>
      </c>
      <c r="E452" s="76"/>
      <c r="F452" s="250" t="s">
        <v>595</v>
      </c>
      <c r="G452" s="76"/>
      <c r="H452" s="76"/>
      <c r="I452" s="205"/>
      <c r="J452" s="76"/>
      <c r="K452" s="76"/>
      <c r="L452" s="74"/>
      <c r="M452" s="251"/>
      <c r="N452" s="49"/>
      <c r="O452" s="49"/>
      <c r="P452" s="49"/>
      <c r="Q452" s="49"/>
      <c r="R452" s="49"/>
      <c r="S452" s="49"/>
      <c r="T452" s="97"/>
      <c r="AT452" s="25" t="s">
        <v>156</v>
      </c>
      <c r="AU452" s="25" t="s">
        <v>169</v>
      </c>
    </row>
    <row r="453" s="1" customFormat="1">
      <c r="B453" s="48"/>
      <c r="C453" s="76"/>
      <c r="D453" s="249" t="s">
        <v>158</v>
      </c>
      <c r="E453" s="76"/>
      <c r="F453" s="252" t="s">
        <v>588</v>
      </c>
      <c r="G453" s="76"/>
      <c r="H453" s="76"/>
      <c r="I453" s="205"/>
      <c r="J453" s="76"/>
      <c r="K453" s="76"/>
      <c r="L453" s="74"/>
      <c r="M453" s="251"/>
      <c r="N453" s="49"/>
      <c r="O453" s="49"/>
      <c r="P453" s="49"/>
      <c r="Q453" s="49"/>
      <c r="R453" s="49"/>
      <c r="S453" s="49"/>
      <c r="T453" s="97"/>
      <c r="AT453" s="25" t="s">
        <v>158</v>
      </c>
      <c r="AU453" s="25" t="s">
        <v>169</v>
      </c>
    </row>
    <row r="454" s="12" customFormat="1">
      <c r="B454" s="253"/>
      <c r="C454" s="254"/>
      <c r="D454" s="249" t="s">
        <v>160</v>
      </c>
      <c r="E454" s="255" t="s">
        <v>83</v>
      </c>
      <c r="F454" s="256" t="s">
        <v>596</v>
      </c>
      <c r="G454" s="254"/>
      <c r="H454" s="255" t="s">
        <v>83</v>
      </c>
      <c r="I454" s="257"/>
      <c r="J454" s="254"/>
      <c r="K454" s="254"/>
      <c r="L454" s="258"/>
      <c r="M454" s="259"/>
      <c r="N454" s="260"/>
      <c r="O454" s="260"/>
      <c r="P454" s="260"/>
      <c r="Q454" s="260"/>
      <c r="R454" s="260"/>
      <c r="S454" s="260"/>
      <c r="T454" s="261"/>
      <c r="AT454" s="262" t="s">
        <v>160</v>
      </c>
      <c r="AU454" s="262" t="s">
        <v>169</v>
      </c>
      <c r="AV454" s="12" t="s">
        <v>25</v>
      </c>
      <c r="AW454" s="12" t="s">
        <v>162</v>
      </c>
      <c r="AX454" s="12" t="s">
        <v>85</v>
      </c>
      <c r="AY454" s="262" t="s">
        <v>146</v>
      </c>
    </row>
    <row r="455" s="13" customFormat="1">
      <c r="B455" s="263"/>
      <c r="C455" s="264"/>
      <c r="D455" s="249" t="s">
        <v>160</v>
      </c>
      <c r="E455" s="265" t="s">
        <v>83</v>
      </c>
      <c r="F455" s="266" t="s">
        <v>597</v>
      </c>
      <c r="G455" s="264"/>
      <c r="H455" s="267">
        <v>5.2000000000000002</v>
      </c>
      <c r="I455" s="268"/>
      <c r="J455" s="264"/>
      <c r="K455" s="264"/>
      <c r="L455" s="269"/>
      <c r="M455" s="270"/>
      <c r="N455" s="271"/>
      <c r="O455" s="271"/>
      <c r="P455" s="271"/>
      <c r="Q455" s="271"/>
      <c r="R455" s="271"/>
      <c r="S455" s="271"/>
      <c r="T455" s="272"/>
      <c r="AT455" s="273" t="s">
        <v>160</v>
      </c>
      <c r="AU455" s="273" t="s">
        <v>169</v>
      </c>
      <c r="AV455" s="13" t="s">
        <v>92</v>
      </c>
      <c r="AW455" s="13" t="s">
        <v>162</v>
      </c>
      <c r="AX455" s="13" t="s">
        <v>85</v>
      </c>
      <c r="AY455" s="273" t="s">
        <v>146</v>
      </c>
    </row>
    <row r="456" s="1" customFormat="1" ht="16.5" customHeight="1">
      <c r="B456" s="48"/>
      <c r="C456" s="237" t="s">
        <v>598</v>
      </c>
      <c r="D456" s="237" t="s">
        <v>149</v>
      </c>
      <c r="E456" s="238" t="s">
        <v>599</v>
      </c>
      <c r="F456" s="239" t="s">
        <v>600</v>
      </c>
      <c r="G456" s="240" t="s">
        <v>385</v>
      </c>
      <c r="H456" s="241">
        <v>5.2000000000000002</v>
      </c>
      <c r="I456" s="242"/>
      <c r="J456" s="243">
        <f>ROUND(I456*H456,2)</f>
        <v>0</v>
      </c>
      <c r="K456" s="239" t="s">
        <v>153</v>
      </c>
      <c r="L456" s="74"/>
      <c r="M456" s="244" t="s">
        <v>83</v>
      </c>
      <c r="N456" s="245" t="s">
        <v>55</v>
      </c>
      <c r="O456" s="49"/>
      <c r="P456" s="246">
        <f>O456*H456</f>
        <v>0</v>
      </c>
      <c r="Q456" s="246">
        <v>0</v>
      </c>
      <c r="R456" s="246">
        <f>Q456*H456</f>
        <v>0</v>
      </c>
      <c r="S456" s="246">
        <v>0</v>
      </c>
      <c r="T456" s="247">
        <f>S456*H456</f>
        <v>0</v>
      </c>
      <c r="AR456" s="25" t="s">
        <v>154</v>
      </c>
      <c r="AT456" s="25" t="s">
        <v>149</v>
      </c>
      <c r="AU456" s="25" t="s">
        <v>169</v>
      </c>
      <c r="AY456" s="25" t="s">
        <v>146</v>
      </c>
      <c r="BE456" s="248">
        <f>IF(N456="základní",J456,0)</f>
        <v>0</v>
      </c>
      <c r="BF456" s="248">
        <f>IF(N456="snížená",J456,0)</f>
        <v>0</v>
      </c>
      <c r="BG456" s="248">
        <f>IF(N456="zákl. přenesená",J456,0)</f>
        <v>0</v>
      </c>
      <c r="BH456" s="248">
        <f>IF(N456="sníž. přenesená",J456,0)</f>
        <v>0</v>
      </c>
      <c r="BI456" s="248">
        <f>IF(N456="nulová",J456,0)</f>
        <v>0</v>
      </c>
      <c r="BJ456" s="25" t="s">
        <v>25</v>
      </c>
      <c r="BK456" s="248">
        <f>ROUND(I456*H456,2)</f>
        <v>0</v>
      </c>
      <c r="BL456" s="25" t="s">
        <v>154</v>
      </c>
      <c r="BM456" s="25" t="s">
        <v>601</v>
      </c>
    </row>
    <row r="457" s="1" customFormat="1">
      <c r="B457" s="48"/>
      <c r="C457" s="76"/>
      <c r="D457" s="249" t="s">
        <v>156</v>
      </c>
      <c r="E457" s="76"/>
      <c r="F457" s="250" t="s">
        <v>602</v>
      </c>
      <c r="G457" s="76"/>
      <c r="H457" s="76"/>
      <c r="I457" s="205"/>
      <c r="J457" s="76"/>
      <c r="K457" s="76"/>
      <c r="L457" s="74"/>
      <c r="M457" s="251"/>
      <c r="N457" s="49"/>
      <c r="O457" s="49"/>
      <c r="P457" s="49"/>
      <c r="Q457" s="49"/>
      <c r="R457" s="49"/>
      <c r="S457" s="49"/>
      <c r="T457" s="97"/>
      <c r="AT457" s="25" t="s">
        <v>156</v>
      </c>
      <c r="AU457" s="25" t="s">
        <v>169</v>
      </c>
    </row>
    <row r="458" s="1" customFormat="1">
      <c r="B458" s="48"/>
      <c r="C458" s="76"/>
      <c r="D458" s="249" t="s">
        <v>158</v>
      </c>
      <c r="E458" s="76"/>
      <c r="F458" s="252" t="s">
        <v>603</v>
      </c>
      <c r="G458" s="76"/>
      <c r="H458" s="76"/>
      <c r="I458" s="205"/>
      <c r="J458" s="76"/>
      <c r="K458" s="76"/>
      <c r="L458" s="74"/>
      <c r="M458" s="251"/>
      <c r="N458" s="49"/>
      <c r="O458" s="49"/>
      <c r="P458" s="49"/>
      <c r="Q458" s="49"/>
      <c r="R458" s="49"/>
      <c r="S458" s="49"/>
      <c r="T458" s="97"/>
      <c r="AT458" s="25" t="s">
        <v>158</v>
      </c>
      <c r="AU458" s="25" t="s">
        <v>169</v>
      </c>
    </row>
    <row r="459" s="12" customFormat="1">
      <c r="B459" s="253"/>
      <c r="C459" s="254"/>
      <c r="D459" s="249" t="s">
        <v>160</v>
      </c>
      <c r="E459" s="255" t="s">
        <v>83</v>
      </c>
      <c r="F459" s="256" t="s">
        <v>596</v>
      </c>
      <c r="G459" s="254"/>
      <c r="H459" s="255" t="s">
        <v>83</v>
      </c>
      <c r="I459" s="257"/>
      <c r="J459" s="254"/>
      <c r="K459" s="254"/>
      <c r="L459" s="258"/>
      <c r="M459" s="259"/>
      <c r="N459" s="260"/>
      <c r="O459" s="260"/>
      <c r="P459" s="260"/>
      <c r="Q459" s="260"/>
      <c r="R459" s="260"/>
      <c r="S459" s="260"/>
      <c r="T459" s="261"/>
      <c r="AT459" s="262" t="s">
        <v>160</v>
      </c>
      <c r="AU459" s="262" t="s">
        <v>169</v>
      </c>
      <c r="AV459" s="12" t="s">
        <v>25</v>
      </c>
      <c r="AW459" s="12" t="s">
        <v>162</v>
      </c>
      <c r="AX459" s="12" t="s">
        <v>85</v>
      </c>
      <c r="AY459" s="262" t="s">
        <v>146</v>
      </c>
    </row>
    <row r="460" s="13" customFormat="1">
      <c r="B460" s="263"/>
      <c r="C460" s="264"/>
      <c r="D460" s="249" t="s">
        <v>160</v>
      </c>
      <c r="E460" s="265" t="s">
        <v>83</v>
      </c>
      <c r="F460" s="266" t="s">
        <v>597</v>
      </c>
      <c r="G460" s="264"/>
      <c r="H460" s="267">
        <v>5.2000000000000002</v>
      </c>
      <c r="I460" s="268"/>
      <c r="J460" s="264"/>
      <c r="K460" s="264"/>
      <c r="L460" s="269"/>
      <c r="M460" s="270"/>
      <c r="N460" s="271"/>
      <c r="O460" s="271"/>
      <c r="P460" s="271"/>
      <c r="Q460" s="271"/>
      <c r="R460" s="271"/>
      <c r="S460" s="271"/>
      <c r="T460" s="272"/>
      <c r="AT460" s="273" t="s">
        <v>160</v>
      </c>
      <c r="AU460" s="273" t="s">
        <v>169</v>
      </c>
      <c r="AV460" s="13" t="s">
        <v>92</v>
      </c>
      <c r="AW460" s="13" t="s">
        <v>162</v>
      </c>
      <c r="AX460" s="13" t="s">
        <v>85</v>
      </c>
      <c r="AY460" s="273" t="s">
        <v>146</v>
      </c>
    </row>
    <row r="461" s="1" customFormat="1" ht="16.5" customHeight="1">
      <c r="B461" s="48"/>
      <c r="C461" s="237" t="s">
        <v>604</v>
      </c>
      <c r="D461" s="237" t="s">
        <v>149</v>
      </c>
      <c r="E461" s="238" t="s">
        <v>605</v>
      </c>
      <c r="F461" s="239" t="s">
        <v>606</v>
      </c>
      <c r="G461" s="240" t="s">
        <v>405</v>
      </c>
      <c r="H461" s="241">
        <v>2</v>
      </c>
      <c r="I461" s="242"/>
      <c r="J461" s="243">
        <f>ROUND(I461*H461,2)</f>
        <v>0</v>
      </c>
      <c r="K461" s="239" t="s">
        <v>83</v>
      </c>
      <c r="L461" s="74"/>
      <c r="M461" s="244" t="s">
        <v>83</v>
      </c>
      <c r="N461" s="245" t="s">
        <v>55</v>
      </c>
      <c r="O461" s="49"/>
      <c r="P461" s="246">
        <f>O461*H461</f>
        <v>0</v>
      </c>
      <c r="Q461" s="246">
        <v>0</v>
      </c>
      <c r="R461" s="246">
        <f>Q461*H461</f>
        <v>0</v>
      </c>
      <c r="S461" s="246">
        <v>0.40000000000000002</v>
      </c>
      <c r="T461" s="247">
        <f>S461*H461</f>
        <v>0.80000000000000004</v>
      </c>
      <c r="AR461" s="25" t="s">
        <v>154</v>
      </c>
      <c r="AT461" s="25" t="s">
        <v>149</v>
      </c>
      <c r="AU461" s="25" t="s">
        <v>169</v>
      </c>
      <c r="AY461" s="25" t="s">
        <v>146</v>
      </c>
      <c r="BE461" s="248">
        <f>IF(N461="základní",J461,0)</f>
        <v>0</v>
      </c>
      <c r="BF461" s="248">
        <f>IF(N461="snížená",J461,0)</f>
        <v>0</v>
      </c>
      <c r="BG461" s="248">
        <f>IF(N461="zákl. přenesená",J461,0)</f>
        <v>0</v>
      </c>
      <c r="BH461" s="248">
        <f>IF(N461="sníž. přenesená",J461,0)</f>
        <v>0</v>
      </c>
      <c r="BI461" s="248">
        <f>IF(N461="nulová",J461,0)</f>
        <v>0</v>
      </c>
      <c r="BJ461" s="25" t="s">
        <v>25</v>
      </c>
      <c r="BK461" s="248">
        <f>ROUND(I461*H461,2)</f>
        <v>0</v>
      </c>
      <c r="BL461" s="25" t="s">
        <v>154</v>
      </c>
      <c r="BM461" s="25" t="s">
        <v>607</v>
      </c>
    </row>
    <row r="462" s="1" customFormat="1">
      <c r="B462" s="48"/>
      <c r="C462" s="76"/>
      <c r="D462" s="249" t="s">
        <v>156</v>
      </c>
      <c r="E462" s="76"/>
      <c r="F462" s="250" t="s">
        <v>606</v>
      </c>
      <c r="G462" s="76"/>
      <c r="H462" s="76"/>
      <c r="I462" s="205"/>
      <c r="J462" s="76"/>
      <c r="K462" s="76"/>
      <c r="L462" s="74"/>
      <c r="M462" s="251"/>
      <c r="N462" s="49"/>
      <c r="O462" s="49"/>
      <c r="P462" s="49"/>
      <c r="Q462" s="49"/>
      <c r="R462" s="49"/>
      <c r="S462" s="49"/>
      <c r="T462" s="97"/>
      <c r="AT462" s="25" t="s">
        <v>156</v>
      </c>
      <c r="AU462" s="25" t="s">
        <v>169</v>
      </c>
    </row>
    <row r="463" s="12" customFormat="1">
      <c r="B463" s="253"/>
      <c r="C463" s="254"/>
      <c r="D463" s="249" t="s">
        <v>160</v>
      </c>
      <c r="E463" s="255" t="s">
        <v>83</v>
      </c>
      <c r="F463" s="256" t="s">
        <v>228</v>
      </c>
      <c r="G463" s="254"/>
      <c r="H463" s="255" t="s">
        <v>83</v>
      </c>
      <c r="I463" s="257"/>
      <c r="J463" s="254"/>
      <c r="K463" s="254"/>
      <c r="L463" s="258"/>
      <c r="M463" s="259"/>
      <c r="N463" s="260"/>
      <c r="O463" s="260"/>
      <c r="P463" s="260"/>
      <c r="Q463" s="260"/>
      <c r="R463" s="260"/>
      <c r="S463" s="260"/>
      <c r="T463" s="261"/>
      <c r="AT463" s="262" t="s">
        <v>160</v>
      </c>
      <c r="AU463" s="262" t="s">
        <v>169</v>
      </c>
      <c r="AV463" s="12" t="s">
        <v>25</v>
      </c>
      <c r="AW463" s="12" t="s">
        <v>162</v>
      </c>
      <c r="AX463" s="12" t="s">
        <v>85</v>
      </c>
      <c r="AY463" s="262" t="s">
        <v>146</v>
      </c>
    </row>
    <row r="464" s="13" customFormat="1">
      <c r="B464" s="263"/>
      <c r="C464" s="264"/>
      <c r="D464" s="249" t="s">
        <v>160</v>
      </c>
      <c r="E464" s="265" t="s">
        <v>83</v>
      </c>
      <c r="F464" s="266" t="s">
        <v>92</v>
      </c>
      <c r="G464" s="264"/>
      <c r="H464" s="267">
        <v>2</v>
      </c>
      <c r="I464" s="268"/>
      <c r="J464" s="264"/>
      <c r="K464" s="264"/>
      <c r="L464" s="269"/>
      <c r="M464" s="270"/>
      <c r="N464" s="271"/>
      <c r="O464" s="271"/>
      <c r="P464" s="271"/>
      <c r="Q464" s="271"/>
      <c r="R464" s="271"/>
      <c r="S464" s="271"/>
      <c r="T464" s="272"/>
      <c r="AT464" s="273" t="s">
        <v>160</v>
      </c>
      <c r="AU464" s="273" t="s">
        <v>169</v>
      </c>
      <c r="AV464" s="13" t="s">
        <v>92</v>
      </c>
      <c r="AW464" s="13" t="s">
        <v>162</v>
      </c>
      <c r="AX464" s="13" t="s">
        <v>85</v>
      </c>
      <c r="AY464" s="273" t="s">
        <v>146</v>
      </c>
    </row>
    <row r="465" s="1" customFormat="1" ht="16.5" customHeight="1">
      <c r="B465" s="48"/>
      <c r="C465" s="237" t="s">
        <v>608</v>
      </c>
      <c r="D465" s="237" t="s">
        <v>149</v>
      </c>
      <c r="E465" s="238" t="s">
        <v>345</v>
      </c>
      <c r="F465" s="239" t="s">
        <v>346</v>
      </c>
      <c r="G465" s="240" t="s">
        <v>208</v>
      </c>
      <c r="H465" s="241">
        <v>162.87000000000001</v>
      </c>
      <c r="I465" s="242"/>
      <c r="J465" s="243">
        <f>ROUND(I465*H465,2)</f>
        <v>0</v>
      </c>
      <c r="K465" s="239" t="s">
        <v>153</v>
      </c>
      <c r="L465" s="74"/>
      <c r="M465" s="244" t="s">
        <v>83</v>
      </c>
      <c r="N465" s="245" t="s">
        <v>55</v>
      </c>
      <c r="O465" s="49"/>
      <c r="P465" s="246">
        <f>O465*H465</f>
        <v>0</v>
      </c>
      <c r="Q465" s="246">
        <v>0</v>
      </c>
      <c r="R465" s="246">
        <f>Q465*H465</f>
        <v>0</v>
      </c>
      <c r="S465" s="246">
        <v>0</v>
      </c>
      <c r="T465" s="247">
        <f>S465*H465</f>
        <v>0</v>
      </c>
      <c r="AR465" s="25" t="s">
        <v>154</v>
      </c>
      <c r="AT465" s="25" t="s">
        <v>149</v>
      </c>
      <c r="AU465" s="25" t="s">
        <v>169</v>
      </c>
      <c r="AY465" s="25" t="s">
        <v>146</v>
      </c>
      <c r="BE465" s="248">
        <f>IF(N465="základní",J465,0)</f>
        <v>0</v>
      </c>
      <c r="BF465" s="248">
        <f>IF(N465="snížená",J465,0)</f>
        <v>0</v>
      </c>
      <c r="BG465" s="248">
        <f>IF(N465="zákl. přenesená",J465,0)</f>
        <v>0</v>
      </c>
      <c r="BH465" s="248">
        <f>IF(N465="sníž. přenesená",J465,0)</f>
        <v>0</v>
      </c>
      <c r="BI465" s="248">
        <f>IF(N465="nulová",J465,0)</f>
        <v>0</v>
      </c>
      <c r="BJ465" s="25" t="s">
        <v>25</v>
      </c>
      <c r="BK465" s="248">
        <f>ROUND(I465*H465,2)</f>
        <v>0</v>
      </c>
      <c r="BL465" s="25" t="s">
        <v>154</v>
      </c>
      <c r="BM465" s="25" t="s">
        <v>609</v>
      </c>
    </row>
    <row r="466" s="1" customFormat="1">
      <c r="B466" s="48"/>
      <c r="C466" s="76"/>
      <c r="D466" s="249" t="s">
        <v>156</v>
      </c>
      <c r="E466" s="76"/>
      <c r="F466" s="250" t="s">
        <v>348</v>
      </c>
      <c r="G466" s="76"/>
      <c r="H466" s="76"/>
      <c r="I466" s="205"/>
      <c r="J466" s="76"/>
      <c r="K466" s="76"/>
      <c r="L466" s="74"/>
      <c r="M466" s="251"/>
      <c r="N466" s="49"/>
      <c r="O466" s="49"/>
      <c r="P466" s="49"/>
      <c r="Q466" s="49"/>
      <c r="R466" s="49"/>
      <c r="S466" s="49"/>
      <c r="T466" s="97"/>
      <c r="AT466" s="25" t="s">
        <v>156</v>
      </c>
      <c r="AU466" s="25" t="s">
        <v>169</v>
      </c>
    </row>
    <row r="467" s="1" customFormat="1">
      <c r="B467" s="48"/>
      <c r="C467" s="76"/>
      <c r="D467" s="249" t="s">
        <v>158</v>
      </c>
      <c r="E467" s="76"/>
      <c r="F467" s="252" t="s">
        <v>349</v>
      </c>
      <c r="G467" s="76"/>
      <c r="H467" s="76"/>
      <c r="I467" s="205"/>
      <c r="J467" s="76"/>
      <c r="K467" s="76"/>
      <c r="L467" s="74"/>
      <c r="M467" s="251"/>
      <c r="N467" s="49"/>
      <c r="O467" s="49"/>
      <c r="P467" s="49"/>
      <c r="Q467" s="49"/>
      <c r="R467" s="49"/>
      <c r="S467" s="49"/>
      <c r="T467" s="97"/>
      <c r="AT467" s="25" t="s">
        <v>158</v>
      </c>
      <c r="AU467" s="25" t="s">
        <v>169</v>
      </c>
    </row>
    <row r="468" s="12" customFormat="1">
      <c r="B468" s="253"/>
      <c r="C468" s="254"/>
      <c r="D468" s="249" t="s">
        <v>160</v>
      </c>
      <c r="E468" s="255" t="s">
        <v>83</v>
      </c>
      <c r="F468" s="256" t="s">
        <v>589</v>
      </c>
      <c r="G468" s="254"/>
      <c r="H468" s="255" t="s">
        <v>83</v>
      </c>
      <c r="I468" s="257"/>
      <c r="J468" s="254"/>
      <c r="K468" s="254"/>
      <c r="L468" s="258"/>
      <c r="M468" s="259"/>
      <c r="N468" s="260"/>
      <c r="O468" s="260"/>
      <c r="P468" s="260"/>
      <c r="Q468" s="260"/>
      <c r="R468" s="260"/>
      <c r="S468" s="260"/>
      <c r="T468" s="261"/>
      <c r="AT468" s="262" t="s">
        <v>160</v>
      </c>
      <c r="AU468" s="262" t="s">
        <v>169</v>
      </c>
      <c r="AV468" s="12" t="s">
        <v>25</v>
      </c>
      <c r="AW468" s="12" t="s">
        <v>162</v>
      </c>
      <c r="AX468" s="12" t="s">
        <v>85</v>
      </c>
      <c r="AY468" s="262" t="s">
        <v>146</v>
      </c>
    </row>
    <row r="469" s="13" customFormat="1">
      <c r="B469" s="263"/>
      <c r="C469" s="264"/>
      <c r="D469" s="249" t="s">
        <v>160</v>
      </c>
      <c r="E469" s="265" t="s">
        <v>83</v>
      </c>
      <c r="F469" s="266" t="s">
        <v>610</v>
      </c>
      <c r="G469" s="264"/>
      <c r="H469" s="267">
        <v>9.1440000000000001</v>
      </c>
      <c r="I469" s="268"/>
      <c r="J469" s="264"/>
      <c r="K469" s="264"/>
      <c r="L469" s="269"/>
      <c r="M469" s="270"/>
      <c r="N469" s="271"/>
      <c r="O469" s="271"/>
      <c r="P469" s="271"/>
      <c r="Q469" s="271"/>
      <c r="R469" s="271"/>
      <c r="S469" s="271"/>
      <c r="T469" s="272"/>
      <c r="AT469" s="273" t="s">
        <v>160</v>
      </c>
      <c r="AU469" s="273" t="s">
        <v>169</v>
      </c>
      <c r="AV469" s="13" t="s">
        <v>92</v>
      </c>
      <c r="AW469" s="13" t="s">
        <v>162</v>
      </c>
      <c r="AX469" s="13" t="s">
        <v>85</v>
      </c>
      <c r="AY469" s="273" t="s">
        <v>146</v>
      </c>
    </row>
    <row r="470" s="13" customFormat="1">
      <c r="B470" s="263"/>
      <c r="C470" s="264"/>
      <c r="D470" s="249" t="s">
        <v>160</v>
      </c>
      <c r="E470" s="265" t="s">
        <v>83</v>
      </c>
      <c r="F470" s="266" t="s">
        <v>611</v>
      </c>
      <c r="G470" s="264"/>
      <c r="H470" s="267">
        <v>26.035</v>
      </c>
      <c r="I470" s="268"/>
      <c r="J470" s="264"/>
      <c r="K470" s="264"/>
      <c r="L470" s="269"/>
      <c r="M470" s="270"/>
      <c r="N470" s="271"/>
      <c r="O470" s="271"/>
      <c r="P470" s="271"/>
      <c r="Q470" s="271"/>
      <c r="R470" s="271"/>
      <c r="S470" s="271"/>
      <c r="T470" s="272"/>
      <c r="AT470" s="273" t="s">
        <v>160</v>
      </c>
      <c r="AU470" s="273" t="s">
        <v>169</v>
      </c>
      <c r="AV470" s="13" t="s">
        <v>92</v>
      </c>
      <c r="AW470" s="13" t="s">
        <v>162</v>
      </c>
      <c r="AX470" s="13" t="s">
        <v>85</v>
      </c>
      <c r="AY470" s="273" t="s">
        <v>146</v>
      </c>
    </row>
    <row r="471" s="12" customFormat="1">
      <c r="B471" s="253"/>
      <c r="C471" s="254"/>
      <c r="D471" s="249" t="s">
        <v>160</v>
      </c>
      <c r="E471" s="255" t="s">
        <v>83</v>
      </c>
      <c r="F471" s="256" t="s">
        <v>596</v>
      </c>
      <c r="G471" s="254"/>
      <c r="H471" s="255" t="s">
        <v>83</v>
      </c>
      <c r="I471" s="257"/>
      <c r="J471" s="254"/>
      <c r="K471" s="254"/>
      <c r="L471" s="258"/>
      <c r="M471" s="259"/>
      <c r="N471" s="260"/>
      <c r="O471" s="260"/>
      <c r="P471" s="260"/>
      <c r="Q471" s="260"/>
      <c r="R471" s="260"/>
      <c r="S471" s="260"/>
      <c r="T471" s="261"/>
      <c r="AT471" s="262" t="s">
        <v>160</v>
      </c>
      <c r="AU471" s="262" t="s">
        <v>169</v>
      </c>
      <c r="AV471" s="12" t="s">
        <v>25</v>
      </c>
      <c r="AW471" s="12" t="s">
        <v>162</v>
      </c>
      <c r="AX471" s="12" t="s">
        <v>85</v>
      </c>
      <c r="AY471" s="262" t="s">
        <v>146</v>
      </c>
    </row>
    <row r="472" s="13" customFormat="1">
      <c r="B472" s="263"/>
      <c r="C472" s="264"/>
      <c r="D472" s="249" t="s">
        <v>160</v>
      </c>
      <c r="E472" s="265" t="s">
        <v>83</v>
      </c>
      <c r="F472" s="266" t="s">
        <v>612</v>
      </c>
      <c r="G472" s="264"/>
      <c r="H472" s="267">
        <v>0.49919999999999998</v>
      </c>
      <c r="I472" s="268"/>
      <c r="J472" s="264"/>
      <c r="K472" s="264"/>
      <c r="L472" s="269"/>
      <c r="M472" s="270"/>
      <c r="N472" s="271"/>
      <c r="O472" s="271"/>
      <c r="P472" s="271"/>
      <c r="Q472" s="271"/>
      <c r="R472" s="271"/>
      <c r="S472" s="271"/>
      <c r="T472" s="272"/>
      <c r="AT472" s="273" t="s">
        <v>160</v>
      </c>
      <c r="AU472" s="273" t="s">
        <v>169</v>
      </c>
      <c r="AV472" s="13" t="s">
        <v>92</v>
      </c>
      <c r="AW472" s="13" t="s">
        <v>162</v>
      </c>
      <c r="AX472" s="13" t="s">
        <v>85</v>
      </c>
      <c r="AY472" s="273" t="s">
        <v>146</v>
      </c>
    </row>
    <row r="473" s="13" customFormat="1">
      <c r="B473" s="263"/>
      <c r="C473" s="264"/>
      <c r="D473" s="249" t="s">
        <v>160</v>
      </c>
      <c r="E473" s="265" t="s">
        <v>83</v>
      </c>
      <c r="F473" s="266" t="s">
        <v>613</v>
      </c>
      <c r="G473" s="264"/>
      <c r="H473" s="267">
        <v>1.508</v>
      </c>
      <c r="I473" s="268"/>
      <c r="J473" s="264"/>
      <c r="K473" s="264"/>
      <c r="L473" s="269"/>
      <c r="M473" s="270"/>
      <c r="N473" s="271"/>
      <c r="O473" s="271"/>
      <c r="P473" s="271"/>
      <c r="Q473" s="271"/>
      <c r="R473" s="271"/>
      <c r="S473" s="271"/>
      <c r="T473" s="272"/>
      <c r="AT473" s="273" t="s">
        <v>160</v>
      </c>
      <c r="AU473" s="273" t="s">
        <v>169</v>
      </c>
      <c r="AV473" s="13" t="s">
        <v>92</v>
      </c>
      <c r="AW473" s="13" t="s">
        <v>162</v>
      </c>
      <c r="AX473" s="13" t="s">
        <v>85</v>
      </c>
      <c r="AY473" s="273" t="s">
        <v>146</v>
      </c>
    </row>
    <row r="474" s="12" customFormat="1">
      <c r="B474" s="253"/>
      <c r="C474" s="254"/>
      <c r="D474" s="249" t="s">
        <v>160</v>
      </c>
      <c r="E474" s="255" t="s">
        <v>83</v>
      </c>
      <c r="F474" s="256" t="s">
        <v>614</v>
      </c>
      <c r="G474" s="254"/>
      <c r="H474" s="255" t="s">
        <v>83</v>
      </c>
      <c r="I474" s="257"/>
      <c r="J474" s="254"/>
      <c r="K474" s="254"/>
      <c r="L474" s="258"/>
      <c r="M474" s="259"/>
      <c r="N474" s="260"/>
      <c r="O474" s="260"/>
      <c r="P474" s="260"/>
      <c r="Q474" s="260"/>
      <c r="R474" s="260"/>
      <c r="S474" s="260"/>
      <c r="T474" s="261"/>
      <c r="AT474" s="262" t="s">
        <v>160</v>
      </c>
      <c r="AU474" s="262" t="s">
        <v>169</v>
      </c>
      <c r="AV474" s="12" t="s">
        <v>25</v>
      </c>
      <c r="AW474" s="12" t="s">
        <v>162</v>
      </c>
      <c r="AX474" s="12" t="s">
        <v>85</v>
      </c>
      <c r="AY474" s="262" t="s">
        <v>146</v>
      </c>
    </row>
    <row r="475" s="13" customFormat="1">
      <c r="B475" s="263"/>
      <c r="C475" s="264"/>
      <c r="D475" s="249" t="s">
        <v>160</v>
      </c>
      <c r="E475" s="265" t="s">
        <v>83</v>
      </c>
      <c r="F475" s="266" t="s">
        <v>615</v>
      </c>
      <c r="G475" s="264"/>
      <c r="H475" s="267">
        <v>95.359999999999999</v>
      </c>
      <c r="I475" s="268"/>
      <c r="J475" s="264"/>
      <c r="K475" s="264"/>
      <c r="L475" s="269"/>
      <c r="M475" s="270"/>
      <c r="N475" s="271"/>
      <c r="O475" s="271"/>
      <c r="P475" s="271"/>
      <c r="Q475" s="271"/>
      <c r="R475" s="271"/>
      <c r="S475" s="271"/>
      <c r="T475" s="272"/>
      <c r="AT475" s="273" t="s">
        <v>160</v>
      </c>
      <c r="AU475" s="273" t="s">
        <v>169</v>
      </c>
      <c r="AV475" s="13" t="s">
        <v>92</v>
      </c>
      <c r="AW475" s="13" t="s">
        <v>162</v>
      </c>
      <c r="AX475" s="13" t="s">
        <v>85</v>
      </c>
      <c r="AY475" s="273" t="s">
        <v>146</v>
      </c>
    </row>
    <row r="476" s="12" customFormat="1">
      <c r="B476" s="253"/>
      <c r="C476" s="254"/>
      <c r="D476" s="249" t="s">
        <v>160</v>
      </c>
      <c r="E476" s="255" t="s">
        <v>83</v>
      </c>
      <c r="F476" s="256" t="s">
        <v>555</v>
      </c>
      <c r="G476" s="254"/>
      <c r="H476" s="255" t="s">
        <v>83</v>
      </c>
      <c r="I476" s="257"/>
      <c r="J476" s="254"/>
      <c r="K476" s="254"/>
      <c r="L476" s="258"/>
      <c r="M476" s="259"/>
      <c r="N476" s="260"/>
      <c r="O476" s="260"/>
      <c r="P476" s="260"/>
      <c r="Q476" s="260"/>
      <c r="R476" s="260"/>
      <c r="S476" s="260"/>
      <c r="T476" s="261"/>
      <c r="AT476" s="262" t="s">
        <v>160</v>
      </c>
      <c r="AU476" s="262" t="s">
        <v>169</v>
      </c>
      <c r="AV476" s="12" t="s">
        <v>25</v>
      </c>
      <c r="AW476" s="12" t="s">
        <v>162</v>
      </c>
      <c r="AX476" s="12" t="s">
        <v>85</v>
      </c>
      <c r="AY476" s="262" t="s">
        <v>146</v>
      </c>
    </row>
    <row r="477" s="13" customFormat="1">
      <c r="B477" s="263"/>
      <c r="C477" s="264"/>
      <c r="D477" s="249" t="s">
        <v>160</v>
      </c>
      <c r="E477" s="265" t="s">
        <v>83</v>
      </c>
      <c r="F477" s="266" t="s">
        <v>616</v>
      </c>
      <c r="G477" s="264"/>
      <c r="H477" s="267">
        <v>29.224</v>
      </c>
      <c r="I477" s="268"/>
      <c r="J477" s="264"/>
      <c r="K477" s="264"/>
      <c r="L477" s="269"/>
      <c r="M477" s="270"/>
      <c r="N477" s="271"/>
      <c r="O477" s="271"/>
      <c r="P477" s="271"/>
      <c r="Q477" s="271"/>
      <c r="R477" s="271"/>
      <c r="S477" s="271"/>
      <c r="T477" s="272"/>
      <c r="AT477" s="273" t="s">
        <v>160</v>
      </c>
      <c r="AU477" s="273" t="s">
        <v>169</v>
      </c>
      <c r="AV477" s="13" t="s">
        <v>92</v>
      </c>
      <c r="AW477" s="13" t="s">
        <v>162</v>
      </c>
      <c r="AX477" s="13" t="s">
        <v>85</v>
      </c>
      <c r="AY477" s="273" t="s">
        <v>146</v>
      </c>
    </row>
    <row r="478" s="12" customFormat="1">
      <c r="B478" s="253"/>
      <c r="C478" s="254"/>
      <c r="D478" s="249" t="s">
        <v>160</v>
      </c>
      <c r="E478" s="255" t="s">
        <v>83</v>
      </c>
      <c r="F478" s="256" t="s">
        <v>571</v>
      </c>
      <c r="G478" s="254"/>
      <c r="H478" s="255" t="s">
        <v>83</v>
      </c>
      <c r="I478" s="257"/>
      <c r="J478" s="254"/>
      <c r="K478" s="254"/>
      <c r="L478" s="258"/>
      <c r="M478" s="259"/>
      <c r="N478" s="260"/>
      <c r="O478" s="260"/>
      <c r="P478" s="260"/>
      <c r="Q478" s="260"/>
      <c r="R478" s="260"/>
      <c r="S478" s="260"/>
      <c r="T478" s="261"/>
      <c r="AT478" s="262" t="s">
        <v>160</v>
      </c>
      <c r="AU478" s="262" t="s">
        <v>169</v>
      </c>
      <c r="AV478" s="12" t="s">
        <v>25</v>
      </c>
      <c r="AW478" s="12" t="s">
        <v>162</v>
      </c>
      <c r="AX478" s="12" t="s">
        <v>85</v>
      </c>
      <c r="AY478" s="262" t="s">
        <v>146</v>
      </c>
    </row>
    <row r="479" s="13" customFormat="1">
      <c r="B479" s="263"/>
      <c r="C479" s="264"/>
      <c r="D479" s="249" t="s">
        <v>160</v>
      </c>
      <c r="E479" s="265" t="s">
        <v>83</v>
      </c>
      <c r="F479" s="266" t="s">
        <v>617</v>
      </c>
      <c r="G479" s="264"/>
      <c r="H479" s="267">
        <v>0.29999999999999999</v>
      </c>
      <c r="I479" s="268"/>
      <c r="J479" s="264"/>
      <c r="K479" s="264"/>
      <c r="L479" s="269"/>
      <c r="M479" s="270"/>
      <c r="N479" s="271"/>
      <c r="O479" s="271"/>
      <c r="P479" s="271"/>
      <c r="Q479" s="271"/>
      <c r="R479" s="271"/>
      <c r="S479" s="271"/>
      <c r="T479" s="272"/>
      <c r="AT479" s="273" t="s">
        <v>160</v>
      </c>
      <c r="AU479" s="273" t="s">
        <v>169</v>
      </c>
      <c r="AV479" s="13" t="s">
        <v>92</v>
      </c>
      <c r="AW479" s="13" t="s">
        <v>162</v>
      </c>
      <c r="AX479" s="13" t="s">
        <v>85</v>
      </c>
      <c r="AY479" s="273" t="s">
        <v>146</v>
      </c>
    </row>
    <row r="480" s="12" customFormat="1">
      <c r="B480" s="253"/>
      <c r="C480" s="254"/>
      <c r="D480" s="249" t="s">
        <v>160</v>
      </c>
      <c r="E480" s="255" t="s">
        <v>83</v>
      </c>
      <c r="F480" s="256" t="s">
        <v>228</v>
      </c>
      <c r="G480" s="254"/>
      <c r="H480" s="255" t="s">
        <v>83</v>
      </c>
      <c r="I480" s="257"/>
      <c r="J480" s="254"/>
      <c r="K480" s="254"/>
      <c r="L480" s="258"/>
      <c r="M480" s="259"/>
      <c r="N480" s="260"/>
      <c r="O480" s="260"/>
      <c r="P480" s="260"/>
      <c r="Q480" s="260"/>
      <c r="R480" s="260"/>
      <c r="S480" s="260"/>
      <c r="T480" s="261"/>
      <c r="AT480" s="262" t="s">
        <v>160</v>
      </c>
      <c r="AU480" s="262" t="s">
        <v>169</v>
      </c>
      <c r="AV480" s="12" t="s">
        <v>25</v>
      </c>
      <c r="AW480" s="12" t="s">
        <v>162</v>
      </c>
      <c r="AX480" s="12" t="s">
        <v>85</v>
      </c>
      <c r="AY480" s="262" t="s">
        <v>146</v>
      </c>
    </row>
    <row r="481" s="13" customFormat="1">
      <c r="B481" s="263"/>
      <c r="C481" s="264"/>
      <c r="D481" s="249" t="s">
        <v>160</v>
      </c>
      <c r="E481" s="265" t="s">
        <v>83</v>
      </c>
      <c r="F481" s="266" t="s">
        <v>618</v>
      </c>
      <c r="G481" s="264"/>
      <c r="H481" s="267">
        <v>0.80000000000000004</v>
      </c>
      <c r="I481" s="268"/>
      <c r="J481" s="264"/>
      <c r="K481" s="264"/>
      <c r="L481" s="269"/>
      <c r="M481" s="270"/>
      <c r="N481" s="271"/>
      <c r="O481" s="271"/>
      <c r="P481" s="271"/>
      <c r="Q481" s="271"/>
      <c r="R481" s="271"/>
      <c r="S481" s="271"/>
      <c r="T481" s="272"/>
      <c r="AT481" s="273" t="s">
        <v>160</v>
      </c>
      <c r="AU481" s="273" t="s">
        <v>169</v>
      </c>
      <c r="AV481" s="13" t="s">
        <v>92</v>
      </c>
      <c r="AW481" s="13" t="s">
        <v>162</v>
      </c>
      <c r="AX481" s="13" t="s">
        <v>85</v>
      </c>
      <c r="AY481" s="273" t="s">
        <v>146</v>
      </c>
    </row>
    <row r="482" s="1" customFormat="1" ht="16.5" customHeight="1">
      <c r="B482" s="48"/>
      <c r="C482" s="237" t="s">
        <v>619</v>
      </c>
      <c r="D482" s="237" t="s">
        <v>149</v>
      </c>
      <c r="E482" s="238" t="s">
        <v>358</v>
      </c>
      <c r="F482" s="239" t="s">
        <v>359</v>
      </c>
      <c r="G482" s="240" t="s">
        <v>208</v>
      </c>
      <c r="H482" s="241">
        <v>162.87000000000001</v>
      </c>
      <c r="I482" s="242"/>
      <c r="J482" s="243">
        <f>ROUND(I482*H482,2)</f>
        <v>0</v>
      </c>
      <c r="K482" s="239" t="s">
        <v>153</v>
      </c>
      <c r="L482" s="74"/>
      <c r="M482" s="244" t="s">
        <v>83</v>
      </c>
      <c r="N482" s="245" t="s">
        <v>55</v>
      </c>
      <c r="O482" s="49"/>
      <c r="P482" s="246">
        <f>O482*H482</f>
        <v>0</v>
      </c>
      <c r="Q482" s="246">
        <v>0</v>
      </c>
      <c r="R482" s="246">
        <f>Q482*H482</f>
        <v>0</v>
      </c>
      <c r="S482" s="246">
        <v>0</v>
      </c>
      <c r="T482" s="247">
        <f>S482*H482</f>
        <v>0</v>
      </c>
      <c r="AR482" s="25" t="s">
        <v>154</v>
      </c>
      <c r="AT482" s="25" t="s">
        <v>149</v>
      </c>
      <c r="AU482" s="25" t="s">
        <v>169</v>
      </c>
      <c r="AY482" s="25" t="s">
        <v>146</v>
      </c>
      <c r="BE482" s="248">
        <f>IF(N482="základní",J482,0)</f>
        <v>0</v>
      </c>
      <c r="BF482" s="248">
        <f>IF(N482="snížená",J482,0)</f>
        <v>0</v>
      </c>
      <c r="BG482" s="248">
        <f>IF(N482="zákl. přenesená",J482,0)</f>
        <v>0</v>
      </c>
      <c r="BH482" s="248">
        <f>IF(N482="sníž. přenesená",J482,0)</f>
        <v>0</v>
      </c>
      <c r="BI482" s="248">
        <f>IF(N482="nulová",J482,0)</f>
        <v>0</v>
      </c>
      <c r="BJ482" s="25" t="s">
        <v>25</v>
      </c>
      <c r="BK482" s="248">
        <f>ROUND(I482*H482,2)</f>
        <v>0</v>
      </c>
      <c r="BL482" s="25" t="s">
        <v>154</v>
      </c>
      <c r="BM482" s="25" t="s">
        <v>620</v>
      </c>
    </row>
    <row r="483" s="1" customFormat="1">
      <c r="B483" s="48"/>
      <c r="C483" s="76"/>
      <c r="D483" s="249" t="s">
        <v>156</v>
      </c>
      <c r="E483" s="76"/>
      <c r="F483" s="250" t="s">
        <v>361</v>
      </c>
      <c r="G483" s="76"/>
      <c r="H483" s="76"/>
      <c r="I483" s="205"/>
      <c r="J483" s="76"/>
      <c r="K483" s="76"/>
      <c r="L483" s="74"/>
      <c r="M483" s="251"/>
      <c r="N483" s="49"/>
      <c r="O483" s="49"/>
      <c r="P483" s="49"/>
      <c r="Q483" s="49"/>
      <c r="R483" s="49"/>
      <c r="S483" s="49"/>
      <c r="T483" s="97"/>
      <c r="AT483" s="25" t="s">
        <v>156</v>
      </c>
      <c r="AU483" s="25" t="s">
        <v>169</v>
      </c>
    </row>
    <row r="484" s="1" customFormat="1">
      <c r="B484" s="48"/>
      <c r="C484" s="76"/>
      <c r="D484" s="249" t="s">
        <v>158</v>
      </c>
      <c r="E484" s="76"/>
      <c r="F484" s="252" t="s">
        <v>362</v>
      </c>
      <c r="G484" s="76"/>
      <c r="H484" s="76"/>
      <c r="I484" s="205"/>
      <c r="J484" s="76"/>
      <c r="K484" s="76"/>
      <c r="L484" s="74"/>
      <c r="M484" s="251"/>
      <c r="N484" s="49"/>
      <c r="O484" s="49"/>
      <c r="P484" s="49"/>
      <c r="Q484" s="49"/>
      <c r="R484" s="49"/>
      <c r="S484" s="49"/>
      <c r="T484" s="97"/>
      <c r="AT484" s="25" t="s">
        <v>158</v>
      </c>
      <c r="AU484" s="25" t="s">
        <v>169</v>
      </c>
    </row>
    <row r="485" s="12" customFormat="1">
      <c r="B485" s="253"/>
      <c r="C485" s="254"/>
      <c r="D485" s="249" t="s">
        <v>160</v>
      </c>
      <c r="E485" s="255" t="s">
        <v>83</v>
      </c>
      <c r="F485" s="256" t="s">
        <v>589</v>
      </c>
      <c r="G485" s="254"/>
      <c r="H485" s="255" t="s">
        <v>83</v>
      </c>
      <c r="I485" s="257"/>
      <c r="J485" s="254"/>
      <c r="K485" s="254"/>
      <c r="L485" s="258"/>
      <c r="M485" s="259"/>
      <c r="N485" s="260"/>
      <c r="O485" s="260"/>
      <c r="P485" s="260"/>
      <c r="Q485" s="260"/>
      <c r="R485" s="260"/>
      <c r="S485" s="260"/>
      <c r="T485" s="261"/>
      <c r="AT485" s="262" t="s">
        <v>160</v>
      </c>
      <c r="AU485" s="262" t="s">
        <v>169</v>
      </c>
      <c r="AV485" s="12" t="s">
        <v>25</v>
      </c>
      <c r="AW485" s="12" t="s">
        <v>162</v>
      </c>
      <c r="AX485" s="12" t="s">
        <v>85</v>
      </c>
      <c r="AY485" s="262" t="s">
        <v>146</v>
      </c>
    </row>
    <row r="486" s="13" customFormat="1">
      <c r="B486" s="263"/>
      <c r="C486" s="264"/>
      <c r="D486" s="249" t="s">
        <v>160</v>
      </c>
      <c r="E486" s="265" t="s">
        <v>83</v>
      </c>
      <c r="F486" s="266" t="s">
        <v>610</v>
      </c>
      <c r="G486" s="264"/>
      <c r="H486" s="267">
        <v>9.1440000000000001</v>
      </c>
      <c r="I486" s="268"/>
      <c r="J486" s="264"/>
      <c r="K486" s="264"/>
      <c r="L486" s="269"/>
      <c r="M486" s="270"/>
      <c r="N486" s="271"/>
      <c r="O486" s="271"/>
      <c r="P486" s="271"/>
      <c r="Q486" s="271"/>
      <c r="R486" s="271"/>
      <c r="S486" s="271"/>
      <c r="T486" s="272"/>
      <c r="AT486" s="273" t="s">
        <v>160</v>
      </c>
      <c r="AU486" s="273" t="s">
        <v>169</v>
      </c>
      <c r="AV486" s="13" t="s">
        <v>92</v>
      </c>
      <c r="AW486" s="13" t="s">
        <v>162</v>
      </c>
      <c r="AX486" s="13" t="s">
        <v>85</v>
      </c>
      <c r="AY486" s="273" t="s">
        <v>146</v>
      </c>
    </row>
    <row r="487" s="13" customFormat="1">
      <c r="B487" s="263"/>
      <c r="C487" s="264"/>
      <c r="D487" s="249" t="s">
        <v>160</v>
      </c>
      <c r="E487" s="265" t="s">
        <v>83</v>
      </c>
      <c r="F487" s="266" t="s">
        <v>611</v>
      </c>
      <c r="G487" s="264"/>
      <c r="H487" s="267">
        <v>26.035</v>
      </c>
      <c r="I487" s="268"/>
      <c r="J487" s="264"/>
      <c r="K487" s="264"/>
      <c r="L487" s="269"/>
      <c r="M487" s="270"/>
      <c r="N487" s="271"/>
      <c r="O487" s="271"/>
      <c r="P487" s="271"/>
      <c r="Q487" s="271"/>
      <c r="R487" s="271"/>
      <c r="S487" s="271"/>
      <c r="T487" s="272"/>
      <c r="AT487" s="273" t="s">
        <v>160</v>
      </c>
      <c r="AU487" s="273" t="s">
        <v>169</v>
      </c>
      <c r="AV487" s="13" t="s">
        <v>92</v>
      </c>
      <c r="AW487" s="13" t="s">
        <v>162</v>
      </c>
      <c r="AX487" s="13" t="s">
        <v>85</v>
      </c>
      <c r="AY487" s="273" t="s">
        <v>146</v>
      </c>
    </row>
    <row r="488" s="12" customFormat="1">
      <c r="B488" s="253"/>
      <c r="C488" s="254"/>
      <c r="D488" s="249" t="s">
        <v>160</v>
      </c>
      <c r="E488" s="255" t="s">
        <v>83</v>
      </c>
      <c r="F488" s="256" t="s">
        <v>596</v>
      </c>
      <c r="G488" s="254"/>
      <c r="H488" s="255" t="s">
        <v>83</v>
      </c>
      <c r="I488" s="257"/>
      <c r="J488" s="254"/>
      <c r="K488" s="254"/>
      <c r="L488" s="258"/>
      <c r="M488" s="259"/>
      <c r="N488" s="260"/>
      <c r="O488" s="260"/>
      <c r="P488" s="260"/>
      <c r="Q488" s="260"/>
      <c r="R488" s="260"/>
      <c r="S488" s="260"/>
      <c r="T488" s="261"/>
      <c r="AT488" s="262" t="s">
        <v>160</v>
      </c>
      <c r="AU488" s="262" t="s">
        <v>169</v>
      </c>
      <c r="AV488" s="12" t="s">
        <v>25</v>
      </c>
      <c r="AW488" s="12" t="s">
        <v>162</v>
      </c>
      <c r="AX488" s="12" t="s">
        <v>85</v>
      </c>
      <c r="AY488" s="262" t="s">
        <v>146</v>
      </c>
    </row>
    <row r="489" s="13" customFormat="1">
      <c r="B489" s="263"/>
      <c r="C489" s="264"/>
      <c r="D489" s="249" t="s">
        <v>160</v>
      </c>
      <c r="E489" s="265" t="s">
        <v>83</v>
      </c>
      <c r="F489" s="266" t="s">
        <v>612</v>
      </c>
      <c r="G489" s="264"/>
      <c r="H489" s="267">
        <v>0.49919999999999998</v>
      </c>
      <c r="I489" s="268"/>
      <c r="J489" s="264"/>
      <c r="K489" s="264"/>
      <c r="L489" s="269"/>
      <c r="M489" s="270"/>
      <c r="N489" s="271"/>
      <c r="O489" s="271"/>
      <c r="P489" s="271"/>
      <c r="Q489" s="271"/>
      <c r="R489" s="271"/>
      <c r="S489" s="271"/>
      <c r="T489" s="272"/>
      <c r="AT489" s="273" t="s">
        <v>160</v>
      </c>
      <c r="AU489" s="273" t="s">
        <v>169</v>
      </c>
      <c r="AV489" s="13" t="s">
        <v>92</v>
      </c>
      <c r="AW489" s="13" t="s">
        <v>162</v>
      </c>
      <c r="AX489" s="13" t="s">
        <v>85</v>
      </c>
      <c r="AY489" s="273" t="s">
        <v>146</v>
      </c>
    </row>
    <row r="490" s="13" customFormat="1">
      <c r="B490" s="263"/>
      <c r="C490" s="264"/>
      <c r="D490" s="249" t="s">
        <v>160</v>
      </c>
      <c r="E490" s="265" t="s">
        <v>83</v>
      </c>
      <c r="F490" s="266" t="s">
        <v>613</v>
      </c>
      <c r="G490" s="264"/>
      <c r="H490" s="267">
        <v>1.508</v>
      </c>
      <c r="I490" s="268"/>
      <c r="J490" s="264"/>
      <c r="K490" s="264"/>
      <c r="L490" s="269"/>
      <c r="M490" s="270"/>
      <c r="N490" s="271"/>
      <c r="O490" s="271"/>
      <c r="P490" s="271"/>
      <c r="Q490" s="271"/>
      <c r="R490" s="271"/>
      <c r="S490" s="271"/>
      <c r="T490" s="272"/>
      <c r="AT490" s="273" t="s">
        <v>160</v>
      </c>
      <c r="AU490" s="273" t="s">
        <v>169</v>
      </c>
      <c r="AV490" s="13" t="s">
        <v>92</v>
      </c>
      <c r="AW490" s="13" t="s">
        <v>162</v>
      </c>
      <c r="AX490" s="13" t="s">
        <v>85</v>
      </c>
      <c r="AY490" s="273" t="s">
        <v>146</v>
      </c>
    </row>
    <row r="491" s="12" customFormat="1">
      <c r="B491" s="253"/>
      <c r="C491" s="254"/>
      <c r="D491" s="249" t="s">
        <v>160</v>
      </c>
      <c r="E491" s="255" t="s">
        <v>83</v>
      </c>
      <c r="F491" s="256" t="s">
        <v>614</v>
      </c>
      <c r="G491" s="254"/>
      <c r="H491" s="255" t="s">
        <v>83</v>
      </c>
      <c r="I491" s="257"/>
      <c r="J491" s="254"/>
      <c r="K491" s="254"/>
      <c r="L491" s="258"/>
      <c r="M491" s="259"/>
      <c r="N491" s="260"/>
      <c r="O491" s="260"/>
      <c r="P491" s="260"/>
      <c r="Q491" s="260"/>
      <c r="R491" s="260"/>
      <c r="S491" s="260"/>
      <c r="T491" s="261"/>
      <c r="AT491" s="262" t="s">
        <v>160</v>
      </c>
      <c r="AU491" s="262" t="s">
        <v>169</v>
      </c>
      <c r="AV491" s="12" t="s">
        <v>25</v>
      </c>
      <c r="AW491" s="12" t="s">
        <v>162</v>
      </c>
      <c r="AX491" s="12" t="s">
        <v>85</v>
      </c>
      <c r="AY491" s="262" t="s">
        <v>146</v>
      </c>
    </row>
    <row r="492" s="13" customFormat="1">
      <c r="B492" s="263"/>
      <c r="C492" s="264"/>
      <c r="D492" s="249" t="s">
        <v>160</v>
      </c>
      <c r="E492" s="265" t="s">
        <v>83</v>
      </c>
      <c r="F492" s="266" t="s">
        <v>615</v>
      </c>
      <c r="G492" s="264"/>
      <c r="H492" s="267">
        <v>95.359999999999999</v>
      </c>
      <c r="I492" s="268"/>
      <c r="J492" s="264"/>
      <c r="K492" s="264"/>
      <c r="L492" s="269"/>
      <c r="M492" s="270"/>
      <c r="N492" s="271"/>
      <c r="O492" s="271"/>
      <c r="P492" s="271"/>
      <c r="Q492" s="271"/>
      <c r="R492" s="271"/>
      <c r="S492" s="271"/>
      <c r="T492" s="272"/>
      <c r="AT492" s="273" t="s">
        <v>160</v>
      </c>
      <c r="AU492" s="273" t="s">
        <v>169</v>
      </c>
      <c r="AV492" s="13" t="s">
        <v>92</v>
      </c>
      <c r="AW492" s="13" t="s">
        <v>162</v>
      </c>
      <c r="AX492" s="13" t="s">
        <v>85</v>
      </c>
      <c r="AY492" s="273" t="s">
        <v>146</v>
      </c>
    </row>
    <row r="493" s="12" customFormat="1">
      <c r="B493" s="253"/>
      <c r="C493" s="254"/>
      <c r="D493" s="249" t="s">
        <v>160</v>
      </c>
      <c r="E493" s="255" t="s">
        <v>83</v>
      </c>
      <c r="F493" s="256" t="s">
        <v>555</v>
      </c>
      <c r="G493" s="254"/>
      <c r="H493" s="255" t="s">
        <v>83</v>
      </c>
      <c r="I493" s="257"/>
      <c r="J493" s="254"/>
      <c r="K493" s="254"/>
      <c r="L493" s="258"/>
      <c r="M493" s="259"/>
      <c r="N493" s="260"/>
      <c r="O493" s="260"/>
      <c r="P493" s="260"/>
      <c r="Q493" s="260"/>
      <c r="R493" s="260"/>
      <c r="S493" s="260"/>
      <c r="T493" s="261"/>
      <c r="AT493" s="262" t="s">
        <v>160</v>
      </c>
      <c r="AU493" s="262" t="s">
        <v>169</v>
      </c>
      <c r="AV493" s="12" t="s">
        <v>25</v>
      </c>
      <c r="AW493" s="12" t="s">
        <v>162</v>
      </c>
      <c r="AX493" s="12" t="s">
        <v>85</v>
      </c>
      <c r="AY493" s="262" t="s">
        <v>146</v>
      </c>
    </row>
    <row r="494" s="13" customFormat="1">
      <c r="B494" s="263"/>
      <c r="C494" s="264"/>
      <c r="D494" s="249" t="s">
        <v>160</v>
      </c>
      <c r="E494" s="265" t="s">
        <v>83</v>
      </c>
      <c r="F494" s="266" t="s">
        <v>616</v>
      </c>
      <c r="G494" s="264"/>
      <c r="H494" s="267">
        <v>29.224</v>
      </c>
      <c r="I494" s="268"/>
      <c r="J494" s="264"/>
      <c r="K494" s="264"/>
      <c r="L494" s="269"/>
      <c r="M494" s="270"/>
      <c r="N494" s="271"/>
      <c r="O494" s="271"/>
      <c r="P494" s="271"/>
      <c r="Q494" s="271"/>
      <c r="R494" s="271"/>
      <c r="S494" s="271"/>
      <c r="T494" s="272"/>
      <c r="AT494" s="273" t="s">
        <v>160</v>
      </c>
      <c r="AU494" s="273" t="s">
        <v>169</v>
      </c>
      <c r="AV494" s="13" t="s">
        <v>92</v>
      </c>
      <c r="AW494" s="13" t="s">
        <v>162</v>
      </c>
      <c r="AX494" s="13" t="s">
        <v>85</v>
      </c>
      <c r="AY494" s="273" t="s">
        <v>146</v>
      </c>
    </row>
    <row r="495" s="12" customFormat="1">
      <c r="B495" s="253"/>
      <c r="C495" s="254"/>
      <c r="D495" s="249" t="s">
        <v>160</v>
      </c>
      <c r="E495" s="255" t="s">
        <v>83</v>
      </c>
      <c r="F495" s="256" t="s">
        <v>571</v>
      </c>
      <c r="G495" s="254"/>
      <c r="H495" s="255" t="s">
        <v>83</v>
      </c>
      <c r="I495" s="257"/>
      <c r="J495" s="254"/>
      <c r="K495" s="254"/>
      <c r="L495" s="258"/>
      <c r="M495" s="259"/>
      <c r="N495" s="260"/>
      <c r="O495" s="260"/>
      <c r="P495" s="260"/>
      <c r="Q495" s="260"/>
      <c r="R495" s="260"/>
      <c r="S495" s="260"/>
      <c r="T495" s="261"/>
      <c r="AT495" s="262" t="s">
        <v>160</v>
      </c>
      <c r="AU495" s="262" t="s">
        <v>169</v>
      </c>
      <c r="AV495" s="12" t="s">
        <v>25</v>
      </c>
      <c r="AW495" s="12" t="s">
        <v>162</v>
      </c>
      <c r="AX495" s="12" t="s">
        <v>85</v>
      </c>
      <c r="AY495" s="262" t="s">
        <v>146</v>
      </c>
    </row>
    <row r="496" s="13" customFormat="1">
      <c r="B496" s="263"/>
      <c r="C496" s="264"/>
      <c r="D496" s="249" t="s">
        <v>160</v>
      </c>
      <c r="E496" s="265" t="s">
        <v>83</v>
      </c>
      <c r="F496" s="266" t="s">
        <v>617</v>
      </c>
      <c r="G496" s="264"/>
      <c r="H496" s="267">
        <v>0.29999999999999999</v>
      </c>
      <c r="I496" s="268"/>
      <c r="J496" s="264"/>
      <c r="K496" s="264"/>
      <c r="L496" s="269"/>
      <c r="M496" s="270"/>
      <c r="N496" s="271"/>
      <c r="O496" s="271"/>
      <c r="P496" s="271"/>
      <c r="Q496" s="271"/>
      <c r="R496" s="271"/>
      <c r="S496" s="271"/>
      <c r="T496" s="272"/>
      <c r="AT496" s="273" t="s">
        <v>160</v>
      </c>
      <c r="AU496" s="273" t="s">
        <v>169</v>
      </c>
      <c r="AV496" s="13" t="s">
        <v>92</v>
      </c>
      <c r="AW496" s="13" t="s">
        <v>162</v>
      </c>
      <c r="AX496" s="13" t="s">
        <v>85</v>
      </c>
      <c r="AY496" s="273" t="s">
        <v>146</v>
      </c>
    </row>
    <row r="497" s="12" customFormat="1">
      <c r="B497" s="253"/>
      <c r="C497" s="254"/>
      <c r="D497" s="249" t="s">
        <v>160</v>
      </c>
      <c r="E497" s="255" t="s">
        <v>83</v>
      </c>
      <c r="F497" s="256" t="s">
        <v>228</v>
      </c>
      <c r="G497" s="254"/>
      <c r="H497" s="255" t="s">
        <v>83</v>
      </c>
      <c r="I497" s="257"/>
      <c r="J497" s="254"/>
      <c r="K497" s="254"/>
      <c r="L497" s="258"/>
      <c r="M497" s="259"/>
      <c r="N497" s="260"/>
      <c r="O497" s="260"/>
      <c r="P497" s="260"/>
      <c r="Q497" s="260"/>
      <c r="R497" s="260"/>
      <c r="S497" s="260"/>
      <c r="T497" s="261"/>
      <c r="AT497" s="262" t="s">
        <v>160</v>
      </c>
      <c r="AU497" s="262" t="s">
        <v>169</v>
      </c>
      <c r="AV497" s="12" t="s">
        <v>25</v>
      </c>
      <c r="AW497" s="12" t="s">
        <v>162</v>
      </c>
      <c r="AX497" s="12" t="s">
        <v>85</v>
      </c>
      <c r="AY497" s="262" t="s">
        <v>146</v>
      </c>
    </row>
    <row r="498" s="13" customFormat="1">
      <c r="B498" s="263"/>
      <c r="C498" s="264"/>
      <c r="D498" s="249" t="s">
        <v>160</v>
      </c>
      <c r="E498" s="265" t="s">
        <v>83</v>
      </c>
      <c r="F498" s="266" t="s">
        <v>618</v>
      </c>
      <c r="G498" s="264"/>
      <c r="H498" s="267">
        <v>0.80000000000000004</v>
      </c>
      <c r="I498" s="268"/>
      <c r="J498" s="264"/>
      <c r="K498" s="264"/>
      <c r="L498" s="269"/>
      <c r="M498" s="270"/>
      <c r="N498" s="271"/>
      <c r="O498" s="271"/>
      <c r="P498" s="271"/>
      <c r="Q498" s="271"/>
      <c r="R498" s="271"/>
      <c r="S498" s="271"/>
      <c r="T498" s="272"/>
      <c r="AT498" s="273" t="s">
        <v>160</v>
      </c>
      <c r="AU498" s="273" t="s">
        <v>169</v>
      </c>
      <c r="AV498" s="13" t="s">
        <v>92</v>
      </c>
      <c r="AW498" s="13" t="s">
        <v>162</v>
      </c>
      <c r="AX498" s="13" t="s">
        <v>85</v>
      </c>
      <c r="AY498" s="273" t="s">
        <v>146</v>
      </c>
    </row>
    <row r="499" s="1" customFormat="1" ht="16.5" customHeight="1">
      <c r="B499" s="48"/>
      <c r="C499" s="237" t="s">
        <v>621</v>
      </c>
      <c r="D499" s="237" t="s">
        <v>149</v>
      </c>
      <c r="E499" s="238" t="s">
        <v>364</v>
      </c>
      <c r="F499" s="239" t="s">
        <v>365</v>
      </c>
      <c r="G499" s="240" t="s">
        <v>208</v>
      </c>
      <c r="H499" s="241">
        <v>497.43099999999998</v>
      </c>
      <c r="I499" s="242"/>
      <c r="J499" s="243">
        <f>ROUND(I499*H499,2)</f>
        <v>0</v>
      </c>
      <c r="K499" s="239" t="s">
        <v>153</v>
      </c>
      <c r="L499" s="74"/>
      <c r="M499" s="244" t="s">
        <v>83</v>
      </c>
      <c r="N499" s="245" t="s">
        <v>55</v>
      </c>
      <c r="O499" s="49"/>
      <c r="P499" s="246">
        <f>O499*H499</f>
        <v>0</v>
      </c>
      <c r="Q499" s="246">
        <v>0</v>
      </c>
      <c r="R499" s="246">
        <f>Q499*H499</f>
        <v>0</v>
      </c>
      <c r="S499" s="246">
        <v>0</v>
      </c>
      <c r="T499" s="247">
        <f>S499*H499</f>
        <v>0</v>
      </c>
      <c r="AR499" s="25" t="s">
        <v>154</v>
      </c>
      <c r="AT499" s="25" t="s">
        <v>149</v>
      </c>
      <c r="AU499" s="25" t="s">
        <v>169</v>
      </c>
      <c r="AY499" s="25" t="s">
        <v>146</v>
      </c>
      <c r="BE499" s="248">
        <f>IF(N499="základní",J499,0)</f>
        <v>0</v>
      </c>
      <c r="BF499" s="248">
        <f>IF(N499="snížená",J499,0)</f>
        <v>0</v>
      </c>
      <c r="BG499" s="248">
        <f>IF(N499="zákl. přenesená",J499,0)</f>
        <v>0</v>
      </c>
      <c r="BH499" s="248">
        <f>IF(N499="sníž. přenesená",J499,0)</f>
        <v>0</v>
      </c>
      <c r="BI499" s="248">
        <f>IF(N499="nulová",J499,0)</f>
        <v>0</v>
      </c>
      <c r="BJ499" s="25" t="s">
        <v>25</v>
      </c>
      <c r="BK499" s="248">
        <f>ROUND(I499*H499,2)</f>
        <v>0</v>
      </c>
      <c r="BL499" s="25" t="s">
        <v>154</v>
      </c>
      <c r="BM499" s="25" t="s">
        <v>622</v>
      </c>
    </row>
    <row r="500" s="1" customFormat="1">
      <c r="B500" s="48"/>
      <c r="C500" s="76"/>
      <c r="D500" s="249" t="s">
        <v>156</v>
      </c>
      <c r="E500" s="76"/>
      <c r="F500" s="250" t="s">
        <v>367</v>
      </c>
      <c r="G500" s="76"/>
      <c r="H500" s="76"/>
      <c r="I500" s="205"/>
      <c r="J500" s="76"/>
      <c r="K500" s="76"/>
      <c r="L500" s="74"/>
      <c r="M500" s="251"/>
      <c r="N500" s="49"/>
      <c r="O500" s="49"/>
      <c r="P500" s="49"/>
      <c r="Q500" s="49"/>
      <c r="R500" s="49"/>
      <c r="S500" s="49"/>
      <c r="T500" s="97"/>
      <c r="AT500" s="25" t="s">
        <v>156</v>
      </c>
      <c r="AU500" s="25" t="s">
        <v>169</v>
      </c>
    </row>
    <row r="501" s="1" customFormat="1">
      <c r="B501" s="48"/>
      <c r="C501" s="76"/>
      <c r="D501" s="249" t="s">
        <v>158</v>
      </c>
      <c r="E501" s="76"/>
      <c r="F501" s="252" t="s">
        <v>362</v>
      </c>
      <c r="G501" s="76"/>
      <c r="H501" s="76"/>
      <c r="I501" s="205"/>
      <c r="J501" s="76"/>
      <c r="K501" s="76"/>
      <c r="L501" s="74"/>
      <c r="M501" s="251"/>
      <c r="N501" s="49"/>
      <c r="O501" s="49"/>
      <c r="P501" s="49"/>
      <c r="Q501" s="49"/>
      <c r="R501" s="49"/>
      <c r="S501" s="49"/>
      <c r="T501" s="97"/>
      <c r="AT501" s="25" t="s">
        <v>158</v>
      </c>
      <c r="AU501" s="25" t="s">
        <v>169</v>
      </c>
    </row>
    <row r="502" s="12" customFormat="1">
      <c r="B502" s="253"/>
      <c r="C502" s="254"/>
      <c r="D502" s="249" t="s">
        <v>160</v>
      </c>
      <c r="E502" s="255" t="s">
        <v>83</v>
      </c>
      <c r="F502" s="256" t="s">
        <v>623</v>
      </c>
      <c r="G502" s="254"/>
      <c r="H502" s="255" t="s">
        <v>83</v>
      </c>
      <c r="I502" s="257"/>
      <c r="J502" s="254"/>
      <c r="K502" s="254"/>
      <c r="L502" s="258"/>
      <c r="M502" s="259"/>
      <c r="N502" s="260"/>
      <c r="O502" s="260"/>
      <c r="P502" s="260"/>
      <c r="Q502" s="260"/>
      <c r="R502" s="260"/>
      <c r="S502" s="260"/>
      <c r="T502" s="261"/>
      <c r="AT502" s="262" t="s">
        <v>160</v>
      </c>
      <c r="AU502" s="262" t="s">
        <v>169</v>
      </c>
      <c r="AV502" s="12" t="s">
        <v>25</v>
      </c>
      <c r="AW502" s="12" t="s">
        <v>162</v>
      </c>
      <c r="AX502" s="12" t="s">
        <v>85</v>
      </c>
      <c r="AY502" s="262" t="s">
        <v>146</v>
      </c>
    </row>
    <row r="503" s="12" customFormat="1">
      <c r="B503" s="253"/>
      <c r="C503" s="254"/>
      <c r="D503" s="249" t="s">
        <v>160</v>
      </c>
      <c r="E503" s="255" t="s">
        <v>83</v>
      </c>
      <c r="F503" s="256" t="s">
        <v>589</v>
      </c>
      <c r="G503" s="254"/>
      <c r="H503" s="255" t="s">
        <v>83</v>
      </c>
      <c r="I503" s="257"/>
      <c r="J503" s="254"/>
      <c r="K503" s="254"/>
      <c r="L503" s="258"/>
      <c r="M503" s="259"/>
      <c r="N503" s="260"/>
      <c r="O503" s="260"/>
      <c r="P503" s="260"/>
      <c r="Q503" s="260"/>
      <c r="R503" s="260"/>
      <c r="S503" s="260"/>
      <c r="T503" s="261"/>
      <c r="AT503" s="262" t="s">
        <v>160</v>
      </c>
      <c r="AU503" s="262" t="s">
        <v>169</v>
      </c>
      <c r="AV503" s="12" t="s">
        <v>25</v>
      </c>
      <c r="AW503" s="12" t="s">
        <v>162</v>
      </c>
      <c r="AX503" s="12" t="s">
        <v>85</v>
      </c>
      <c r="AY503" s="262" t="s">
        <v>146</v>
      </c>
    </row>
    <row r="504" s="13" customFormat="1">
      <c r="B504" s="263"/>
      <c r="C504" s="264"/>
      <c r="D504" s="249" t="s">
        <v>160</v>
      </c>
      <c r="E504" s="265" t="s">
        <v>83</v>
      </c>
      <c r="F504" s="266" t="s">
        <v>611</v>
      </c>
      <c r="G504" s="264"/>
      <c r="H504" s="267">
        <v>26.035</v>
      </c>
      <c r="I504" s="268"/>
      <c r="J504" s="264"/>
      <c r="K504" s="264"/>
      <c r="L504" s="269"/>
      <c r="M504" s="270"/>
      <c r="N504" s="271"/>
      <c r="O504" s="271"/>
      <c r="P504" s="271"/>
      <c r="Q504" s="271"/>
      <c r="R504" s="271"/>
      <c r="S504" s="271"/>
      <c r="T504" s="272"/>
      <c r="AT504" s="273" t="s">
        <v>160</v>
      </c>
      <c r="AU504" s="273" t="s">
        <v>169</v>
      </c>
      <c r="AV504" s="13" t="s">
        <v>92</v>
      </c>
      <c r="AW504" s="13" t="s">
        <v>162</v>
      </c>
      <c r="AX504" s="13" t="s">
        <v>85</v>
      </c>
      <c r="AY504" s="273" t="s">
        <v>146</v>
      </c>
    </row>
    <row r="505" s="12" customFormat="1">
      <c r="B505" s="253"/>
      <c r="C505" s="254"/>
      <c r="D505" s="249" t="s">
        <v>160</v>
      </c>
      <c r="E505" s="255" t="s">
        <v>83</v>
      </c>
      <c r="F505" s="256" t="s">
        <v>596</v>
      </c>
      <c r="G505" s="254"/>
      <c r="H505" s="255" t="s">
        <v>83</v>
      </c>
      <c r="I505" s="257"/>
      <c r="J505" s="254"/>
      <c r="K505" s="254"/>
      <c r="L505" s="258"/>
      <c r="M505" s="259"/>
      <c r="N505" s="260"/>
      <c r="O505" s="260"/>
      <c r="P505" s="260"/>
      <c r="Q505" s="260"/>
      <c r="R505" s="260"/>
      <c r="S505" s="260"/>
      <c r="T505" s="261"/>
      <c r="AT505" s="262" t="s">
        <v>160</v>
      </c>
      <c r="AU505" s="262" t="s">
        <v>169</v>
      </c>
      <c r="AV505" s="12" t="s">
        <v>25</v>
      </c>
      <c r="AW505" s="12" t="s">
        <v>162</v>
      </c>
      <c r="AX505" s="12" t="s">
        <v>85</v>
      </c>
      <c r="AY505" s="262" t="s">
        <v>146</v>
      </c>
    </row>
    <row r="506" s="13" customFormat="1">
      <c r="B506" s="263"/>
      <c r="C506" s="264"/>
      <c r="D506" s="249" t="s">
        <v>160</v>
      </c>
      <c r="E506" s="265" t="s">
        <v>83</v>
      </c>
      <c r="F506" s="266" t="s">
        <v>613</v>
      </c>
      <c r="G506" s="264"/>
      <c r="H506" s="267">
        <v>1.508</v>
      </c>
      <c r="I506" s="268"/>
      <c r="J506" s="264"/>
      <c r="K506" s="264"/>
      <c r="L506" s="269"/>
      <c r="M506" s="270"/>
      <c r="N506" s="271"/>
      <c r="O506" s="271"/>
      <c r="P506" s="271"/>
      <c r="Q506" s="271"/>
      <c r="R506" s="271"/>
      <c r="S506" s="271"/>
      <c r="T506" s="272"/>
      <c r="AT506" s="273" t="s">
        <v>160</v>
      </c>
      <c r="AU506" s="273" t="s">
        <v>169</v>
      </c>
      <c r="AV506" s="13" t="s">
        <v>92</v>
      </c>
      <c r="AW506" s="13" t="s">
        <v>162</v>
      </c>
      <c r="AX506" s="13" t="s">
        <v>85</v>
      </c>
      <c r="AY506" s="273" t="s">
        <v>146</v>
      </c>
    </row>
    <row r="507" s="12" customFormat="1">
      <c r="B507" s="253"/>
      <c r="C507" s="254"/>
      <c r="D507" s="249" t="s">
        <v>160</v>
      </c>
      <c r="E507" s="255" t="s">
        <v>83</v>
      </c>
      <c r="F507" s="256" t="s">
        <v>614</v>
      </c>
      <c r="G507" s="254"/>
      <c r="H507" s="255" t="s">
        <v>83</v>
      </c>
      <c r="I507" s="257"/>
      <c r="J507" s="254"/>
      <c r="K507" s="254"/>
      <c r="L507" s="258"/>
      <c r="M507" s="259"/>
      <c r="N507" s="260"/>
      <c r="O507" s="260"/>
      <c r="P507" s="260"/>
      <c r="Q507" s="260"/>
      <c r="R507" s="260"/>
      <c r="S507" s="260"/>
      <c r="T507" s="261"/>
      <c r="AT507" s="262" t="s">
        <v>160</v>
      </c>
      <c r="AU507" s="262" t="s">
        <v>169</v>
      </c>
      <c r="AV507" s="12" t="s">
        <v>25</v>
      </c>
      <c r="AW507" s="12" t="s">
        <v>162</v>
      </c>
      <c r="AX507" s="12" t="s">
        <v>85</v>
      </c>
      <c r="AY507" s="262" t="s">
        <v>146</v>
      </c>
    </row>
    <row r="508" s="13" customFormat="1">
      <c r="B508" s="263"/>
      <c r="C508" s="264"/>
      <c r="D508" s="249" t="s">
        <v>160</v>
      </c>
      <c r="E508" s="265" t="s">
        <v>83</v>
      </c>
      <c r="F508" s="266" t="s">
        <v>615</v>
      </c>
      <c r="G508" s="264"/>
      <c r="H508" s="267">
        <v>95.359999999999999</v>
      </c>
      <c r="I508" s="268"/>
      <c r="J508" s="264"/>
      <c r="K508" s="264"/>
      <c r="L508" s="269"/>
      <c r="M508" s="270"/>
      <c r="N508" s="271"/>
      <c r="O508" s="271"/>
      <c r="P508" s="271"/>
      <c r="Q508" s="271"/>
      <c r="R508" s="271"/>
      <c r="S508" s="271"/>
      <c r="T508" s="272"/>
      <c r="AT508" s="273" t="s">
        <v>160</v>
      </c>
      <c r="AU508" s="273" t="s">
        <v>169</v>
      </c>
      <c r="AV508" s="13" t="s">
        <v>92</v>
      </c>
      <c r="AW508" s="13" t="s">
        <v>162</v>
      </c>
      <c r="AX508" s="13" t="s">
        <v>85</v>
      </c>
      <c r="AY508" s="273" t="s">
        <v>146</v>
      </c>
    </row>
    <row r="509" s="12" customFormat="1">
      <c r="B509" s="253"/>
      <c r="C509" s="254"/>
      <c r="D509" s="249" t="s">
        <v>160</v>
      </c>
      <c r="E509" s="255" t="s">
        <v>83</v>
      </c>
      <c r="F509" s="256" t="s">
        <v>555</v>
      </c>
      <c r="G509" s="254"/>
      <c r="H509" s="255" t="s">
        <v>83</v>
      </c>
      <c r="I509" s="257"/>
      <c r="J509" s="254"/>
      <c r="K509" s="254"/>
      <c r="L509" s="258"/>
      <c r="M509" s="259"/>
      <c r="N509" s="260"/>
      <c r="O509" s="260"/>
      <c r="P509" s="260"/>
      <c r="Q509" s="260"/>
      <c r="R509" s="260"/>
      <c r="S509" s="260"/>
      <c r="T509" s="261"/>
      <c r="AT509" s="262" t="s">
        <v>160</v>
      </c>
      <c r="AU509" s="262" t="s">
        <v>169</v>
      </c>
      <c r="AV509" s="12" t="s">
        <v>25</v>
      </c>
      <c r="AW509" s="12" t="s">
        <v>162</v>
      </c>
      <c r="AX509" s="12" t="s">
        <v>85</v>
      </c>
      <c r="AY509" s="262" t="s">
        <v>146</v>
      </c>
    </row>
    <row r="510" s="13" customFormat="1">
      <c r="B510" s="263"/>
      <c r="C510" s="264"/>
      <c r="D510" s="249" t="s">
        <v>160</v>
      </c>
      <c r="E510" s="265" t="s">
        <v>83</v>
      </c>
      <c r="F510" s="266" t="s">
        <v>616</v>
      </c>
      <c r="G510" s="264"/>
      <c r="H510" s="267">
        <v>29.224</v>
      </c>
      <c r="I510" s="268"/>
      <c r="J510" s="264"/>
      <c r="K510" s="264"/>
      <c r="L510" s="269"/>
      <c r="M510" s="270"/>
      <c r="N510" s="271"/>
      <c r="O510" s="271"/>
      <c r="P510" s="271"/>
      <c r="Q510" s="271"/>
      <c r="R510" s="271"/>
      <c r="S510" s="271"/>
      <c r="T510" s="272"/>
      <c r="AT510" s="273" t="s">
        <v>160</v>
      </c>
      <c r="AU510" s="273" t="s">
        <v>169</v>
      </c>
      <c r="AV510" s="13" t="s">
        <v>92</v>
      </c>
      <c r="AW510" s="13" t="s">
        <v>162</v>
      </c>
      <c r="AX510" s="13" t="s">
        <v>85</v>
      </c>
      <c r="AY510" s="273" t="s">
        <v>146</v>
      </c>
    </row>
    <row r="511" s="12" customFormat="1">
      <c r="B511" s="253"/>
      <c r="C511" s="254"/>
      <c r="D511" s="249" t="s">
        <v>160</v>
      </c>
      <c r="E511" s="255" t="s">
        <v>83</v>
      </c>
      <c r="F511" s="256" t="s">
        <v>624</v>
      </c>
      <c r="G511" s="254"/>
      <c r="H511" s="255" t="s">
        <v>83</v>
      </c>
      <c r="I511" s="257"/>
      <c r="J511" s="254"/>
      <c r="K511" s="254"/>
      <c r="L511" s="258"/>
      <c r="M511" s="259"/>
      <c r="N511" s="260"/>
      <c r="O511" s="260"/>
      <c r="P511" s="260"/>
      <c r="Q511" s="260"/>
      <c r="R511" s="260"/>
      <c r="S511" s="260"/>
      <c r="T511" s="261"/>
      <c r="AT511" s="262" t="s">
        <v>160</v>
      </c>
      <c r="AU511" s="262" t="s">
        <v>169</v>
      </c>
      <c r="AV511" s="12" t="s">
        <v>25</v>
      </c>
      <c r="AW511" s="12" t="s">
        <v>162</v>
      </c>
      <c r="AX511" s="12" t="s">
        <v>85</v>
      </c>
      <c r="AY511" s="262" t="s">
        <v>146</v>
      </c>
    </row>
    <row r="512" s="12" customFormat="1">
      <c r="B512" s="253"/>
      <c r="C512" s="254"/>
      <c r="D512" s="249" t="s">
        <v>160</v>
      </c>
      <c r="E512" s="255" t="s">
        <v>83</v>
      </c>
      <c r="F512" s="256" t="s">
        <v>589</v>
      </c>
      <c r="G512" s="254"/>
      <c r="H512" s="255" t="s">
        <v>83</v>
      </c>
      <c r="I512" s="257"/>
      <c r="J512" s="254"/>
      <c r="K512" s="254"/>
      <c r="L512" s="258"/>
      <c r="M512" s="259"/>
      <c r="N512" s="260"/>
      <c r="O512" s="260"/>
      <c r="P512" s="260"/>
      <c r="Q512" s="260"/>
      <c r="R512" s="260"/>
      <c r="S512" s="260"/>
      <c r="T512" s="261"/>
      <c r="AT512" s="262" t="s">
        <v>160</v>
      </c>
      <c r="AU512" s="262" t="s">
        <v>169</v>
      </c>
      <c r="AV512" s="12" t="s">
        <v>25</v>
      </c>
      <c r="AW512" s="12" t="s">
        <v>162</v>
      </c>
      <c r="AX512" s="12" t="s">
        <v>85</v>
      </c>
      <c r="AY512" s="262" t="s">
        <v>146</v>
      </c>
    </row>
    <row r="513" s="13" customFormat="1">
      <c r="B513" s="263"/>
      <c r="C513" s="264"/>
      <c r="D513" s="249" t="s">
        <v>160</v>
      </c>
      <c r="E513" s="265" t="s">
        <v>83</v>
      </c>
      <c r="F513" s="266" t="s">
        <v>625</v>
      </c>
      <c r="G513" s="264"/>
      <c r="H513" s="267">
        <v>234.315</v>
      </c>
      <c r="I513" s="268"/>
      <c r="J513" s="264"/>
      <c r="K513" s="264"/>
      <c r="L513" s="269"/>
      <c r="M513" s="270"/>
      <c r="N513" s="271"/>
      <c r="O513" s="271"/>
      <c r="P513" s="271"/>
      <c r="Q513" s="271"/>
      <c r="R513" s="271"/>
      <c r="S513" s="271"/>
      <c r="T513" s="272"/>
      <c r="AT513" s="273" t="s">
        <v>160</v>
      </c>
      <c r="AU513" s="273" t="s">
        <v>169</v>
      </c>
      <c r="AV513" s="13" t="s">
        <v>92</v>
      </c>
      <c r="AW513" s="13" t="s">
        <v>162</v>
      </c>
      <c r="AX513" s="13" t="s">
        <v>85</v>
      </c>
      <c r="AY513" s="273" t="s">
        <v>146</v>
      </c>
    </row>
    <row r="514" s="13" customFormat="1">
      <c r="B514" s="263"/>
      <c r="C514" s="264"/>
      <c r="D514" s="249" t="s">
        <v>160</v>
      </c>
      <c r="E514" s="265" t="s">
        <v>83</v>
      </c>
      <c r="F514" s="266" t="s">
        <v>626</v>
      </c>
      <c r="G514" s="264"/>
      <c r="H514" s="267">
        <v>82.296000000000006</v>
      </c>
      <c r="I514" s="268"/>
      <c r="J514" s="264"/>
      <c r="K514" s="264"/>
      <c r="L514" s="269"/>
      <c r="M514" s="270"/>
      <c r="N514" s="271"/>
      <c r="O514" s="271"/>
      <c r="P514" s="271"/>
      <c r="Q514" s="271"/>
      <c r="R514" s="271"/>
      <c r="S514" s="271"/>
      <c r="T514" s="272"/>
      <c r="AT514" s="273" t="s">
        <v>160</v>
      </c>
      <c r="AU514" s="273" t="s">
        <v>169</v>
      </c>
      <c r="AV514" s="13" t="s">
        <v>92</v>
      </c>
      <c r="AW514" s="13" t="s">
        <v>162</v>
      </c>
      <c r="AX514" s="13" t="s">
        <v>85</v>
      </c>
      <c r="AY514" s="273" t="s">
        <v>146</v>
      </c>
    </row>
    <row r="515" s="12" customFormat="1">
      <c r="B515" s="253"/>
      <c r="C515" s="254"/>
      <c r="D515" s="249" t="s">
        <v>160</v>
      </c>
      <c r="E515" s="255" t="s">
        <v>83</v>
      </c>
      <c r="F515" s="256" t="s">
        <v>596</v>
      </c>
      <c r="G515" s="254"/>
      <c r="H515" s="255" t="s">
        <v>83</v>
      </c>
      <c r="I515" s="257"/>
      <c r="J515" s="254"/>
      <c r="K515" s="254"/>
      <c r="L515" s="258"/>
      <c r="M515" s="259"/>
      <c r="N515" s="260"/>
      <c r="O515" s="260"/>
      <c r="P515" s="260"/>
      <c r="Q515" s="260"/>
      <c r="R515" s="260"/>
      <c r="S515" s="260"/>
      <c r="T515" s="261"/>
      <c r="AT515" s="262" t="s">
        <v>160</v>
      </c>
      <c r="AU515" s="262" t="s">
        <v>169</v>
      </c>
      <c r="AV515" s="12" t="s">
        <v>25</v>
      </c>
      <c r="AW515" s="12" t="s">
        <v>162</v>
      </c>
      <c r="AX515" s="12" t="s">
        <v>85</v>
      </c>
      <c r="AY515" s="262" t="s">
        <v>146</v>
      </c>
    </row>
    <row r="516" s="13" customFormat="1">
      <c r="B516" s="263"/>
      <c r="C516" s="264"/>
      <c r="D516" s="249" t="s">
        <v>160</v>
      </c>
      <c r="E516" s="265" t="s">
        <v>83</v>
      </c>
      <c r="F516" s="266" t="s">
        <v>627</v>
      </c>
      <c r="G516" s="264"/>
      <c r="H516" s="267">
        <v>4.4927999999999999</v>
      </c>
      <c r="I516" s="268"/>
      <c r="J516" s="264"/>
      <c r="K516" s="264"/>
      <c r="L516" s="269"/>
      <c r="M516" s="270"/>
      <c r="N516" s="271"/>
      <c r="O516" s="271"/>
      <c r="P516" s="271"/>
      <c r="Q516" s="271"/>
      <c r="R516" s="271"/>
      <c r="S516" s="271"/>
      <c r="T516" s="272"/>
      <c r="AT516" s="273" t="s">
        <v>160</v>
      </c>
      <c r="AU516" s="273" t="s">
        <v>169</v>
      </c>
      <c r="AV516" s="13" t="s">
        <v>92</v>
      </c>
      <c r="AW516" s="13" t="s">
        <v>162</v>
      </c>
      <c r="AX516" s="13" t="s">
        <v>85</v>
      </c>
      <c r="AY516" s="273" t="s">
        <v>146</v>
      </c>
    </row>
    <row r="517" s="12" customFormat="1">
      <c r="B517" s="253"/>
      <c r="C517" s="254"/>
      <c r="D517" s="249" t="s">
        <v>160</v>
      </c>
      <c r="E517" s="255" t="s">
        <v>83</v>
      </c>
      <c r="F517" s="256" t="s">
        <v>628</v>
      </c>
      <c r="G517" s="254"/>
      <c r="H517" s="255" t="s">
        <v>83</v>
      </c>
      <c r="I517" s="257"/>
      <c r="J517" s="254"/>
      <c r="K517" s="254"/>
      <c r="L517" s="258"/>
      <c r="M517" s="259"/>
      <c r="N517" s="260"/>
      <c r="O517" s="260"/>
      <c r="P517" s="260"/>
      <c r="Q517" s="260"/>
      <c r="R517" s="260"/>
      <c r="S517" s="260"/>
      <c r="T517" s="261"/>
      <c r="AT517" s="262" t="s">
        <v>160</v>
      </c>
      <c r="AU517" s="262" t="s">
        <v>169</v>
      </c>
      <c r="AV517" s="12" t="s">
        <v>25</v>
      </c>
      <c r="AW517" s="12" t="s">
        <v>162</v>
      </c>
      <c r="AX517" s="12" t="s">
        <v>85</v>
      </c>
      <c r="AY517" s="262" t="s">
        <v>146</v>
      </c>
    </row>
    <row r="518" s="12" customFormat="1">
      <c r="B518" s="253"/>
      <c r="C518" s="254"/>
      <c r="D518" s="249" t="s">
        <v>160</v>
      </c>
      <c r="E518" s="255" t="s">
        <v>83</v>
      </c>
      <c r="F518" s="256" t="s">
        <v>228</v>
      </c>
      <c r="G518" s="254"/>
      <c r="H518" s="255" t="s">
        <v>83</v>
      </c>
      <c r="I518" s="257"/>
      <c r="J518" s="254"/>
      <c r="K518" s="254"/>
      <c r="L518" s="258"/>
      <c r="M518" s="259"/>
      <c r="N518" s="260"/>
      <c r="O518" s="260"/>
      <c r="P518" s="260"/>
      <c r="Q518" s="260"/>
      <c r="R518" s="260"/>
      <c r="S518" s="260"/>
      <c r="T518" s="261"/>
      <c r="AT518" s="262" t="s">
        <v>160</v>
      </c>
      <c r="AU518" s="262" t="s">
        <v>169</v>
      </c>
      <c r="AV518" s="12" t="s">
        <v>25</v>
      </c>
      <c r="AW518" s="12" t="s">
        <v>162</v>
      </c>
      <c r="AX518" s="12" t="s">
        <v>85</v>
      </c>
      <c r="AY518" s="262" t="s">
        <v>146</v>
      </c>
    </row>
    <row r="519" s="13" customFormat="1">
      <c r="B519" s="263"/>
      <c r="C519" s="264"/>
      <c r="D519" s="249" t="s">
        <v>160</v>
      </c>
      <c r="E519" s="265" t="s">
        <v>83</v>
      </c>
      <c r="F519" s="266" t="s">
        <v>629</v>
      </c>
      <c r="G519" s="264"/>
      <c r="H519" s="267">
        <v>17.600000000000001</v>
      </c>
      <c r="I519" s="268"/>
      <c r="J519" s="264"/>
      <c r="K519" s="264"/>
      <c r="L519" s="269"/>
      <c r="M519" s="270"/>
      <c r="N519" s="271"/>
      <c r="O519" s="271"/>
      <c r="P519" s="271"/>
      <c r="Q519" s="271"/>
      <c r="R519" s="271"/>
      <c r="S519" s="271"/>
      <c r="T519" s="272"/>
      <c r="AT519" s="273" t="s">
        <v>160</v>
      </c>
      <c r="AU519" s="273" t="s">
        <v>169</v>
      </c>
      <c r="AV519" s="13" t="s">
        <v>92</v>
      </c>
      <c r="AW519" s="13" t="s">
        <v>162</v>
      </c>
      <c r="AX519" s="13" t="s">
        <v>85</v>
      </c>
      <c r="AY519" s="273" t="s">
        <v>146</v>
      </c>
    </row>
    <row r="520" s="12" customFormat="1">
      <c r="B520" s="253"/>
      <c r="C520" s="254"/>
      <c r="D520" s="249" t="s">
        <v>160</v>
      </c>
      <c r="E520" s="255" t="s">
        <v>83</v>
      </c>
      <c r="F520" s="256" t="s">
        <v>571</v>
      </c>
      <c r="G520" s="254"/>
      <c r="H520" s="255" t="s">
        <v>83</v>
      </c>
      <c r="I520" s="257"/>
      <c r="J520" s="254"/>
      <c r="K520" s="254"/>
      <c r="L520" s="258"/>
      <c r="M520" s="259"/>
      <c r="N520" s="260"/>
      <c r="O520" s="260"/>
      <c r="P520" s="260"/>
      <c r="Q520" s="260"/>
      <c r="R520" s="260"/>
      <c r="S520" s="260"/>
      <c r="T520" s="261"/>
      <c r="AT520" s="262" t="s">
        <v>160</v>
      </c>
      <c r="AU520" s="262" t="s">
        <v>169</v>
      </c>
      <c r="AV520" s="12" t="s">
        <v>25</v>
      </c>
      <c r="AW520" s="12" t="s">
        <v>162</v>
      </c>
      <c r="AX520" s="12" t="s">
        <v>85</v>
      </c>
      <c r="AY520" s="262" t="s">
        <v>146</v>
      </c>
    </row>
    <row r="521" s="13" customFormat="1">
      <c r="B521" s="263"/>
      <c r="C521" s="264"/>
      <c r="D521" s="249" t="s">
        <v>160</v>
      </c>
      <c r="E521" s="265" t="s">
        <v>83</v>
      </c>
      <c r="F521" s="266" t="s">
        <v>630</v>
      </c>
      <c r="G521" s="264"/>
      <c r="H521" s="267">
        <v>6.5999999999999996</v>
      </c>
      <c r="I521" s="268"/>
      <c r="J521" s="264"/>
      <c r="K521" s="264"/>
      <c r="L521" s="269"/>
      <c r="M521" s="270"/>
      <c r="N521" s="271"/>
      <c r="O521" s="271"/>
      <c r="P521" s="271"/>
      <c r="Q521" s="271"/>
      <c r="R521" s="271"/>
      <c r="S521" s="271"/>
      <c r="T521" s="272"/>
      <c r="AT521" s="273" t="s">
        <v>160</v>
      </c>
      <c r="AU521" s="273" t="s">
        <v>169</v>
      </c>
      <c r="AV521" s="13" t="s">
        <v>92</v>
      </c>
      <c r="AW521" s="13" t="s">
        <v>162</v>
      </c>
      <c r="AX521" s="13" t="s">
        <v>85</v>
      </c>
      <c r="AY521" s="273" t="s">
        <v>146</v>
      </c>
    </row>
    <row r="522" s="1" customFormat="1" ht="16.5" customHeight="1">
      <c r="B522" s="48"/>
      <c r="C522" s="237" t="s">
        <v>631</v>
      </c>
      <c r="D522" s="237" t="s">
        <v>149</v>
      </c>
      <c r="E522" s="238" t="s">
        <v>632</v>
      </c>
      <c r="F522" s="239" t="s">
        <v>633</v>
      </c>
      <c r="G522" s="240" t="s">
        <v>208</v>
      </c>
      <c r="H522" s="241">
        <v>36.777999999999999</v>
      </c>
      <c r="I522" s="242"/>
      <c r="J522" s="243">
        <f>ROUND(I522*H522,2)</f>
        <v>0</v>
      </c>
      <c r="K522" s="239" t="s">
        <v>153</v>
      </c>
      <c r="L522" s="74"/>
      <c r="M522" s="244" t="s">
        <v>83</v>
      </c>
      <c r="N522" s="245" t="s">
        <v>55</v>
      </c>
      <c r="O522" s="49"/>
      <c r="P522" s="246">
        <f>O522*H522</f>
        <v>0</v>
      </c>
      <c r="Q522" s="246">
        <v>0</v>
      </c>
      <c r="R522" s="246">
        <f>Q522*H522</f>
        <v>0</v>
      </c>
      <c r="S522" s="246">
        <v>0</v>
      </c>
      <c r="T522" s="247">
        <f>S522*H522</f>
        <v>0</v>
      </c>
      <c r="AR522" s="25" t="s">
        <v>154</v>
      </c>
      <c r="AT522" s="25" t="s">
        <v>149</v>
      </c>
      <c r="AU522" s="25" t="s">
        <v>169</v>
      </c>
      <c r="AY522" s="25" t="s">
        <v>146</v>
      </c>
      <c r="BE522" s="248">
        <f>IF(N522="základní",J522,0)</f>
        <v>0</v>
      </c>
      <c r="BF522" s="248">
        <f>IF(N522="snížená",J522,0)</f>
        <v>0</v>
      </c>
      <c r="BG522" s="248">
        <f>IF(N522="zákl. přenesená",J522,0)</f>
        <v>0</v>
      </c>
      <c r="BH522" s="248">
        <f>IF(N522="sníž. přenesená",J522,0)</f>
        <v>0</v>
      </c>
      <c r="BI522" s="248">
        <f>IF(N522="nulová",J522,0)</f>
        <v>0</v>
      </c>
      <c r="BJ522" s="25" t="s">
        <v>25</v>
      </c>
      <c r="BK522" s="248">
        <f>ROUND(I522*H522,2)</f>
        <v>0</v>
      </c>
      <c r="BL522" s="25" t="s">
        <v>154</v>
      </c>
      <c r="BM522" s="25" t="s">
        <v>634</v>
      </c>
    </row>
    <row r="523" s="1" customFormat="1">
      <c r="B523" s="48"/>
      <c r="C523" s="76"/>
      <c r="D523" s="249" t="s">
        <v>156</v>
      </c>
      <c r="E523" s="76"/>
      <c r="F523" s="250" t="s">
        <v>635</v>
      </c>
      <c r="G523" s="76"/>
      <c r="H523" s="76"/>
      <c r="I523" s="205"/>
      <c r="J523" s="76"/>
      <c r="K523" s="76"/>
      <c r="L523" s="74"/>
      <c r="M523" s="251"/>
      <c r="N523" s="49"/>
      <c r="O523" s="49"/>
      <c r="P523" s="49"/>
      <c r="Q523" s="49"/>
      <c r="R523" s="49"/>
      <c r="S523" s="49"/>
      <c r="T523" s="97"/>
      <c r="AT523" s="25" t="s">
        <v>156</v>
      </c>
      <c r="AU523" s="25" t="s">
        <v>169</v>
      </c>
    </row>
    <row r="524" s="1" customFormat="1">
      <c r="B524" s="48"/>
      <c r="C524" s="76"/>
      <c r="D524" s="249" t="s">
        <v>158</v>
      </c>
      <c r="E524" s="76"/>
      <c r="F524" s="252" t="s">
        <v>636</v>
      </c>
      <c r="G524" s="76"/>
      <c r="H524" s="76"/>
      <c r="I524" s="205"/>
      <c r="J524" s="76"/>
      <c r="K524" s="76"/>
      <c r="L524" s="74"/>
      <c r="M524" s="251"/>
      <c r="N524" s="49"/>
      <c r="O524" s="49"/>
      <c r="P524" s="49"/>
      <c r="Q524" s="49"/>
      <c r="R524" s="49"/>
      <c r="S524" s="49"/>
      <c r="T524" s="97"/>
      <c r="AT524" s="25" t="s">
        <v>158</v>
      </c>
      <c r="AU524" s="25" t="s">
        <v>169</v>
      </c>
    </row>
    <row r="525" s="12" customFormat="1">
      <c r="B525" s="253"/>
      <c r="C525" s="254"/>
      <c r="D525" s="249" t="s">
        <v>160</v>
      </c>
      <c r="E525" s="255" t="s">
        <v>83</v>
      </c>
      <c r="F525" s="256" t="s">
        <v>589</v>
      </c>
      <c r="G525" s="254"/>
      <c r="H525" s="255" t="s">
        <v>83</v>
      </c>
      <c r="I525" s="257"/>
      <c r="J525" s="254"/>
      <c r="K525" s="254"/>
      <c r="L525" s="258"/>
      <c r="M525" s="259"/>
      <c r="N525" s="260"/>
      <c r="O525" s="260"/>
      <c r="P525" s="260"/>
      <c r="Q525" s="260"/>
      <c r="R525" s="260"/>
      <c r="S525" s="260"/>
      <c r="T525" s="261"/>
      <c r="AT525" s="262" t="s">
        <v>160</v>
      </c>
      <c r="AU525" s="262" t="s">
        <v>169</v>
      </c>
      <c r="AV525" s="12" t="s">
        <v>25</v>
      </c>
      <c r="AW525" s="12" t="s">
        <v>162</v>
      </c>
      <c r="AX525" s="12" t="s">
        <v>85</v>
      </c>
      <c r="AY525" s="262" t="s">
        <v>146</v>
      </c>
    </row>
    <row r="526" s="13" customFormat="1">
      <c r="B526" s="263"/>
      <c r="C526" s="264"/>
      <c r="D526" s="249" t="s">
        <v>160</v>
      </c>
      <c r="E526" s="265" t="s">
        <v>83</v>
      </c>
      <c r="F526" s="266" t="s">
        <v>611</v>
      </c>
      <c r="G526" s="264"/>
      <c r="H526" s="267">
        <v>26.035</v>
      </c>
      <c r="I526" s="268"/>
      <c r="J526" s="264"/>
      <c r="K526" s="264"/>
      <c r="L526" s="269"/>
      <c r="M526" s="270"/>
      <c r="N526" s="271"/>
      <c r="O526" s="271"/>
      <c r="P526" s="271"/>
      <c r="Q526" s="271"/>
      <c r="R526" s="271"/>
      <c r="S526" s="271"/>
      <c r="T526" s="272"/>
      <c r="AT526" s="273" t="s">
        <v>160</v>
      </c>
      <c r="AU526" s="273" t="s">
        <v>169</v>
      </c>
      <c r="AV526" s="13" t="s">
        <v>92</v>
      </c>
      <c r="AW526" s="13" t="s">
        <v>162</v>
      </c>
      <c r="AX526" s="13" t="s">
        <v>85</v>
      </c>
      <c r="AY526" s="273" t="s">
        <v>146</v>
      </c>
    </row>
    <row r="527" s="13" customFormat="1">
      <c r="B527" s="263"/>
      <c r="C527" s="264"/>
      <c r="D527" s="249" t="s">
        <v>160</v>
      </c>
      <c r="E527" s="265" t="s">
        <v>83</v>
      </c>
      <c r="F527" s="266" t="s">
        <v>610</v>
      </c>
      <c r="G527" s="264"/>
      <c r="H527" s="267">
        <v>9.1440000000000001</v>
      </c>
      <c r="I527" s="268"/>
      <c r="J527" s="264"/>
      <c r="K527" s="264"/>
      <c r="L527" s="269"/>
      <c r="M527" s="270"/>
      <c r="N527" s="271"/>
      <c r="O527" s="271"/>
      <c r="P527" s="271"/>
      <c r="Q527" s="271"/>
      <c r="R527" s="271"/>
      <c r="S527" s="271"/>
      <c r="T527" s="272"/>
      <c r="AT527" s="273" t="s">
        <v>160</v>
      </c>
      <c r="AU527" s="273" t="s">
        <v>169</v>
      </c>
      <c r="AV527" s="13" t="s">
        <v>92</v>
      </c>
      <c r="AW527" s="13" t="s">
        <v>162</v>
      </c>
      <c r="AX527" s="13" t="s">
        <v>85</v>
      </c>
      <c r="AY527" s="273" t="s">
        <v>146</v>
      </c>
    </row>
    <row r="528" s="12" customFormat="1">
      <c r="B528" s="253"/>
      <c r="C528" s="254"/>
      <c r="D528" s="249" t="s">
        <v>160</v>
      </c>
      <c r="E528" s="255" t="s">
        <v>83</v>
      </c>
      <c r="F528" s="256" t="s">
        <v>596</v>
      </c>
      <c r="G528" s="254"/>
      <c r="H528" s="255" t="s">
        <v>83</v>
      </c>
      <c r="I528" s="257"/>
      <c r="J528" s="254"/>
      <c r="K528" s="254"/>
      <c r="L528" s="258"/>
      <c r="M528" s="259"/>
      <c r="N528" s="260"/>
      <c r="O528" s="260"/>
      <c r="P528" s="260"/>
      <c r="Q528" s="260"/>
      <c r="R528" s="260"/>
      <c r="S528" s="260"/>
      <c r="T528" s="261"/>
      <c r="AT528" s="262" t="s">
        <v>160</v>
      </c>
      <c r="AU528" s="262" t="s">
        <v>169</v>
      </c>
      <c r="AV528" s="12" t="s">
        <v>25</v>
      </c>
      <c r="AW528" s="12" t="s">
        <v>162</v>
      </c>
      <c r="AX528" s="12" t="s">
        <v>85</v>
      </c>
      <c r="AY528" s="262" t="s">
        <v>146</v>
      </c>
    </row>
    <row r="529" s="13" customFormat="1">
      <c r="B529" s="263"/>
      <c r="C529" s="264"/>
      <c r="D529" s="249" t="s">
        <v>160</v>
      </c>
      <c r="E529" s="265" t="s">
        <v>83</v>
      </c>
      <c r="F529" s="266" t="s">
        <v>612</v>
      </c>
      <c r="G529" s="264"/>
      <c r="H529" s="267">
        <v>0.49919999999999998</v>
      </c>
      <c r="I529" s="268"/>
      <c r="J529" s="264"/>
      <c r="K529" s="264"/>
      <c r="L529" s="269"/>
      <c r="M529" s="270"/>
      <c r="N529" s="271"/>
      <c r="O529" s="271"/>
      <c r="P529" s="271"/>
      <c r="Q529" s="271"/>
      <c r="R529" s="271"/>
      <c r="S529" s="271"/>
      <c r="T529" s="272"/>
      <c r="AT529" s="273" t="s">
        <v>160</v>
      </c>
      <c r="AU529" s="273" t="s">
        <v>169</v>
      </c>
      <c r="AV529" s="13" t="s">
        <v>92</v>
      </c>
      <c r="AW529" s="13" t="s">
        <v>162</v>
      </c>
      <c r="AX529" s="13" t="s">
        <v>85</v>
      </c>
      <c r="AY529" s="273" t="s">
        <v>146</v>
      </c>
    </row>
    <row r="530" s="12" customFormat="1">
      <c r="B530" s="253"/>
      <c r="C530" s="254"/>
      <c r="D530" s="249" t="s">
        <v>160</v>
      </c>
      <c r="E530" s="255" t="s">
        <v>83</v>
      </c>
      <c r="F530" s="256" t="s">
        <v>571</v>
      </c>
      <c r="G530" s="254"/>
      <c r="H530" s="255" t="s">
        <v>83</v>
      </c>
      <c r="I530" s="257"/>
      <c r="J530" s="254"/>
      <c r="K530" s="254"/>
      <c r="L530" s="258"/>
      <c r="M530" s="259"/>
      <c r="N530" s="260"/>
      <c r="O530" s="260"/>
      <c r="P530" s="260"/>
      <c r="Q530" s="260"/>
      <c r="R530" s="260"/>
      <c r="S530" s="260"/>
      <c r="T530" s="261"/>
      <c r="AT530" s="262" t="s">
        <v>160</v>
      </c>
      <c r="AU530" s="262" t="s">
        <v>169</v>
      </c>
      <c r="AV530" s="12" t="s">
        <v>25</v>
      </c>
      <c r="AW530" s="12" t="s">
        <v>162</v>
      </c>
      <c r="AX530" s="12" t="s">
        <v>85</v>
      </c>
      <c r="AY530" s="262" t="s">
        <v>146</v>
      </c>
    </row>
    <row r="531" s="13" customFormat="1">
      <c r="B531" s="263"/>
      <c r="C531" s="264"/>
      <c r="D531" s="249" t="s">
        <v>160</v>
      </c>
      <c r="E531" s="265" t="s">
        <v>83</v>
      </c>
      <c r="F531" s="266" t="s">
        <v>617</v>
      </c>
      <c r="G531" s="264"/>
      <c r="H531" s="267">
        <v>0.29999999999999999</v>
      </c>
      <c r="I531" s="268"/>
      <c r="J531" s="264"/>
      <c r="K531" s="264"/>
      <c r="L531" s="269"/>
      <c r="M531" s="270"/>
      <c r="N531" s="271"/>
      <c r="O531" s="271"/>
      <c r="P531" s="271"/>
      <c r="Q531" s="271"/>
      <c r="R531" s="271"/>
      <c r="S531" s="271"/>
      <c r="T531" s="272"/>
      <c r="AT531" s="273" t="s">
        <v>160</v>
      </c>
      <c r="AU531" s="273" t="s">
        <v>169</v>
      </c>
      <c r="AV531" s="13" t="s">
        <v>92</v>
      </c>
      <c r="AW531" s="13" t="s">
        <v>162</v>
      </c>
      <c r="AX531" s="13" t="s">
        <v>85</v>
      </c>
      <c r="AY531" s="273" t="s">
        <v>146</v>
      </c>
    </row>
    <row r="532" s="12" customFormat="1">
      <c r="B532" s="253"/>
      <c r="C532" s="254"/>
      <c r="D532" s="249" t="s">
        <v>160</v>
      </c>
      <c r="E532" s="255" t="s">
        <v>83</v>
      </c>
      <c r="F532" s="256" t="s">
        <v>228</v>
      </c>
      <c r="G532" s="254"/>
      <c r="H532" s="255" t="s">
        <v>83</v>
      </c>
      <c r="I532" s="257"/>
      <c r="J532" s="254"/>
      <c r="K532" s="254"/>
      <c r="L532" s="258"/>
      <c r="M532" s="259"/>
      <c r="N532" s="260"/>
      <c r="O532" s="260"/>
      <c r="P532" s="260"/>
      <c r="Q532" s="260"/>
      <c r="R532" s="260"/>
      <c r="S532" s="260"/>
      <c r="T532" s="261"/>
      <c r="AT532" s="262" t="s">
        <v>160</v>
      </c>
      <c r="AU532" s="262" t="s">
        <v>169</v>
      </c>
      <c r="AV532" s="12" t="s">
        <v>25</v>
      </c>
      <c r="AW532" s="12" t="s">
        <v>162</v>
      </c>
      <c r="AX532" s="12" t="s">
        <v>85</v>
      </c>
      <c r="AY532" s="262" t="s">
        <v>146</v>
      </c>
    </row>
    <row r="533" s="13" customFormat="1">
      <c r="B533" s="263"/>
      <c r="C533" s="264"/>
      <c r="D533" s="249" t="s">
        <v>160</v>
      </c>
      <c r="E533" s="265" t="s">
        <v>83</v>
      </c>
      <c r="F533" s="266" t="s">
        <v>618</v>
      </c>
      <c r="G533" s="264"/>
      <c r="H533" s="267">
        <v>0.80000000000000004</v>
      </c>
      <c r="I533" s="268"/>
      <c r="J533" s="264"/>
      <c r="K533" s="264"/>
      <c r="L533" s="269"/>
      <c r="M533" s="270"/>
      <c r="N533" s="271"/>
      <c r="O533" s="271"/>
      <c r="P533" s="271"/>
      <c r="Q533" s="271"/>
      <c r="R533" s="271"/>
      <c r="S533" s="271"/>
      <c r="T533" s="272"/>
      <c r="AT533" s="273" t="s">
        <v>160</v>
      </c>
      <c r="AU533" s="273" t="s">
        <v>169</v>
      </c>
      <c r="AV533" s="13" t="s">
        <v>92</v>
      </c>
      <c r="AW533" s="13" t="s">
        <v>162</v>
      </c>
      <c r="AX533" s="13" t="s">
        <v>85</v>
      </c>
      <c r="AY533" s="273" t="s">
        <v>146</v>
      </c>
    </row>
    <row r="534" s="1" customFormat="1" ht="25.5" customHeight="1">
      <c r="B534" s="48"/>
      <c r="C534" s="237" t="s">
        <v>637</v>
      </c>
      <c r="D534" s="237" t="s">
        <v>149</v>
      </c>
      <c r="E534" s="238" t="s">
        <v>638</v>
      </c>
      <c r="F534" s="239" t="s">
        <v>639</v>
      </c>
      <c r="G534" s="240" t="s">
        <v>405</v>
      </c>
      <c r="H534" s="241">
        <v>2</v>
      </c>
      <c r="I534" s="242"/>
      <c r="J534" s="243">
        <f>ROUND(I534*H534,2)</f>
        <v>0</v>
      </c>
      <c r="K534" s="239" t="s">
        <v>153</v>
      </c>
      <c r="L534" s="74"/>
      <c r="M534" s="244" t="s">
        <v>83</v>
      </c>
      <c r="N534" s="245" t="s">
        <v>55</v>
      </c>
      <c r="O534" s="49"/>
      <c r="P534" s="246">
        <f>O534*H534</f>
        <v>0</v>
      </c>
      <c r="Q534" s="246">
        <v>0</v>
      </c>
      <c r="R534" s="246">
        <f>Q534*H534</f>
        <v>0</v>
      </c>
      <c r="S534" s="246">
        <v>0.10000000000000001</v>
      </c>
      <c r="T534" s="247">
        <f>S534*H534</f>
        <v>0.20000000000000001</v>
      </c>
      <c r="AR534" s="25" t="s">
        <v>154</v>
      </c>
      <c r="AT534" s="25" t="s">
        <v>149</v>
      </c>
      <c r="AU534" s="25" t="s">
        <v>169</v>
      </c>
      <c r="AY534" s="25" t="s">
        <v>146</v>
      </c>
      <c r="BE534" s="248">
        <f>IF(N534="základní",J534,0)</f>
        <v>0</v>
      </c>
      <c r="BF534" s="248">
        <f>IF(N534="snížená",J534,0)</f>
        <v>0</v>
      </c>
      <c r="BG534" s="248">
        <f>IF(N534="zákl. přenesená",J534,0)</f>
        <v>0</v>
      </c>
      <c r="BH534" s="248">
        <f>IF(N534="sníž. přenesená",J534,0)</f>
        <v>0</v>
      </c>
      <c r="BI534" s="248">
        <f>IF(N534="nulová",J534,0)</f>
        <v>0</v>
      </c>
      <c r="BJ534" s="25" t="s">
        <v>25</v>
      </c>
      <c r="BK534" s="248">
        <f>ROUND(I534*H534,2)</f>
        <v>0</v>
      </c>
      <c r="BL534" s="25" t="s">
        <v>154</v>
      </c>
      <c r="BM534" s="25" t="s">
        <v>640</v>
      </c>
    </row>
    <row r="535" s="1" customFormat="1">
      <c r="B535" s="48"/>
      <c r="C535" s="76"/>
      <c r="D535" s="249" t="s">
        <v>156</v>
      </c>
      <c r="E535" s="76"/>
      <c r="F535" s="250" t="s">
        <v>641</v>
      </c>
      <c r="G535" s="76"/>
      <c r="H535" s="76"/>
      <c r="I535" s="205"/>
      <c r="J535" s="76"/>
      <c r="K535" s="76"/>
      <c r="L535" s="74"/>
      <c r="M535" s="251"/>
      <c r="N535" s="49"/>
      <c r="O535" s="49"/>
      <c r="P535" s="49"/>
      <c r="Q535" s="49"/>
      <c r="R535" s="49"/>
      <c r="S535" s="49"/>
      <c r="T535" s="97"/>
      <c r="AT535" s="25" t="s">
        <v>156</v>
      </c>
      <c r="AU535" s="25" t="s">
        <v>169</v>
      </c>
    </row>
    <row r="536" s="12" customFormat="1">
      <c r="B536" s="253"/>
      <c r="C536" s="254"/>
      <c r="D536" s="249" t="s">
        <v>160</v>
      </c>
      <c r="E536" s="255" t="s">
        <v>83</v>
      </c>
      <c r="F536" s="256" t="s">
        <v>458</v>
      </c>
      <c r="G536" s="254"/>
      <c r="H536" s="255" t="s">
        <v>83</v>
      </c>
      <c r="I536" s="257"/>
      <c r="J536" s="254"/>
      <c r="K536" s="254"/>
      <c r="L536" s="258"/>
      <c r="M536" s="259"/>
      <c r="N536" s="260"/>
      <c r="O536" s="260"/>
      <c r="P536" s="260"/>
      <c r="Q536" s="260"/>
      <c r="R536" s="260"/>
      <c r="S536" s="260"/>
      <c r="T536" s="261"/>
      <c r="AT536" s="262" t="s">
        <v>160</v>
      </c>
      <c r="AU536" s="262" t="s">
        <v>169</v>
      </c>
      <c r="AV536" s="12" t="s">
        <v>25</v>
      </c>
      <c r="AW536" s="12" t="s">
        <v>162</v>
      </c>
      <c r="AX536" s="12" t="s">
        <v>85</v>
      </c>
      <c r="AY536" s="262" t="s">
        <v>146</v>
      </c>
    </row>
    <row r="537" s="13" customFormat="1">
      <c r="B537" s="263"/>
      <c r="C537" s="264"/>
      <c r="D537" s="249" t="s">
        <v>160</v>
      </c>
      <c r="E537" s="265" t="s">
        <v>83</v>
      </c>
      <c r="F537" s="266" t="s">
        <v>92</v>
      </c>
      <c r="G537" s="264"/>
      <c r="H537" s="267">
        <v>2</v>
      </c>
      <c r="I537" s="268"/>
      <c r="J537" s="264"/>
      <c r="K537" s="264"/>
      <c r="L537" s="269"/>
      <c r="M537" s="270"/>
      <c r="N537" s="271"/>
      <c r="O537" s="271"/>
      <c r="P537" s="271"/>
      <c r="Q537" s="271"/>
      <c r="R537" s="271"/>
      <c r="S537" s="271"/>
      <c r="T537" s="272"/>
      <c r="AT537" s="273" t="s">
        <v>160</v>
      </c>
      <c r="AU537" s="273" t="s">
        <v>169</v>
      </c>
      <c r="AV537" s="13" t="s">
        <v>92</v>
      </c>
      <c r="AW537" s="13" t="s">
        <v>162</v>
      </c>
      <c r="AX537" s="13" t="s">
        <v>25</v>
      </c>
      <c r="AY537" s="273" t="s">
        <v>146</v>
      </c>
    </row>
    <row r="538" s="1" customFormat="1" ht="16.5" customHeight="1">
      <c r="B538" s="48"/>
      <c r="C538" s="237" t="s">
        <v>642</v>
      </c>
      <c r="D538" s="237" t="s">
        <v>149</v>
      </c>
      <c r="E538" s="238" t="s">
        <v>643</v>
      </c>
      <c r="F538" s="239" t="s">
        <v>644</v>
      </c>
      <c r="G538" s="240" t="s">
        <v>405</v>
      </c>
      <c r="H538" s="241">
        <v>1</v>
      </c>
      <c r="I538" s="242"/>
      <c r="J538" s="243">
        <f>ROUND(I538*H538,2)</f>
        <v>0</v>
      </c>
      <c r="K538" s="239" t="s">
        <v>153</v>
      </c>
      <c r="L538" s="74"/>
      <c r="M538" s="244" t="s">
        <v>83</v>
      </c>
      <c r="N538" s="245" t="s">
        <v>55</v>
      </c>
      <c r="O538" s="49"/>
      <c r="P538" s="246">
        <f>O538*H538</f>
        <v>0</v>
      </c>
      <c r="Q538" s="246">
        <v>0</v>
      </c>
      <c r="R538" s="246">
        <f>Q538*H538</f>
        <v>0</v>
      </c>
      <c r="S538" s="246">
        <v>0.10000000000000001</v>
      </c>
      <c r="T538" s="247">
        <f>S538*H538</f>
        <v>0.10000000000000001</v>
      </c>
      <c r="AR538" s="25" t="s">
        <v>154</v>
      </c>
      <c r="AT538" s="25" t="s">
        <v>149</v>
      </c>
      <c r="AU538" s="25" t="s">
        <v>169</v>
      </c>
      <c r="AY538" s="25" t="s">
        <v>146</v>
      </c>
      <c r="BE538" s="248">
        <f>IF(N538="základní",J538,0)</f>
        <v>0</v>
      </c>
      <c r="BF538" s="248">
        <f>IF(N538="snížená",J538,0)</f>
        <v>0</v>
      </c>
      <c r="BG538" s="248">
        <f>IF(N538="zákl. přenesená",J538,0)</f>
        <v>0</v>
      </c>
      <c r="BH538" s="248">
        <f>IF(N538="sníž. přenesená",J538,0)</f>
        <v>0</v>
      </c>
      <c r="BI538" s="248">
        <f>IF(N538="nulová",J538,0)</f>
        <v>0</v>
      </c>
      <c r="BJ538" s="25" t="s">
        <v>25</v>
      </c>
      <c r="BK538" s="248">
        <f>ROUND(I538*H538,2)</f>
        <v>0</v>
      </c>
      <c r="BL538" s="25" t="s">
        <v>154</v>
      </c>
      <c r="BM538" s="25" t="s">
        <v>645</v>
      </c>
    </row>
    <row r="539" s="1" customFormat="1">
      <c r="B539" s="48"/>
      <c r="C539" s="76"/>
      <c r="D539" s="249" t="s">
        <v>156</v>
      </c>
      <c r="E539" s="76"/>
      <c r="F539" s="250" t="s">
        <v>646</v>
      </c>
      <c r="G539" s="76"/>
      <c r="H539" s="76"/>
      <c r="I539" s="205"/>
      <c r="J539" s="76"/>
      <c r="K539" s="76"/>
      <c r="L539" s="74"/>
      <c r="M539" s="251"/>
      <c r="N539" s="49"/>
      <c r="O539" s="49"/>
      <c r="P539" s="49"/>
      <c r="Q539" s="49"/>
      <c r="R539" s="49"/>
      <c r="S539" s="49"/>
      <c r="T539" s="97"/>
      <c r="AT539" s="25" t="s">
        <v>156</v>
      </c>
      <c r="AU539" s="25" t="s">
        <v>169</v>
      </c>
    </row>
    <row r="540" s="12" customFormat="1">
      <c r="B540" s="253"/>
      <c r="C540" s="254"/>
      <c r="D540" s="249" t="s">
        <v>160</v>
      </c>
      <c r="E540" s="255" t="s">
        <v>83</v>
      </c>
      <c r="F540" s="256" t="s">
        <v>228</v>
      </c>
      <c r="G540" s="254"/>
      <c r="H540" s="255" t="s">
        <v>83</v>
      </c>
      <c r="I540" s="257"/>
      <c r="J540" s="254"/>
      <c r="K540" s="254"/>
      <c r="L540" s="258"/>
      <c r="M540" s="259"/>
      <c r="N540" s="260"/>
      <c r="O540" s="260"/>
      <c r="P540" s="260"/>
      <c r="Q540" s="260"/>
      <c r="R540" s="260"/>
      <c r="S540" s="260"/>
      <c r="T540" s="261"/>
      <c r="AT540" s="262" t="s">
        <v>160</v>
      </c>
      <c r="AU540" s="262" t="s">
        <v>169</v>
      </c>
      <c r="AV540" s="12" t="s">
        <v>25</v>
      </c>
      <c r="AW540" s="12" t="s">
        <v>162</v>
      </c>
      <c r="AX540" s="12" t="s">
        <v>85</v>
      </c>
      <c r="AY540" s="262" t="s">
        <v>146</v>
      </c>
    </row>
    <row r="541" s="13" customFormat="1">
      <c r="B541" s="263"/>
      <c r="C541" s="264"/>
      <c r="D541" s="249" t="s">
        <v>160</v>
      </c>
      <c r="E541" s="265" t="s">
        <v>83</v>
      </c>
      <c r="F541" s="266" t="s">
        <v>25</v>
      </c>
      <c r="G541" s="264"/>
      <c r="H541" s="267">
        <v>1</v>
      </c>
      <c r="I541" s="268"/>
      <c r="J541" s="264"/>
      <c r="K541" s="264"/>
      <c r="L541" s="269"/>
      <c r="M541" s="270"/>
      <c r="N541" s="271"/>
      <c r="O541" s="271"/>
      <c r="P541" s="271"/>
      <c r="Q541" s="271"/>
      <c r="R541" s="271"/>
      <c r="S541" s="271"/>
      <c r="T541" s="272"/>
      <c r="AT541" s="273" t="s">
        <v>160</v>
      </c>
      <c r="AU541" s="273" t="s">
        <v>169</v>
      </c>
      <c r="AV541" s="13" t="s">
        <v>92</v>
      </c>
      <c r="AW541" s="13" t="s">
        <v>162</v>
      </c>
      <c r="AX541" s="13" t="s">
        <v>25</v>
      </c>
      <c r="AY541" s="273" t="s">
        <v>146</v>
      </c>
    </row>
    <row r="542" s="1" customFormat="1" ht="16.5" customHeight="1">
      <c r="B542" s="48"/>
      <c r="C542" s="237" t="s">
        <v>647</v>
      </c>
      <c r="D542" s="237" t="s">
        <v>149</v>
      </c>
      <c r="E542" s="238" t="s">
        <v>648</v>
      </c>
      <c r="F542" s="239" t="s">
        <v>649</v>
      </c>
      <c r="G542" s="240" t="s">
        <v>208</v>
      </c>
      <c r="H542" s="241">
        <v>0.20000000000000001</v>
      </c>
      <c r="I542" s="242"/>
      <c r="J542" s="243">
        <f>ROUND(I542*H542,2)</f>
        <v>0</v>
      </c>
      <c r="K542" s="239" t="s">
        <v>153</v>
      </c>
      <c r="L542" s="74"/>
      <c r="M542" s="244" t="s">
        <v>83</v>
      </c>
      <c r="N542" s="245" t="s">
        <v>55</v>
      </c>
      <c r="O542" s="49"/>
      <c r="P542" s="246">
        <f>O542*H542</f>
        <v>0</v>
      </c>
      <c r="Q542" s="246">
        <v>0</v>
      </c>
      <c r="R542" s="246">
        <f>Q542*H542</f>
        <v>0</v>
      </c>
      <c r="S542" s="246">
        <v>0</v>
      </c>
      <c r="T542" s="247">
        <f>S542*H542</f>
        <v>0</v>
      </c>
      <c r="AR542" s="25" t="s">
        <v>154</v>
      </c>
      <c r="AT542" s="25" t="s">
        <v>149</v>
      </c>
      <c r="AU542" s="25" t="s">
        <v>169</v>
      </c>
      <c r="AY542" s="25" t="s">
        <v>146</v>
      </c>
      <c r="BE542" s="248">
        <f>IF(N542="základní",J542,0)</f>
        <v>0</v>
      </c>
      <c r="BF542" s="248">
        <f>IF(N542="snížená",J542,0)</f>
        <v>0</v>
      </c>
      <c r="BG542" s="248">
        <f>IF(N542="zákl. přenesená",J542,0)</f>
        <v>0</v>
      </c>
      <c r="BH542" s="248">
        <f>IF(N542="sníž. přenesená",J542,0)</f>
        <v>0</v>
      </c>
      <c r="BI542" s="248">
        <f>IF(N542="nulová",J542,0)</f>
        <v>0</v>
      </c>
      <c r="BJ542" s="25" t="s">
        <v>25</v>
      </c>
      <c r="BK542" s="248">
        <f>ROUND(I542*H542,2)</f>
        <v>0</v>
      </c>
      <c r="BL542" s="25" t="s">
        <v>154</v>
      </c>
      <c r="BM542" s="25" t="s">
        <v>650</v>
      </c>
    </row>
    <row r="543" s="1" customFormat="1">
      <c r="B543" s="48"/>
      <c r="C543" s="76"/>
      <c r="D543" s="249" t="s">
        <v>156</v>
      </c>
      <c r="E543" s="76"/>
      <c r="F543" s="250" t="s">
        <v>651</v>
      </c>
      <c r="G543" s="76"/>
      <c r="H543" s="76"/>
      <c r="I543" s="205"/>
      <c r="J543" s="76"/>
      <c r="K543" s="76"/>
      <c r="L543" s="74"/>
      <c r="M543" s="251"/>
      <c r="N543" s="49"/>
      <c r="O543" s="49"/>
      <c r="P543" s="49"/>
      <c r="Q543" s="49"/>
      <c r="R543" s="49"/>
      <c r="S543" s="49"/>
      <c r="T543" s="97"/>
      <c r="AT543" s="25" t="s">
        <v>156</v>
      </c>
      <c r="AU543" s="25" t="s">
        <v>169</v>
      </c>
    </row>
    <row r="544" s="1" customFormat="1">
      <c r="B544" s="48"/>
      <c r="C544" s="76"/>
      <c r="D544" s="249" t="s">
        <v>158</v>
      </c>
      <c r="E544" s="76"/>
      <c r="F544" s="252" t="s">
        <v>349</v>
      </c>
      <c r="G544" s="76"/>
      <c r="H544" s="76"/>
      <c r="I544" s="205"/>
      <c r="J544" s="76"/>
      <c r="K544" s="76"/>
      <c r="L544" s="74"/>
      <c r="M544" s="251"/>
      <c r="N544" s="49"/>
      <c r="O544" s="49"/>
      <c r="P544" s="49"/>
      <c r="Q544" s="49"/>
      <c r="R544" s="49"/>
      <c r="S544" s="49"/>
      <c r="T544" s="97"/>
      <c r="AT544" s="25" t="s">
        <v>158</v>
      </c>
      <c r="AU544" s="25" t="s">
        <v>169</v>
      </c>
    </row>
    <row r="545" s="12" customFormat="1">
      <c r="B545" s="253"/>
      <c r="C545" s="254"/>
      <c r="D545" s="249" t="s">
        <v>160</v>
      </c>
      <c r="E545" s="255" t="s">
        <v>83</v>
      </c>
      <c r="F545" s="256" t="s">
        <v>458</v>
      </c>
      <c r="G545" s="254"/>
      <c r="H545" s="255" t="s">
        <v>83</v>
      </c>
      <c r="I545" s="257"/>
      <c r="J545" s="254"/>
      <c r="K545" s="254"/>
      <c r="L545" s="258"/>
      <c r="M545" s="259"/>
      <c r="N545" s="260"/>
      <c r="O545" s="260"/>
      <c r="P545" s="260"/>
      <c r="Q545" s="260"/>
      <c r="R545" s="260"/>
      <c r="S545" s="260"/>
      <c r="T545" s="261"/>
      <c r="AT545" s="262" t="s">
        <v>160</v>
      </c>
      <c r="AU545" s="262" t="s">
        <v>169</v>
      </c>
      <c r="AV545" s="12" t="s">
        <v>25</v>
      </c>
      <c r="AW545" s="12" t="s">
        <v>162</v>
      </c>
      <c r="AX545" s="12" t="s">
        <v>85</v>
      </c>
      <c r="AY545" s="262" t="s">
        <v>146</v>
      </c>
    </row>
    <row r="546" s="13" customFormat="1">
      <c r="B546" s="263"/>
      <c r="C546" s="264"/>
      <c r="D546" s="249" t="s">
        <v>160</v>
      </c>
      <c r="E546" s="265" t="s">
        <v>83</v>
      </c>
      <c r="F546" s="266" t="s">
        <v>652</v>
      </c>
      <c r="G546" s="264"/>
      <c r="H546" s="267">
        <v>0.20000000000000001</v>
      </c>
      <c r="I546" s="268"/>
      <c r="J546" s="264"/>
      <c r="K546" s="264"/>
      <c r="L546" s="269"/>
      <c r="M546" s="270"/>
      <c r="N546" s="271"/>
      <c r="O546" s="271"/>
      <c r="P546" s="271"/>
      <c r="Q546" s="271"/>
      <c r="R546" s="271"/>
      <c r="S546" s="271"/>
      <c r="T546" s="272"/>
      <c r="AT546" s="273" t="s">
        <v>160</v>
      </c>
      <c r="AU546" s="273" t="s">
        <v>169</v>
      </c>
      <c r="AV546" s="13" t="s">
        <v>92</v>
      </c>
      <c r="AW546" s="13" t="s">
        <v>162</v>
      </c>
      <c r="AX546" s="13" t="s">
        <v>85</v>
      </c>
      <c r="AY546" s="273" t="s">
        <v>146</v>
      </c>
    </row>
    <row r="547" s="1" customFormat="1" ht="16.5" customHeight="1">
      <c r="B547" s="48"/>
      <c r="C547" s="237" t="s">
        <v>653</v>
      </c>
      <c r="D547" s="237" t="s">
        <v>149</v>
      </c>
      <c r="E547" s="238" t="s">
        <v>654</v>
      </c>
      <c r="F547" s="239" t="s">
        <v>655</v>
      </c>
      <c r="G547" s="240" t="s">
        <v>208</v>
      </c>
      <c r="H547" s="241">
        <v>0.20000000000000001</v>
      </c>
      <c r="I547" s="242"/>
      <c r="J547" s="243">
        <f>ROUND(I547*H547,2)</f>
        <v>0</v>
      </c>
      <c r="K547" s="239" t="s">
        <v>153</v>
      </c>
      <c r="L547" s="74"/>
      <c r="M547" s="244" t="s">
        <v>83</v>
      </c>
      <c r="N547" s="245" t="s">
        <v>55</v>
      </c>
      <c r="O547" s="49"/>
      <c r="P547" s="246">
        <f>O547*H547</f>
        <v>0</v>
      </c>
      <c r="Q547" s="246">
        <v>0</v>
      </c>
      <c r="R547" s="246">
        <f>Q547*H547</f>
        <v>0</v>
      </c>
      <c r="S547" s="246">
        <v>0</v>
      </c>
      <c r="T547" s="247">
        <f>S547*H547</f>
        <v>0</v>
      </c>
      <c r="AR547" s="25" t="s">
        <v>154</v>
      </c>
      <c r="AT547" s="25" t="s">
        <v>149</v>
      </c>
      <c r="AU547" s="25" t="s">
        <v>169</v>
      </c>
      <c r="AY547" s="25" t="s">
        <v>146</v>
      </c>
      <c r="BE547" s="248">
        <f>IF(N547="základní",J547,0)</f>
        <v>0</v>
      </c>
      <c r="BF547" s="248">
        <f>IF(N547="snížená",J547,0)</f>
        <v>0</v>
      </c>
      <c r="BG547" s="248">
        <f>IF(N547="zákl. přenesená",J547,0)</f>
        <v>0</v>
      </c>
      <c r="BH547" s="248">
        <f>IF(N547="sníž. přenesená",J547,0)</f>
        <v>0</v>
      </c>
      <c r="BI547" s="248">
        <f>IF(N547="nulová",J547,0)</f>
        <v>0</v>
      </c>
      <c r="BJ547" s="25" t="s">
        <v>25</v>
      </c>
      <c r="BK547" s="248">
        <f>ROUND(I547*H547,2)</f>
        <v>0</v>
      </c>
      <c r="BL547" s="25" t="s">
        <v>154</v>
      </c>
      <c r="BM547" s="25" t="s">
        <v>656</v>
      </c>
    </row>
    <row r="548" s="1" customFormat="1">
      <c r="B548" s="48"/>
      <c r="C548" s="76"/>
      <c r="D548" s="249" t="s">
        <v>156</v>
      </c>
      <c r="E548" s="76"/>
      <c r="F548" s="250" t="s">
        <v>657</v>
      </c>
      <c r="G548" s="76"/>
      <c r="H548" s="76"/>
      <c r="I548" s="205"/>
      <c r="J548" s="76"/>
      <c r="K548" s="76"/>
      <c r="L548" s="74"/>
      <c r="M548" s="251"/>
      <c r="N548" s="49"/>
      <c r="O548" s="49"/>
      <c r="P548" s="49"/>
      <c r="Q548" s="49"/>
      <c r="R548" s="49"/>
      <c r="S548" s="49"/>
      <c r="T548" s="97"/>
      <c r="AT548" s="25" t="s">
        <v>156</v>
      </c>
      <c r="AU548" s="25" t="s">
        <v>169</v>
      </c>
    </row>
    <row r="549" s="1" customFormat="1">
      <c r="B549" s="48"/>
      <c r="C549" s="76"/>
      <c r="D549" s="249" t="s">
        <v>158</v>
      </c>
      <c r="E549" s="76"/>
      <c r="F549" s="252" t="s">
        <v>658</v>
      </c>
      <c r="G549" s="76"/>
      <c r="H549" s="76"/>
      <c r="I549" s="205"/>
      <c r="J549" s="76"/>
      <c r="K549" s="76"/>
      <c r="L549" s="74"/>
      <c r="M549" s="251"/>
      <c r="N549" s="49"/>
      <c r="O549" s="49"/>
      <c r="P549" s="49"/>
      <c r="Q549" s="49"/>
      <c r="R549" s="49"/>
      <c r="S549" s="49"/>
      <c r="T549" s="97"/>
      <c r="AT549" s="25" t="s">
        <v>158</v>
      </c>
      <c r="AU549" s="25" t="s">
        <v>169</v>
      </c>
    </row>
    <row r="550" s="12" customFormat="1">
      <c r="B550" s="253"/>
      <c r="C550" s="254"/>
      <c r="D550" s="249" t="s">
        <v>160</v>
      </c>
      <c r="E550" s="255" t="s">
        <v>83</v>
      </c>
      <c r="F550" s="256" t="s">
        <v>458</v>
      </c>
      <c r="G550" s="254"/>
      <c r="H550" s="255" t="s">
        <v>83</v>
      </c>
      <c r="I550" s="257"/>
      <c r="J550" s="254"/>
      <c r="K550" s="254"/>
      <c r="L550" s="258"/>
      <c r="M550" s="259"/>
      <c r="N550" s="260"/>
      <c r="O550" s="260"/>
      <c r="P550" s="260"/>
      <c r="Q550" s="260"/>
      <c r="R550" s="260"/>
      <c r="S550" s="260"/>
      <c r="T550" s="261"/>
      <c r="AT550" s="262" t="s">
        <v>160</v>
      </c>
      <c r="AU550" s="262" t="s">
        <v>169</v>
      </c>
      <c r="AV550" s="12" t="s">
        <v>25</v>
      </c>
      <c r="AW550" s="12" t="s">
        <v>162</v>
      </c>
      <c r="AX550" s="12" t="s">
        <v>85</v>
      </c>
      <c r="AY550" s="262" t="s">
        <v>146</v>
      </c>
    </row>
    <row r="551" s="13" customFormat="1">
      <c r="B551" s="263"/>
      <c r="C551" s="264"/>
      <c r="D551" s="249" t="s">
        <v>160</v>
      </c>
      <c r="E551" s="265" t="s">
        <v>83</v>
      </c>
      <c r="F551" s="266" t="s">
        <v>652</v>
      </c>
      <c r="G551" s="264"/>
      <c r="H551" s="267">
        <v>0.20000000000000001</v>
      </c>
      <c r="I551" s="268"/>
      <c r="J551" s="264"/>
      <c r="K551" s="264"/>
      <c r="L551" s="269"/>
      <c r="M551" s="270"/>
      <c r="N551" s="271"/>
      <c r="O551" s="271"/>
      <c r="P551" s="271"/>
      <c r="Q551" s="271"/>
      <c r="R551" s="271"/>
      <c r="S551" s="271"/>
      <c r="T551" s="272"/>
      <c r="AT551" s="273" t="s">
        <v>160</v>
      </c>
      <c r="AU551" s="273" t="s">
        <v>169</v>
      </c>
      <c r="AV551" s="13" t="s">
        <v>92</v>
      </c>
      <c r="AW551" s="13" t="s">
        <v>162</v>
      </c>
      <c r="AX551" s="13" t="s">
        <v>85</v>
      </c>
      <c r="AY551" s="273" t="s">
        <v>146</v>
      </c>
    </row>
    <row r="552" s="1" customFormat="1" ht="16.5" customHeight="1">
      <c r="B552" s="48"/>
      <c r="C552" s="237" t="s">
        <v>659</v>
      </c>
      <c r="D552" s="237" t="s">
        <v>149</v>
      </c>
      <c r="E552" s="238" t="s">
        <v>660</v>
      </c>
      <c r="F552" s="239" t="s">
        <v>661</v>
      </c>
      <c r="G552" s="240" t="s">
        <v>208</v>
      </c>
      <c r="H552" s="241">
        <v>0.20000000000000001</v>
      </c>
      <c r="I552" s="242"/>
      <c r="J552" s="243">
        <f>ROUND(I552*H552,2)</f>
        <v>0</v>
      </c>
      <c r="K552" s="239" t="s">
        <v>153</v>
      </c>
      <c r="L552" s="74"/>
      <c r="M552" s="244" t="s">
        <v>83</v>
      </c>
      <c r="N552" s="245" t="s">
        <v>55</v>
      </c>
      <c r="O552" s="49"/>
      <c r="P552" s="246">
        <f>O552*H552</f>
        <v>0</v>
      </c>
      <c r="Q552" s="246">
        <v>0</v>
      </c>
      <c r="R552" s="246">
        <f>Q552*H552</f>
        <v>0</v>
      </c>
      <c r="S552" s="246">
        <v>0</v>
      </c>
      <c r="T552" s="247">
        <f>S552*H552</f>
        <v>0</v>
      </c>
      <c r="AR552" s="25" t="s">
        <v>154</v>
      </c>
      <c r="AT552" s="25" t="s">
        <v>149</v>
      </c>
      <c r="AU552" s="25" t="s">
        <v>169</v>
      </c>
      <c r="AY552" s="25" t="s">
        <v>146</v>
      </c>
      <c r="BE552" s="248">
        <f>IF(N552="základní",J552,0)</f>
        <v>0</v>
      </c>
      <c r="BF552" s="248">
        <f>IF(N552="snížená",J552,0)</f>
        <v>0</v>
      </c>
      <c r="BG552" s="248">
        <f>IF(N552="zákl. přenesená",J552,0)</f>
        <v>0</v>
      </c>
      <c r="BH552" s="248">
        <f>IF(N552="sníž. přenesená",J552,0)</f>
        <v>0</v>
      </c>
      <c r="BI552" s="248">
        <f>IF(N552="nulová",J552,0)</f>
        <v>0</v>
      </c>
      <c r="BJ552" s="25" t="s">
        <v>25</v>
      </c>
      <c r="BK552" s="248">
        <f>ROUND(I552*H552,2)</f>
        <v>0</v>
      </c>
      <c r="BL552" s="25" t="s">
        <v>154</v>
      </c>
      <c r="BM552" s="25" t="s">
        <v>662</v>
      </c>
    </row>
    <row r="553" s="1" customFormat="1">
      <c r="B553" s="48"/>
      <c r="C553" s="76"/>
      <c r="D553" s="249" t="s">
        <v>156</v>
      </c>
      <c r="E553" s="76"/>
      <c r="F553" s="250" t="s">
        <v>663</v>
      </c>
      <c r="G553" s="76"/>
      <c r="H553" s="76"/>
      <c r="I553" s="205"/>
      <c r="J553" s="76"/>
      <c r="K553" s="76"/>
      <c r="L553" s="74"/>
      <c r="M553" s="251"/>
      <c r="N553" s="49"/>
      <c r="O553" s="49"/>
      <c r="P553" s="49"/>
      <c r="Q553" s="49"/>
      <c r="R553" s="49"/>
      <c r="S553" s="49"/>
      <c r="T553" s="97"/>
      <c r="AT553" s="25" t="s">
        <v>156</v>
      </c>
      <c r="AU553" s="25" t="s">
        <v>169</v>
      </c>
    </row>
    <row r="554" s="1" customFormat="1">
      <c r="B554" s="48"/>
      <c r="C554" s="76"/>
      <c r="D554" s="249" t="s">
        <v>158</v>
      </c>
      <c r="E554" s="76"/>
      <c r="F554" s="252" t="s">
        <v>658</v>
      </c>
      <c r="G554" s="76"/>
      <c r="H554" s="76"/>
      <c r="I554" s="205"/>
      <c r="J554" s="76"/>
      <c r="K554" s="76"/>
      <c r="L554" s="74"/>
      <c r="M554" s="251"/>
      <c r="N554" s="49"/>
      <c r="O554" s="49"/>
      <c r="P554" s="49"/>
      <c r="Q554" s="49"/>
      <c r="R554" s="49"/>
      <c r="S554" s="49"/>
      <c r="T554" s="97"/>
      <c r="AT554" s="25" t="s">
        <v>158</v>
      </c>
      <c r="AU554" s="25" t="s">
        <v>169</v>
      </c>
    </row>
    <row r="555" s="12" customFormat="1">
      <c r="B555" s="253"/>
      <c r="C555" s="254"/>
      <c r="D555" s="249" t="s">
        <v>160</v>
      </c>
      <c r="E555" s="255" t="s">
        <v>83</v>
      </c>
      <c r="F555" s="256" t="s">
        <v>664</v>
      </c>
      <c r="G555" s="254"/>
      <c r="H555" s="255" t="s">
        <v>83</v>
      </c>
      <c r="I555" s="257"/>
      <c r="J555" s="254"/>
      <c r="K555" s="254"/>
      <c r="L555" s="258"/>
      <c r="M555" s="259"/>
      <c r="N555" s="260"/>
      <c r="O555" s="260"/>
      <c r="P555" s="260"/>
      <c r="Q555" s="260"/>
      <c r="R555" s="260"/>
      <c r="S555" s="260"/>
      <c r="T555" s="261"/>
      <c r="AT555" s="262" t="s">
        <v>160</v>
      </c>
      <c r="AU555" s="262" t="s">
        <v>169</v>
      </c>
      <c r="AV555" s="12" t="s">
        <v>25</v>
      </c>
      <c r="AW555" s="12" t="s">
        <v>162</v>
      </c>
      <c r="AX555" s="12" t="s">
        <v>85</v>
      </c>
      <c r="AY555" s="262" t="s">
        <v>146</v>
      </c>
    </row>
    <row r="556" s="12" customFormat="1">
      <c r="B556" s="253"/>
      <c r="C556" s="254"/>
      <c r="D556" s="249" t="s">
        <v>160</v>
      </c>
      <c r="E556" s="255" t="s">
        <v>83</v>
      </c>
      <c r="F556" s="256" t="s">
        <v>458</v>
      </c>
      <c r="G556" s="254"/>
      <c r="H556" s="255" t="s">
        <v>83</v>
      </c>
      <c r="I556" s="257"/>
      <c r="J556" s="254"/>
      <c r="K556" s="254"/>
      <c r="L556" s="258"/>
      <c r="M556" s="259"/>
      <c r="N556" s="260"/>
      <c r="O556" s="260"/>
      <c r="P556" s="260"/>
      <c r="Q556" s="260"/>
      <c r="R556" s="260"/>
      <c r="S556" s="260"/>
      <c r="T556" s="261"/>
      <c r="AT556" s="262" t="s">
        <v>160</v>
      </c>
      <c r="AU556" s="262" t="s">
        <v>169</v>
      </c>
      <c r="AV556" s="12" t="s">
        <v>25</v>
      </c>
      <c r="AW556" s="12" t="s">
        <v>162</v>
      </c>
      <c r="AX556" s="12" t="s">
        <v>85</v>
      </c>
      <c r="AY556" s="262" t="s">
        <v>146</v>
      </c>
    </row>
    <row r="557" s="13" customFormat="1">
      <c r="B557" s="263"/>
      <c r="C557" s="264"/>
      <c r="D557" s="249" t="s">
        <v>160</v>
      </c>
      <c r="E557" s="265" t="s">
        <v>83</v>
      </c>
      <c r="F557" s="266" t="s">
        <v>652</v>
      </c>
      <c r="G557" s="264"/>
      <c r="H557" s="267">
        <v>0.20000000000000001</v>
      </c>
      <c r="I557" s="268"/>
      <c r="J557" s="264"/>
      <c r="K557" s="264"/>
      <c r="L557" s="269"/>
      <c r="M557" s="295"/>
      <c r="N557" s="296"/>
      <c r="O557" s="296"/>
      <c r="P557" s="296"/>
      <c r="Q557" s="296"/>
      <c r="R557" s="296"/>
      <c r="S557" s="296"/>
      <c r="T557" s="297"/>
      <c r="AT557" s="273" t="s">
        <v>160</v>
      </c>
      <c r="AU557" s="273" t="s">
        <v>169</v>
      </c>
      <c r="AV557" s="13" t="s">
        <v>92</v>
      </c>
      <c r="AW557" s="13" t="s">
        <v>162</v>
      </c>
      <c r="AX557" s="13" t="s">
        <v>85</v>
      </c>
      <c r="AY557" s="273" t="s">
        <v>146</v>
      </c>
    </row>
    <row r="558" s="1" customFormat="1" ht="6.96" customHeight="1">
      <c r="B558" s="69"/>
      <c r="C558" s="70"/>
      <c r="D558" s="70"/>
      <c r="E558" s="70"/>
      <c r="F558" s="70"/>
      <c r="G558" s="70"/>
      <c r="H558" s="70"/>
      <c r="I558" s="180"/>
      <c r="J558" s="70"/>
      <c r="K558" s="70"/>
      <c r="L558" s="74"/>
    </row>
  </sheetData>
  <sheetProtection sheet="1" autoFilter="0" formatColumns="0" formatRows="0" objects="1" scenarios="1" spinCount="100000" saltValue="Ej1m7SqoE68TG5322nla7U0XtZLvHIyfzkFQ/hiJ0eJ/CvMNuimdWiXZqfHsXd7nLDkf85RJAiGfniBokL2OAQ==" hashValue="joK9NXJ34W6rvZMGJU7hJX00i1YQCVchGMu5clynwzSBuIpKWfgvK74UIVHABPnRe71zoNDbv77k0S/uVI4wuQ==" algorithmName="SHA-512" password="CC35"/>
  <autoFilter ref="C91:K557"/>
  <mergeCells count="13">
    <mergeCell ref="E7:H7"/>
    <mergeCell ref="E9:H9"/>
    <mergeCell ref="E11:H11"/>
    <mergeCell ref="E26:H26"/>
    <mergeCell ref="E47:H47"/>
    <mergeCell ref="E49:H49"/>
    <mergeCell ref="E51:H51"/>
    <mergeCell ref="J55:J56"/>
    <mergeCell ref="E80:H80"/>
    <mergeCell ref="E82:H82"/>
    <mergeCell ref="E84:H84"/>
    <mergeCell ref="G1:H1"/>
    <mergeCell ref="L2:V2"/>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9" max="19" width="8.17" customWidth="1"/>
    <col min="20" max="20" width="29.67" customWidth="1"/>
    <col min="21" max="21" width="16.33"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104</v>
      </c>
      <c r="G1" s="153" t="s">
        <v>105</v>
      </c>
      <c r="H1" s="153"/>
      <c r="I1" s="154"/>
      <c r="J1" s="153" t="s">
        <v>106</v>
      </c>
      <c r="K1" s="152" t="s">
        <v>107</v>
      </c>
      <c r="L1" s="153" t="s">
        <v>108</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103</v>
      </c>
    </row>
    <row r="3" ht="6.96" customHeight="1">
      <c r="B3" s="26"/>
      <c r="C3" s="27"/>
      <c r="D3" s="27"/>
      <c r="E3" s="27"/>
      <c r="F3" s="27"/>
      <c r="G3" s="27"/>
      <c r="H3" s="27"/>
      <c r="I3" s="155"/>
      <c r="J3" s="27"/>
      <c r="K3" s="28"/>
      <c r="AT3" s="25" t="s">
        <v>92</v>
      </c>
    </row>
    <row r="4" ht="36.96" customHeight="1">
      <c r="B4" s="29"/>
      <c r="C4" s="30"/>
      <c r="D4" s="31" t="s">
        <v>109</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 xml:space="preserve"> Šternberk, oprava MK Zahradní</v>
      </c>
      <c r="F7" s="41"/>
      <c r="G7" s="41"/>
      <c r="H7" s="41"/>
      <c r="I7" s="156"/>
      <c r="J7" s="30"/>
      <c r="K7" s="32"/>
    </row>
    <row r="8">
      <c r="B8" s="29"/>
      <c r="C8" s="30"/>
      <c r="D8" s="41" t="s">
        <v>110</v>
      </c>
      <c r="E8" s="30"/>
      <c r="F8" s="30"/>
      <c r="G8" s="30"/>
      <c r="H8" s="30"/>
      <c r="I8" s="156"/>
      <c r="J8" s="30"/>
      <c r="K8" s="32"/>
    </row>
    <row r="9" s="1" customFormat="1" ht="16.5" customHeight="1">
      <c r="B9" s="48"/>
      <c r="C9" s="49"/>
      <c r="D9" s="49"/>
      <c r="E9" s="157" t="s">
        <v>665</v>
      </c>
      <c r="F9" s="49"/>
      <c r="G9" s="49"/>
      <c r="H9" s="49"/>
      <c r="I9" s="158"/>
      <c r="J9" s="49"/>
      <c r="K9" s="53"/>
    </row>
    <row r="10" s="1" customFormat="1">
      <c r="B10" s="48"/>
      <c r="C10" s="49"/>
      <c r="D10" s="41" t="s">
        <v>112</v>
      </c>
      <c r="E10" s="49"/>
      <c r="F10" s="49"/>
      <c r="G10" s="49"/>
      <c r="H10" s="49"/>
      <c r="I10" s="158"/>
      <c r="J10" s="49"/>
      <c r="K10" s="53"/>
    </row>
    <row r="11" s="1" customFormat="1" ht="36.96" customHeight="1">
      <c r="B11" s="48"/>
      <c r="C11" s="49"/>
      <c r="D11" s="49"/>
      <c r="E11" s="159" t="s">
        <v>666</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21</v>
      </c>
      <c r="E13" s="49"/>
      <c r="F13" s="36" t="s">
        <v>100</v>
      </c>
      <c r="G13" s="49"/>
      <c r="H13" s="49"/>
      <c r="I13" s="160" t="s">
        <v>23</v>
      </c>
      <c r="J13" s="36" t="s">
        <v>667</v>
      </c>
      <c r="K13" s="53"/>
    </row>
    <row r="14" s="1" customFormat="1" ht="14.4" customHeight="1">
      <c r="B14" s="48"/>
      <c r="C14" s="49"/>
      <c r="D14" s="41" t="s">
        <v>26</v>
      </c>
      <c r="E14" s="49"/>
      <c r="F14" s="36" t="s">
        <v>27</v>
      </c>
      <c r="G14" s="49"/>
      <c r="H14" s="49"/>
      <c r="I14" s="160" t="s">
        <v>28</v>
      </c>
      <c r="J14" s="161" t="str">
        <f>'Rekapitulace stavby'!AN8</f>
        <v>2. 10. 2018</v>
      </c>
      <c r="K14" s="53"/>
    </row>
    <row r="15" s="1" customFormat="1" ht="21.84" customHeight="1">
      <c r="B15" s="48"/>
      <c r="C15" s="49"/>
      <c r="D15" s="49"/>
      <c r="E15" s="49"/>
      <c r="F15" s="49"/>
      <c r="G15" s="49"/>
      <c r="H15" s="49"/>
      <c r="I15" s="298" t="s">
        <v>33</v>
      </c>
      <c r="J15" s="43" t="s">
        <v>668</v>
      </c>
      <c r="K15" s="53"/>
    </row>
    <row r="16" s="1" customFormat="1" ht="14.4" customHeight="1">
      <c r="B16" s="48"/>
      <c r="C16" s="49"/>
      <c r="D16" s="41" t="s">
        <v>36</v>
      </c>
      <c r="E16" s="49"/>
      <c r="F16" s="49"/>
      <c r="G16" s="49"/>
      <c r="H16" s="49"/>
      <c r="I16" s="160" t="s">
        <v>37</v>
      </c>
      <c r="J16" s="36" t="s">
        <v>38</v>
      </c>
      <c r="K16" s="53"/>
    </row>
    <row r="17" s="1" customFormat="1" ht="18" customHeight="1">
      <c r="B17" s="48"/>
      <c r="C17" s="49"/>
      <c r="D17" s="49"/>
      <c r="E17" s="36" t="s">
        <v>39</v>
      </c>
      <c r="F17" s="49"/>
      <c r="G17" s="49"/>
      <c r="H17" s="49"/>
      <c r="I17" s="160" t="s">
        <v>40</v>
      </c>
      <c r="J17" s="36" t="s">
        <v>41</v>
      </c>
      <c r="K17" s="53"/>
    </row>
    <row r="18" s="1" customFormat="1" ht="6.96" customHeight="1">
      <c r="B18" s="48"/>
      <c r="C18" s="49"/>
      <c r="D18" s="49"/>
      <c r="E18" s="49"/>
      <c r="F18" s="49"/>
      <c r="G18" s="49"/>
      <c r="H18" s="49"/>
      <c r="I18" s="158"/>
      <c r="J18" s="49"/>
      <c r="K18" s="53"/>
    </row>
    <row r="19" s="1" customFormat="1" ht="14.4" customHeight="1">
      <c r="B19" s="48"/>
      <c r="C19" s="49"/>
      <c r="D19" s="41" t="s">
        <v>42</v>
      </c>
      <c r="E19" s="49"/>
      <c r="F19" s="49"/>
      <c r="G19" s="49"/>
      <c r="H19" s="49"/>
      <c r="I19" s="160"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40</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44</v>
      </c>
      <c r="E22" s="49"/>
      <c r="F22" s="49"/>
      <c r="G22" s="49"/>
      <c r="H22" s="49"/>
      <c r="I22" s="160" t="s">
        <v>37</v>
      </c>
      <c r="J22" s="36" t="s">
        <v>45</v>
      </c>
      <c r="K22" s="53"/>
    </row>
    <row r="23" s="1" customFormat="1" ht="18" customHeight="1">
      <c r="B23" s="48"/>
      <c r="C23" s="49"/>
      <c r="D23" s="49"/>
      <c r="E23" s="36" t="s">
        <v>46</v>
      </c>
      <c r="F23" s="49"/>
      <c r="G23" s="49"/>
      <c r="H23" s="49"/>
      <c r="I23" s="160" t="s">
        <v>40</v>
      </c>
      <c r="J23" s="36" t="s">
        <v>47</v>
      </c>
      <c r="K23" s="53"/>
    </row>
    <row r="24" s="1" customFormat="1" ht="6.96" customHeight="1">
      <c r="B24" s="48"/>
      <c r="C24" s="49"/>
      <c r="D24" s="49"/>
      <c r="E24" s="49"/>
      <c r="F24" s="49"/>
      <c r="G24" s="49"/>
      <c r="H24" s="49"/>
      <c r="I24" s="158"/>
      <c r="J24" s="49"/>
      <c r="K24" s="53"/>
    </row>
    <row r="25" s="1" customFormat="1" ht="14.4" customHeight="1">
      <c r="B25" s="48"/>
      <c r="C25" s="49"/>
      <c r="D25" s="41" t="s">
        <v>48</v>
      </c>
      <c r="E25" s="49"/>
      <c r="F25" s="49"/>
      <c r="G25" s="49"/>
      <c r="H25" s="49"/>
      <c r="I25" s="158"/>
      <c r="J25" s="49"/>
      <c r="K25" s="53"/>
    </row>
    <row r="26" s="7" customFormat="1" ht="71.25" customHeight="1">
      <c r="B26" s="162"/>
      <c r="C26" s="163"/>
      <c r="D26" s="163"/>
      <c r="E26" s="46" t="s">
        <v>49</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50</v>
      </c>
      <c r="E29" s="49"/>
      <c r="F29" s="49"/>
      <c r="G29" s="49"/>
      <c r="H29" s="49"/>
      <c r="I29" s="158"/>
      <c r="J29" s="169">
        <f>ROUND(J86,2)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52</v>
      </c>
      <c r="G31" s="49"/>
      <c r="H31" s="49"/>
      <c r="I31" s="170" t="s">
        <v>51</v>
      </c>
      <c r="J31" s="54" t="s">
        <v>53</v>
      </c>
      <c r="K31" s="53"/>
    </row>
    <row r="32" s="1" customFormat="1" ht="14.4" customHeight="1">
      <c r="B32" s="48"/>
      <c r="C32" s="49"/>
      <c r="D32" s="57" t="s">
        <v>54</v>
      </c>
      <c r="E32" s="57" t="s">
        <v>55</v>
      </c>
      <c r="F32" s="171">
        <f>ROUND(SUM(BE86:BE144), 2)</f>
        <v>0</v>
      </c>
      <c r="G32" s="49"/>
      <c r="H32" s="49"/>
      <c r="I32" s="172">
        <v>0.20999999999999999</v>
      </c>
      <c r="J32" s="171">
        <f>ROUND(ROUND((SUM(BE86:BE144)), 2)*I32, 2)</f>
        <v>0</v>
      </c>
      <c r="K32" s="53"/>
    </row>
    <row r="33" s="1" customFormat="1" ht="14.4" customHeight="1">
      <c r="B33" s="48"/>
      <c r="C33" s="49"/>
      <c r="D33" s="49"/>
      <c r="E33" s="57" t="s">
        <v>56</v>
      </c>
      <c r="F33" s="171">
        <f>ROUND(SUM(BF86:BF144), 2)</f>
        <v>0</v>
      </c>
      <c r="G33" s="49"/>
      <c r="H33" s="49"/>
      <c r="I33" s="172">
        <v>0.14999999999999999</v>
      </c>
      <c r="J33" s="171">
        <f>ROUND(ROUND((SUM(BF86:BF144)), 2)*I33, 2)</f>
        <v>0</v>
      </c>
      <c r="K33" s="53"/>
    </row>
    <row r="34" hidden="1" s="1" customFormat="1" ht="14.4" customHeight="1">
      <c r="B34" s="48"/>
      <c r="C34" s="49"/>
      <c r="D34" s="49"/>
      <c r="E34" s="57" t="s">
        <v>57</v>
      </c>
      <c r="F34" s="171">
        <f>ROUND(SUM(BG86:BG144), 2)</f>
        <v>0</v>
      </c>
      <c r="G34" s="49"/>
      <c r="H34" s="49"/>
      <c r="I34" s="172">
        <v>0.20999999999999999</v>
      </c>
      <c r="J34" s="171">
        <v>0</v>
      </c>
      <c r="K34" s="53"/>
    </row>
    <row r="35" hidden="1" s="1" customFormat="1" ht="14.4" customHeight="1">
      <c r="B35" s="48"/>
      <c r="C35" s="49"/>
      <c r="D35" s="49"/>
      <c r="E35" s="57" t="s">
        <v>58</v>
      </c>
      <c r="F35" s="171">
        <f>ROUND(SUM(BH86:BH144), 2)</f>
        <v>0</v>
      </c>
      <c r="G35" s="49"/>
      <c r="H35" s="49"/>
      <c r="I35" s="172">
        <v>0.14999999999999999</v>
      </c>
      <c r="J35" s="171">
        <v>0</v>
      </c>
      <c r="K35" s="53"/>
    </row>
    <row r="36" hidden="1" s="1" customFormat="1" ht="14.4" customHeight="1">
      <c r="B36" s="48"/>
      <c r="C36" s="49"/>
      <c r="D36" s="49"/>
      <c r="E36" s="57" t="s">
        <v>59</v>
      </c>
      <c r="F36" s="171">
        <f>ROUND(SUM(BI86:BI144),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60</v>
      </c>
      <c r="E38" s="100"/>
      <c r="F38" s="100"/>
      <c r="G38" s="175" t="s">
        <v>61</v>
      </c>
      <c r="H38" s="176" t="s">
        <v>62</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115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 xml:space="preserve"> Šternberk, oprava MK Zahradní</v>
      </c>
      <c r="F47" s="41"/>
      <c r="G47" s="41"/>
      <c r="H47" s="41"/>
      <c r="I47" s="158"/>
      <c r="J47" s="49"/>
      <c r="K47" s="53"/>
    </row>
    <row r="48">
      <c r="B48" s="29"/>
      <c r="C48" s="41" t="s">
        <v>110</v>
      </c>
      <c r="D48" s="30"/>
      <c r="E48" s="30"/>
      <c r="F48" s="30"/>
      <c r="G48" s="30"/>
      <c r="H48" s="30"/>
      <c r="I48" s="156"/>
      <c r="J48" s="30"/>
      <c r="K48" s="32"/>
    </row>
    <row r="49" s="1" customFormat="1" ht="16.5" customHeight="1">
      <c r="B49" s="48"/>
      <c r="C49" s="49"/>
      <c r="D49" s="49"/>
      <c r="E49" s="157" t="s">
        <v>665</v>
      </c>
      <c r="F49" s="49"/>
      <c r="G49" s="49"/>
      <c r="H49" s="49"/>
      <c r="I49" s="158"/>
      <c r="J49" s="49"/>
      <c r="K49" s="53"/>
    </row>
    <row r="50" s="1" customFormat="1" ht="14.4" customHeight="1">
      <c r="B50" s="48"/>
      <c r="C50" s="41" t="s">
        <v>112</v>
      </c>
      <c r="D50" s="49"/>
      <c r="E50" s="49"/>
      <c r="F50" s="49"/>
      <c r="G50" s="49"/>
      <c r="H50" s="49"/>
      <c r="I50" s="158"/>
      <c r="J50" s="49"/>
      <c r="K50" s="53"/>
    </row>
    <row r="51" s="1" customFormat="1" ht="17.25" customHeight="1">
      <c r="B51" s="48"/>
      <c r="C51" s="49"/>
      <c r="D51" s="49"/>
      <c r="E51" s="159" t="str">
        <f>E11</f>
        <v>2-1 - VON - VEDLEJŠÍ A OSTATNÍ NÁKLADY- soupis prací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26</v>
      </c>
      <c r="D53" s="49"/>
      <c r="E53" s="49"/>
      <c r="F53" s="36" t="str">
        <f>F14</f>
        <v>Šternberk</v>
      </c>
      <c r="G53" s="49"/>
      <c r="H53" s="49"/>
      <c r="I53" s="160" t="s">
        <v>28</v>
      </c>
      <c r="J53" s="161" t="str">
        <f>IF(J14="","",J14)</f>
        <v>2. 10. 2018</v>
      </c>
      <c r="K53" s="53"/>
    </row>
    <row r="54" s="1" customFormat="1" ht="6.96" customHeight="1">
      <c r="B54" s="48"/>
      <c r="C54" s="49"/>
      <c r="D54" s="49"/>
      <c r="E54" s="49"/>
      <c r="F54" s="49"/>
      <c r="G54" s="49"/>
      <c r="H54" s="49"/>
      <c r="I54" s="158"/>
      <c r="J54" s="49"/>
      <c r="K54" s="53"/>
    </row>
    <row r="55" s="1" customFormat="1">
      <c r="B55" s="48"/>
      <c r="C55" s="41" t="s">
        <v>36</v>
      </c>
      <c r="D55" s="49"/>
      <c r="E55" s="49"/>
      <c r="F55" s="36" t="str">
        <f>E17</f>
        <v>Město Šternberk</v>
      </c>
      <c r="G55" s="49"/>
      <c r="H55" s="49"/>
      <c r="I55" s="160" t="s">
        <v>44</v>
      </c>
      <c r="J55" s="46" t="str">
        <f>E23</f>
        <v>ing. Petr Doležel</v>
      </c>
      <c r="K55" s="53"/>
    </row>
    <row r="56" s="1" customFormat="1" ht="14.4" customHeight="1">
      <c r="B56" s="48"/>
      <c r="C56" s="41" t="s">
        <v>42</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116</v>
      </c>
      <c r="D58" s="173"/>
      <c r="E58" s="173"/>
      <c r="F58" s="173"/>
      <c r="G58" s="173"/>
      <c r="H58" s="173"/>
      <c r="I58" s="187"/>
      <c r="J58" s="188" t="s">
        <v>117</v>
      </c>
      <c r="K58" s="189"/>
    </row>
    <row r="59" s="1" customFormat="1" ht="10.32" customHeight="1">
      <c r="B59" s="48"/>
      <c r="C59" s="49"/>
      <c r="D59" s="49"/>
      <c r="E59" s="49"/>
      <c r="F59" s="49"/>
      <c r="G59" s="49"/>
      <c r="H59" s="49"/>
      <c r="I59" s="158"/>
      <c r="J59" s="49"/>
      <c r="K59" s="53"/>
    </row>
    <row r="60" s="1" customFormat="1" ht="29.28" customHeight="1">
      <c r="B60" s="48"/>
      <c r="C60" s="190" t="s">
        <v>118</v>
      </c>
      <c r="D60" s="49"/>
      <c r="E60" s="49"/>
      <c r="F60" s="49"/>
      <c r="G60" s="49"/>
      <c r="H60" s="49"/>
      <c r="I60" s="158"/>
      <c r="J60" s="169">
        <f>J86</f>
        <v>0</v>
      </c>
      <c r="K60" s="53"/>
      <c r="AU60" s="25" t="s">
        <v>119</v>
      </c>
    </row>
    <row r="61" s="8" customFormat="1" ht="24.96" customHeight="1">
      <c r="B61" s="191"/>
      <c r="C61" s="192"/>
      <c r="D61" s="193" t="s">
        <v>669</v>
      </c>
      <c r="E61" s="194"/>
      <c r="F61" s="194"/>
      <c r="G61" s="194"/>
      <c r="H61" s="194"/>
      <c r="I61" s="195"/>
      <c r="J61" s="196">
        <f>J87</f>
        <v>0</v>
      </c>
      <c r="K61" s="197"/>
    </row>
    <row r="62" s="9" customFormat="1" ht="19.92" customHeight="1">
      <c r="B62" s="198"/>
      <c r="C62" s="199"/>
      <c r="D62" s="200" t="s">
        <v>670</v>
      </c>
      <c r="E62" s="201"/>
      <c r="F62" s="201"/>
      <c r="G62" s="201"/>
      <c r="H62" s="201"/>
      <c r="I62" s="202"/>
      <c r="J62" s="203">
        <f>J88</f>
        <v>0</v>
      </c>
      <c r="K62" s="204"/>
    </row>
    <row r="63" s="9" customFormat="1" ht="19.92" customHeight="1">
      <c r="B63" s="198"/>
      <c r="C63" s="199"/>
      <c r="D63" s="200" t="s">
        <v>671</v>
      </c>
      <c r="E63" s="201"/>
      <c r="F63" s="201"/>
      <c r="G63" s="201"/>
      <c r="H63" s="201"/>
      <c r="I63" s="202"/>
      <c r="J63" s="203">
        <f>J109</f>
        <v>0</v>
      </c>
      <c r="K63" s="204"/>
    </row>
    <row r="64" s="9" customFormat="1" ht="19.92" customHeight="1">
      <c r="B64" s="198"/>
      <c r="C64" s="199"/>
      <c r="D64" s="200" t="s">
        <v>672</v>
      </c>
      <c r="E64" s="201"/>
      <c r="F64" s="201"/>
      <c r="G64" s="201"/>
      <c r="H64" s="201"/>
      <c r="I64" s="202"/>
      <c r="J64" s="203">
        <f>J125</f>
        <v>0</v>
      </c>
      <c r="K64" s="204"/>
    </row>
    <row r="65" s="1" customFormat="1" ht="21.84" customHeight="1">
      <c r="B65" s="48"/>
      <c r="C65" s="49"/>
      <c r="D65" s="49"/>
      <c r="E65" s="49"/>
      <c r="F65" s="49"/>
      <c r="G65" s="49"/>
      <c r="H65" s="49"/>
      <c r="I65" s="158"/>
      <c r="J65" s="49"/>
      <c r="K65" s="53"/>
    </row>
    <row r="66" s="1" customFormat="1" ht="6.96" customHeight="1">
      <c r="B66" s="69"/>
      <c r="C66" s="70"/>
      <c r="D66" s="70"/>
      <c r="E66" s="70"/>
      <c r="F66" s="70"/>
      <c r="G66" s="70"/>
      <c r="H66" s="70"/>
      <c r="I66" s="180"/>
      <c r="J66" s="70"/>
      <c r="K66" s="71"/>
    </row>
    <row r="70" s="1" customFormat="1" ht="6.96" customHeight="1">
      <c r="B70" s="72"/>
      <c r="C70" s="73"/>
      <c r="D70" s="73"/>
      <c r="E70" s="73"/>
      <c r="F70" s="73"/>
      <c r="G70" s="73"/>
      <c r="H70" s="73"/>
      <c r="I70" s="183"/>
      <c r="J70" s="73"/>
      <c r="K70" s="73"/>
      <c r="L70" s="74"/>
    </row>
    <row r="71" s="1" customFormat="1" ht="36.96" customHeight="1">
      <c r="B71" s="48"/>
      <c r="C71" s="75" t="s">
        <v>130</v>
      </c>
      <c r="D71" s="76"/>
      <c r="E71" s="76"/>
      <c r="F71" s="76"/>
      <c r="G71" s="76"/>
      <c r="H71" s="76"/>
      <c r="I71" s="205"/>
      <c r="J71" s="76"/>
      <c r="K71" s="76"/>
      <c r="L71" s="74"/>
    </row>
    <row r="72" s="1" customFormat="1" ht="6.96" customHeight="1">
      <c r="B72" s="48"/>
      <c r="C72" s="76"/>
      <c r="D72" s="76"/>
      <c r="E72" s="76"/>
      <c r="F72" s="76"/>
      <c r="G72" s="76"/>
      <c r="H72" s="76"/>
      <c r="I72" s="205"/>
      <c r="J72" s="76"/>
      <c r="K72" s="76"/>
      <c r="L72" s="74"/>
    </row>
    <row r="73" s="1" customFormat="1" ht="14.4" customHeight="1">
      <c r="B73" s="48"/>
      <c r="C73" s="78" t="s">
        <v>18</v>
      </c>
      <c r="D73" s="76"/>
      <c r="E73" s="76"/>
      <c r="F73" s="76"/>
      <c r="G73" s="76"/>
      <c r="H73" s="76"/>
      <c r="I73" s="205"/>
      <c r="J73" s="76"/>
      <c r="K73" s="76"/>
      <c r="L73" s="74"/>
    </row>
    <row r="74" s="1" customFormat="1" ht="16.5" customHeight="1">
      <c r="B74" s="48"/>
      <c r="C74" s="76"/>
      <c r="D74" s="76"/>
      <c r="E74" s="206" t="str">
        <f>E7</f>
        <v xml:space="preserve"> Šternberk, oprava MK Zahradní</v>
      </c>
      <c r="F74" s="78"/>
      <c r="G74" s="78"/>
      <c r="H74" s="78"/>
      <c r="I74" s="205"/>
      <c r="J74" s="76"/>
      <c r="K74" s="76"/>
      <c r="L74" s="74"/>
    </row>
    <row r="75">
      <c r="B75" s="29"/>
      <c r="C75" s="78" t="s">
        <v>110</v>
      </c>
      <c r="D75" s="207"/>
      <c r="E75" s="207"/>
      <c r="F75" s="207"/>
      <c r="G75" s="207"/>
      <c r="H75" s="207"/>
      <c r="I75" s="150"/>
      <c r="J75" s="207"/>
      <c r="K75" s="207"/>
      <c r="L75" s="208"/>
    </row>
    <row r="76" s="1" customFormat="1" ht="16.5" customHeight="1">
      <c r="B76" s="48"/>
      <c r="C76" s="76"/>
      <c r="D76" s="76"/>
      <c r="E76" s="206" t="s">
        <v>665</v>
      </c>
      <c r="F76" s="76"/>
      <c r="G76" s="76"/>
      <c r="H76" s="76"/>
      <c r="I76" s="205"/>
      <c r="J76" s="76"/>
      <c r="K76" s="76"/>
      <c r="L76" s="74"/>
    </row>
    <row r="77" s="1" customFormat="1" ht="14.4" customHeight="1">
      <c r="B77" s="48"/>
      <c r="C77" s="78" t="s">
        <v>112</v>
      </c>
      <c r="D77" s="76"/>
      <c r="E77" s="76"/>
      <c r="F77" s="76"/>
      <c r="G77" s="76"/>
      <c r="H77" s="76"/>
      <c r="I77" s="205"/>
      <c r="J77" s="76"/>
      <c r="K77" s="76"/>
      <c r="L77" s="74"/>
    </row>
    <row r="78" s="1" customFormat="1" ht="17.25" customHeight="1">
      <c r="B78" s="48"/>
      <c r="C78" s="76"/>
      <c r="D78" s="76"/>
      <c r="E78" s="84" t="str">
        <f>E11</f>
        <v>2-1 - VON - VEDLEJŠÍ A OSTATNÍ NÁKLADY- soupis prací</v>
      </c>
      <c r="F78" s="76"/>
      <c r="G78" s="76"/>
      <c r="H78" s="76"/>
      <c r="I78" s="205"/>
      <c r="J78" s="76"/>
      <c r="K78" s="76"/>
      <c r="L78" s="74"/>
    </row>
    <row r="79" s="1" customFormat="1" ht="6.96" customHeight="1">
      <c r="B79" s="48"/>
      <c r="C79" s="76"/>
      <c r="D79" s="76"/>
      <c r="E79" s="76"/>
      <c r="F79" s="76"/>
      <c r="G79" s="76"/>
      <c r="H79" s="76"/>
      <c r="I79" s="205"/>
      <c r="J79" s="76"/>
      <c r="K79" s="76"/>
      <c r="L79" s="74"/>
    </row>
    <row r="80" s="1" customFormat="1" ht="18" customHeight="1">
      <c r="B80" s="48"/>
      <c r="C80" s="78" t="s">
        <v>26</v>
      </c>
      <c r="D80" s="76"/>
      <c r="E80" s="76"/>
      <c r="F80" s="209" t="str">
        <f>F14</f>
        <v>Šternberk</v>
      </c>
      <c r="G80" s="76"/>
      <c r="H80" s="76"/>
      <c r="I80" s="210" t="s">
        <v>28</v>
      </c>
      <c r="J80" s="87" t="str">
        <f>IF(J14="","",J14)</f>
        <v>2. 10. 2018</v>
      </c>
      <c r="K80" s="76"/>
      <c r="L80" s="74"/>
    </row>
    <row r="81" s="1" customFormat="1" ht="6.96" customHeight="1">
      <c r="B81" s="48"/>
      <c r="C81" s="76"/>
      <c r="D81" s="76"/>
      <c r="E81" s="76"/>
      <c r="F81" s="76"/>
      <c r="G81" s="76"/>
      <c r="H81" s="76"/>
      <c r="I81" s="205"/>
      <c r="J81" s="76"/>
      <c r="K81" s="76"/>
      <c r="L81" s="74"/>
    </row>
    <row r="82" s="1" customFormat="1">
      <c r="B82" s="48"/>
      <c r="C82" s="78" t="s">
        <v>36</v>
      </c>
      <c r="D82" s="76"/>
      <c r="E82" s="76"/>
      <c r="F82" s="209" t="str">
        <f>E17</f>
        <v>Město Šternberk</v>
      </c>
      <c r="G82" s="76"/>
      <c r="H82" s="76"/>
      <c r="I82" s="210" t="s">
        <v>44</v>
      </c>
      <c r="J82" s="209" t="str">
        <f>E23</f>
        <v>ing. Petr Doležel</v>
      </c>
      <c r="K82" s="76"/>
      <c r="L82" s="74"/>
    </row>
    <row r="83" s="1" customFormat="1" ht="14.4" customHeight="1">
      <c r="B83" s="48"/>
      <c r="C83" s="78" t="s">
        <v>42</v>
      </c>
      <c r="D83" s="76"/>
      <c r="E83" s="76"/>
      <c r="F83" s="209" t="str">
        <f>IF(E20="","",E20)</f>
        <v/>
      </c>
      <c r="G83" s="76"/>
      <c r="H83" s="76"/>
      <c r="I83" s="205"/>
      <c r="J83" s="76"/>
      <c r="K83" s="76"/>
      <c r="L83" s="74"/>
    </row>
    <row r="84" s="1" customFormat="1" ht="10.32" customHeight="1">
      <c r="B84" s="48"/>
      <c r="C84" s="76"/>
      <c r="D84" s="76"/>
      <c r="E84" s="76"/>
      <c r="F84" s="76"/>
      <c r="G84" s="76"/>
      <c r="H84" s="76"/>
      <c r="I84" s="205"/>
      <c r="J84" s="76"/>
      <c r="K84" s="76"/>
      <c r="L84" s="74"/>
    </row>
    <row r="85" s="10" customFormat="1" ht="29.28" customHeight="1">
      <c r="B85" s="211"/>
      <c r="C85" s="212" t="s">
        <v>131</v>
      </c>
      <c r="D85" s="213" t="s">
        <v>69</v>
      </c>
      <c r="E85" s="213" t="s">
        <v>65</v>
      </c>
      <c r="F85" s="213" t="s">
        <v>132</v>
      </c>
      <c r="G85" s="213" t="s">
        <v>133</v>
      </c>
      <c r="H85" s="213" t="s">
        <v>134</v>
      </c>
      <c r="I85" s="214" t="s">
        <v>135</v>
      </c>
      <c r="J85" s="213" t="s">
        <v>117</v>
      </c>
      <c r="K85" s="215" t="s">
        <v>136</v>
      </c>
      <c r="L85" s="216"/>
      <c r="M85" s="104" t="s">
        <v>137</v>
      </c>
      <c r="N85" s="105" t="s">
        <v>54</v>
      </c>
      <c r="O85" s="105" t="s">
        <v>138</v>
      </c>
      <c r="P85" s="105" t="s">
        <v>139</v>
      </c>
      <c r="Q85" s="105" t="s">
        <v>140</v>
      </c>
      <c r="R85" s="105" t="s">
        <v>141</v>
      </c>
      <c r="S85" s="105" t="s">
        <v>142</v>
      </c>
      <c r="T85" s="106" t="s">
        <v>143</v>
      </c>
    </row>
    <row r="86" s="1" customFormat="1" ht="29.28" customHeight="1">
      <c r="B86" s="48"/>
      <c r="C86" s="110" t="s">
        <v>118</v>
      </c>
      <c r="D86" s="76"/>
      <c r="E86" s="76"/>
      <c r="F86" s="76"/>
      <c r="G86" s="76"/>
      <c r="H86" s="76"/>
      <c r="I86" s="205"/>
      <c r="J86" s="217">
        <f>BK86</f>
        <v>0</v>
      </c>
      <c r="K86" s="76"/>
      <c r="L86" s="74"/>
      <c r="M86" s="107"/>
      <c r="N86" s="108"/>
      <c r="O86" s="108"/>
      <c r="P86" s="218">
        <f>P87</f>
        <v>0</v>
      </c>
      <c r="Q86" s="108"/>
      <c r="R86" s="218">
        <f>R87</f>
        <v>0</v>
      </c>
      <c r="S86" s="108"/>
      <c r="T86" s="219">
        <f>T87</f>
        <v>0</v>
      </c>
      <c r="AT86" s="25" t="s">
        <v>84</v>
      </c>
      <c r="AU86" s="25" t="s">
        <v>119</v>
      </c>
      <c r="BK86" s="220">
        <f>BK87</f>
        <v>0</v>
      </c>
    </row>
    <row r="87" s="11" customFormat="1" ht="37.44001" customHeight="1">
      <c r="B87" s="221"/>
      <c r="C87" s="222"/>
      <c r="D87" s="223" t="s">
        <v>84</v>
      </c>
      <c r="E87" s="224" t="s">
        <v>673</v>
      </c>
      <c r="F87" s="224" t="s">
        <v>674</v>
      </c>
      <c r="G87" s="222"/>
      <c r="H87" s="222"/>
      <c r="I87" s="225"/>
      <c r="J87" s="226">
        <f>BK87</f>
        <v>0</v>
      </c>
      <c r="K87" s="222"/>
      <c r="L87" s="227"/>
      <c r="M87" s="228"/>
      <c r="N87" s="229"/>
      <c r="O87" s="229"/>
      <c r="P87" s="230">
        <f>P88+P109+P125</f>
        <v>0</v>
      </c>
      <c r="Q87" s="229"/>
      <c r="R87" s="230">
        <f>R88+R109+R125</f>
        <v>0</v>
      </c>
      <c r="S87" s="229"/>
      <c r="T87" s="231">
        <f>T88+T109+T125</f>
        <v>0</v>
      </c>
      <c r="AR87" s="232" t="s">
        <v>184</v>
      </c>
      <c r="AT87" s="233" t="s">
        <v>84</v>
      </c>
      <c r="AU87" s="233" t="s">
        <v>85</v>
      </c>
      <c r="AY87" s="232" t="s">
        <v>146</v>
      </c>
      <c r="BK87" s="234">
        <f>BK88+BK109+BK125</f>
        <v>0</v>
      </c>
    </row>
    <row r="88" s="11" customFormat="1" ht="19.92" customHeight="1">
      <c r="B88" s="221"/>
      <c r="C88" s="222"/>
      <c r="D88" s="223" t="s">
        <v>84</v>
      </c>
      <c r="E88" s="235" t="s">
        <v>675</v>
      </c>
      <c r="F88" s="235" t="s">
        <v>676</v>
      </c>
      <c r="G88" s="222"/>
      <c r="H88" s="222"/>
      <c r="I88" s="225"/>
      <c r="J88" s="236">
        <f>BK88</f>
        <v>0</v>
      </c>
      <c r="K88" s="222"/>
      <c r="L88" s="227"/>
      <c r="M88" s="228"/>
      <c r="N88" s="229"/>
      <c r="O88" s="229"/>
      <c r="P88" s="230">
        <f>SUM(P89:P108)</f>
        <v>0</v>
      </c>
      <c r="Q88" s="229"/>
      <c r="R88" s="230">
        <f>SUM(R89:R108)</f>
        <v>0</v>
      </c>
      <c r="S88" s="229"/>
      <c r="T88" s="231">
        <f>SUM(T89:T108)</f>
        <v>0</v>
      </c>
      <c r="AR88" s="232" t="s">
        <v>184</v>
      </c>
      <c r="AT88" s="233" t="s">
        <v>84</v>
      </c>
      <c r="AU88" s="233" t="s">
        <v>25</v>
      </c>
      <c r="AY88" s="232" t="s">
        <v>146</v>
      </c>
      <c r="BK88" s="234">
        <f>SUM(BK89:BK108)</f>
        <v>0</v>
      </c>
    </row>
    <row r="89" s="1" customFormat="1" ht="16.5" customHeight="1">
      <c r="B89" s="48"/>
      <c r="C89" s="237" t="s">
        <v>25</v>
      </c>
      <c r="D89" s="237" t="s">
        <v>149</v>
      </c>
      <c r="E89" s="238" t="s">
        <v>677</v>
      </c>
      <c r="F89" s="239" t="s">
        <v>678</v>
      </c>
      <c r="G89" s="240" t="s">
        <v>679</v>
      </c>
      <c r="H89" s="241">
        <v>1</v>
      </c>
      <c r="I89" s="242"/>
      <c r="J89" s="243">
        <f>ROUND(I89*H89,2)</f>
        <v>0</v>
      </c>
      <c r="K89" s="239" t="s">
        <v>153</v>
      </c>
      <c r="L89" s="74"/>
      <c r="M89" s="244" t="s">
        <v>83</v>
      </c>
      <c r="N89" s="245" t="s">
        <v>55</v>
      </c>
      <c r="O89" s="49"/>
      <c r="P89" s="246">
        <f>O89*H89</f>
        <v>0</v>
      </c>
      <c r="Q89" s="246">
        <v>0</v>
      </c>
      <c r="R89" s="246">
        <f>Q89*H89</f>
        <v>0</v>
      </c>
      <c r="S89" s="246">
        <v>0</v>
      </c>
      <c r="T89" s="247">
        <f>S89*H89</f>
        <v>0</v>
      </c>
      <c r="AR89" s="25" t="s">
        <v>680</v>
      </c>
      <c r="AT89" s="25" t="s">
        <v>149</v>
      </c>
      <c r="AU89" s="25" t="s">
        <v>92</v>
      </c>
      <c r="AY89" s="25" t="s">
        <v>146</v>
      </c>
      <c r="BE89" s="248">
        <f>IF(N89="základní",J89,0)</f>
        <v>0</v>
      </c>
      <c r="BF89" s="248">
        <f>IF(N89="snížená",J89,0)</f>
        <v>0</v>
      </c>
      <c r="BG89" s="248">
        <f>IF(N89="zákl. přenesená",J89,0)</f>
        <v>0</v>
      </c>
      <c r="BH89" s="248">
        <f>IF(N89="sníž. přenesená",J89,0)</f>
        <v>0</v>
      </c>
      <c r="BI89" s="248">
        <f>IF(N89="nulová",J89,0)</f>
        <v>0</v>
      </c>
      <c r="BJ89" s="25" t="s">
        <v>25</v>
      </c>
      <c r="BK89" s="248">
        <f>ROUND(I89*H89,2)</f>
        <v>0</v>
      </c>
      <c r="BL89" s="25" t="s">
        <v>680</v>
      </c>
      <c r="BM89" s="25" t="s">
        <v>681</v>
      </c>
    </row>
    <row r="90" s="1" customFormat="1">
      <c r="B90" s="48"/>
      <c r="C90" s="76"/>
      <c r="D90" s="249" t="s">
        <v>156</v>
      </c>
      <c r="E90" s="76"/>
      <c r="F90" s="250" t="s">
        <v>678</v>
      </c>
      <c r="G90" s="76"/>
      <c r="H90" s="76"/>
      <c r="I90" s="205"/>
      <c r="J90" s="76"/>
      <c r="K90" s="76"/>
      <c r="L90" s="74"/>
      <c r="M90" s="251"/>
      <c r="N90" s="49"/>
      <c r="O90" s="49"/>
      <c r="P90" s="49"/>
      <c r="Q90" s="49"/>
      <c r="R90" s="49"/>
      <c r="S90" s="49"/>
      <c r="T90" s="97"/>
      <c r="AT90" s="25" t="s">
        <v>156</v>
      </c>
      <c r="AU90" s="25" t="s">
        <v>92</v>
      </c>
    </row>
    <row r="91" s="1" customFormat="1">
      <c r="B91" s="48"/>
      <c r="C91" s="76"/>
      <c r="D91" s="249" t="s">
        <v>682</v>
      </c>
      <c r="E91" s="76"/>
      <c r="F91" s="252" t="s">
        <v>683</v>
      </c>
      <c r="G91" s="76"/>
      <c r="H91" s="76"/>
      <c r="I91" s="205"/>
      <c r="J91" s="76"/>
      <c r="K91" s="76"/>
      <c r="L91" s="74"/>
      <c r="M91" s="251"/>
      <c r="N91" s="49"/>
      <c r="O91" s="49"/>
      <c r="P91" s="49"/>
      <c r="Q91" s="49"/>
      <c r="R91" s="49"/>
      <c r="S91" s="49"/>
      <c r="T91" s="97"/>
      <c r="AT91" s="25" t="s">
        <v>682</v>
      </c>
      <c r="AU91" s="25" t="s">
        <v>92</v>
      </c>
    </row>
    <row r="92" s="13" customFormat="1">
      <c r="B92" s="263"/>
      <c r="C92" s="264"/>
      <c r="D92" s="249" t="s">
        <v>160</v>
      </c>
      <c r="E92" s="265" t="s">
        <v>83</v>
      </c>
      <c r="F92" s="266" t="s">
        <v>25</v>
      </c>
      <c r="G92" s="264"/>
      <c r="H92" s="267">
        <v>1</v>
      </c>
      <c r="I92" s="268"/>
      <c r="J92" s="264"/>
      <c r="K92" s="264"/>
      <c r="L92" s="269"/>
      <c r="M92" s="270"/>
      <c r="N92" s="271"/>
      <c r="O92" s="271"/>
      <c r="P92" s="271"/>
      <c r="Q92" s="271"/>
      <c r="R92" s="271"/>
      <c r="S92" s="271"/>
      <c r="T92" s="272"/>
      <c r="AT92" s="273" t="s">
        <v>160</v>
      </c>
      <c r="AU92" s="273" t="s">
        <v>92</v>
      </c>
      <c r="AV92" s="13" t="s">
        <v>92</v>
      </c>
      <c r="AW92" s="13" t="s">
        <v>162</v>
      </c>
      <c r="AX92" s="13" t="s">
        <v>85</v>
      </c>
      <c r="AY92" s="273" t="s">
        <v>146</v>
      </c>
    </row>
    <row r="93" s="15" customFormat="1">
      <c r="B93" s="299"/>
      <c r="C93" s="300"/>
      <c r="D93" s="249" t="s">
        <v>160</v>
      </c>
      <c r="E93" s="301" t="s">
        <v>83</v>
      </c>
      <c r="F93" s="302" t="s">
        <v>684</v>
      </c>
      <c r="G93" s="300"/>
      <c r="H93" s="303">
        <v>1</v>
      </c>
      <c r="I93" s="304"/>
      <c r="J93" s="300"/>
      <c r="K93" s="300"/>
      <c r="L93" s="305"/>
      <c r="M93" s="306"/>
      <c r="N93" s="307"/>
      <c r="O93" s="307"/>
      <c r="P93" s="307"/>
      <c r="Q93" s="307"/>
      <c r="R93" s="307"/>
      <c r="S93" s="307"/>
      <c r="T93" s="308"/>
      <c r="AT93" s="309" t="s">
        <v>160</v>
      </c>
      <c r="AU93" s="309" t="s">
        <v>92</v>
      </c>
      <c r="AV93" s="15" t="s">
        <v>154</v>
      </c>
      <c r="AW93" s="15" t="s">
        <v>6</v>
      </c>
      <c r="AX93" s="15" t="s">
        <v>25</v>
      </c>
      <c r="AY93" s="309" t="s">
        <v>146</v>
      </c>
    </row>
    <row r="94" s="1" customFormat="1" ht="16.5" customHeight="1">
      <c r="B94" s="48"/>
      <c r="C94" s="237" t="s">
        <v>92</v>
      </c>
      <c r="D94" s="237" t="s">
        <v>149</v>
      </c>
      <c r="E94" s="238" t="s">
        <v>685</v>
      </c>
      <c r="F94" s="239" t="s">
        <v>686</v>
      </c>
      <c r="G94" s="240" t="s">
        <v>687</v>
      </c>
      <c r="H94" s="241">
        <v>1</v>
      </c>
      <c r="I94" s="242"/>
      <c r="J94" s="243">
        <f>ROUND(I94*H94,2)</f>
        <v>0</v>
      </c>
      <c r="K94" s="239" t="s">
        <v>83</v>
      </c>
      <c r="L94" s="74"/>
      <c r="M94" s="244" t="s">
        <v>83</v>
      </c>
      <c r="N94" s="245" t="s">
        <v>55</v>
      </c>
      <c r="O94" s="49"/>
      <c r="P94" s="246">
        <f>O94*H94</f>
        <v>0</v>
      </c>
      <c r="Q94" s="246">
        <v>0</v>
      </c>
      <c r="R94" s="246">
        <f>Q94*H94</f>
        <v>0</v>
      </c>
      <c r="S94" s="246">
        <v>0</v>
      </c>
      <c r="T94" s="247">
        <f>S94*H94</f>
        <v>0</v>
      </c>
      <c r="AR94" s="25" t="s">
        <v>680</v>
      </c>
      <c r="AT94" s="25" t="s">
        <v>149</v>
      </c>
      <c r="AU94" s="25" t="s">
        <v>92</v>
      </c>
      <c r="AY94" s="25" t="s">
        <v>146</v>
      </c>
      <c r="BE94" s="248">
        <f>IF(N94="základní",J94,0)</f>
        <v>0</v>
      </c>
      <c r="BF94" s="248">
        <f>IF(N94="snížená",J94,0)</f>
        <v>0</v>
      </c>
      <c r="BG94" s="248">
        <f>IF(N94="zákl. přenesená",J94,0)</f>
        <v>0</v>
      </c>
      <c r="BH94" s="248">
        <f>IF(N94="sníž. přenesená",J94,0)</f>
        <v>0</v>
      </c>
      <c r="BI94" s="248">
        <f>IF(N94="nulová",J94,0)</f>
        <v>0</v>
      </c>
      <c r="BJ94" s="25" t="s">
        <v>25</v>
      </c>
      <c r="BK94" s="248">
        <f>ROUND(I94*H94,2)</f>
        <v>0</v>
      </c>
      <c r="BL94" s="25" t="s">
        <v>680</v>
      </c>
      <c r="BM94" s="25" t="s">
        <v>688</v>
      </c>
    </row>
    <row r="95" s="1" customFormat="1">
      <c r="B95" s="48"/>
      <c r="C95" s="76"/>
      <c r="D95" s="249" t="s">
        <v>156</v>
      </c>
      <c r="E95" s="76"/>
      <c r="F95" s="250" t="s">
        <v>686</v>
      </c>
      <c r="G95" s="76"/>
      <c r="H95" s="76"/>
      <c r="I95" s="205"/>
      <c r="J95" s="76"/>
      <c r="K95" s="76"/>
      <c r="L95" s="74"/>
      <c r="M95" s="251"/>
      <c r="N95" s="49"/>
      <c r="O95" s="49"/>
      <c r="P95" s="49"/>
      <c r="Q95" s="49"/>
      <c r="R95" s="49"/>
      <c r="S95" s="49"/>
      <c r="T95" s="97"/>
      <c r="AT95" s="25" t="s">
        <v>156</v>
      </c>
      <c r="AU95" s="25" t="s">
        <v>92</v>
      </c>
    </row>
    <row r="96" s="1" customFormat="1">
      <c r="B96" s="48"/>
      <c r="C96" s="76"/>
      <c r="D96" s="249" t="s">
        <v>682</v>
      </c>
      <c r="E96" s="76"/>
      <c r="F96" s="252" t="s">
        <v>683</v>
      </c>
      <c r="G96" s="76"/>
      <c r="H96" s="76"/>
      <c r="I96" s="205"/>
      <c r="J96" s="76"/>
      <c r="K96" s="76"/>
      <c r="L96" s="74"/>
      <c r="M96" s="251"/>
      <c r="N96" s="49"/>
      <c r="O96" s="49"/>
      <c r="P96" s="49"/>
      <c r="Q96" s="49"/>
      <c r="R96" s="49"/>
      <c r="S96" s="49"/>
      <c r="T96" s="97"/>
      <c r="AT96" s="25" t="s">
        <v>682</v>
      </c>
      <c r="AU96" s="25" t="s">
        <v>92</v>
      </c>
    </row>
    <row r="97" s="13" customFormat="1">
      <c r="B97" s="263"/>
      <c r="C97" s="264"/>
      <c r="D97" s="249" t="s">
        <v>160</v>
      </c>
      <c r="E97" s="265" t="s">
        <v>83</v>
      </c>
      <c r="F97" s="266" t="s">
        <v>25</v>
      </c>
      <c r="G97" s="264"/>
      <c r="H97" s="267">
        <v>1</v>
      </c>
      <c r="I97" s="268"/>
      <c r="J97" s="264"/>
      <c r="K97" s="264"/>
      <c r="L97" s="269"/>
      <c r="M97" s="270"/>
      <c r="N97" s="271"/>
      <c r="O97" s="271"/>
      <c r="P97" s="271"/>
      <c r="Q97" s="271"/>
      <c r="R97" s="271"/>
      <c r="S97" s="271"/>
      <c r="T97" s="272"/>
      <c r="AT97" s="273" t="s">
        <v>160</v>
      </c>
      <c r="AU97" s="273" t="s">
        <v>92</v>
      </c>
      <c r="AV97" s="13" t="s">
        <v>92</v>
      </c>
      <c r="AW97" s="13" t="s">
        <v>162</v>
      </c>
      <c r="AX97" s="13" t="s">
        <v>85</v>
      </c>
      <c r="AY97" s="273" t="s">
        <v>146</v>
      </c>
    </row>
    <row r="98" s="15" customFormat="1">
      <c r="B98" s="299"/>
      <c r="C98" s="300"/>
      <c r="D98" s="249" t="s">
        <v>160</v>
      </c>
      <c r="E98" s="301" t="s">
        <v>83</v>
      </c>
      <c r="F98" s="302" t="s">
        <v>684</v>
      </c>
      <c r="G98" s="300"/>
      <c r="H98" s="303">
        <v>1</v>
      </c>
      <c r="I98" s="304"/>
      <c r="J98" s="300"/>
      <c r="K98" s="300"/>
      <c r="L98" s="305"/>
      <c r="M98" s="306"/>
      <c r="N98" s="307"/>
      <c r="O98" s="307"/>
      <c r="P98" s="307"/>
      <c r="Q98" s="307"/>
      <c r="R98" s="307"/>
      <c r="S98" s="307"/>
      <c r="T98" s="308"/>
      <c r="AT98" s="309" t="s">
        <v>160</v>
      </c>
      <c r="AU98" s="309" t="s">
        <v>92</v>
      </c>
      <c r="AV98" s="15" t="s">
        <v>154</v>
      </c>
      <c r="AW98" s="15" t="s">
        <v>6</v>
      </c>
      <c r="AX98" s="15" t="s">
        <v>25</v>
      </c>
      <c r="AY98" s="309" t="s">
        <v>146</v>
      </c>
    </row>
    <row r="99" s="1" customFormat="1" ht="16.5" customHeight="1">
      <c r="B99" s="48"/>
      <c r="C99" s="237" t="s">
        <v>169</v>
      </c>
      <c r="D99" s="237" t="s">
        <v>149</v>
      </c>
      <c r="E99" s="238" t="s">
        <v>689</v>
      </c>
      <c r="F99" s="239" t="s">
        <v>690</v>
      </c>
      <c r="G99" s="240" t="s">
        <v>687</v>
      </c>
      <c r="H99" s="241">
        <v>1</v>
      </c>
      <c r="I99" s="242"/>
      <c r="J99" s="243">
        <f>ROUND(I99*H99,2)</f>
        <v>0</v>
      </c>
      <c r="K99" s="239" t="s">
        <v>83</v>
      </c>
      <c r="L99" s="74"/>
      <c r="M99" s="244" t="s">
        <v>83</v>
      </c>
      <c r="N99" s="245" t="s">
        <v>55</v>
      </c>
      <c r="O99" s="49"/>
      <c r="P99" s="246">
        <f>O99*H99</f>
        <v>0</v>
      </c>
      <c r="Q99" s="246">
        <v>0</v>
      </c>
      <c r="R99" s="246">
        <f>Q99*H99</f>
        <v>0</v>
      </c>
      <c r="S99" s="246">
        <v>0</v>
      </c>
      <c r="T99" s="247">
        <f>S99*H99</f>
        <v>0</v>
      </c>
      <c r="AR99" s="25" t="s">
        <v>680</v>
      </c>
      <c r="AT99" s="25" t="s">
        <v>149</v>
      </c>
      <c r="AU99" s="25" t="s">
        <v>92</v>
      </c>
      <c r="AY99" s="25" t="s">
        <v>146</v>
      </c>
      <c r="BE99" s="248">
        <f>IF(N99="základní",J99,0)</f>
        <v>0</v>
      </c>
      <c r="BF99" s="248">
        <f>IF(N99="snížená",J99,0)</f>
        <v>0</v>
      </c>
      <c r="BG99" s="248">
        <f>IF(N99="zákl. přenesená",J99,0)</f>
        <v>0</v>
      </c>
      <c r="BH99" s="248">
        <f>IF(N99="sníž. přenesená",J99,0)</f>
        <v>0</v>
      </c>
      <c r="BI99" s="248">
        <f>IF(N99="nulová",J99,0)</f>
        <v>0</v>
      </c>
      <c r="BJ99" s="25" t="s">
        <v>25</v>
      </c>
      <c r="BK99" s="248">
        <f>ROUND(I99*H99,2)</f>
        <v>0</v>
      </c>
      <c r="BL99" s="25" t="s">
        <v>680</v>
      </c>
      <c r="BM99" s="25" t="s">
        <v>691</v>
      </c>
    </row>
    <row r="100" s="1" customFormat="1">
      <c r="B100" s="48"/>
      <c r="C100" s="76"/>
      <c r="D100" s="249" t="s">
        <v>156</v>
      </c>
      <c r="E100" s="76"/>
      <c r="F100" s="250" t="s">
        <v>690</v>
      </c>
      <c r="G100" s="76"/>
      <c r="H100" s="76"/>
      <c r="I100" s="205"/>
      <c r="J100" s="76"/>
      <c r="K100" s="76"/>
      <c r="L100" s="74"/>
      <c r="M100" s="251"/>
      <c r="N100" s="49"/>
      <c r="O100" s="49"/>
      <c r="P100" s="49"/>
      <c r="Q100" s="49"/>
      <c r="R100" s="49"/>
      <c r="S100" s="49"/>
      <c r="T100" s="97"/>
      <c r="AT100" s="25" t="s">
        <v>156</v>
      </c>
      <c r="AU100" s="25" t="s">
        <v>92</v>
      </c>
    </row>
    <row r="101" s="1" customFormat="1">
      <c r="B101" s="48"/>
      <c r="C101" s="76"/>
      <c r="D101" s="249" t="s">
        <v>682</v>
      </c>
      <c r="E101" s="76"/>
      <c r="F101" s="252" t="s">
        <v>692</v>
      </c>
      <c r="G101" s="76"/>
      <c r="H101" s="76"/>
      <c r="I101" s="205"/>
      <c r="J101" s="76"/>
      <c r="K101" s="76"/>
      <c r="L101" s="74"/>
      <c r="M101" s="251"/>
      <c r="N101" s="49"/>
      <c r="O101" s="49"/>
      <c r="P101" s="49"/>
      <c r="Q101" s="49"/>
      <c r="R101" s="49"/>
      <c r="S101" s="49"/>
      <c r="T101" s="97"/>
      <c r="AT101" s="25" t="s">
        <v>682</v>
      </c>
      <c r="AU101" s="25" t="s">
        <v>92</v>
      </c>
    </row>
    <row r="102" s="13" customFormat="1">
      <c r="B102" s="263"/>
      <c r="C102" s="264"/>
      <c r="D102" s="249" t="s">
        <v>160</v>
      </c>
      <c r="E102" s="265" t="s">
        <v>83</v>
      </c>
      <c r="F102" s="266" t="s">
        <v>25</v>
      </c>
      <c r="G102" s="264"/>
      <c r="H102" s="267">
        <v>1</v>
      </c>
      <c r="I102" s="268"/>
      <c r="J102" s="264"/>
      <c r="K102" s="264"/>
      <c r="L102" s="269"/>
      <c r="M102" s="270"/>
      <c r="N102" s="271"/>
      <c r="O102" s="271"/>
      <c r="P102" s="271"/>
      <c r="Q102" s="271"/>
      <c r="R102" s="271"/>
      <c r="S102" s="271"/>
      <c r="T102" s="272"/>
      <c r="AT102" s="273" t="s">
        <v>160</v>
      </c>
      <c r="AU102" s="273" t="s">
        <v>92</v>
      </c>
      <c r="AV102" s="13" t="s">
        <v>92</v>
      </c>
      <c r="AW102" s="13" t="s">
        <v>162</v>
      </c>
      <c r="AX102" s="13" t="s">
        <v>85</v>
      </c>
      <c r="AY102" s="273" t="s">
        <v>146</v>
      </c>
    </row>
    <row r="103" s="15" customFormat="1">
      <c r="B103" s="299"/>
      <c r="C103" s="300"/>
      <c r="D103" s="249" t="s">
        <v>160</v>
      </c>
      <c r="E103" s="301" t="s">
        <v>83</v>
      </c>
      <c r="F103" s="302" t="s">
        <v>684</v>
      </c>
      <c r="G103" s="300"/>
      <c r="H103" s="303">
        <v>1</v>
      </c>
      <c r="I103" s="304"/>
      <c r="J103" s="300"/>
      <c r="K103" s="300"/>
      <c r="L103" s="305"/>
      <c r="M103" s="306"/>
      <c r="N103" s="307"/>
      <c r="O103" s="307"/>
      <c r="P103" s="307"/>
      <c r="Q103" s="307"/>
      <c r="R103" s="307"/>
      <c r="S103" s="307"/>
      <c r="T103" s="308"/>
      <c r="AT103" s="309" t="s">
        <v>160</v>
      </c>
      <c r="AU103" s="309" t="s">
        <v>92</v>
      </c>
      <c r="AV103" s="15" t="s">
        <v>154</v>
      </c>
      <c r="AW103" s="15" t="s">
        <v>6</v>
      </c>
      <c r="AX103" s="15" t="s">
        <v>25</v>
      </c>
      <c r="AY103" s="309" t="s">
        <v>146</v>
      </c>
    </row>
    <row r="104" s="1" customFormat="1" ht="16.5" customHeight="1">
      <c r="B104" s="48"/>
      <c r="C104" s="237" t="s">
        <v>154</v>
      </c>
      <c r="D104" s="237" t="s">
        <v>149</v>
      </c>
      <c r="E104" s="238" t="s">
        <v>693</v>
      </c>
      <c r="F104" s="239" t="s">
        <v>694</v>
      </c>
      <c r="G104" s="240" t="s">
        <v>687</v>
      </c>
      <c r="H104" s="241">
        <v>1</v>
      </c>
      <c r="I104" s="242"/>
      <c r="J104" s="243">
        <f>ROUND(I104*H104,2)</f>
        <v>0</v>
      </c>
      <c r="K104" s="239" t="s">
        <v>83</v>
      </c>
      <c r="L104" s="74"/>
      <c r="M104" s="244" t="s">
        <v>83</v>
      </c>
      <c r="N104" s="245" t="s">
        <v>55</v>
      </c>
      <c r="O104" s="49"/>
      <c r="P104" s="246">
        <f>O104*H104</f>
        <v>0</v>
      </c>
      <c r="Q104" s="246">
        <v>0</v>
      </c>
      <c r="R104" s="246">
        <f>Q104*H104</f>
        <v>0</v>
      </c>
      <c r="S104" s="246">
        <v>0</v>
      </c>
      <c r="T104" s="247">
        <f>S104*H104</f>
        <v>0</v>
      </c>
      <c r="AR104" s="25" t="s">
        <v>680</v>
      </c>
      <c r="AT104" s="25" t="s">
        <v>149</v>
      </c>
      <c r="AU104" s="25" t="s">
        <v>92</v>
      </c>
      <c r="AY104" s="25" t="s">
        <v>146</v>
      </c>
      <c r="BE104" s="248">
        <f>IF(N104="základní",J104,0)</f>
        <v>0</v>
      </c>
      <c r="BF104" s="248">
        <f>IF(N104="snížená",J104,0)</f>
        <v>0</v>
      </c>
      <c r="BG104" s="248">
        <f>IF(N104="zákl. přenesená",J104,0)</f>
        <v>0</v>
      </c>
      <c r="BH104" s="248">
        <f>IF(N104="sníž. přenesená",J104,0)</f>
        <v>0</v>
      </c>
      <c r="BI104" s="248">
        <f>IF(N104="nulová",J104,0)</f>
        <v>0</v>
      </c>
      <c r="BJ104" s="25" t="s">
        <v>25</v>
      </c>
      <c r="BK104" s="248">
        <f>ROUND(I104*H104,2)</f>
        <v>0</v>
      </c>
      <c r="BL104" s="25" t="s">
        <v>680</v>
      </c>
      <c r="BM104" s="25" t="s">
        <v>695</v>
      </c>
    </row>
    <row r="105" s="1" customFormat="1">
      <c r="B105" s="48"/>
      <c r="C105" s="76"/>
      <c r="D105" s="249" t="s">
        <v>156</v>
      </c>
      <c r="E105" s="76"/>
      <c r="F105" s="250" t="s">
        <v>694</v>
      </c>
      <c r="G105" s="76"/>
      <c r="H105" s="76"/>
      <c r="I105" s="205"/>
      <c r="J105" s="76"/>
      <c r="K105" s="76"/>
      <c r="L105" s="74"/>
      <c r="M105" s="251"/>
      <c r="N105" s="49"/>
      <c r="O105" s="49"/>
      <c r="P105" s="49"/>
      <c r="Q105" s="49"/>
      <c r="R105" s="49"/>
      <c r="S105" s="49"/>
      <c r="T105" s="97"/>
      <c r="AT105" s="25" t="s">
        <v>156</v>
      </c>
      <c r="AU105" s="25" t="s">
        <v>92</v>
      </c>
    </row>
    <row r="106" s="1" customFormat="1">
      <c r="B106" s="48"/>
      <c r="C106" s="76"/>
      <c r="D106" s="249" t="s">
        <v>682</v>
      </c>
      <c r="E106" s="76"/>
      <c r="F106" s="252" t="s">
        <v>696</v>
      </c>
      <c r="G106" s="76"/>
      <c r="H106" s="76"/>
      <c r="I106" s="205"/>
      <c r="J106" s="76"/>
      <c r="K106" s="76"/>
      <c r="L106" s="74"/>
      <c r="M106" s="251"/>
      <c r="N106" s="49"/>
      <c r="O106" s="49"/>
      <c r="P106" s="49"/>
      <c r="Q106" s="49"/>
      <c r="R106" s="49"/>
      <c r="S106" s="49"/>
      <c r="T106" s="97"/>
      <c r="AT106" s="25" t="s">
        <v>682</v>
      </c>
      <c r="AU106" s="25" t="s">
        <v>92</v>
      </c>
    </row>
    <row r="107" s="13" customFormat="1">
      <c r="B107" s="263"/>
      <c r="C107" s="264"/>
      <c r="D107" s="249" t="s">
        <v>160</v>
      </c>
      <c r="E107" s="265" t="s">
        <v>83</v>
      </c>
      <c r="F107" s="266" t="s">
        <v>25</v>
      </c>
      <c r="G107" s="264"/>
      <c r="H107" s="267">
        <v>1</v>
      </c>
      <c r="I107" s="268"/>
      <c r="J107" s="264"/>
      <c r="K107" s="264"/>
      <c r="L107" s="269"/>
      <c r="M107" s="270"/>
      <c r="N107" s="271"/>
      <c r="O107" s="271"/>
      <c r="P107" s="271"/>
      <c r="Q107" s="271"/>
      <c r="R107" s="271"/>
      <c r="S107" s="271"/>
      <c r="T107" s="272"/>
      <c r="AT107" s="273" t="s">
        <v>160</v>
      </c>
      <c r="AU107" s="273" t="s">
        <v>92</v>
      </c>
      <c r="AV107" s="13" t="s">
        <v>92</v>
      </c>
      <c r="AW107" s="13" t="s">
        <v>162</v>
      </c>
      <c r="AX107" s="13" t="s">
        <v>85</v>
      </c>
      <c r="AY107" s="273" t="s">
        <v>146</v>
      </c>
    </row>
    <row r="108" s="15" customFormat="1">
      <c r="B108" s="299"/>
      <c r="C108" s="300"/>
      <c r="D108" s="249" t="s">
        <v>160</v>
      </c>
      <c r="E108" s="301" t="s">
        <v>83</v>
      </c>
      <c r="F108" s="302" t="s">
        <v>684</v>
      </c>
      <c r="G108" s="300"/>
      <c r="H108" s="303">
        <v>1</v>
      </c>
      <c r="I108" s="304"/>
      <c r="J108" s="300"/>
      <c r="K108" s="300"/>
      <c r="L108" s="305"/>
      <c r="M108" s="306"/>
      <c r="N108" s="307"/>
      <c r="O108" s="307"/>
      <c r="P108" s="307"/>
      <c r="Q108" s="307"/>
      <c r="R108" s="307"/>
      <c r="S108" s="307"/>
      <c r="T108" s="308"/>
      <c r="AT108" s="309" t="s">
        <v>160</v>
      </c>
      <c r="AU108" s="309" t="s">
        <v>92</v>
      </c>
      <c r="AV108" s="15" t="s">
        <v>154</v>
      </c>
      <c r="AW108" s="15" t="s">
        <v>6</v>
      </c>
      <c r="AX108" s="15" t="s">
        <v>25</v>
      </c>
      <c r="AY108" s="309" t="s">
        <v>146</v>
      </c>
    </row>
    <row r="109" s="11" customFormat="1" ht="29.88" customHeight="1">
      <c r="B109" s="221"/>
      <c r="C109" s="222"/>
      <c r="D109" s="223" t="s">
        <v>84</v>
      </c>
      <c r="E109" s="235" t="s">
        <v>697</v>
      </c>
      <c r="F109" s="235" t="s">
        <v>698</v>
      </c>
      <c r="G109" s="222"/>
      <c r="H109" s="222"/>
      <c r="I109" s="225"/>
      <c r="J109" s="236">
        <f>BK109</f>
        <v>0</v>
      </c>
      <c r="K109" s="222"/>
      <c r="L109" s="227"/>
      <c r="M109" s="228"/>
      <c r="N109" s="229"/>
      <c r="O109" s="229"/>
      <c r="P109" s="230">
        <f>SUM(P110:P124)</f>
        <v>0</v>
      </c>
      <c r="Q109" s="229"/>
      <c r="R109" s="230">
        <f>SUM(R110:R124)</f>
        <v>0</v>
      </c>
      <c r="S109" s="229"/>
      <c r="T109" s="231">
        <f>SUM(T110:T124)</f>
        <v>0</v>
      </c>
      <c r="AR109" s="232" t="s">
        <v>184</v>
      </c>
      <c r="AT109" s="233" t="s">
        <v>84</v>
      </c>
      <c r="AU109" s="233" t="s">
        <v>25</v>
      </c>
      <c r="AY109" s="232" t="s">
        <v>146</v>
      </c>
      <c r="BK109" s="234">
        <f>SUM(BK110:BK124)</f>
        <v>0</v>
      </c>
    </row>
    <row r="110" s="1" customFormat="1" ht="16.5" customHeight="1">
      <c r="B110" s="48"/>
      <c r="C110" s="237" t="s">
        <v>184</v>
      </c>
      <c r="D110" s="237" t="s">
        <v>149</v>
      </c>
      <c r="E110" s="238" t="s">
        <v>699</v>
      </c>
      <c r="F110" s="239" t="s">
        <v>700</v>
      </c>
      <c r="G110" s="240" t="s">
        <v>679</v>
      </c>
      <c r="H110" s="241">
        <v>1</v>
      </c>
      <c r="I110" s="242"/>
      <c r="J110" s="243">
        <f>ROUND(I110*H110,2)</f>
        <v>0</v>
      </c>
      <c r="K110" s="239" t="s">
        <v>83</v>
      </c>
      <c r="L110" s="74"/>
      <c r="M110" s="244" t="s">
        <v>83</v>
      </c>
      <c r="N110" s="245" t="s">
        <v>55</v>
      </c>
      <c r="O110" s="49"/>
      <c r="P110" s="246">
        <f>O110*H110</f>
        <v>0</v>
      </c>
      <c r="Q110" s="246">
        <v>0</v>
      </c>
      <c r="R110" s="246">
        <f>Q110*H110</f>
        <v>0</v>
      </c>
      <c r="S110" s="246">
        <v>0</v>
      </c>
      <c r="T110" s="247">
        <f>S110*H110</f>
        <v>0</v>
      </c>
      <c r="AR110" s="25" t="s">
        <v>680</v>
      </c>
      <c r="AT110" s="25" t="s">
        <v>149</v>
      </c>
      <c r="AU110" s="25" t="s">
        <v>92</v>
      </c>
      <c r="AY110" s="25" t="s">
        <v>146</v>
      </c>
      <c r="BE110" s="248">
        <f>IF(N110="základní",J110,0)</f>
        <v>0</v>
      </c>
      <c r="BF110" s="248">
        <f>IF(N110="snížená",J110,0)</f>
        <v>0</v>
      </c>
      <c r="BG110" s="248">
        <f>IF(N110="zákl. přenesená",J110,0)</f>
        <v>0</v>
      </c>
      <c r="BH110" s="248">
        <f>IF(N110="sníž. přenesená",J110,0)</f>
        <v>0</v>
      </c>
      <c r="BI110" s="248">
        <f>IF(N110="nulová",J110,0)</f>
        <v>0</v>
      </c>
      <c r="BJ110" s="25" t="s">
        <v>25</v>
      </c>
      <c r="BK110" s="248">
        <f>ROUND(I110*H110,2)</f>
        <v>0</v>
      </c>
      <c r="BL110" s="25" t="s">
        <v>680</v>
      </c>
      <c r="BM110" s="25" t="s">
        <v>701</v>
      </c>
    </row>
    <row r="111" s="1" customFormat="1">
      <c r="B111" s="48"/>
      <c r="C111" s="76"/>
      <c r="D111" s="249" t="s">
        <v>156</v>
      </c>
      <c r="E111" s="76"/>
      <c r="F111" s="250" t="s">
        <v>700</v>
      </c>
      <c r="G111" s="76"/>
      <c r="H111" s="76"/>
      <c r="I111" s="205"/>
      <c r="J111" s="76"/>
      <c r="K111" s="76"/>
      <c r="L111" s="74"/>
      <c r="M111" s="251"/>
      <c r="N111" s="49"/>
      <c r="O111" s="49"/>
      <c r="P111" s="49"/>
      <c r="Q111" s="49"/>
      <c r="R111" s="49"/>
      <c r="S111" s="49"/>
      <c r="T111" s="97"/>
      <c r="AT111" s="25" t="s">
        <v>156</v>
      </c>
      <c r="AU111" s="25" t="s">
        <v>92</v>
      </c>
    </row>
    <row r="112" s="1" customFormat="1">
      <c r="B112" s="48"/>
      <c r="C112" s="76"/>
      <c r="D112" s="249" t="s">
        <v>682</v>
      </c>
      <c r="E112" s="76"/>
      <c r="F112" s="252" t="s">
        <v>702</v>
      </c>
      <c r="G112" s="76"/>
      <c r="H112" s="76"/>
      <c r="I112" s="205"/>
      <c r="J112" s="76"/>
      <c r="K112" s="76"/>
      <c r="L112" s="74"/>
      <c r="M112" s="251"/>
      <c r="N112" s="49"/>
      <c r="O112" s="49"/>
      <c r="P112" s="49"/>
      <c r="Q112" s="49"/>
      <c r="R112" s="49"/>
      <c r="S112" s="49"/>
      <c r="T112" s="97"/>
      <c r="AT112" s="25" t="s">
        <v>682</v>
      </c>
      <c r="AU112" s="25" t="s">
        <v>92</v>
      </c>
    </row>
    <row r="113" s="13" customFormat="1">
      <c r="B113" s="263"/>
      <c r="C113" s="264"/>
      <c r="D113" s="249" t="s">
        <v>160</v>
      </c>
      <c r="E113" s="265" t="s">
        <v>83</v>
      </c>
      <c r="F113" s="266" t="s">
        <v>25</v>
      </c>
      <c r="G113" s="264"/>
      <c r="H113" s="267">
        <v>1</v>
      </c>
      <c r="I113" s="268"/>
      <c r="J113" s="264"/>
      <c r="K113" s="264"/>
      <c r="L113" s="269"/>
      <c r="M113" s="270"/>
      <c r="N113" s="271"/>
      <c r="O113" s="271"/>
      <c r="P113" s="271"/>
      <c r="Q113" s="271"/>
      <c r="R113" s="271"/>
      <c r="S113" s="271"/>
      <c r="T113" s="272"/>
      <c r="AT113" s="273" t="s">
        <v>160</v>
      </c>
      <c r="AU113" s="273" t="s">
        <v>92</v>
      </c>
      <c r="AV113" s="13" t="s">
        <v>92</v>
      </c>
      <c r="AW113" s="13" t="s">
        <v>162</v>
      </c>
      <c r="AX113" s="13" t="s">
        <v>85</v>
      </c>
      <c r="AY113" s="273" t="s">
        <v>146</v>
      </c>
    </row>
    <row r="114" s="15" customFormat="1">
      <c r="B114" s="299"/>
      <c r="C114" s="300"/>
      <c r="D114" s="249" t="s">
        <v>160</v>
      </c>
      <c r="E114" s="301" t="s">
        <v>83</v>
      </c>
      <c r="F114" s="302" t="s">
        <v>684</v>
      </c>
      <c r="G114" s="300"/>
      <c r="H114" s="303">
        <v>1</v>
      </c>
      <c r="I114" s="304"/>
      <c r="J114" s="300"/>
      <c r="K114" s="300"/>
      <c r="L114" s="305"/>
      <c r="M114" s="306"/>
      <c r="N114" s="307"/>
      <c r="O114" s="307"/>
      <c r="P114" s="307"/>
      <c r="Q114" s="307"/>
      <c r="R114" s="307"/>
      <c r="S114" s="307"/>
      <c r="T114" s="308"/>
      <c r="AT114" s="309" t="s">
        <v>160</v>
      </c>
      <c r="AU114" s="309" t="s">
        <v>92</v>
      </c>
      <c r="AV114" s="15" t="s">
        <v>154</v>
      </c>
      <c r="AW114" s="15" t="s">
        <v>6</v>
      </c>
      <c r="AX114" s="15" t="s">
        <v>25</v>
      </c>
      <c r="AY114" s="309" t="s">
        <v>146</v>
      </c>
    </row>
    <row r="115" s="1" customFormat="1" ht="16.5" customHeight="1">
      <c r="B115" s="48"/>
      <c r="C115" s="237" t="s">
        <v>191</v>
      </c>
      <c r="D115" s="237" t="s">
        <v>149</v>
      </c>
      <c r="E115" s="238" t="s">
        <v>703</v>
      </c>
      <c r="F115" s="239" t="s">
        <v>704</v>
      </c>
      <c r="G115" s="240" t="s">
        <v>679</v>
      </c>
      <c r="H115" s="241">
        <v>1</v>
      </c>
      <c r="I115" s="242"/>
      <c r="J115" s="243">
        <f>ROUND(I115*H115,2)</f>
        <v>0</v>
      </c>
      <c r="K115" s="239" t="s">
        <v>83</v>
      </c>
      <c r="L115" s="74"/>
      <c r="M115" s="244" t="s">
        <v>83</v>
      </c>
      <c r="N115" s="245" t="s">
        <v>55</v>
      </c>
      <c r="O115" s="49"/>
      <c r="P115" s="246">
        <f>O115*H115</f>
        <v>0</v>
      </c>
      <c r="Q115" s="246">
        <v>0</v>
      </c>
      <c r="R115" s="246">
        <f>Q115*H115</f>
        <v>0</v>
      </c>
      <c r="S115" s="246">
        <v>0</v>
      </c>
      <c r="T115" s="247">
        <f>S115*H115</f>
        <v>0</v>
      </c>
      <c r="AR115" s="25" t="s">
        <v>680</v>
      </c>
      <c r="AT115" s="25" t="s">
        <v>149</v>
      </c>
      <c r="AU115" s="25" t="s">
        <v>92</v>
      </c>
      <c r="AY115" s="25" t="s">
        <v>146</v>
      </c>
      <c r="BE115" s="248">
        <f>IF(N115="základní",J115,0)</f>
        <v>0</v>
      </c>
      <c r="BF115" s="248">
        <f>IF(N115="snížená",J115,0)</f>
        <v>0</v>
      </c>
      <c r="BG115" s="248">
        <f>IF(N115="zákl. přenesená",J115,0)</f>
        <v>0</v>
      </c>
      <c r="BH115" s="248">
        <f>IF(N115="sníž. přenesená",J115,0)</f>
        <v>0</v>
      </c>
      <c r="BI115" s="248">
        <f>IF(N115="nulová",J115,0)</f>
        <v>0</v>
      </c>
      <c r="BJ115" s="25" t="s">
        <v>25</v>
      </c>
      <c r="BK115" s="248">
        <f>ROUND(I115*H115,2)</f>
        <v>0</v>
      </c>
      <c r="BL115" s="25" t="s">
        <v>680</v>
      </c>
      <c r="BM115" s="25" t="s">
        <v>705</v>
      </c>
    </row>
    <row r="116" s="1" customFormat="1">
      <c r="B116" s="48"/>
      <c r="C116" s="76"/>
      <c r="D116" s="249" t="s">
        <v>156</v>
      </c>
      <c r="E116" s="76"/>
      <c r="F116" s="250" t="s">
        <v>704</v>
      </c>
      <c r="G116" s="76"/>
      <c r="H116" s="76"/>
      <c r="I116" s="205"/>
      <c r="J116" s="76"/>
      <c r="K116" s="76"/>
      <c r="L116" s="74"/>
      <c r="M116" s="251"/>
      <c r="N116" s="49"/>
      <c r="O116" s="49"/>
      <c r="P116" s="49"/>
      <c r="Q116" s="49"/>
      <c r="R116" s="49"/>
      <c r="S116" s="49"/>
      <c r="T116" s="97"/>
      <c r="AT116" s="25" t="s">
        <v>156</v>
      </c>
      <c r="AU116" s="25" t="s">
        <v>92</v>
      </c>
    </row>
    <row r="117" s="1" customFormat="1">
      <c r="B117" s="48"/>
      <c r="C117" s="76"/>
      <c r="D117" s="249" t="s">
        <v>682</v>
      </c>
      <c r="E117" s="76"/>
      <c r="F117" s="252" t="s">
        <v>706</v>
      </c>
      <c r="G117" s="76"/>
      <c r="H117" s="76"/>
      <c r="I117" s="205"/>
      <c r="J117" s="76"/>
      <c r="K117" s="76"/>
      <c r="L117" s="74"/>
      <c r="M117" s="251"/>
      <c r="N117" s="49"/>
      <c r="O117" s="49"/>
      <c r="P117" s="49"/>
      <c r="Q117" s="49"/>
      <c r="R117" s="49"/>
      <c r="S117" s="49"/>
      <c r="T117" s="97"/>
      <c r="AT117" s="25" t="s">
        <v>682</v>
      </c>
      <c r="AU117" s="25" t="s">
        <v>92</v>
      </c>
    </row>
    <row r="118" s="13" customFormat="1">
      <c r="B118" s="263"/>
      <c r="C118" s="264"/>
      <c r="D118" s="249" t="s">
        <v>160</v>
      </c>
      <c r="E118" s="265" t="s">
        <v>83</v>
      </c>
      <c r="F118" s="266" t="s">
        <v>25</v>
      </c>
      <c r="G118" s="264"/>
      <c r="H118" s="267">
        <v>1</v>
      </c>
      <c r="I118" s="268"/>
      <c r="J118" s="264"/>
      <c r="K118" s="264"/>
      <c r="L118" s="269"/>
      <c r="M118" s="270"/>
      <c r="N118" s="271"/>
      <c r="O118" s="271"/>
      <c r="P118" s="271"/>
      <c r="Q118" s="271"/>
      <c r="R118" s="271"/>
      <c r="S118" s="271"/>
      <c r="T118" s="272"/>
      <c r="AT118" s="273" t="s">
        <v>160</v>
      </c>
      <c r="AU118" s="273" t="s">
        <v>92</v>
      </c>
      <c r="AV118" s="13" t="s">
        <v>92</v>
      </c>
      <c r="AW118" s="13" t="s">
        <v>162</v>
      </c>
      <c r="AX118" s="13" t="s">
        <v>85</v>
      </c>
      <c r="AY118" s="273" t="s">
        <v>146</v>
      </c>
    </row>
    <row r="119" s="15" customFormat="1">
      <c r="B119" s="299"/>
      <c r="C119" s="300"/>
      <c r="D119" s="249" t="s">
        <v>160</v>
      </c>
      <c r="E119" s="301" t="s">
        <v>83</v>
      </c>
      <c r="F119" s="302" t="s">
        <v>684</v>
      </c>
      <c r="G119" s="300"/>
      <c r="H119" s="303">
        <v>1</v>
      </c>
      <c r="I119" s="304"/>
      <c r="J119" s="300"/>
      <c r="K119" s="300"/>
      <c r="L119" s="305"/>
      <c r="M119" s="306"/>
      <c r="N119" s="307"/>
      <c r="O119" s="307"/>
      <c r="P119" s="307"/>
      <c r="Q119" s="307"/>
      <c r="R119" s="307"/>
      <c r="S119" s="307"/>
      <c r="T119" s="308"/>
      <c r="AT119" s="309" t="s">
        <v>160</v>
      </c>
      <c r="AU119" s="309" t="s">
        <v>92</v>
      </c>
      <c r="AV119" s="15" t="s">
        <v>154</v>
      </c>
      <c r="AW119" s="15" t="s">
        <v>6</v>
      </c>
      <c r="AX119" s="15" t="s">
        <v>25</v>
      </c>
      <c r="AY119" s="309" t="s">
        <v>146</v>
      </c>
    </row>
    <row r="120" s="1" customFormat="1" ht="16.5" customHeight="1">
      <c r="B120" s="48"/>
      <c r="C120" s="237" t="s">
        <v>197</v>
      </c>
      <c r="D120" s="237" t="s">
        <v>149</v>
      </c>
      <c r="E120" s="238" t="s">
        <v>707</v>
      </c>
      <c r="F120" s="239" t="s">
        <v>708</v>
      </c>
      <c r="G120" s="240" t="s">
        <v>679</v>
      </c>
      <c r="H120" s="241">
        <v>1</v>
      </c>
      <c r="I120" s="242"/>
      <c r="J120" s="243">
        <f>ROUND(I120*H120,2)</f>
        <v>0</v>
      </c>
      <c r="K120" s="239" t="s">
        <v>83</v>
      </c>
      <c r="L120" s="74"/>
      <c r="M120" s="244" t="s">
        <v>83</v>
      </c>
      <c r="N120" s="245" t="s">
        <v>55</v>
      </c>
      <c r="O120" s="49"/>
      <c r="P120" s="246">
        <f>O120*H120</f>
        <v>0</v>
      </c>
      <c r="Q120" s="246">
        <v>0</v>
      </c>
      <c r="R120" s="246">
        <f>Q120*H120</f>
        <v>0</v>
      </c>
      <c r="S120" s="246">
        <v>0</v>
      </c>
      <c r="T120" s="247">
        <f>S120*H120</f>
        <v>0</v>
      </c>
      <c r="AR120" s="25" t="s">
        <v>680</v>
      </c>
      <c r="AT120" s="25" t="s">
        <v>149</v>
      </c>
      <c r="AU120" s="25" t="s">
        <v>92</v>
      </c>
      <c r="AY120" s="25" t="s">
        <v>146</v>
      </c>
      <c r="BE120" s="248">
        <f>IF(N120="základní",J120,0)</f>
        <v>0</v>
      </c>
      <c r="BF120" s="248">
        <f>IF(N120="snížená",J120,0)</f>
        <v>0</v>
      </c>
      <c r="BG120" s="248">
        <f>IF(N120="zákl. přenesená",J120,0)</f>
        <v>0</v>
      </c>
      <c r="BH120" s="248">
        <f>IF(N120="sníž. přenesená",J120,0)</f>
        <v>0</v>
      </c>
      <c r="BI120" s="248">
        <f>IF(N120="nulová",J120,0)</f>
        <v>0</v>
      </c>
      <c r="BJ120" s="25" t="s">
        <v>25</v>
      </c>
      <c r="BK120" s="248">
        <f>ROUND(I120*H120,2)</f>
        <v>0</v>
      </c>
      <c r="BL120" s="25" t="s">
        <v>680</v>
      </c>
      <c r="BM120" s="25" t="s">
        <v>709</v>
      </c>
    </row>
    <row r="121" s="1" customFormat="1">
      <c r="B121" s="48"/>
      <c r="C121" s="76"/>
      <c r="D121" s="249" t="s">
        <v>156</v>
      </c>
      <c r="E121" s="76"/>
      <c r="F121" s="250" t="s">
        <v>708</v>
      </c>
      <c r="G121" s="76"/>
      <c r="H121" s="76"/>
      <c r="I121" s="205"/>
      <c r="J121" s="76"/>
      <c r="K121" s="76"/>
      <c r="L121" s="74"/>
      <c r="M121" s="251"/>
      <c r="N121" s="49"/>
      <c r="O121" s="49"/>
      <c r="P121" s="49"/>
      <c r="Q121" s="49"/>
      <c r="R121" s="49"/>
      <c r="S121" s="49"/>
      <c r="T121" s="97"/>
      <c r="AT121" s="25" t="s">
        <v>156</v>
      </c>
      <c r="AU121" s="25" t="s">
        <v>92</v>
      </c>
    </row>
    <row r="122" s="1" customFormat="1">
      <c r="B122" s="48"/>
      <c r="C122" s="76"/>
      <c r="D122" s="249" t="s">
        <v>682</v>
      </c>
      <c r="E122" s="76"/>
      <c r="F122" s="252" t="s">
        <v>710</v>
      </c>
      <c r="G122" s="76"/>
      <c r="H122" s="76"/>
      <c r="I122" s="205"/>
      <c r="J122" s="76"/>
      <c r="K122" s="76"/>
      <c r="L122" s="74"/>
      <c r="M122" s="251"/>
      <c r="N122" s="49"/>
      <c r="O122" s="49"/>
      <c r="P122" s="49"/>
      <c r="Q122" s="49"/>
      <c r="R122" s="49"/>
      <c r="S122" s="49"/>
      <c r="T122" s="97"/>
      <c r="AT122" s="25" t="s">
        <v>682</v>
      </c>
      <c r="AU122" s="25" t="s">
        <v>92</v>
      </c>
    </row>
    <row r="123" s="13" customFormat="1">
      <c r="B123" s="263"/>
      <c r="C123" s="264"/>
      <c r="D123" s="249" t="s">
        <v>160</v>
      </c>
      <c r="E123" s="265" t="s">
        <v>83</v>
      </c>
      <c r="F123" s="266" t="s">
        <v>25</v>
      </c>
      <c r="G123" s="264"/>
      <c r="H123" s="267">
        <v>1</v>
      </c>
      <c r="I123" s="268"/>
      <c r="J123" s="264"/>
      <c r="K123" s="264"/>
      <c r="L123" s="269"/>
      <c r="M123" s="270"/>
      <c r="N123" s="271"/>
      <c r="O123" s="271"/>
      <c r="P123" s="271"/>
      <c r="Q123" s="271"/>
      <c r="R123" s="271"/>
      <c r="S123" s="271"/>
      <c r="T123" s="272"/>
      <c r="AT123" s="273" t="s">
        <v>160</v>
      </c>
      <c r="AU123" s="273" t="s">
        <v>92</v>
      </c>
      <c r="AV123" s="13" t="s">
        <v>92</v>
      </c>
      <c r="AW123" s="13" t="s">
        <v>162</v>
      </c>
      <c r="AX123" s="13" t="s">
        <v>85</v>
      </c>
      <c r="AY123" s="273" t="s">
        <v>146</v>
      </c>
    </row>
    <row r="124" s="15" customFormat="1">
      <c r="B124" s="299"/>
      <c r="C124" s="300"/>
      <c r="D124" s="249" t="s">
        <v>160</v>
      </c>
      <c r="E124" s="301" t="s">
        <v>83</v>
      </c>
      <c r="F124" s="302" t="s">
        <v>684</v>
      </c>
      <c r="G124" s="300"/>
      <c r="H124" s="303">
        <v>1</v>
      </c>
      <c r="I124" s="304"/>
      <c r="J124" s="300"/>
      <c r="K124" s="300"/>
      <c r="L124" s="305"/>
      <c r="M124" s="306"/>
      <c r="N124" s="307"/>
      <c r="O124" s="307"/>
      <c r="P124" s="307"/>
      <c r="Q124" s="307"/>
      <c r="R124" s="307"/>
      <c r="S124" s="307"/>
      <c r="T124" s="308"/>
      <c r="AT124" s="309" t="s">
        <v>160</v>
      </c>
      <c r="AU124" s="309" t="s">
        <v>92</v>
      </c>
      <c r="AV124" s="15" t="s">
        <v>154</v>
      </c>
      <c r="AW124" s="15" t="s">
        <v>6</v>
      </c>
      <c r="AX124" s="15" t="s">
        <v>25</v>
      </c>
      <c r="AY124" s="309" t="s">
        <v>146</v>
      </c>
    </row>
    <row r="125" s="11" customFormat="1" ht="29.88" customHeight="1">
      <c r="B125" s="221"/>
      <c r="C125" s="222"/>
      <c r="D125" s="223" t="s">
        <v>84</v>
      </c>
      <c r="E125" s="235" t="s">
        <v>711</v>
      </c>
      <c r="F125" s="235" t="s">
        <v>712</v>
      </c>
      <c r="G125" s="222"/>
      <c r="H125" s="222"/>
      <c r="I125" s="225"/>
      <c r="J125" s="236">
        <f>BK125</f>
        <v>0</v>
      </c>
      <c r="K125" s="222"/>
      <c r="L125" s="227"/>
      <c r="M125" s="228"/>
      <c r="N125" s="229"/>
      <c r="O125" s="229"/>
      <c r="P125" s="230">
        <f>SUM(P126:P144)</f>
        <v>0</v>
      </c>
      <c r="Q125" s="229"/>
      <c r="R125" s="230">
        <f>SUM(R126:R144)</f>
        <v>0</v>
      </c>
      <c r="S125" s="229"/>
      <c r="T125" s="231">
        <f>SUM(T126:T144)</f>
        <v>0</v>
      </c>
      <c r="AR125" s="232" t="s">
        <v>184</v>
      </c>
      <c r="AT125" s="233" t="s">
        <v>84</v>
      </c>
      <c r="AU125" s="233" t="s">
        <v>25</v>
      </c>
      <c r="AY125" s="232" t="s">
        <v>146</v>
      </c>
      <c r="BK125" s="234">
        <f>SUM(BK126:BK144)</f>
        <v>0</v>
      </c>
    </row>
    <row r="126" s="1" customFormat="1" ht="16.5" customHeight="1">
      <c r="B126" s="48"/>
      <c r="C126" s="237" t="s">
        <v>205</v>
      </c>
      <c r="D126" s="237" t="s">
        <v>149</v>
      </c>
      <c r="E126" s="238" t="s">
        <v>713</v>
      </c>
      <c r="F126" s="239" t="s">
        <v>714</v>
      </c>
      <c r="G126" s="240" t="s">
        <v>679</v>
      </c>
      <c r="H126" s="241">
        <v>1</v>
      </c>
      <c r="I126" s="242"/>
      <c r="J126" s="243">
        <f>ROUND(I126*H126,2)</f>
        <v>0</v>
      </c>
      <c r="K126" s="239" t="s">
        <v>153</v>
      </c>
      <c r="L126" s="74"/>
      <c r="M126" s="244" t="s">
        <v>83</v>
      </c>
      <c r="N126" s="245" t="s">
        <v>55</v>
      </c>
      <c r="O126" s="49"/>
      <c r="P126" s="246">
        <f>O126*H126</f>
        <v>0</v>
      </c>
      <c r="Q126" s="246">
        <v>0</v>
      </c>
      <c r="R126" s="246">
        <f>Q126*H126</f>
        <v>0</v>
      </c>
      <c r="S126" s="246">
        <v>0</v>
      </c>
      <c r="T126" s="247">
        <f>S126*H126</f>
        <v>0</v>
      </c>
      <c r="AR126" s="25" t="s">
        <v>680</v>
      </c>
      <c r="AT126" s="25" t="s">
        <v>149</v>
      </c>
      <c r="AU126" s="25" t="s">
        <v>92</v>
      </c>
      <c r="AY126" s="25" t="s">
        <v>146</v>
      </c>
      <c r="BE126" s="248">
        <f>IF(N126="základní",J126,0)</f>
        <v>0</v>
      </c>
      <c r="BF126" s="248">
        <f>IF(N126="snížená",J126,0)</f>
        <v>0</v>
      </c>
      <c r="BG126" s="248">
        <f>IF(N126="zákl. přenesená",J126,0)</f>
        <v>0</v>
      </c>
      <c r="BH126" s="248">
        <f>IF(N126="sníž. přenesená",J126,0)</f>
        <v>0</v>
      </c>
      <c r="BI126" s="248">
        <f>IF(N126="nulová",J126,0)</f>
        <v>0</v>
      </c>
      <c r="BJ126" s="25" t="s">
        <v>25</v>
      </c>
      <c r="BK126" s="248">
        <f>ROUND(I126*H126,2)</f>
        <v>0</v>
      </c>
      <c r="BL126" s="25" t="s">
        <v>680</v>
      </c>
      <c r="BM126" s="25" t="s">
        <v>715</v>
      </c>
    </row>
    <row r="127" s="1" customFormat="1">
      <c r="B127" s="48"/>
      <c r="C127" s="76"/>
      <c r="D127" s="249" t="s">
        <v>156</v>
      </c>
      <c r="E127" s="76"/>
      <c r="F127" s="250" t="s">
        <v>716</v>
      </c>
      <c r="G127" s="76"/>
      <c r="H127" s="76"/>
      <c r="I127" s="205"/>
      <c r="J127" s="76"/>
      <c r="K127" s="76"/>
      <c r="L127" s="74"/>
      <c r="M127" s="251"/>
      <c r="N127" s="49"/>
      <c r="O127" s="49"/>
      <c r="P127" s="49"/>
      <c r="Q127" s="49"/>
      <c r="R127" s="49"/>
      <c r="S127" s="49"/>
      <c r="T127" s="97"/>
      <c r="AT127" s="25" t="s">
        <v>156</v>
      </c>
      <c r="AU127" s="25" t="s">
        <v>92</v>
      </c>
    </row>
    <row r="128" s="1" customFormat="1">
      <c r="B128" s="48"/>
      <c r="C128" s="76"/>
      <c r="D128" s="249" t="s">
        <v>682</v>
      </c>
      <c r="E128" s="76"/>
      <c r="F128" s="252" t="s">
        <v>717</v>
      </c>
      <c r="G128" s="76"/>
      <c r="H128" s="76"/>
      <c r="I128" s="205"/>
      <c r="J128" s="76"/>
      <c r="K128" s="76"/>
      <c r="L128" s="74"/>
      <c r="M128" s="251"/>
      <c r="N128" s="49"/>
      <c r="O128" s="49"/>
      <c r="P128" s="49"/>
      <c r="Q128" s="49"/>
      <c r="R128" s="49"/>
      <c r="S128" s="49"/>
      <c r="T128" s="97"/>
      <c r="AT128" s="25" t="s">
        <v>682</v>
      </c>
      <c r="AU128" s="25" t="s">
        <v>92</v>
      </c>
    </row>
    <row r="129" s="12" customFormat="1">
      <c r="B129" s="253"/>
      <c r="C129" s="254"/>
      <c r="D129" s="249" t="s">
        <v>160</v>
      </c>
      <c r="E129" s="255" t="s">
        <v>83</v>
      </c>
      <c r="F129" s="256" t="s">
        <v>718</v>
      </c>
      <c r="G129" s="254"/>
      <c r="H129" s="255" t="s">
        <v>83</v>
      </c>
      <c r="I129" s="257"/>
      <c r="J129" s="254"/>
      <c r="K129" s="254"/>
      <c r="L129" s="258"/>
      <c r="M129" s="259"/>
      <c r="N129" s="260"/>
      <c r="O129" s="260"/>
      <c r="P129" s="260"/>
      <c r="Q129" s="260"/>
      <c r="R129" s="260"/>
      <c r="S129" s="260"/>
      <c r="T129" s="261"/>
      <c r="AT129" s="262" t="s">
        <v>160</v>
      </c>
      <c r="AU129" s="262" t="s">
        <v>92</v>
      </c>
      <c r="AV129" s="12" t="s">
        <v>25</v>
      </c>
      <c r="AW129" s="12" t="s">
        <v>162</v>
      </c>
      <c r="AX129" s="12" t="s">
        <v>85</v>
      </c>
      <c r="AY129" s="262" t="s">
        <v>146</v>
      </c>
    </row>
    <row r="130" s="13" customFormat="1">
      <c r="B130" s="263"/>
      <c r="C130" s="264"/>
      <c r="D130" s="249" t="s">
        <v>160</v>
      </c>
      <c r="E130" s="265" t="s">
        <v>83</v>
      </c>
      <c r="F130" s="266" t="s">
        <v>25</v>
      </c>
      <c r="G130" s="264"/>
      <c r="H130" s="267">
        <v>1</v>
      </c>
      <c r="I130" s="268"/>
      <c r="J130" s="264"/>
      <c r="K130" s="264"/>
      <c r="L130" s="269"/>
      <c r="M130" s="270"/>
      <c r="N130" s="271"/>
      <c r="O130" s="271"/>
      <c r="P130" s="271"/>
      <c r="Q130" s="271"/>
      <c r="R130" s="271"/>
      <c r="S130" s="271"/>
      <c r="T130" s="272"/>
      <c r="AT130" s="273" t="s">
        <v>160</v>
      </c>
      <c r="AU130" s="273" t="s">
        <v>92</v>
      </c>
      <c r="AV130" s="13" t="s">
        <v>92</v>
      </c>
      <c r="AW130" s="13" t="s">
        <v>162</v>
      </c>
      <c r="AX130" s="13" t="s">
        <v>25</v>
      </c>
      <c r="AY130" s="273" t="s">
        <v>146</v>
      </c>
    </row>
    <row r="131" s="1" customFormat="1" ht="16.5" customHeight="1">
      <c r="B131" s="48"/>
      <c r="C131" s="237" t="s">
        <v>214</v>
      </c>
      <c r="D131" s="237" t="s">
        <v>149</v>
      </c>
      <c r="E131" s="238" t="s">
        <v>719</v>
      </c>
      <c r="F131" s="239" t="s">
        <v>720</v>
      </c>
      <c r="G131" s="240" t="s">
        <v>679</v>
      </c>
      <c r="H131" s="241">
        <v>1</v>
      </c>
      <c r="I131" s="242"/>
      <c r="J131" s="243">
        <f>ROUND(I131*H131,2)</f>
        <v>0</v>
      </c>
      <c r="K131" s="239" t="s">
        <v>83</v>
      </c>
      <c r="L131" s="74"/>
      <c r="M131" s="244" t="s">
        <v>83</v>
      </c>
      <c r="N131" s="245" t="s">
        <v>55</v>
      </c>
      <c r="O131" s="49"/>
      <c r="P131" s="246">
        <f>O131*H131</f>
        <v>0</v>
      </c>
      <c r="Q131" s="246">
        <v>0</v>
      </c>
      <c r="R131" s="246">
        <f>Q131*H131</f>
        <v>0</v>
      </c>
      <c r="S131" s="246">
        <v>0</v>
      </c>
      <c r="T131" s="247">
        <f>S131*H131</f>
        <v>0</v>
      </c>
      <c r="AR131" s="25" t="s">
        <v>680</v>
      </c>
      <c r="AT131" s="25" t="s">
        <v>149</v>
      </c>
      <c r="AU131" s="25" t="s">
        <v>92</v>
      </c>
      <c r="AY131" s="25" t="s">
        <v>146</v>
      </c>
      <c r="BE131" s="248">
        <f>IF(N131="základní",J131,0)</f>
        <v>0</v>
      </c>
      <c r="BF131" s="248">
        <f>IF(N131="snížená",J131,0)</f>
        <v>0</v>
      </c>
      <c r="BG131" s="248">
        <f>IF(N131="zákl. přenesená",J131,0)</f>
        <v>0</v>
      </c>
      <c r="BH131" s="248">
        <f>IF(N131="sníž. přenesená",J131,0)</f>
        <v>0</v>
      </c>
      <c r="BI131" s="248">
        <f>IF(N131="nulová",J131,0)</f>
        <v>0</v>
      </c>
      <c r="BJ131" s="25" t="s">
        <v>25</v>
      </c>
      <c r="BK131" s="248">
        <f>ROUND(I131*H131,2)</f>
        <v>0</v>
      </c>
      <c r="BL131" s="25" t="s">
        <v>680</v>
      </c>
      <c r="BM131" s="25" t="s">
        <v>721</v>
      </c>
    </row>
    <row r="132" s="1" customFormat="1">
      <c r="B132" s="48"/>
      <c r="C132" s="76"/>
      <c r="D132" s="249" t="s">
        <v>156</v>
      </c>
      <c r="E132" s="76"/>
      <c r="F132" s="250" t="s">
        <v>720</v>
      </c>
      <c r="G132" s="76"/>
      <c r="H132" s="76"/>
      <c r="I132" s="205"/>
      <c r="J132" s="76"/>
      <c r="K132" s="76"/>
      <c r="L132" s="74"/>
      <c r="M132" s="251"/>
      <c r="N132" s="49"/>
      <c r="O132" s="49"/>
      <c r="P132" s="49"/>
      <c r="Q132" s="49"/>
      <c r="R132" s="49"/>
      <c r="S132" s="49"/>
      <c r="T132" s="97"/>
      <c r="AT132" s="25" t="s">
        <v>156</v>
      </c>
      <c r="AU132" s="25" t="s">
        <v>92</v>
      </c>
    </row>
    <row r="133" s="1" customFormat="1">
      <c r="B133" s="48"/>
      <c r="C133" s="76"/>
      <c r="D133" s="249" t="s">
        <v>682</v>
      </c>
      <c r="E133" s="76"/>
      <c r="F133" s="252" t="s">
        <v>722</v>
      </c>
      <c r="G133" s="76"/>
      <c r="H133" s="76"/>
      <c r="I133" s="205"/>
      <c r="J133" s="76"/>
      <c r="K133" s="76"/>
      <c r="L133" s="74"/>
      <c r="M133" s="251"/>
      <c r="N133" s="49"/>
      <c r="O133" s="49"/>
      <c r="P133" s="49"/>
      <c r="Q133" s="49"/>
      <c r="R133" s="49"/>
      <c r="S133" s="49"/>
      <c r="T133" s="97"/>
      <c r="AT133" s="25" t="s">
        <v>682</v>
      </c>
      <c r="AU133" s="25" t="s">
        <v>92</v>
      </c>
    </row>
    <row r="134" s="13" customFormat="1">
      <c r="B134" s="263"/>
      <c r="C134" s="264"/>
      <c r="D134" s="249" t="s">
        <v>160</v>
      </c>
      <c r="E134" s="265" t="s">
        <v>83</v>
      </c>
      <c r="F134" s="266" t="s">
        <v>25</v>
      </c>
      <c r="G134" s="264"/>
      <c r="H134" s="267">
        <v>1</v>
      </c>
      <c r="I134" s="268"/>
      <c r="J134" s="264"/>
      <c r="K134" s="264"/>
      <c r="L134" s="269"/>
      <c r="M134" s="270"/>
      <c r="N134" s="271"/>
      <c r="O134" s="271"/>
      <c r="P134" s="271"/>
      <c r="Q134" s="271"/>
      <c r="R134" s="271"/>
      <c r="S134" s="271"/>
      <c r="T134" s="272"/>
      <c r="AT134" s="273" t="s">
        <v>160</v>
      </c>
      <c r="AU134" s="273" t="s">
        <v>92</v>
      </c>
      <c r="AV134" s="13" t="s">
        <v>92</v>
      </c>
      <c r="AW134" s="13" t="s">
        <v>162</v>
      </c>
      <c r="AX134" s="13" t="s">
        <v>85</v>
      </c>
      <c r="AY134" s="273" t="s">
        <v>146</v>
      </c>
    </row>
    <row r="135" s="15" customFormat="1">
      <c r="B135" s="299"/>
      <c r="C135" s="300"/>
      <c r="D135" s="249" t="s">
        <v>160</v>
      </c>
      <c r="E135" s="301" t="s">
        <v>83</v>
      </c>
      <c r="F135" s="302" t="s">
        <v>684</v>
      </c>
      <c r="G135" s="300"/>
      <c r="H135" s="303">
        <v>1</v>
      </c>
      <c r="I135" s="304"/>
      <c r="J135" s="300"/>
      <c r="K135" s="300"/>
      <c r="L135" s="305"/>
      <c r="M135" s="306"/>
      <c r="N135" s="307"/>
      <c r="O135" s="307"/>
      <c r="P135" s="307"/>
      <c r="Q135" s="307"/>
      <c r="R135" s="307"/>
      <c r="S135" s="307"/>
      <c r="T135" s="308"/>
      <c r="AT135" s="309" t="s">
        <v>160</v>
      </c>
      <c r="AU135" s="309" t="s">
        <v>92</v>
      </c>
      <c r="AV135" s="15" t="s">
        <v>154</v>
      </c>
      <c r="AW135" s="15" t="s">
        <v>6</v>
      </c>
      <c r="AX135" s="15" t="s">
        <v>25</v>
      </c>
      <c r="AY135" s="309" t="s">
        <v>146</v>
      </c>
    </row>
    <row r="136" s="1" customFormat="1" ht="16.5" customHeight="1">
      <c r="B136" s="48"/>
      <c r="C136" s="237" t="s">
        <v>30</v>
      </c>
      <c r="D136" s="237" t="s">
        <v>149</v>
      </c>
      <c r="E136" s="238" t="s">
        <v>723</v>
      </c>
      <c r="F136" s="239" t="s">
        <v>724</v>
      </c>
      <c r="G136" s="240" t="s">
        <v>679</v>
      </c>
      <c r="H136" s="241">
        <v>1</v>
      </c>
      <c r="I136" s="242"/>
      <c r="J136" s="243">
        <f>ROUND(I136*H136,2)</f>
        <v>0</v>
      </c>
      <c r="K136" s="239" t="s">
        <v>83</v>
      </c>
      <c r="L136" s="74"/>
      <c r="M136" s="244" t="s">
        <v>83</v>
      </c>
      <c r="N136" s="245" t="s">
        <v>55</v>
      </c>
      <c r="O136" s="49"/>
      <c r="P136" s="246">
        <f>O136*H136</f>
        <v>0</v>
      </c>
      <c r="Q136" s="246">
        <v>0</v>
      </c>
      <c r="R136" s="246">
        <f>Q136*H136</f>
        <v>0</v>
      </c>
      <c r="S136" s="246">
        <v>0</v>
      </c>
      <c r="T136" s="247">
        <f>S136*H136</f>
        <v>0</v>
      </c>
      <c r="AR136" s="25" t="s">
        <v>680</v>
      </c>
      <c r="AT136" s="25" t="s">
        <v>149</v>
      </c>
      <c r="AU136" s="25" t="s">
        <v>92</v>
      </c>
      <c r="AY136" s="25" t="s">
        <v>146</v>
      </c>
      <c r="BE136" s="248">
        <f>IF(N136="základní",J136,0)</f>
        <v>0</v>
      </c>
      <c r="BF136" s="248">
        <f>IF(N136="snížená",J136,0)</f>
        <v>0</v>
      </c>
      <c r="BG136" s="248">
        <f>IF(N136="zákl. přenesená",J136,0)</f>
        <v>0</v>
      </c>
      <c r="BH136" s="248">
        <f>IF(N136="sníž. přenesená",J136,0)</f>
        <v>0</v>
      </c>
      <c r="BI136" s="248">
        <f>IF(N136="nulová",J136,0)</f>
        <v>0</v>
      </c>
      <c r="BJ136" s="25" t="s">
        <v>25</v>
      </c>
      <c r="BK136" s="248">
        <f>ROUND(I136*H136,2)</f>
        <v>0</v>
      </c>
      <c r="BL136" s="25" t="s">
        <v>680</v>
      </c>
      <c r="BM136" s="25" t="s">
        <v>725</v>
      </c>
    </row>
    <row r="137" s="1" customFormat="1">
      <c r="B137" s="48"/>
      <c r="C137" s="76"/>
      <c r="D137" s="249" t="s">
        <v>156</v>
      </c>
      <c r="E137" s="76"/>
      <c r="F137" s="250" t="s">
        <v>724</v>
      </c>
      <c r="G137" s="76"/>
      <c r="H137" s="76"/>
      <c r="I137" s="205"/>
      <c r="J137" s="76"/>
      <c r="K137" s="76"/>
      <c r="L137" s="74"/>
      <c r="M137" s="251"/>
      <c r="N137" s="49"/>
      <c r="O137" s="49"/>
      <c r="P137" s="49"/>
      <c r="Q137" s="49"/>
      <c r="R137" s="49"/>
      <c r="S137" s="49"/>
      <c r="T137" s="97"/>
      <c r="AT137" s="25" t="s">
        <v>156</v>
      </c>
      <c r="AU137" s="25" t="s">
        <v>92</v>
      </c>
    </row>
    <row r="138" s="1" customFormat="1">
      <c r="B138" s="48"/>
      <c r="C138" s="76"/>
      <c r="D138" s="249" t="s">
        <v>682</v>
      </c>
      <c r="E138" s="76"/>
      <c r="F138" s="252" t="s">
        <v>726</v>
      </c>
      <c r="G138" s="76"/>
      <c r="H138" s="76"/>
      <c r="I138" s="205"/>
      <c r="J138" s="76"/>
      <c r="K138" s="76"/>
      <c r="L138" s="74"/>
      <c r="M138" s="251"/>
      <c r="N138" s="49"/>
      <c r="O138" s="49"/>
      <c r="P138" s="49"/>
      <c r="Q138" s="49"/>
      <c r="R138" s="49"/>
      <c r="S138" s="49"/>
      <c r="T138" s="97"/>
      <c r="AT138" s="25" t="s">
        <v>682</v>
      </c>
      <c r="AU138" s="25" t="s">
        <v>92</v>
      </c>
    </row>
    <row r="139" s="13" customFormat="1">
      <c r="B139" s="263"/>
      <c r="C139" s="264"/>
      <c r="D139" s="249" t="s">
        <v>160</v>
      </c>
      <c r="E139" s="265" t="s">
        <v>83</v>
      </c>
      <c r="F139" s="266" t="s">
        <v>727</v>
      </c>
      <c r="G139" s="264"/>
      <c r="H139" s="267">
        <v>1</v>
      </c>
      <c r="I139" s="268"/>
      <c r="J139" s="264"/>
      <c r="K139" s="264"/>
      <c r="L139" s="269"/>
      <c r="M139" s="270"/>
      <c r="N139" s="271"/>
      <c r="O139" s="271"/>
      <c r="P139" s="271"/>
      <c r="Q139" s="271"/>
      <c r="R139" s="271"/>
      <c r="S139" s="271"/>
      <c r="T139" s="272"/>
      <c r="AT139" s="273" t="s">
        <v>160</v>
      </c>
      <c r="AU139" s="273" t="s">
        <v>92</v>
      </c>
      <c r="AV139" s="13" t="s">
        <v>92</v>
      </c>
      <c r="AW139" s="13" t="s">
        <v>162</v>
      </c>
      <c r="AX139" s="13" t="s">
        <v>25</v>
      </c>
      <c r="AY139" s="273" t="s">
        <v>146</v>
      </c>
    </row>
    <row r="140" s="1" customFormat="1" ht="16.5" customHeight="1">
      <c r="B140" s="48"/>
      <c r="C140" s="237" t="s">
        <v>222</v>
      </c>
      <c r="D140" s="237" t="s">
        <v>149</v>
      </c>
      <c r="E140" s="238" t="s">
        <v>728</v>
      </c>
      <c r="F140" s="239" t="s">
        <v>729</v>
      </c>
      <c r="G140" s="240" t="s">
        <v>679</v>
      </c>
      <c r="H140" s="241">
        <v>1</v>
      </c>
      <c r="I140" s="242"/>
      <c r="J140" s="243">
        <f>ROUND(I140*H140,2)</f>
        <v>0</v>
      </c>
      <c r="K140" s="239" t="s">
        <v>83</v>
      </c>
      <c r="L140" s="74"/>
      <c r="M140" s="244" t="s">
        <v>83</v>
      </c>
      <c r="N140" s="245" t="s">
        <v>55</v>
      </c>
      <c r="O140" s="49"/>
      <c r="P140" s="246">
        <f>O140*H140</f>
        <v>0</v>
      </c>
      <c r="Q140" s="246">
        <v>0</v>
      </c>
      <c r="R140" s="246">
        <f>Q140*H140</f>
        <v>0</v>
      </c>
      <c r="S140" s="246">
        <v>0</v>
      </c>
      <c r="T140" s="247">
        <f>S140*H140</f>
        <v>0</v>
      </c>
      <c r="AR140" s="25" t="s">
        <v>730</v>
      </c>
      <c r="AT140" s="25" t="s">
        <v>149</v>
      </c>
      <c r="AU140" s="25" t="s">
        <v>92</v>
      </c>
      <c r="AY140" s="25" t="s">
        <v>146</v>
      </c>
      <c r="BE140" s="248">
        <f>IF(N140="základní",J140,0)</f>
        <v>0</v>
      </c>
      <c r="BF140" s="248">
        <f>IF(N140="snížená",J140,0)</f>
        <v>0</v>
      </c>
      <c r="BG140" s="248">
        <f>IF(N140="zákl. přenesená",J140,0)</f>
        <v>0</v>
      </c>
      <c r="BH140" s="248">
        <f>IF(N140="sníž. přenesená",J140,0)</f>
        <v>0</v>
      </c>
      <c r="BI140" s="248">
        <f>IF(N140="nulová",J140,0)</f>
        <v>0</v>
      </c>
      <c r="BJ140" s="25" t="s">
        <v>25</v>
      </c>
      <c r="BK140" s="248">
        <f>ROUND(I140*H140,2)</f>
        <v>0</v>
      </c>
      <c r="BL140" s="25" t="s">
        <v>730</v>
      </c>
      <c r="BM140" s="25" t="s">
        <v>731</v>
      </c>
    </row>
    <row r="141" s="1" customFormat="1">
      <c r="B141" s="48"/>
      <c r="C141" s="76"/>
      <c r="D141" s="249" t="s">
        <v>156</v>
      </c>
      <c r="E141" s="76"/>
      <c r="F141" s="250" t="s">
        <v>729</v>
      </c>
      <c r="G141" s="76"/>
      <c r="H141" s="76"/>
      <c r="I141" s="205"/>
      <c r="J141" s="76"/>
      <c r="K141" s="76"/>
      <c r="L141" s="74"/>
      <c r="M141" s="251"/>
      <c r="N141" s="49"/>
      <c r="O141" s="49"/>
      <c r="P141" s="49"/>
      <c r="Q141" s="49"/>
      <c r="R141" s="49"/>
      <c r="S141" s="49"/>
      <c r="T141" s="97"/>
      <c r="AT141" s="25" t="s">
        <v>156</v>
      </c>
      <c r="AU141" s="25" t="s">
        <v>92</v>
      </c>
    </row>
    <row r="142" s="1" customFormat="1">
      <c r="B142" s="48"/>
      <c r="C142" s="76"/>
      <c r="D142" s="249" t="s">
        <v>682</v>
      </c>
      <c r="E142" s="76"/>
      <c r="F142" s="252" t="s">
        <v>717</v>
      </c>
      <c r="G142" s="76"/>
      <c r="H142" s="76"/>
      <c r="I142" s="205"/>
      <c r="J142" s="76"/>
      <c r="K142" s="76"/>
      <c r="L142" s="74"/>
      <c r="M142" s="251"/>
      <c r="N142" s="49"/>
      <c r="O142" s="49"/>
      <c r="P142" s="49"/>
      <c r="Q142" s="49"/>
      <c r="R142" s="49"/>
      <c r="S142" s="49"/>
      <c r="T142" s="97"/>
      <c r="AT142" s="25" t="s">
        <v>682</v>
      </c>
      <c r="AU142" s="25" t="s">
        <v>92</v>
      </c>
    </row>
    <row r="143" s="13" customFormat="1">
      <c r="B143" s="263"/>
      <c r="C143" s="264"/>
      <c r="D143" s="249" t="s">
        <v>160</v>
      </c>
      <c r="E143" s="265" t="s">
        <v>83</v>
      </c>
      <c r="F143" s="266" t="s">
        <v>25</v>
      </c>
      <c r="G143" s="264"/>
      <c r="H143" s="267">
        <v>1</v>
      </c>
      <c r="I143" s="268"/>
      <c r="J143" s="264"/>
      <c r="K143" s="264"/>
      <c r="L143" s="269"/>
      <c r="M143" s="270"/>
      <c r="N143" s="271"/>
      <c r="O143" s="271"/>
      <c r="P143" s="271"/>
      <c r="Q143" s="271"/>
      <c r="R143" s="271"/>
      <c r="S143" s="271"/>
      <c r="T143" s="272"/>
      <c r="AT143" s="273" t="s">
        <v>160</v>
      </c>
      <c r="AU143" s="273" t="s">
        <v>92</v>
      </c>
      <c r="AV143" s="13" t="s">
        <v>92</v>
      </c>
      <c r="AW143" s="13" t="s">
        <v>162</v>
      </c>
      <c r="AX143" s="13" t="s">
        <v>85</v>
      </c>
      <c r="AY143" s="273" t="s">
        <v>146</v>
      </c>
    </row>
    <row r="144" s="15" customFormat="1">
      <c r="B144" s="299"/>
      <c r="C144" s="300"/>
      <c r="D144" s="249" t="s">
        <v>160</v>
      </c>
      <c r="E144" s="301" t="s">
        <v>83</v>
      </c>
      <c r="F144" s="302" t="s">
        <v>684</v>
      </c>
      <c r="G144" s="300"/>
      <c r="H144" s="303">
        <v>1</v>
      </c>
      <c r="I144" s="304"/>
      <c r="J144" s="300"/>
      <c r="K144" s="300"/>
      <c r="L144" s="305"/>
      <c r="M144" s="310"/>
      <c r="N144" s="311"/>
      <c r="O144" s="311"/>
      <c r="P144" s="311"/>
      <c r="Q144" s="311"/>
      <c r="R144" s="311"/>
      <c r="S144" s="311"/>
      <c r="T144" s="312"/>
      <c r="AT144" s="309" t="s">
        <v>160</v>
      </c>
      <c r="AU144" s="309" t="s">
        <v>92</v>
      </c>
      <c r="AV144" s="15" t="s">
        <v>154</v>
      </c>
      <c r="AW144" s="15" t="s">
        <v>6</v>
      </c>
      <c r="AX144" s="15" t="s">
        <v>25</v>
      </c>
      <c r="AY144" s="309" t="s">
        <v>146</v>
      </c>
    </row>
    <row r="145" s="1" customFormat="1" ht="6.96" customHeight="1">
      <c r="B145" s="69"/>
      <c r="C145" s="70"/>
      <c r="D145" s="70"/>
      <c r="E145" s="70"/>
      <c r="F145" s="70"/>
      <c r="G145" s="70"/>
      <c r="H145" s="70"/>
      <c r="I145" s="180"/>
      <c r="J145" s="70"/>
      <c r="K145" s="70"/>
      <c r="L145" s="74"/>
    </row>
  </sheetData>
  <sheetProtection sheet="1" autoFilter="0" formatColumns="0" formatRows="0" objects="1" scenarios="1" spinCount="100000" saltValue="bbDZn0edHLCKJ7c3KDDcjvlPqOF0WEfeOLzjxlex0iUxoko/7paKGOkRwA8sjo/yH6ELDH9pKZuPUC9tmhzXLQ==" hashValue="81wQbl20RmGox6wTnVebOBpRQOqt5r7jyLyDXCf5ZA/udicmhwy2tnlfmuZW/q6DYT8TeS5j3XxQqXmafZbHzw==" algorithmName="SHA-512" password="CC35"/>
  <autoFilter ref="C85:K144"/>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13" customWidth="1"/>
    <col min="2" max="2" width="1.664063" style="313" customWidth="1"/>
    <col min="3" max="4" width="5" style="313" customWidth="1"/>
    <col min="5" max="5" width="11.67" style="313" customWidth="1"/>
    <col min="6" max="6" width="9.17" style="313" customWidth="1"/>
    <col min="7" max="7" width="5" style="313" customWidth="1"/>
    <col min="8" max="8" width="77.83" style="313" customWidth="1"/>
    <col min="9" max="10" width="20" style="313" customWidth="1"/>
    <col min="11" max="11" width="1.664063" style="313" customWidth="1"/>
  </cols>
  <sheetData>
    <row r="1" ht="37.5" customHeight="1"/>
    <row r="2" ht="7.5" customHeight="1">
      <c r="B2" s="314"/>
      <c r="C2" s="315"/>
      <c r="D2" s="315"/>
      <c r="E2" s="315"/>
      <c r="F2" s="315"/>
      <c r="G2" s="315"/>
      <c r="H2" s="315"/>
      <c r="I2" s="315"/>
      <c r="J2" s="315"/>
      <c r="K2" s="316"/>
    </row>
    <row r="3" s="16" customFormat="1" ht="45" customHeight="1">
      <c r="B3" s="317"/>
      <c r="C3" s="318" t="s">
        <v>732</v>
      </c>
      <c r="D3" s="318"/>
      <c r="E3" s="318"/>
      <c r="F3" s="318"/>
      <c r="G3" s="318"/>
      <c r="H3" s="318"/>
      <c r="I3" s="318"/>
      <c r="J3" s="318"/>
      <c r="K3" s="319"/>
    </row>
    <row r="4" ht="25.5" customHeight="1">
      <c r="B4" s="320"/>
      <c r="C4" s="321" t="s">
        <v>733</v>
      </c>
      <c r="D4" s="321"/>
      <c r="E4" s="321"/>
      <c r="F4" s="321"/>
      <c r="G4" s="321"/>
      <c r="H4" s="321"/>
      <c r="I4" s="321"/>
      <c r="J4" s="321"/>
      <c r="K4" s="322"/>
    </row>
    <row r="5" ht="5.25" customHeight="1">
      <c r="B5" s="320"/>
      <c r="C5" s="323"/>
      <c r="D5" s="323"/>
      <c r="E5" s="323"/>
      <c r="F5" s="323"/>
      <c r="G5" s="323"/>
      <c r="H5" s="323"/>
      <c r="I5" s="323"/>
      <c r="J5" s="323"/>
      <c r="K5" s="322"/>
    </row>
    <row r="6" ht="15" customHeight="1">
      <c r="B6" s="320"/>
      <c r="C6" s="324" t="s">
        <v>734</v>
      </c>
      <c r="D6" s="324"/>
      <c r="E6" s="324"/>
      <c r="F6" s="324"/>
      <c r="G6" s="324"/>
      <c r="H6" s="324"/>
      <c r="I6" s="324"/>
      <c r="J6" s="324"/>
      <c r="K6" s="322"/>
    </row>
    <row r="7" ht="15" customHeight="1">
      <c r="B7" s="325"/>
      <c r="C7" s="324" t="s">
        <v>735</v>
      </c>
      <c r="D7" s="324"/>
      <c r="E7" s="324"/>
      <c r="F7" s="324"/>
      <c r="G7" s="324"/>
      <c r="H7" s="324"/>
      <c r="I7" s="324"/>
      <c r="J7" s="324"/>
      <c r="K7" s="322"/>
    </row>
    <row r="8" ht="12.75" customHeight="1">
      <c r="B8" s="325"/>
      <c r="C8" s="324"/>
      <c r="D8" s="324"/>
      <c r="E8" s="324"/>
      <c r="F8" s="324"/>
      <c r="G8" s="324"/>
      <c r="H8" s="324"/>
      <c r="I8" s="324"/>
      <c r="J8" s="324"/>
      <c r="K8" s="322"/>
    </row>
    <row r="9" ht="15" customHeight="1">
      <c r="B9" s="325"/>
      <c r="C9" s="324" t="s">
        <v>736</v>
      </c>
      <c r="D9" s="324"/>
      <c r="E9" s="324"/>
      <c r="F9" s="324"/>
      <c r="G9" s="324"/>
      <c r="H9" s="324"/>
      <c r="I9" s="324"/>
      <c r="J9" s="324"/>
      <c r="K9" s="322"/>
    </row>
    <row r="10" ht="15" customHeight="1">
      <c r="B10" s="325"/>
      <c r="C10" s="324"/>
      <c r="D10" s="324" t="s">
        <v>737</v>
      </c>
      <c r="E10" s="324"/>
      <c r="F10" s="324"/>
      <c r="G10" s="324"/>
      <c r="H10" s="324"/>
      <c r="I10" s="324"/>
      <c r="J10" s="324"/>
      <c r="K10" s="322"/>
    </row>
    <row r="11" ht="15" customHeight="1">
      <c r="B11" s="325"/>
      <c r="C11" s="326"/>
      <c r="D11" s="324" t="s">
        <v>738</v>
      </c>
      <c r="E11" s="324"/>
      <c r="F11" s="324"/>
      <c r="G11" s="324"/>
      <c r="H11" s="324"/>
      <c r="I11" s="324"/>
      <c r="J11" s="324"/>
      <c r="K11" s="322"/>
    </row>
    <row r="12" ht="12.75" customHeight="1">
      <c r="B12" s="325"/>
      <c r="C12" s="326"/>
      <c r="D12" s="326"/>
      <c r="E12" s="326"/>
      <c r="F12" s="326"/>
      <c r="G12" s="326"/>
      <c r="H12" s="326"/>
      <c r="I12" s="326"/>
      <c r="J12" s="326"/>
      <c r="K12" s="322"/>
    </row>
    <row r="13" ht="15" customHeight="1">
      <c r="B13" s="325"/>
      <c r="C13" s="326"/>
      <c r="D13" s="324" t="s">
        <v>739</v>
      </c>
      <c r="E13" s="324"/>
      <c r="F13" s="324"/>
      <c r="G13" s="324"/>
      <c r="H13" s="324"/>
      <c r="I13" s="324"/>
      <c r="J13" s="324"/>
      <c r="K13" s="322"/>
    </row>
    <row r="14" ht="15" customHeight="1">
      <c r="B14" s="325"/>
      <c r="C14" s="326"/>
      <c r="D14" s="324" t="s">
        <v>740</v>
      </c>
      <c r="E14" s="324"/>
      <c r="F14" s="324"/>
      <c r="G14" s="324"/>
      <c r="H14" s="324"/>
      <c r="I14" s="324"/>
      <c r="J14" s="324"/>
      <c r="K14" s="322"/>
    </row>
    <row r="15" ht="15" customHeight="1">
      <c r="B15" s="325"/>
      <c r="C15" s="326"/>
      <c r="D15" s="324" t="s">
        <v>741</v>
      </c>
      <c r="E15" s="324"/>
      <c r="F15" s="324"/>
      <c r="G15" s="324"/>
      <c r="H15" s="324"/>
      <c r="I15" s="324"/>
      <c r="J15" s="324"/>
      <c r="K15" s="322"/>
    </row>
    <row r="16" ht="15" customHeight="1">
      <c r="B16" s="325"/>
      <c r="C16" s="326"/>
      <c r="D16" s="326"/>
      <c r="E16" s="327" t="s">
        <v>90</v>
      </c>
      <c r="F16" s="324" t="s">
        <v>742</v>
      </c>
      <c r="G16" s="324"/>
      <c r="H16" s="324"/>
      <c r="I16" s="324"/>
      <c r="J16" s="324"/>
      <c r="K16" s="322"/>
    </row>
    <row r="17" ht="15" customHeight="1">
      <c r="B17" s="325"/>
      <c r="C17" s="326"/>
      <c r="D17" s="326"/>
      <c r="E17" s="327" t="s">
        <v>743</v>
      </c>
      <c r="F17" s="324" t="s">
        <v>744</v>
      </c>
      <c r="G17" s="324"/>
      <c r="H17" s="324"/>
      <c r="I17" s="324"/>
      <c r="J17" s="324"/>
      <c r="K17" s="322"/>
    </row>
    <row r="18" ht="15" customHeight="1">
      <c r="B18" s="325"/>
      <c r="C18" s="326"/>
      <c r="D18" s="326"/>
      <c r="E18" s="327" t="s">
        <v>745</v>
      </c>
      <c r="F18" s="324" t="s">
        <v>746</v>
      </c>
      <c r="G18" s="324"/>
      <c r="H18" s="324"/>
      <c r="I18" s="324"/>
      <c r="J18" s="324"/>
      <c r="K18" s="322"/>
    </row>
    <row r="19" ht="15" customHeight="1">
      <c r="B19" s="325"/>
      <c r="C19" s="326"/>
      <c r="D19" s="326"/>
      <c r="E19" s="327" t="s">
        <v>747</v>
      </c>
      <c r="F19" s="324" t="s">
        <v>748</v>
      </c>
      <c r="G19" s="324"/>
      <c r="H19" s="324"/>
      <c r="I19" s="324"/>
      <c r="J19" s="324"/>
      <c r="K19" s="322"/>
    </row>
    <row r="20" ht="15" customHeight="1">
      <c r="B20" s="325"/>
      <c r="C20" s="326"/>
      <c r="D20" s="326"/>
      <c r="E20" s="327" t="s">
        <v>749</v>
      </c>
      <c r="F20" s="324" t="s">
        <v>750</v>
      </c>
      <c r="G20" s="324"/>
      <c r="H20" s="324"/>
      <c r="I20" s="324"/>
      <c r="J20" s="324"/>
      <c r="K20" s="322"/>
    </row>
    <row r="21" ht="15" customHeight="1">
      <c r="B21" s="325"/>
      <c r="C21" s="326"/>
      <c r="D21" s="326"/>
      <c r="E21" s="327" t="s">
        <v>96</v>
      </c>
      <c r="F21" s="324" t="s">
        <v>751</v>
      </c>
      <c r="G21" s="324"/>
      <c r="H21" s="324"/>
      <c r="I21" s="324"/>
      <c r="J21" s="324"/>
      <c r="K21" s="322"/>
    </row>
    <row r="22" ht="12.75" customHeight="1">
      <c r="B22" s="325"/>
      <c r="C22" s="326"/>
      <c r="D22" s="326"/>
      <c r="E22" s="326"/>
      <c r="F22" s="326"/>
      <c r="G22" s="326"/>
      <c r="H22" s="326"/>
      <c r="I22" s="326"/>
      <c r="J22" s="326"/>
      <c r="K22" s="322"/>
    </row>
    <row r="23" ht="15" customHeight="1">
      <c r="B23" s="325"/>
      <c r="C23" s="324" t="s">
        <v>752</v>
      </c>
      <c r="D23" s="324"/>
      <c r="E23" s="324"/>
      <c r="F23" s="324"/>
      <c r="G23" s="324"/>
      <c r="H23" s="324"/>
      <c r="I23" s="324"/>
      <c r="J23" s="324"/>
      <c r="K23" s="322"/>
    </row>
    <row r="24" ht="15" customHeight="1">
      <c r="B24" s="325"/>
      <c r="C24" s="324" t="s">
        <v>753</v>
      </c>
      <c r="D24" s="324"/>
      <c r="E24" s="324"/>
      <c r="F24" s="324"/>
      <c r="G24" s="324"/>
      <c r="H24" s="324"/>
      <c r="I24" s="324"/>
      <c r="J24" s="324"/>
      <c r="K24" s="322"/>
    </row>
    <row r="25" ht="15" customHeight="1">
      <c r="B25" s="325"/>
      <c r="C25" s="324"/>
      <c r="D25" s="324" t="s">
        <v>754</v>
      </c>
      <c r="E25" s="324"/>
      <c r="F25" s="324"/>
      <c r="G25" s="324"/>
      <c r="H25" s="324"/>
      <c r="I25" s="324"/>
      <c r="J25" s="324"/>
      <c r="K25" s="322"/>
    </row>
    <row r="26" ht="15" customHeight="1">
      <c r="B26" s="325"/>
      <c r="C26" s="326"/>
      <c r="D26" s="324" t="s">
        <v>755</v>
      </c>
      <c r="E26" s="324"/>
      <c r="F26" s="324"/>
      <c r="G26" s="324"/>
      <c r="H26" s="324"/>
      <c r="I26" s="324"/>
      <c r="J26" s="324"/>
      <c r="K26" s="322"/>
    </row>
    <row r="27" ht="12.75" customHeight="1">
      <c r="B27" s="325"/>
      <c r="C27" s="326"/>
      <c r="D27" s="326"/>
      <c r="E27" s="326"/>
      <c r="F27" s="326"/>
      <c r="G27" s="326"/>
      <c r="H27" s="326"/>
      <c r="I27" s="326"/>
      <c r="J27" s="326"/>
      <c r="K27" s="322"/>
    </row>
    <row r="28" ht="15" customHeight="1">
      <c r="B28" s="325"/>
      <c r="C28" s="326"/>
      <c r="D28" s="324" t="s">
        <v>756</v>
      </c>
      <c r="E28" s="324"/>
      <c r="F28" s="324"/>
      <c r="G28" s="324"/>
      <c r="H28" s="324"/>
      <c r="I28" s="324"/>
      <c r="J28" s="324"/>
      <c r="K28" s="322"/>
    </row>
    <row r="29" ht="15" customHeight="1">
      <c r="B29" s="325"/>
      <c r="C29" s="326"/>
      <c r="D29" s="324" t="s">
        <v>757</v>
      </c>
      <c r="E29" s="324"/>
      <c r="F29" s="324"/>
      <c r="G29" s="324"/>
      <c r="H29" s="324"/>
      <c r="I29" s="324"/>
      <c r="J29" s="324"/>
      <c r="K29" s="322"/>
    </row>
    <row r="30" ht="12.75" customHeight="1">
      <c r="B30" s="325"/>
      <c r="C30" s="326"/>
      <c r="D30" s="326"/>
      <c r="E30" s="326"/>
      <c r="F30" s="326"/>
      <c r="G30" s="326"/>
      <c r="H30" s="326"/>
      <c r="I30" s="326"/>
      <c r="J30" s="326"/>
      <c r="K30" s="322"/>
    </row>
    <row r="31" ht="15" customHeight="1">
      <c r="B31" s="325"/>
      <c r="C31" s="326"/>
      <c r="D31" s="324" t="s">
        <v>758</v>
      </c>
      <c r="E31" s="324"/>
      <c r="F31" s="324"/>
      <c r="G31" s="324"/>
      <c r="H31" s="324"/>
      <c r="I31" s="324"/>
      <c r="J31" s="324"/>
      <c r="K31" s="322"/>
    </row>
    <row r="32" ht="15" customHeight="1">
      <c r="B32" s="325"/>
      <c r="C32" s="326"/>
      <c r="D32" s="324" t="s">
        <v>759</v>
      </c>
      <c r="E32" s="324"/>
      <c r="F32" s="324"/>
      <c r="G32" s="324"/>
      <c r="H32" s="324"/>
      <c r="I32" s="324"/>
      <c r="J32" s="324"/>
      <c r="K32" s="322"/>
    </row>
    <row r="33" ht="15" customHeight="1">
      <c r="B33" s="325"/>
      <c r="C33" s="326"/>
      <c r="D33" s="324" t="s">
        <v>760</v>
      </c>
      <c r="E33" s="324"/>
      <c r="F33" s="324"/>
      <c r="G33" s="324"/>
      <c r="H33" s="324"/>
      <c r="I33" s="324"/>
      <c r="J33" s="324"/>
      <c r="K33" s="322"/>
    </row>
    <row r="34" ht="15" customHeight="1">
      <c r="B34" s="325"/>
      <c r="C34" s="326"/>
      <c r="D34" s="324"/>
      <c r="E34" s="328" t="s">
        <v>131</v>
      </c>
      <c r="F34" s="324"/>
      <c r="G34" s="324" t="s">
        <v>761</v>
      </c>
      <c r="H34" s="324"/>
      <c r="I34" s="324"/>
      <c r="J34" s="324"/>
      <c r="K34" s="322"/>
    </row>
    <row r="35" ht="30.75" customHeight="1">
      <c r="B35" s="325"/>
      <c r="C35" s="326"/>
      <c r="D35" s="324"/>
      <c r="E35" s="328" t="s">
        <v>762</v>
      </c>
      <c r="F35" s="324"/>
      <c r="G35" s="324" t="s">
        <v>763</v>
      </c>
      <c r="H35" s="324"/>
      <c r="I35" s="324"/>
      <c r="J35" s="324"/>
      <c r="K35" s="322"/>
    </row>
    <row r="36" ht="15" customHeight="1">
      <c r="B36" s="325"/>
      <c r="C36" s="326"/>
      <c r="D36" s="324"/>
      <c r="E36" s="328" t="s">
        <v>65</v>
      </c>
      <c r="F36" s="324"/>
      <c r="G36" s="324" t="s">
        <v>764</v>
      </c>
      <c r="H36" s="324"/>
      <c r="I36" s="324"/>
      <c r="J36" s="324"/>
      <c r="K36" s="322"/>
    </row>
    <row r="37" ht="15" customHeight="1">
      <c r="B37" s="325"/>
      <c r="C37" s="326"/>
      <c r="D37" s="324"/>
      <c r="E37" s="328" t="s">
        <v>132</v>
      </c>
      <c r="F37" s="324"/>
      <c r="G37" s="324" t="s">
        <v>765</v>
      </c>
      <c r="H37" s="324"/>
      <c r="I37" s="324"/>
      <c r="J37" s="324"/>
      <c r="K37" s="322"/>
    </row>
    <row r="38" ht="15" customHeight="1">
      <c r="B38" s="325"/>
      <c r="C38" s="326"/>
      <c r="D38" s="324"/>
      <c r="E38" s="328" t="s">
        <v>133</v>
      </c>
      <c r="F38" s="324"/>
      <c r="G38" s="324" t="s">
        <v>766</v>
      </c>
      <c r="H38" s="324"/>
      <c r="I38" s="324"/>
      <c r="J38" s="324"/>
      <c r="K38" s="322"/>
    </row>
    <row r="39" ht="15" customHeight="1">
      <c r="B39" s="325"/>
      <c r="C39" s="326"/>
      <c r="D39" s="324"/>
      <c r="E39" s="328" t="s">
        <v>134</v>
      </c>
      <c r="F39" s="324"/>
      <c r="G39" s="324" t="s">
        <v>767</v>
      </c>
      <c r="H39" s="324"/>
      <c r="I39" s="324"/>
      <c r="J39" s="324"/>
      <c r="K39" s="322"/>
    </row>
    <row r="40" ht="15" customHeight="1">
      <c r="B40" s="325"/>
      <c r="C40" s="326"/>
      <c r="D40" s="324"/>
      <c r="E40" s="328" t="s">
        <v>768</v>
      </c>
      <c r="F40" s="324"/>
      <c r="G40" s="324" t="s">
        <v>769</v>
      </c>
      <c r="H40" s="324"/>
      <c r="I40" s="324"/>
      <c r="J40" s="324"/>
      <c r="K40" s="322"/>
    </row>
    <row r="41" ht="15" customHeight="1">
      <c r="B41" s="325"/>
      <c r="C41" s="326"/>
      <c r="D41" s="324"/>
      <c r="E41" s="328"/>
      <c r="F41" s="324"/>
      <c r="G41" s="324" t="s">
        <v>770</v>
      </c>
      <c r="H41" s="324"/>
      <c r="I41" s="324"/>
      <c r="J41" s="324"/>
      <c r="K41" s="322"/>
    </row>
    <row r="42" ht="15" customHeight="1">
      <c r="B42" s="325"/>
      <c r="C42" s="326"/>
      <c r="D42" s="324"/>
      <c r="E42" s="328" t="s">
        <v>771</v>
      </c>
      <c r="F42" s="324"/>
      <c r="G42" s="324" t="s">
        <v>772</v>
      </c>
      <c r="H42" s="324"/>
      <c r="I42" s="324"/>
      <c r="J42" s="324"/>
      <c r="K42" s="322"/>
    </row>
    <row r="43" ht="15" customHeight="1">
      <c r="B43" s="325"/>
      <c r="C43" s="326"/>
      <c r="D43" s="324"/>
      <c r="E43" s="328" t="s">
        <v>136</v>
      </c>
      <c r="F43" s="324"/>
      <c r="G43" s="324" t="s">
        <v>773</v>
      </c>
      <c r="H43" s="324"/>
      <c r="I43" s="324"/>
      <c r="J43" s="324"/>
      <c r="K43" s="322"/>
    </row>
    <row r="44" ht="12.75" customHeight="1">
      <c r="B44" s="325"/>
      <c r="C44" s="326"/>
      <c r="D44" s="324"/>
      <c r="E44" s="324"/>
      <c r="F44" s="324"/>
      <c r="G44" s="324"/>
      <c r="H44" s="324"/>
      <c r="I44" s="324"/>
      <c r="J44" s="324"/>
      <c r="K44" s="322"/>
    </row>
    <row r="45" ht="15" customHeight="1">
      <c r="B45" s="325"/>
      <c r="C45" s="326"/>
      <c r="D45" s="324" t="s">
        <v>774</v>
      </c>
      <c r="E45" s="324"/>
      <c r="F45" s="324"/>
      <c r="G45" s="324"/>
      <c r="H45" s="324"/>
      <c r="I45" s="324"/>
      <c r="J45" s="324"/>
      <c r="K45" s="322"/>
    </row>
    <row r="46" ht="15" customHeight="1">
      <c r="B46" s="325"/>
      <c r="C46" s="326"/>
      <c r="D46" s="326"/>
      <c r="E46" s="324" t="s">
        <v>775</v>
      </c>
      <c r="F46" s="324"/>
      <c r="G46" s="324"/>
      <c r="H46" s="324"/>
      <c r="I46" s="324"/>
      <c r="J46" s="324"/>
      <c r="K46" s="322"/>
    </row>
    <row r="47" ht="15" customHeight="1">
      <c r="B47" s="325"/>
      <c r="C47" s="326"/>
      <c r="D47" s="326"/>
      <c r="E47" s="324" t="s">
        <v>776</v>
      </c>
      <c r="F47" s="324"/>
      <c r="G47" s="324"/>
      <c r="H47" s="324"/>
      <c r="I47" s="324"/>
      <c r="J47" s="324"/>
      <c r="K47" s="322"/>
    </row>
    <row r="48" ht="15" customHeight="1">
      <c r="B48" s="325"/>
      <c r="C48" s="326"/>
      <c r="D48" s="326"/>
      <c r="E48" s="324" t="s">
        <v>777</v>
      </c>
      <c r="F48" s="324"/>
      <c r="G48" s="324"/>
      <c r="H48" s="324"/>
      <c r="I48" s="324"/>
      <c r="J48" s="324"/>
      <c r="K48" s="322"/>
    </row>
    <row r="49" ht="15" customHeight="1">
      <c r="B49" s="325"/>
      <c r="C49" s="326"/>
      <c r="D49" s="324" t="s">
        <v>778</v>
      </c>
      <c r="E49" s="324"/>
      <c r="F49" s="324"/>
      <c r="G49" s="324"/>
      <c r="H49" s="324"/>
      <c r="I49" s="324"/>
      <c r="J49" s="324"/>
      <c r="K49" s="322"/>
    </row>
    <row r="50" ht="25.5" customHeight="1">
      <c r="B50" s="320"/>
      <c r="C50" s="321" t="s">
        <v>779</v>
      </c>
      <c r="D50" s="321"/>
      <c r="E50" s="321"/>
      <c r="F50" s="321"/>
      <c r="G50" s="321"/>
      <c r="H50" s="321"/>
      <c r="I50" s="321"/>
      <c r="J50" s="321"/>
      <c r="K50" s="322"/>
    </row>
    <row r="51" ht="5.25" customHeight="1">
      <c r="B51" s="320"/>
      <c r="C51" s="323"/>
      <c r="D51" s="323"/>
      <c r="E51" s="323"/>
      <c r="F51" s="323"/>
      <c r="G51" s="323"/>
      <c r="H51" s="323"/>
      <c r="I51" s="323"/>
      <c r="J51" s="323"/>
      <c r="K51" s="322"/>
    </row>
    <row r="52" ht="15" customHeight="1">
      <c r="B52" s="320"/>
      <c r="C52" s="324" t="s">
        <v>780</v>
      </c>
      <c r="D52" s="324"/>
      <c r="E52" s="324"/>
      <c r="F52" s="324"/>
      <c r="G52" s="324"/>
      <c r="H52" s="324"/>
      <c r="I52" s="324"/>
      <c r="J52" s="324"/>
      <c r="K52" s="322"/>
    </row>
    <row r="53" ht="15" customHeight="1">
      <c r="B53" s="320"/>
      <c r="C53" s="324" t="s">
        <v>781</v>
      </c>
      <c r="D53" s="324"/>
      <c r="E53" s="324"/>
      <c r="F53" s="324"/>
      <c r="G53" s="324"/>
      <c r="H53" s="324"/>
      <c r="I53" s="324"/>
      <c r="J53" s="324"/>
      <c r="K53" s="322"/>
    </row>
    <row r="54" ht="12.75" customHeight="1">
      <c r="B54" s="320"/>
      <c r="C54" s="324"/>
      <c r="D54" s="324"/>
      <c r="E54" s="324"/>
      <c r="F54" s="324"/>
      <c r="G54" s="324"/>
      <c r="H54" s="324"/>
      <c r="I54" s="324"/>
      <c r="J54" s="324"/>
      <c r="K54" s="322"/>
    </row>
    <row r="55" ht="15" customHeight="1">
      <c r="B55" s="320"/>
      <c r="C55" s="324" t="s">
        <v>782</v>
      </c>
      <c r="D55" s="324"/>
      <c r="E55" s="324"/>
      <c r="F55" s="324"/>
      <c r="G55" s="324"/>
      <c r="H55" s="324"/>
      <c r="I55" s="324"/>
      <c r="J55" s="324"/>
      <c r="K55" s="322"/>
    </row>
    <row r="56" ht="15" customHeight="1">
      <c r="B56" s="320"/>
      <c r="C56" s="326"/>
      <c r="D56" s="324" t="s">
        <v>783</v>
      </c>
      <c r="E56" s="324"/>
      <c r="F56" s="324"/>
      <c r="G56" s="324"/>
      <c r="H56" s="324"/>
      <c r="I56" s="324"/>
      <c r="J56" s="324"/>
      <c r="K56" s="322"/>
    </row>
    <row r="57" ht="15" customHeight="1">
      <c r="B57" s="320"/>
      <c r="C57" s="326"/>
      <c r="D57" s="324" t="s">
        <v>784</v>
      </c>
      <c r="E57" s="324"/>
      <c r="F57" s="324"/>
      <c r="G57" s="324"/>
      <c r="H57" s="324"/>
      <c r="I57" s="324"/>
      <c r="J57" s="324"/>
      <c r="K57" s="322"/>
    </row>
    <row r="58" ht="15" customHeight="1">
      <c r="B58" s="320"/>
      <c r="C58" s="326"/>
      <c r="D58" s="324" t="s">
        <v>785</v>
      </c>
      <c r="E58" s="324"/>
      <c r="F58" s="324"/>
      <c r="G58" s="324"/>
      <c r="H58" s="324"/>
      <c r="I58" s="324"/>
      <c r="J58" s="324"/>
      <c r="K58" s="322"/>
    </row>
    <row r="59" ht="15" customHeight="1">
      <c r="B59" s="320"/>
      <c r="C59" s="326"/>
      <c r="D59" s="324" t="s">
        <v>786</v>
      </c>
      <c r="E59" s="324"/>
      <c r="F59" s="324"/>
      <c r="G59" s="324"/>
      <c r="H59" s="324"/>
      <c r="I59" s="324"/>
      <c r="J59" s="324"/>
      <c r="K59" s="322"/>
    </row>
    <row r="60" ht="15" customHeight="1">
      <c r="B60" s="320"/>
      <c r="C60" s="326"/>
      <c r="D60" s="329" t="s">
        <v>787</v>
      </c>
      <c r="E60" s="329"/>
      <c r="F60" s="329"/>
      <c r="G60" s="329"/>
      <c r="H60" s="329"/>
      <c r="I60" s="329"/>
      <c r="J60" s="329"/>
      <c r="K60" s="322"/>
    </row>
    <row r="61" ht="15" customHeight="1">
      <c r="B61" s="320"/>
      <c r="C61" s="326"/>
      <c r="D61" s="324" t="s">
        <v>788</v>
      </c>
      <c r="E61" s="324"/>
      <c r="F61" s="324"/>
      <c r="G61" s="324"/>
      <c r="H61" s="324"/>
      <c r="I61" s="324"/>
      <c r="J61" s="324"/>
      <c r="K61" s="322"/>
    </row>
    <row r="62" ht="12.75" customHeight="1">
      <c r="B62" s="320"/>
      <c r="C62" s="326"/>
      <c r="D62" s="326"/>
      <c r="E62" s="330"/>
      <c r="F62" s="326"/>
      <c r="G62" s="326"/>
      <c r="H62" s="326"/>
      <c r="I62" s="326"/>
      <c r="J62" s="326"/>
      <c r="K62" s="322"/>
    </row>
    <row r="63" ht="15" customHeight="1">
      <c r="B63" s="320"/>
      <c r="C63" s="326"/>
      <c r="D63" s="324" t="s">
        <v>789</v>
      </c>
      <c r="E63" s="324"/>
      <c r="F63" s="324"/>
      <c r="G63" s="324"/>
      <c r="H63" s="324"/>
      <c r="I63" s="324"/>
      <c r="J63" s="324"/>
      <c r="K63" s="322"/>
    </row>
    <row r="64" ht="15" customHeight="1">
      <c r="B64" s="320"/>
      <c r="C64" s="326"/>
      <c r="D64" s="329" t="s">
        <v>790</v>
      </c>
      <c r="E64" s="329"/>
      <c r="F64" s="329"/>
      <c r="G64" s="329"/>
      <c r="H64" s="329"/>
      <c r="I64" s="329"/>
      <c r="J64" s="329"/>
      <c r="K64" s="322"/>
    </row>
    <row r="65" ht="15" customHeight="1">
      <c r="B65" s="320"/>
      <c r="C65" s="326"/>
      <c r="D65" s="324" t="s">
        <v>791</v>
      </c>
      <c r="E65" s="324"/>
      <c r="F65" s="324"/>
      <c r="G65" s="324"/>
      <c r="H65" s="324"/>
      <c r="I65" s="324"/>
      <c r="J65" s="324"/>
      <c r="K65" s="322"/>
    </row>
    <row r="66" ht="15" customHeight="1">
      <c r="B66" s="320"/>
      <c r="C66" s="326"/>
      <c r="D66" s="324" t="s">
        <v>792</v>
      </c>
      <c r="E66" s="324"/>
      <c r="F66" s="324"/>
      <c r="G66" s="324"/>
      <c r="H66" s="324"/>
      <c r="I66" s="324"/>
      <c r="J66" s="324"/>
      <c r="K66" s="322"/>
    </row>
    <row r="67" ht="15" customHeight="1">
      <c r="B67" s="320"/>
      <c r="C67" s="326"/>
      <c r="D67" s="324" t="s">
        <v>793</v>
      </c>
      <c r="E67" s="324"/>
      <c r="F67" s="324"/>
      <c r="G67" s="324"/>
      <c r="H67" s="324"/>
      <c r="I67" s="324"/>
      <c r="J67" s="324"/>
      <c r="K67" s="322"/>
    </row>
    <row r="68" ht="15" customHeight="1">
      <c r="B68" s="320"/>
      <c r="C68" s="326"/>
      <c r="D68" s="324" t="s">
        <v>794</v>
      </c>
      <c r="E68" s="324"/>
      <c r="F68" s="324"/>
      <c r="G68" s="324"/>
      <c r="H68" s="324"/>
      <c r="I68" s="324"/>
      <c r="J68" s="324"/>
      <c r="K68" s="322"/>
    </row>
    <row r="69" ht="12.75" customHeight="1">
      <c r="B69" s="331"/>
      <c r="C69" s="332"/>
      <c r="D69" s="332"/>
      <c r="E69" s="332"/>
      <c r="F69" s="332"/>
      <c r="G69" s="332"/>
      <c r="H69" s="332"/>
      <c r="I69" s="332"/>
      <c r="J69" s="332"/>
      <c r="K69" s="333"/>
    </row>
    <row r="70" ht="18.75" customHeight="1">
      <c r="B70" s="334"/>
      <c r="C70" s="334"/>
      <c r="D70" s="334"/>
      <c r="E70" s="334"/>
      <c r="F70" s="334"/>
      <c r="G70" s="334"/>
      <c r="H70" s="334"/>
      <c r="I70" s="334"/>
      <c r="J70" s="334"/>
      <c r="K70" s="335"/>
    </row>
    <row r="71" ht="18.75" customHeight="1">
      <c r="B71" s="335"/>
      <c r="C71" s="335"/>
      <c r="D71" s="335"/>
      <c r="E71" s="335"/>
      <c r="F71" s="335"/>
      <c r="G71" s="335"/>
      <c r="H71" s="335"/>
      <c r="I71" s="335"/>
      <c r="J71" s="335"/>
      <c r="K71" s="335"/>
    </row>
    <row r="72" ht="7.5" customHeight="1">
      <c r="B72" s="336"/>
      <c r="C72" s="337"/>
      <c r="D72" s="337"/>
      <c r="E72" s="337"/>
      <c r="F72" s="337"/>
      <c r="G72" s="337"/>
      <c r="H72" s="337"/>
      <c r="I72" s="337"/>
      <c r="J72" s="337"/>
      <c r="K72" s="338"/>
    </row>
    <row r="73" ht="45" customHeight="1">
      <c r="B73" s="339"/>
      <c r="C73" s="340" t="s">
        <v>108</v>
      </c>
      <c r="D73" s="340"/>
      <c r="E73" s="340"/>
      <c r="F73" s="340"/>
      <c r="G73" s="340"/>
      <c r="H73" s="340"/>
      <c r="I73" s="340"/>
      <c r="J73" s="340"/>
      <c r="K73" s="341"/>
    </row>
    <row r="74" ht="17.25" customHeight="1">
      <c r="B74" s="339"/>
      <c r="C74" s="342" t="s">
        <v>795</v>
      </c>
      <c r="D74" s="342"/>
      <c r="E74" s="342"/>
      <c r="F74" s="342" t="s">
        <v>796</v>
      </c>
      <c r="G74" s="343"/>
      <c r="H74" s="342" t="s">
        <v>132</v>
      </c>
      <c r="I74" s="342" t="s">
        <v>69</v>
      </c>
      <c r="J74" s="342" t="s">
        <v>797</v>
      </c>
      <c r="K74" s="341"/>
    </row>
    <row r="75" ht="17.25" customHeight="1">
      <c r="B75" s="339"/>
      <c r="C75" s="344" t="s">
        <v>798</v>
      </c>
      <c r="D75" s="344"/>
      <c r="E75" s="344"/>
      <c r="F75" s="345" t="s">
        <v>799</v>
      </c>
      <c r="G75" s="346"/>
      <c r="H75" s="344"/>
      <c r="I75" s="344"/>
      <c r="J75" s="344" t="s">
        <v>800</v>
      </c>
      <c r="K75" s="341"/>
    </row>
    <row r="76" ht="5.25" customHeight="1">
      <c r="B76" s="339"/>
      <c r="C76" s="347"/>
      <c r="D76" s="347"/>
      <c r="E76" s="347"/>
      <c r="F76" s="347"/>
      <c r="G76" s="348"/>
      <c r="H76" s="347"/>
      <c r="I76" s="347"/>
      <c r="J76" s="347"/>
      <c r="K76" s="341"/>
    </row>
    <row r="77" ht="15" customHeight="1">
      <c r="B77" s="339"/>
      <c r="C77" s="328" t="s">
        <v>65</v>
      </c>
      <c r="D77" s="347"/>
      <c r="E77" s="347"/>
      <c r="F77" s="349" t="s">
        <v>801</v>
      </c>
      <c r="G77" s="348"/>
      <c r="H77" s="328" t="s">
        <v>802</v>
      </c>
      <c r="I77" s="328" t="s">
        <v>803</v>
      </c>
      <c r="J77" s="328">
        <v>20</v>
      </c>
      <c r="K77" s="341"/>
    </row>
    <row r="78" ht="15" customHeight="1">
      <c r="B78" s="339"/>
      <c r="C78" s="328" t="s">
        <v>804</v>
      </c>
      <c r="D78" s="328"/>
      <c r="E78" s="328"/>
      <c r="F78" s="349" t="s">
        <v>801</v>
      </c>
      <c r="G78" s="348"/>
      <c r="H78" s="328" t="s">
        <v>805</v>
      </c>
      <c r="I78" s="328" t="s">
        <v>803</v>
      </c>
      <c r="J78" s="328">
        <v>120</v>
      </c>
      <c r="K78" s="341"/>
    </row>
    <row r="79" ht="15" customHeight="1">
      <c r="B79" s="350"/>
      <c r="C79" s="328" t="s">
        <v>806</v>
      </c>
      <c r="D79" s="328"/>
      <c r="E79" s="328"/>
      <c r="F79" s="349" t="s">
        <v>807</v>
      </c>
      <c r="G79" s="348"/>
      <c r="H79" s="328" t="s">
        <v>808</v>
      </c>
      <c r="I79" s="328" t="s">
        <v>803</v>
      </c>
      <c r="J79" s="328">
        <v>50</v>
      </c>
      <c r="K79" s="341"/>
    </row>
    <row r="80" ht="15" customHeight="1">
      <c r="B80" s="350"/>
      <c r="C80" s="328" t="s">
        <v>809</v>
      </c>
      <c r="D80" s="328"/>
      <c r="E80" s="328"/>
      <c r="F80" s="349" t="s">
        <v>801</v>
      </c>
      <c r="G80" s="348"/>
      <c r="H80" s="328" t="s">
        <v>810</v>
      </c>
      <c r="I80" s="328" t="s">
        <v>811</v>
      </c>
      <c r="J80" s="328"/>
      <c r="K80" s="341"/>
    </row>
    <row r="81" ht="15" customHeight="1">
      <c r="B81" s="350"/>
      <c r="C81" s="351" t="s">
        <v>812</v>
      </c>
      <c r="D81" s="351"/>
      <c r="E81" s="351"/>
      <c r="F81" s="352" t="s">
        <v>807</v>
      </c>
      <c r="G81" s="351"/>
      <c r="H81" s="351" t="s">
        <v>813</v>
      </c>
      <c r="I81" s="351" t="s">
        <v>803</v>
      </c>
      <c r="J81" s="351">
        <v>15</v>
      </c>
      <c r="K81" s="341"/>
    </row>
    <row r="82" ht="15" customHeight="1">
      <c r="B82" s="350"/>
      <c r="C82" s="351" t="s">
        <v>814</v>
      </c>
      <c r="D82" s="351"/>
      <c r="E82" s="351"/>
      <c r="F82" s="352" t="s">
        <v>807</v>
      </c>
      <c r="G82" s="351"/>
      <c r="H82" s="351" t="s">
        <v>815</v>
      </c>
      <c r="I82" s="351" t="s">
        <v>803</v>
      </c>
      <c r="J82" s="351">
        <v>15</v>
      </c>
      <c r="K82" s="341"/>
    </row>
    <row r="83" ht="15" customHeight="1">
      <c r="B83" s="350"/>
      <c r="C83" s="351" t="s">
        <v>816</v>
      </c>
      <c r="D83" s="351"/>
      <c r="E83" s="351"/>
      <c r="F83" s="352" t="s">
        <v>807</v>
      </c>
      <c r="G83" s="351"/>
      <c r="H83" s="351" t="s">
        <v>817</v>
      </c>
      <c r="I83" s="351" t="s">
        <v>803</v>
      </c>
      <c r="J83" s="351">
        <v>20</v>
      </c>
      <c r="K83" s="341"/>
    </row>
    <row r="84" ht="15" customHeight="1">
      <c r="B84" s="350"/>
      <c r="C84" s="351" t="s">
        <v>818</v>
      </c>
      <c r="D84" s="351"/>
      <c r="E84" s="351"/>
      <c r="F84" s="352" t="s">
        <v>807</v>
      </c>
      <c r="G84" s="351"/>
      <c r="H84" s="351" t="s">
        <v>819</v>
      </c>
      <c r="I84" s="351" t="s">
        <v>803</v>
      </c>
      <c r="J84" s="351">
        <v>20</v>
      </c>
      <c r="K84" s="341"/>
    </row>
    <row r="85" ht="15" customHeight="1">
      <c r="B85" s="350"/>
      <c r="C85" s="328" t="s">
        <v>820</v>
      </c>
      <c r="D85" s="328"/>
      <c r="E85" s="328"/>
      <c r="F85" s="349" t="s">
        <v>807</v>
      </c>
      <c r="G85" s="348"/>
      <c r="H85" s="328" t="s">
        <v>821</v>
      </c>
      <c r="I85" s="328" t="s">
        <v>803</v>
      </c>
      <c r="J85" s="328">
        <v>50</v>
      </c>
      <c r="K85" s="341"/>
    </row>
    <row r="86" ht="15" customHeight="1">
      <c r="B86" s="350"/>
      <c r="C86" s="328" t="s">
        <v>822</v>
      </c>
      <c r="D86" s="328"/>
      <c r="E86" s="328"/>
      <c r="F86" s="349" t="s">
        <v>807</v>
      </c>
      <c r="G86" s="348"/>
      <c r="H86" s="328" t="s">
        <v>823</v>
      </c>
      <c r="I86" s="328" t="s">
        <v>803</v>
      </c>
      <c r="J86" s="328">
        <v>20</v>
      </c>
      <c r="K86" s="341"/>
    </row>
    <row r="87" ht="15" customHeight="1">
      <c r="B87" s="350"/>
      <c r="C87" s="328" t="s">
        <v>824</v>
      </c>
      <c r="D87" s="328"/>
      <c r="E87" s="328"/>
      <c r="F87" s="349" t="s">
        <v>807</v>
      </c>
      <c r="G87" s="348"/>
      <c r="H87" s="328" t="s">
        <v>825</v>
      </c>
      <c r="I87" s="328" t="s">
        <v>803</v>
      </c>
      <c r="J87" s="328">
        <v>20</v>
      </c>
      <c r="K87" s="341"/>
    </row>
    <row r="88" ht="15" customHeight="1">
      <c r="B88" s="350"/>
      <c r="C88" s="328" t="s">
        <v>826</v>
      </c>
      <c r="D88" s="328"/>
      <c r="E88" s="328"/>
      <c r="F88" s="349" t="s">
        <v>807</v>
      </c>
      <c r="G88" s="348"/>
      <c r="H88" s="328" t="s">
        <v>827</v>
      </c>
      <c r="I88" s="328" t="s">
        <v>803</v>
      </c>
      <c r="J88" s="328">
        <v>50</v>
      </c>
      <c r="K88" s="341"/>
    </row>
    <row r="89" ht="15" customHeight="1">
      <c r="B89" s="350"/>
      <c r="C89" s="328" t="s">
        <v>828</v>
      </c>
      <c r="D89" s="328"/>
      <c r="E89" s="328"/>
      <c r="F89" s="349" t="s">
        <v>807</v>
      </c>
      <c r="G89" s="348"/>
      <c r="H89" s="328" t="s">
        <v>828</v>
      </c>
      <c r="I89" s="328" t="s">
        <v>803</v>
      </c>
      <c r="J89" s="328">
        <v>50</v>
      </c>
      <c r="K89" s="341"/>
    </row>
    <row r="90" ht="15" customHeight="1">
      <c r="B90" s="350"/>
      <c r="C90" s="328" t="s">
        <v>137</v>
      </c>
      <c r="D90" s="328"/>
      <c r="E90" s="328"/>
      <c r="F90" s="349" t="s">
        <v>807</v>
      </c>
      <c r="G90" s="348"/>
      <c r="H90" s="328" t="s">
        <v>829</v>
      </c>
      <c r="I90" s="328" t="s">
        <v>803</v>
      </c>
      <c r="J90" s="328">
        <v>255</v>
      </c>
      <c r="K90" s="341"/>
    </row>
    <row r="91" ht="15" customHeight="1">
      <c r="B91" s="350"/>
      <c r="C91" s="328" t="s">
        <v>830</v>
      </c>
      <c r="D91" s="328"/>
      <c r="E91" s="328"/>
      <c r="F91" s="349" t="s">
        <v>801</v>
      </c>
      <c r="G91" s="348"/>
      <c r="H91" s="328" t="s">
        <v>831</v>
      </c>
      <c r="I91" s="328" t="s">
        <v>832</v>
      </c>
      <c r="J91" s="328"/>
      <c r="K91" s="341"/>
    </row>
    <row r="92" ht="15" customHeight="1">
      <c r="B92" s="350"/>
      <c r="C92" s="328" t="s">
        <v>833</v>
      </c>
      <c r="D92" s="328"/>
      <c r="E92" s="328"/>
      <c r="F92" s="349" t="s">
        <v>801</v>
      </c>
      <c r="G92" s="348"/>
      <c r="H92" s="328" t="s">
        <v>834</v>
      </c>
      <c r="I92" s="328" t="s">
        <v>835</v>
      </c>
      <c r="J92" s="328"/>
      <c r="K92" s="341"/>
    </row>
    <row r="93" ht="15" customHeight="1">
      <c r="B93" s="350"/>
      <c r="C93" s="328" t="s">
        <v>836</v>
      </c>
      <c r="D93" s="328"/>
      <c r="E93" s="328"/>
      <c r="F93" s="349" t="s">
        <v>801</v>
      </c>
      <c r="G93" s="348"/>
      <c r="H93" s="328" t="s">
        <v>836</v>
      </c>
      <c r="I93" s="328" t="s">
        <v>835</v>
      </c>
      <c r="J93" s="328"/>
      <c r="K93" s="341"/>
    </row>
    <row r="94" ht="15" customHeight="1">
      <c r="B94" s="350"/>
      <c r="C94" s="328" t="s">
        <v>50</v>
      </c>
      <c r="D94" s="328"/>
      <c r="E94" s="328"/>
      <c r="F94" s="349" t="s">
        <v>801</v>
      </c>
      <c r="G94" s="348"/>
      <c r="H94" s="328" t="s">
        <v>837</v>
      </c>
      <c r="I94" s="328" t="s">
        <v>835</v>
      </c>
      <c r="J94" s="328"/>
      <c r="K94" s="341"/>
    </row>
    <row r="95" ht="15" customHeight="1">
      <c r="B95" s="350"/>
      <c r="C95" s="328" t="s">
        <v>60</v>
      </c>
      <c r="D95" s="328"/>
      <c r="E95" s="328"/>
      <c r="F95" s="349" t="s">
        <v>801</v>
      </c>
      <c r="G95" s="348"/>
      <c r="H95" s="328" t="s">
        <v>838</v>
      </c>
      <c r="I95" s="328" t="s">
        <v>835</v>
      </c>
      <c r="J95" s="328"/>
      <c r="K95" s="341"/>
    </row>
    <row r="96" ht="15" customHeight="1">
      <c r="B96" s="353"/>
      <c r="C96" s="354"/>
      <c r="D96" s="354"/>
      <c r="E96" s="354"/>
      <c r="F96" s="354"/>
      <c r="G96" s="354"/>
      <c r="H96" s="354"/>
      <c r="I96" s="354"/>
      <c r="J96" s="354"/>
      <c r="K96" s="355"/>
    </row>
    <row r="97" ht="18.75" customHeight="1">
      <c r="B97" s="356"/>
      <c r="C97" s="357"/>
      <c r="D97" s="357"/>
      <c r="E97" s="357"/>
      <c r="F97" s="357"/>
      <c r="G97" s="357"/>
      <c r="H97" s="357"/>
      <c r="I97" s="357"/>
      <c r="J97" s="357"/>
      <c r="K97" s="356"/>
    </row>
    <row r="98" ht="18.75" customHeight="1">
      <c r="B98" s="335"/>
      <c r="C98" s="335"/>
      <c r="D98" s="335"/>
      <c r="E98" s="335"/>
      <c r="F98" s="335"/>
      <c r="G98" s="335"/>
      <c r="H98" s="335"/>
      <c r="I98" s="335"/>
      <c r="J98" s="335"/>
      <c r="K98" s="335"/>
    </row>
    <row r="99" ht="7.5" customHeight="1">
      <c r="B99" s="336"/>
      <c r="C99" s="337"/>
      <c r="D99" s="337"/>
      <c r="E99" s="337"/>
      <c r="F99" s="337"/>
      <c r="G99" s="337"/>
      <c r="H99" s="337"/>
      <c r="I99" s="337"/>
      <c r="J99" s="337"/>
      <c r="K99" s="338"/>
    </row>
    <row r="100" ht="45" customHeight="1">
      <c r="B100" s="339"/>
      <c r="C100" s="340" t="s">
        <v>839</v>
      </c>
      <c r="D100" s="340"/>
      <c r="E100" s="340"/>
      <c r="F100" s="340"/>
      <c r="G100" s="340"/>
      <c r="H100" s="340"/>
      <c r="I100" s="340"/>
      <c r="J100" s="340"/>
      <c r="K100" s="341"/>
    </row>
    <row r="101" ht="17.25" customHeight="1">
      <c r="B101" s="339"/>
      <c r="C101" s="342" t="s">
        <v>795</v>
      </c>
      <c r="D101" s="342"/>
      <c r="E101" s="342"/>
      <c r="F101" s="342" t="s">
        <v>796</v>
      </c>
      <c r="G101" s="343"/>
      <c r="H101" s="342" t="s">
        <v>132</v>
      </c>
      <c r="I101" s="342" t="s">
        <v>69</v>
      </c>
      <c r="J101" s="342" t="s">
        <v>797</v>
      </c>
      <c r="K101" s="341"/>
    </row>
    <row r="102" ht="17.25" customHeight="1">
      <c r="B102" s="339"/>
      <c r="C102" s="344" t="s">
        <v>798</v>
      </c>
      <c r="D102" s="344"/>
      <c r="E102" s="344"/>
      <c r="F102" s="345" t="s">
        <v>799</v>
      </c>
      <c r="G102" s="346"/>
      <c r="H102" s="344"/>
      <c r="I102" s="344"/>
      <c r="J102" s="344" t="s">
        <v>800</v>
      </c>
      <c r="K102" s="341"/>
    </row>
    <row r="103" ht="5.25" customHeight="1">
      <c r="B103" s="339"/>
      <c r="C103" s="342"/>
      <c r="D103" s="342"/>
      <c r="E103" s="342"/>
      <c r="F103" s="342"/>
      <c r="G103" s="358"/>
      <c r="H103" s="342"/>
      <c r="I103" s="342"/>
      <c r="J103" s="342"/>
      <c r="K103" s="341"/>
    </row>
    <row r="104" ht="15" customHeight="1">
      <c r="B104" s="339"/>
      <c r="C104" s="328" t="s">
        <v>65</v>
      </c>
      <c r="D104" s="347"/>
      <c r="E104" s="347"/>
      <c r="F104" s="349" t="s">
        <v>801</v>
      </c>
      <c r="G104" s="358"/>
      <c r="H104" s="328" t="s">
        <v>840</v>
      </c>
      <c r="I104" s="328" t="s">
        <v>803</v>
      </c>
      <c r="J104" s="328">
        <v>20</v>
      </c>
      <c r="K104" s="341"/>
    </row>
    <row r="105" ht="15" customHeight="1">
      <c r="B105" s="339"/>
      <c r="C105" s="328" t="s">
        <v>804</v>
      </c>
      <c r="D105" s="328"/>
      <c r="E105" s="328"/>
      <c r="F105" s="349" t="s">
        <v>801</v>
      </c>
      <c r="G105" s="328"/>
      <c r="H105" s="328" t="s">
        <v>840</v>
      </c>
      <c r="I105" s="328" t="s">
        <v>803</v>
      </c>
      <c r="J105" s="328">
        <v>120</v>
      </c>
      <c r="K105" s="341"/>
    </row>
    <row r="106" ht="15" customHeight="1">
      <c r="B106" s="350"/>
      <c r="C106" s="328" t="s">
        <v>806</v>
      </c>
      <c r="D106" s="328"/>
      <c r="E106" s="328"/>
      <c r="F106" s="349" t="s">
        <v>807</v>
      </c>
      <c r="G106" s="328"/>
      <c r="H106" s="328" t="s">
        <v>840</v>
      </c>
      <c r="I106" s="328" t="s">
        <v>803</v>
      </c>
      <c r="J106" s="328">
        <v>50</v>
      </c>
      <c r="K106" s="341"/>
    </row>
    <row r="107" ht="15" customHeight="1">
      <c r="B107" s="350"/>
      <c r="C107" s="328" t="s">
        <v>809</v>
      </c>
      <c r="D107" s="328"/>
      <c r="E107" s="328"/>
      <c r="F107" s="349" t="s">
        <v>801</v>
      </c>
      <c r="G107" s="328"/>
      <c r="H107" s="328" t="s">
        <v>840</v>
      </c>
      <c r="I107" s="328" t="s">
        <v>811</v>
      </c>
      <c r="J107" s="328"/>
      <c r="K107" s="341"/>
    </row>
    <row r="108" ht="15" customHeight="1">
      <c r="B108" s="350"/>
      <c r="C108" s="328" t="s">
        <v>820</v>
      </c>
      <c r="D108" s="328"/>
      <c r="E108" s="328"/>
      <c r="F108" s="349" t="s">
        <v>807</v>
      </c>
      <c r="G108" s="328"/>
      <c r="H108" s="328" t="s">
        <v>840</v>
      </c>
      <c r="I108" s="328" t="s">
        <v>803</v>
      </c>
      <c r="J108" s="328">
        <v>50</v>
      </c>
      <c r="K108" s="341"/>
    </row>
    <row r="109" ht="15" customHeight="1">
      <c r="B109" s="350"/>
      <c r="C109" s="328" t="s">
        <v>828</v>
      </c>
      <c r="D109" s="328"/>
      <c r="E109" s="328"/>
      <c r="F109" s="349" t="s">
        <v>807</v>
      </c>
      <c r="G109" s="328"/>
      <c r="H109" s="328" t="s">
        <v>840</v>
      </c>
      <c r="I109" s="328" t="s">
        <v>803</v>
      </c>
      <c r="J109" s="328">
        <v>50</v>
      </c>
      <c r="K109" s="341"/>
    </row>
    <row r="110" ht="15" customHeight="1">
      <c r="B110" s="350"/>
      <c r="C110" s="328" t="s">
        <v>826</v>
      </c>
      <c r="D110" s="328"/>
      <c r="E110" s="328"/>
      <c r="F110" s="349" t="s">
        <v>807</v>
      </c>
      <c r="G110" s="328"/>
      <c r="H110" s="328" t="s">
        <v>840</v>
      </c>
      <c r="I110" s="328" t="s">
        <v>803</v>
      </c>
      <c r="J110" s="328">
        <v>50</v>
      </c>
      <c r="K110" s="341"/>
    </row>
    <row r="111" ht="15" customHeight="1">
      <c r="B111" s="350"/>
      <c r="C111" s="328" t="s">
        <v>65</v>
      </c>
      <c r="D111" s="328"/>
      <c r="E111" s="328"/>
      <c r="F111" s="349" t="s">
        <v>801</v>
      </c>
      <c r="G111" s="328"/>
      <c r="H111" s="328" t="s">
        <v>841</v>
      </c>
      <c r="I111" s="328" t="s">
        <v>803</v>
      </c>
      <c r="J111" s="328">
        <v>20</v>
      </c>
      <c r="K111" s="341"/>
    </row>
    <row r="112" ht="15" customHeight="1">
      <c r="B112" s="350"/>
      <c r="C112" s="328" t="s">
        <v>842</v>
      </c>
      <c r="D112" s="328"/>
      <c r="E112" s="328"/>
      <c r="F112" s="349" t="s">
        <v>801</v>
      </c>
      <c r="G112" s="328"/>
      <c r="H112" s="328" t="s">
        <v>843</v>
      </c>
      <c r="I112" s="328" t="s">
        <v>803</v>
      </c>
      <c r="J112" s="328">
        <v>120</v>
      </c>
      <c r="K112" s="341"/>
    </row>
    <row r="113" ht="15" customHeight="1">
      <c r="B113" s="350"/>
      <c r="C113" s="328" t="s">
        <v>50</v>
      </c>
      <c r="D113" s="328"/>
      <c r="E113" s="328"/>
      <c r="F113" s="349" t="s">
        <v>801</v>
      </c>
      <c r="G113" s="328"/>
      <c r="H113" s="328" t="s">
        <v>844</v>
      </c>
      <c r="I113" s="328" t="s">
        <v>835</v>
      </c>
      <c r="J113" s="328"/>
      <c r="K113" s="341"/>
    </row>
    <row r="114" ht="15" customHeight="1">
      <c r="B114" s="350"/>
      <c r="C114" s="328" t="s">
        <v>60</v>
      </c>
      <c r="D114" s="328"/>
      <c r="E114" s="328"/>
      <c r="F114" s="349" t="s">
        <v>801</v>
      </c>
      <c r="G114" s="328"/>
      <c r="H114" s="328" t="s">
        <v>845</v>
      </c>
      <c r="I114" s="328" t="s">
        <v>835</v>
      </c>
      <c r="J114" s="328"/>
      <c r="K114" s="341"/>
    </row>
    <row r="115" ht="15" customHeight="1">
      <c r="B115" s="350"/>
      <c r="C115" s="328" t="s">
        <v>69</v>
      </c>
      <c r="D115" s="328"/>
      <c r="E115" s="328"/>
      <c r="F115" s="349" t="s">
        <v>801</v>
      </c>
      <c r="G115" s="328"/>
      <c r="H115" s="328" t="s">
        <v>846</v>
      </c>
      <c r="I115" s="328" t="s">
        <v>847</v>
      </c>
      <c r="J115" s="328"/>
      <c r="K115" s="341"/>
    </row>
    <row r="116" ht="15" customHeight="1">
      <c r="B116" s="353"/>
      <c r="C116" s="359"/>
      <c r="D116" s="359"/>
      <c r="E116" s="359"/>
      <c r="F116" s="359"/>
      <c r="G116" s="359"/>
      <c r="H116" s="359"/>
      <c r="I116" s="359"/>
      <c r="J116" s="359"/>
      <c r="K116" s="355"/>
    </row>
    <row r="117" ht="18.75" customHeight="1">
      <c r="B117" s="360"/>
      <c r="C117" s="324"/>
      <c r="D117" s="324"/>
      <c r="E117" s="324"/>
      <c r="F117" s="361"/>
      <c r="G117" s="324"/>
      <c r="H117" s="324"/>
      <c r="I117" s="324"/>
      <c r="J117" s="324"/>
      <c r="K117" s="360"/>
    </row>
    <row r="118" ht="18.75" customHeight="1">
      <c r="B118" s="335"/>
      <c r="C118" s="335"/>
      <c r="D118" s="335"/>
      <c r="E118" s="335"/>
      <c r="F118" s="335"/>
      <c r="G118" s="335"/>
      <c r="H118" s="335"/>
      <c r="I118" s="335"/>
      <c r="J118" s="335"/>
      <c r="K118" s="335"/>
    </row>
    <row r="119" ht="7.5" customHeight="1">
      <c r="B119" s="362"/>
      <c r="C119" s="363"/>
      <c r="D119" s="363"/>
      <c r="E119" s="363"/>
      <c r="F119" s="363"/>
      <c r="G119" s="363"/>
      <c r="H119" s="363"/>
      <c r="I119" s="363"/>
      <c r="J119" s="363"/>
      <c r="K119" s="364"/>
    </row>
    <row r="120" ht="45" customHeight="1">
      <c r="B120" s="365"/>
      <c r="C120" s="318" t="s">
        <v>848</v>
      </c>
      <c r="D120" s="318"/>
      <c r="E120" s="318"/>
      <c r="F120" s="318"/>
      <c r="G120" s="318"/>
      <c r="H120" s="318"/>
      <c r="I120" s="318"/>
      <c r="J120" s="318"/>
      <c r="K120" s="366"/>
    </row>
    <row r="121" ht="17.25" customHeight="1">
      <c r="B121" s="367"/>
      <c r="C121" s="342" t="s">
        <v>795</v>
      </c>
      <c r="D121" s="342"/>
      <c r="E121" s="342"/>
      <c r="F121" s="342" t="s">
        <v>796</v>
      </c>
      <c r="G121" s="343"/>
      <c r="H121" s="342" t="s">
        <v>132</v>
      </c>
      <c r="I121" s="342" t="s">
        <v>69</v>
      </c>
      <c r="J121" s="342" t="s">
        <v>797</v>
      </c>
      <c r="K121" s="368"/>
    </row>
    <row r="122" ht="17.25" customHeight="1">
      <c r="B122" s="367"/>
      <c r="C122" s="344" t="s">
        <v>798</v>
      </c>
      <c r="D122" s="344"/>
      <c r="E122" s="344"/>
      <c r="F122" s="345" t="s">
        <v>799</v>
      </c>
      <c r="G122" s="346"/>
      <c r="H122" s="344"/>
      <c r="I122" s="344"/>
      <c r="J122" s="344" t="s">
        <v>800</v>
      </c>
      <c r="K122" s="368"/>
    </row>
    <row r="123" ht="5.25" customHeight="1">
      <c r="B123" s="369"/>
      <c r="C123" s="347"/>
      <c r="D123" s="347"/>
      <c r="E123" s="347"/>
      <c r="F123" s="347"/>
      <c r="G123" s="328"/>
      <c r="H123" s="347"/>
      <c r="I123" s="347"/>
      <c r="J123" s="347"/>
      <c r="K123" s="370"/>
    </row>
    <row r="124" ht="15" customHeight="1">
      <c r="B124" s="369"/>
      <c r="C124" s="328" t="s">
        <v>804</v>
      </c>
      <c r="D124" s="347"/>
      <c r="E124" s="347"/>
      <c r="F124" s="349" t="s">
        <v>801</v>
      </c>
      <c r="G124" s="328"/>
      <c r="H124" s="328" t="s">
        <v>840</v>
      </c>
      <c r="I124" s="328" t="s">
        <v>803</v>
      </c>
      <c r="J124" s="328">
        <v>120</v>
      </c>
      <c r="K124" s="371"/>
    </row>
    <row r="125" ht="15" customHeight="1">
      <c r="B125" s="369"/>
      <c r="C125" s="328" t="s">
        <v>849</v>
      </c>
      <c r="D125" s="328"/>
      <c r="E125" s="328"/>
      <c r="F125" s="349" t="s">
        <v>801</v>
      </c>
      <c r="G125" s="328"/>
      <c r="H125" s="328" t="s">
        <v>850</v>
      </c>
      <c r="I125" s="328" t="s">
        <v>803</v>
      </c>
      <c r="J125" s="328" t="s">
        <v>851</v>
      </c>
      <c r="K125" s="371"/>
    </row>
    <row r="126" ht="15" customHeight="1">
      <c r="B126" s="369"/>
      <c r="C126" s="328" t="s">
        <v>96</v>
      </c>
      <c r="D126" s="328"/>
      <c r="E126" s="328"/>
      <c r="F126" s="349" t="s">
        <v>801</v>
      </c>
      <c r="G126" s="328"/>
      <c r="H126" s="328" t="s">
        <v>852</v>
      </c>
      <c r="I126" s="328" t="s">
        <v>803</v>
      </c>
      <c r="J126" s="328" t="s">
        <v>851</v>
      </c>
      <c r="K126" s="371"/>
    </row>
    <row r="127" ht="15" customHeight="1">
      <c r="B127" s="369"/>
      <c r="C127" s="328" t="s">
        <v>812</v>
      </c>
      <c r="D127" s="328"/>
      <c r="E127" s="328"/>
      <c r="F127" s="349" t="s">
        <v>807</v>
      </c>
      <c r="G127" s="328"/>
      <c r="H127" s="328" t="s">
        <v>813</v>
      </c>
      <c r="I127" s="328" t="s">
        <v>803</v>
      </c>
      <c r="J127" s="328">
        <v>15</v>
      </c>
      <c r="K127" s="371"/>
    </row>
    <row r="128" ht="15" customHeight="1">
      <c r="B128" s="369"/>
      <c r="C128" s="351" t="s">
        <v>814</v>
      </c>
      <c r="D128" s="351"/>
      <c r="E128" s="351"/>
      <c r="F128" s="352" t="s">
        <v>807</v>
      </c>
      <c r="G128" s="351"/>
      <c r="H128" s="351" t="s">
        <v>815</v>
      </c>
      <c r="I128" s="351" t="s">
        <v>803</v>
      </c>
      <c r="J128" s="351">
        <v>15</v>
      </c>
      <c r="K128" s="371"/>
    </row>
    <row r="129" ht="15" customHeight="1">
      <c r="B129" s="369"/>
      <c r="C129" s="351" t="s">
        <v>816</v>
      </c>
      <c r="D129" s="351"/>
      <c r="E129" s="351"/>
      <c r="F129" s="352" t="s">
        <v>807</v>
      </c>
      <c r="G129" s="351"/>
      <c r="H129" s="351" t="s">
        <v>817</v>
      </c>
      <c r="I129" s="351" t="s">
        <v>803</v>
      </c>
      <c r="J129" s="351">
        <v>20</v>
      </c>
      <c r="K129" s="371"/>
    </row>
    <row r="130" ht="15" customHeight="1">
      <c r="B130" s="369"/>
      <c r="C130" s="351" t="s">
        <v>818</v>
      </c>
      <c r="D130" s="351"/>
      <c r="E130" s="351"/>
      <c r="F130" s="352" t="s">
        <v>807</v>
      </c>
      <c r="G130" s="351"/>
      <c r="H130" s="351" t="s">
        <v>819</v>
      </c>
      <c r="I130" s="351" t="s">
        <v>803</v>
      </c>
      <c r="J130" s="351">
        <v>20</v>
      </c>
      <c r="K130" s="371"/>
    </row>
    <row r="131" ht="15" customHeight="1">
      <c r="B131" s="369"/>
      <c r="C131" s="328" t="s">
        <v>806</v>
      </c>
      <c r="D131" s="328"/>
      <c r="E131" s="328"/>
      <c r="F131" s="349" t="s">
        <v>807</v>
      </c>
      <c r="G131" s="328"/>
      <c r="H131" s="328" t="s">
        <v>840</v>
      </c>
      <c r="I131" s="328" t="s">
        <v>803</v>
      </c>
      <c r="J131" s="328">
        <v>50</v>
      </c>
      <c r="K131" s="371"/>
    </row>
    <row r="132" ht="15" customHeight="1">
      <c r="B132" s="369"/>
      <c r="C132" s="328" t="s">
        <v>820</v>
      </c>
      <c r="D132" s="328"/>
      <c r="E132" s="328"/>
      <c r="F132" s="349" t="s">
        <v>807</v>
      </c>
      <c r="G132" s="328"/>
      <c r="H132" s="328" t="s">
        <v>840</v>
      </c>
      <c r="I132" s="328" t="s">
        <v>803</v>
      </c>
      <c r="J132" s="328">
        <v>50</v>
      </c>
      <c r="K132" s="371"/>
    </row>
    <row r="133" ht="15" customHeight="1">
      <c r="B133" s="369"/>
      <c r="C133" s="328" t="s">
        <v>826</v>
      </c>
      <c r="D133" s="328"/>
      <c r="E133" s="328"/>
      <c r="F133" s="349" t="s">
        <v>807</v>
      </c>
      <c r="G133" s="328"/>
      <c r="H133" s="328" t="s">
        <v>840</v>
      </c>
      <c r="I133" s="328" t="s">
        <v>803</v>
      </c>
      <c r="J133" s="328">
        <v>50</v>
      </c>
      <c r="K133" s="371"/>
    </row>
    <row r="134" ht="15" customHeight="1">
      <c r="B134" s="369"/>
      <c r="C134" s="328" t="s">
        <v>828</v>
      </c>
      <c r="D134" s="328"/>
      <c r="E134" s="328"/>
      <c r="F134" s="349" t="s">
        <v>807</v>
      </c>
      <c r="G134" s="328"/>
      <c r="H134" s="328" t="s">
        <v>840</v>
      </c>
      <c r="I134" s="328" t="s">
        <v>803</v>
      </c>
      <c r="J134" s="328">
        <v>50</v>
      </c>
      <c r="K134" s="371"/>
    </row>
    <row r="135" ht="15" customHeight="1">
      <c r="B135" s="369"/>
      <c r="C135" s="328" t="s">
        <v>137</v>
      </c>
      <c r="D135" s="328"/>
      <c r="E135" s="328"/>
      <c r="F135" s="349" t="s">
        <v>807</v>
      </c>
      <c r="G135" s="328"/>
      <c r="H135" s="328" t="s">
        <v>853</v>
      </c>
      <c r="I135" s="328" t="s">
        <v>803</v>
      </c>
      <c r="J135" s="328">
        <v>255</v>
      </c>
      <c r="K135" s="371"/>
    </row>
    <row r="136" ht="15" customHeight="1">
      <c r="B136" s="369"/>
      <c r="C136" s="328" t="s">
        <v>830</v>
      </c>
      <c r="D136" s="328"/>
      <c r="E136" s="328"/>
      <c r="F136" s="349" t="s">
        <v>801</v>
      </c>
      <c r="G136" s="328"/>
      <c r="H136" s="328" t="s">
        <v>854</v>
      </c>
      <c r="I136" s="328" t="s">
        <v>832</v>
      </c>
      <c r="J136" s="328"/>
      <c r="K136" s="371"/>
    </row>
    <row r="137" ht="15" customHeight="1">
      <c r="B137" s="369"/>
      <c r="C137" s="328" t="s">
        <v>833</v>
      </c>
      <c r="D137" s="328"/>
      <c r="E137" s="328"/>
      <c r="F137" s="349" t="s">
        <v>801</v>
      </c>
      <c r="G137" s="328"/>
      <c r="H137" s="328" t="s">
        <v>855</v>
      </c>
      <c r="I137" s="328" t="s">
        <v>835</v>
      </c>
      <c r="J137" s="328"/>
      <c r="K137" s="371"/>
    </row>
    <row r="138" ht="15" customHeight="1">
      <c r="B138" s="369"/>
      <c r="C138" s="328" t="s">
        <v>836</v>
      </c>
      <c r="D138" s="328"/>
      <c r="E138" s="328"/>
      <c r="F138" s="349" t="s">
        <v>801</v>
      </c>
      <c r="G138" s="328"/>
      <c r="H138" s="328" t="s">
        <v>836</v>
      </c>
      <c r="I138" s="328" t="s">
        <v>835</v>
      </c>
      <c r="J138" s="328"/>
      <c r="K138" s="371"/>
    </row>
    <row r="139" ht="15" customHeight="1">
      <c r="B139" s="369"/>
      <c r="C139" s="328" t="s">
        <v>50</v>
      </c>
      <c r="D139" s="328"/>
      <c r="E139" s="328"/>
      <c r="F139" s="349" t="s">
        <v>801</v>
      </c>
      <c r="G139" s="328"/>
      <c r="H139" s="328" t="s">
        <v>856</v>
      </c>
      <c r="I139" s="328" t="s">
        <v>835</v>
      </c>
      <c r="J139" s="328"/>
      <c r="K139" s="371"/>
    </row>
    <row r="140" ht="15" customHeight="1">
      <c r="B140" s="369"/>
      <c r="C140" s="328" t="s">
        <v>857</v>
      </c>
      <c r="D140" s="328"/>
      <c r="E140" s="328"/>
      <c r="F140" s="349" t="s">
        <v>801</v>
      </c>
      <c r="G140" s="328"/>
      <c r="H140" s="328" t="s">
        <v>858</v>
      </c>
      <c r="I140" s="328" t="s">
        <v>835</v>
      </c>
      <c r="J140" s="328"/>
      <c r="K140" s="371"/>
    </row>
    <row r="141" ht="15" customHeight="1">
      <c r="B141" s="372"/>
      <c r="C141" s="373"/>
      <c r="D141" s="373"/>
      <c r="E141" s="373"/>
      <c r="F141" s="373"/>
      <c r="G141" s="373"/>
      <c r="H141" s="373"/>
      <c r="I141" s="373"/>
      <c r="J141" s="373"/>
      <c r="K141" s="374"/>
    </row>
    <row r="142" ht="18.75" customHeight="1">
      <c r="B142" s="324"/>
      <c r="C142" s="324"/>
      <c r="D142" s="324"/>
      <c r="E142" s="324"/>
      <c r="F142" s="361"/>
      <c r="G142" s="324"/>
      <c r="H142" s="324"/>
      <c r="I142" s="324"/>
      <c r="J142" s="324"/>
      <c r="K142" s="324"/>
    </row>
    <row r="143" ht="18.75" customHeight="1">
      <c r="B143" s="335"/>
      <c r="C143" s="335"/>
      <c r="D143" s="335"/>
      <c r="E143" s="335"/>
      <c r="F143" s="335"/>
      <c r="G143" s="335"/>
      <c r="H143" s="335"/>
      <c r="I143" s="335"/>
      <c r="J143" s="335"/>
      <c r="K143" s="335"/>
    </row>
    <row r="144" ht="7.5" customHeight="1">
      <c r="B144" s="336"/>
      <c r="C144" s="337"/>
      <c r="D144" s="337"/>
      <c r="E144" s="337"/>
      <c r="F144" s="337"/>
      <c r="G144" s="337"/>
      <c r="H144" s="337"/>
      <c r="I144" s="337"/>
      <c r="J144" s="337"/>
      <c r="K144" s="338"/>
    </row>
    <row r="145" ht="45" customHeight="1">
      <c r="B145" s="339"/>
      <c r="C145" s="340" t="s">
        <v>859</v>
      </c>
      <c r="D145" s="340"/>
      <c r="E145" s="340"/>
      <c r="F145" s="340"/>
      <c r="G145" s="340"/>
      <c r="H145" s="340"/>
      <c r="I145" s="340"/>
      <c r="J145" s="340"/>
      <c r="K145" s="341"/>
    </row>
    <row r="146" ht="17.25" customHeight="1">
      <c r="B146" s="339"/>
      <c r="C146" s="342" t="s">
        <v>795</v>
      </c>
      <c r="D146" s="342"/>
      <c r="E146" s="342"/>
      <c r="F146" s="342" t="s">
        <v>796</v>
      </c>
      <c r="G146" s="343"/>
      <c r="H146" s="342" t="s">
        <v>132</v>
      </c>
      <c r="I146" s="342" t="s">
        <v>69</v>
      </c>
      <c r="J146" s="342" t="s">
        <v>797</v>
      </c>
      <c r="K146" s="341"/>
    </row>
    <row r="147" ht="17.25" customHeight="1">
      <c r="B147" s="339"/>
      <c r="C147" s="344" t="s">
        <v>798</v>
      </c>
      <c r="D147" s="344"/>
      <c r="E147" s="344"/>
      <c r="F147" s="345" t="s">
        <v>799</v>
      </c>
      <c r="G147" s="346"/>
      <c r="H147" s="344"/>
      <c r="I147" s="344"/>
      <c r="J147" s="344" t="s">
        <v>800</v>
      </c>
      <c r="K147" s="341"/>
    </row>
    <row r="148" ht="5.25" customHeight="1">
      <c r="B148" s="350"/>
      <c r="C148" s="347"/>
      <c r="D148" s="347"/>
      <c r="E148" s="347"/>
      <c r="F148" s="347"/>
      <c r="G148" s="348"/>
      <c r="H148" s="347"/>
      <c r="I148" s="347"/>
      <c r="J148" s="347"/>
      <c r="K148" s="371"/>
    </row>
    <row r="149" ht="15" customHeight="1">
      <c r="B149" s="350"/>
      <c r="C149" s="375" t="s">
        <v>804</v>
      </c>
      <c r="D149" s="328"/>
      <c r="E149" s="328"/>
      <c r="F149" s="376" t="s">
        <v>801</v>
      </c>
      <c r="G149" s="328"/>
      <c r="H149" s="375" t="s">
        <v>840</v>
      </c>
      <c r="I149" s="375" t="s">
        <v>803</v>
      </c>
      <c r="J149" s="375">
        <v>120</v>
      </c>
      <c r="K149" s="371"/>
    </row>
    <row r="150" ht="15" customHeight="1">
      <c r="B150" s="350"/>
      <c r="C150" s="375" t="s">
        <v>849</v>
      </c>
      <c r="D150" s="328"/>
      <c r="E150" s="328"/>
      <c r="F150" s="376" t="s">
        <v>801</v>
      </c>
      <c r="G150" s="328"/>
      <c r="H150" s="375" t="s">
        <v>860</v>
      </c>
      <c r="I150" s="375" t="s">
        <v>803</v>
      </c>
      <c r="J150" s="375" t="s">
        <v>851</v>
      </c>
      <c r="K150" s="371"/>
    </row>
    <row r="151" ht="15" customHeight="1">
      <c r="B151" s="350"/>
      <c r="C151" s="375" t="s">
        <v>96</v>
      </c>
      <c r="D151" s="328"/>
      <c r="E151" s="328"/>
      <c r="F151" s="376" t="s">
        <v>801</v>
      </c>
      <c r="G151" s="328"/>
      <c r="H151" s="375" t="s">
        <v>861</v>
      </c>
      <c r="I151" s="375" t="s">
        <v>803</v>
      </c>
      <c r="J151" s="375" t="s">
        <v>851</v>
      </c>
      <c r="K151" s="371"/>
    </row>
    <row r="152" ht="15" customHeight="1">
      <c r="B152" s="350"/>
      <c r="C152" s="375" t="s">
        <v>806</v>
      </c>
      <c r="D152" s="328"/>
      <c r="E152" s="328"/>
      <c r="F152" s="376" t="s">
        <v>807</v>
      </c>
      <c r="G152" s="328"/>
      <c r="H152" s="375" t="s">
        <v>840</v>
      </c>
      <c r="I152" s="375" t="s">
        <v>803</v>
      </c>
      <c r="J152" s="375">
        <v>50</v>
      </c>
      <c r="K152" s="371"/>
    </row>
    <row r="153" ht="15" customHeight="1">
      <c r="B153" s="350"/>
      <c r="C153" s="375" t="s">
        <v>809</v>
      </c>
      <c r="D153" s="328"/>
      <c r="E153" s="328"/>
      <c r="F153" s="376" t="s">
        <v>801</v>
      </c>
      <c r="G153" s="328"/>
      <c r="H153" s="375" t="s">
        <v>840</v>
      </c>
      <c r="I153" s="375" t="s">
        <v>811</v>
      </c>
      <c r="J153" s="375"/>
      <c r="K153" s="371"/>
    </row>
    <row r="154" ht="15" customHeight="1">
      <c r="B154" s="350"/>
      <c r="C154" s="375" t="s">
        <v>820</v>
      </c>
      <c r="D154" s="328"/>
      <c r="E154" s="328"/>
      <c r="F154" s="376" t="s">
        <v>807</v>
      </c>
      <c r="G154" s="328"/>
      <c r="H154" s="375" t="s">
        <v>840</v>
      </c>
      <c r="I154" s="375" t="s">
        <v>803</v>
      </c>
      <c r="J154" s="375">
        <v>50</v>
      </c>
      <c r="K154" s="371"/>
    </row>
    <row r="155" ht="15" customHeight="1">
      <c r="B155" s="350"/>
      <c r="C155" s="375" t="s">
        <v>828</v>
      </c>
      <c r="D155" s="328"/>
      <c r="E155" s="328"/>
      <c r="F155" s="376" t="s">
        <v>807</v>
      </c>
      <c r="G155" s="328"/>
      <c r="H155" s="375" t="s">
        <v>840</v>
      </c>
      <c r="I155" s="375" t="s">
        <v>803</v>
      </c>
      <c r="J155" s="375">
        <v>50</v>
      </c>
      <c r="K155" s="371"/>
    </row>
    <row r="156" ht="15" customHeight="1">
      <c r="B156" s="350"/>
      <c r="C156" s="375" t="s">
        <v>826</v>
      </c>
      <c r="D156" s="328"/>
      <c r="E156" s="328"/>
      <c r="F156" s="376" t="s">
        <v>807</v>
      </c>
      <c r="G156" s="328"/>
      <c r="H156" s="375" t="s">
        <v>840</v>
      </c>
      <c r="I156" s="375" t="s">
        <v>803</v>
      </c>
      <c r="J156" s="375">
        <v>50</v>
      </c>
      <c r="K156" s="371"/>
    </row>
    <row r="157" ht="15" customHeight="1">
      <c r="B157" s="350"/>
      <c r="C157" s="375" t="s">
        <v>116</v>
      </c>
      <c r="D157" s="328"/>
      <c r="E157" s="328"/>
      <c r="F157" s="376" t="s">
        <v>801</v>
      </c>
      <c r="G157" s="328"/>
      <c r="H157" s="375" t="s">
        <v>862</v>
      </c>
      <c r="I157" s="375" t="s">
        <v>803</v>
      </c>
      <c r="J157" s="375" t="s">
        <v>863</v>
      </c>
      <c r="K157" s="371"/>
    </row>
    <row r="158" ht="15" customHeight="1">
      <c r="B158" s="350"/>
      <c r="C158" s="375" t="s">
        <v>864</v>
      </c>
      <c r="D158" s="328"/>
      <c r="E158" s="328"/>
      <c r="F158" s="376" t="s">
        <v>801</v>
      </c>
      <c r="G158" s="328"/>
      <c r="H158" s="375" t="s">
        <v>865</v>
      </c>
      <c r="I158" s="375" t="s">
        <v>835</v>
      </c>
      <c r="J158" s="375"/>
      <c r="K158" s="371"/>
    </row>
    <row r="159" ht="15" customHeight="1">
      <c r="B159" s="377"/>
      <c r="C159" s="359"/>
      <c r="D159" s="359"/>
      <c r="E159" s="359"/>
      <c r="F159" s="359"/>
      <c r="G159" s="359"/>
      <c r="H159" s="359"/>
      <c r="I159" s="359"/>
      <c r="J159" s="359"/>
      <c r="K159" s="378"/>
    </row>
    <row r="160" ht="18.75" customHeight="1">
      <c r="B160" s="324"/>
      <c r="C160" s="328"/>
      <c r="D160" s="328"/>
      <c r="E160" s="328"/>
      <c r="F160" s="349"/>
      <c r="G160" s="328"/>
      <c r="H160" s="328"/>
      <c r="I160" s="328"/>
      <c r="J160" s="328"/>
      <c r="K160" s="324"/>
    </row>
    <row r="161" ht="18.75" customHeight="1">
      <c r="B161" s="335"/>
      <c r="C161" s="335"/>
      <c r="D161" s="335"/>
      <c r="E161" s="335"/>
      <c r="F161" s="335"/>
      <c r="G161" s="335"/>
      <c r="H161" s="335"/>
      <c r="I161" s="335"/>
      <c r="J161" s="335"/>
      <c r="K161" s="335"/>
    </row>
    <row r="162" ht="7.5" customHeight="1">
      <c r="B162" s="314"/>
      <c r="C162" s="315"/>
      <c r="D162" s="315"/>
      <c r="E162" s="315"/>
      <c r="F162" s="315"/>
      <c r="G162" s="315"/>
      <c r="H162" s="315"/>
      <c r="I162" s="315"/>
      <c r="J162" s="315"/>
      <c r="K162" s="316"/>
    </row>
    <row r="163" ht="45" customHeight="1">
      <c r="B163" s="317"/>
      <c r="C163" s="318" t="s">
        <v>866</v>
      </c>
      <c r="D163" s="318"/>
      <c r="E163" s="318"/>
      <c r="F163" s="318"/>
      <c r="G163" s="318"/>
      <c r="H163" s="318"/>
      <c r="I163" s="318"/>
      <c r="J163" s="318"/>
      <c r="K163" s="319"/>
    </row>
    <row r="164" ht="17.25" customHeight="1">
      <c r="B164" s="317"/>
      <c r="C164" s="342" t="s">
        <v>795</v>
      </c>
      <c r="D164" s="342"/>
      <c r="E164" s="342"/>
      <c r="F164" s="342" t="s">
        <v>796</v>
      </c>
      <c r="G164" s="379"/>
      <c r="H164" s="380" t="s">
        <v>132</v>
      </c>
      <c r="I164" s="380" t="s">
        <v>69</v>
      </c>
      <c r="J164" s="342" t="s">
        <v>797</v>
      </c>
      <c r="K164" s="319"/>
    </row>
    <row r="165" ht="17.25" customHeight="1">
      <c r="B165" s="320"/>
      <c r="C165" s="344" t="s">
        <v>798</v>
      </c>
      <c r="D165" s="344"/>
      <c r="E165" s="344"/>
      <c r="F165" s="345" t="s">
        <v>799</v>
      </c>
      <c r="G165" s="381"/>
      <c r="H165" s="382"/>
      <c r="I165" s="382"/>
      <c r="J165" s="344" t="s">
        <v>800</v>
      </c>
      <c r="K165" s="322"/>
    </row>
    <row r="166" ht="5.25" customHeight="1">
      <c r="B166" s="350"/>
      <c r="C166" s="347"/>
      <c r="D166" s="347"/>
      <c r="E166" s="347"/>
      <c r="F166" s="347"/>
      <c r="G166" s="348"/>
      <c r="H166" s="347"/>
      <c r="I166" s="347"/>
      <c r="J166" s="347"/>
      <c r="K166" s="371"/>
    </row>
    <row r="167" ht="15" customHeight="1">
      <c r="B167" s="350"/>
      <c r="C167" s="328" t="s">
        <v>804</v>
      </c>
      <c r="D167" s="328"/>
      <c r="E167" s="328"/>
      <c r="F167" s="349" t="s">
        <v>801</v>
      </c>
      <c r="G167" s="328"/>
      <c r="H167" s="328" t="s">
        <v>840</v>
      </c>
      <c r="I167" s="328" t="s">
        <v>803</v>
      </c>
      <c r="J167" s="328">
        <v>120</v>
      </c>
      <c r="K167" s="371"/>
    </row>
    <row r="168" ht="15" customHeight="1">
      <c r="B168" s="350"/>
      <c r="C168" s="328" t="s">
        <v>849</v>
      </c>
      <c r="D168" s="328"/>
      <c r="E168" s="328"/>
      <c r="F168" s="349" t="s">
        <v>801</v>
      </c>
      <c r="G168" s="328"/>
      <c r="H168" s="328" t="s">
        <v>850</v>
      </c>
      <c r="I168" s="328" t="s">
        <v>803</v>
      </c>
      <c r="J168" s="328" t="s">
        <v>851</v>
      </c>
      <c r="K168" s="371"/>
    </row>
    <row r="169" ht="15" customHeight="1">
      <c r="B169" s="350"/>
      <c r="C169" s="328" t="s">
        <v>96</v>
      </c>
      <c r="D169" s="328"/>
      <c r="E169" s="328"/>
      <c r="F169" s="349" t="s">
        <v>801</v>
      </c>
      <c r="G169" s="328"/>
      <c r="H169" s="328" t="s">
        <v>867</v>
      </c>
      <c r="I169" s="328" t="s">
        <v>803</v>
      </c>
      <c r="J169" s="328" t="s">
        <v>851</v>
      </c>
      <c r="K169" s="371"/>
    </row>
    <row r="170" ht="15" customHeight="1">
      <c r="B170" s="350"/>
      <c r="C170" s="328" t="s">
        <v>806</v>
      </c>
      <c r="D170" s="328"/>
      <c r="E170" s="328"/>
      <c r="F170" s="349" t="s">
        <v>807</v>
      </c>
      <c r="G170" s="328"/>
      <c r="H170" s="328" t="s">
        <v>867</v>
      </c>
      <c r="I170" s="328" t="s">
        <v>803</v>
      </c>
      <c r="J170" s="328">
        <v>50</v>
      </c>
      <c r="K170" s="371"/>
    </row>
    <row r="171" ht="15" customHeight="1">
      <c r="B171" s="350"/>
      <c r="C171" s="328" t="s">
        <v>809</v>
      </c>
      <c r="D171" s="328"/>
      <c r="E171" s="328"/>
      <c r="F171" s="349" t="s">
        <v>801</v>
      </c>
      <c r="G171" s="328"/>
      <c r="H171" s="328" t="s">
        <v>867</v>
      </c>
      <c r="I171" s="328" t="s">
        <v>811</v>
      </c>
      <c r="J171" s="328"/>
      <c r="K171" s="371"/>
    </row>
    <row r="172" ht="15" customHeight="1">
      <c r="B172" s="350"/>
      <c r="C172" s="328" t="s">
        <v>820</v>
      </c>
      <c r="D172" s="328"/>
      <c r="E172" s="328"/>
      <c r="F172" s="349" t="s">
        <v>807</v>
      </c>
      <c r="G172" s="328"/>
      <c r="H172" s="328" t="s">
        <v>867</v>
      </c>
      <c r="I172" s="328" t="s">
        <v>803</v>
      </c>
      <c r="J172" s="328">
        <v>50</v>
      </c>
      <c r="K172" s="371"/>
    </row>
    <row r="173" ht="15" customHeight="1">
      <c r="B173" s="350"/>
      <c r="C173" s="328" t="s">
        <v>828</v>
      </c>
      <c r="D173" s="328"/>
      <c r="E173" s="328"/>
      <c r="F173" s="349" t="s">
        <v>807</v>
      </c>
      <c r="G173" s="328"/>
      <c r="H173" s="328" t="s">
        <v>867</v>
      </c>
      <c r="I173" s="328" t="s">
        <v>803</v>
      </c>
      <c r="J173" s="328">
        <v>50</v>
      </c>
      <c r="K173" s="371"/>
    </row>
    <row r="174" ht="15" customHeight="1">
      <c r="B174" s="350"/>
      <c r="C174" s="328" t="s">
        <v>826</v>
      </c>
      <c r="D174" s="328"/>
      <c r="E174" s="328"/>
      <c r="F174" s="349" t="s">
        <v>807</v>
      </c>
      <c r="G174" s="328"/>
      <c r="H174" s="328" t="s">
        <v>867</v>
      </c>
      <c r="I174" s="328" t="s">
        <v>803</v>
      </c>
      <c r="J174" s="328">
        <v>50</v>
      </c>
      <c r="K174" s="371"/>
    </row>
    <row r="175" ht="15" customHeight="1">
      <c r="B175" s="350"/>
      <c r="C175" s="328" t="s">
        <v>131</v>
      </c>
      <c r="D175" s="328"/>
      <c r="E175" s="328"/>
      <c r="F175" s="349" t="s">
        <v>801</v>
      </c>
      <c r="G175" s="328"/>
      <c r="H175" s="328" t="s">
        <v>868</v>
      </c>
      <c r="I175" s="328" t="s">
        <v>869</v>
      </c>
      <c r="J175" s="328"/>
      <c r="K175" s="371"/>
    </row>
    <row r="176" ht="15" customHeight="1">
      <c r="B176" s="350"/>
      <c r="C176" s="328" t="s">
        <v>69</v>
      </c>
      <c r="D176" s="328"/>
      <c r="E176" s="328"/>
      <c r="F176" s="349" t="s">
        <v>801</v>
      </c>
      <c r="G176" s="328"/>
      <c r="H176" s="328" t="s">
        <v>870</v>
      </c>
      <c r="I176" s="328" t="s">
        <v>871</v>
      </c>
      <c r="J176" s="328">
        <v>1</v>
      </c>
      <c r="K176" s="371"/>
    </row>
    <row r="177" ht="15" customHeight="1">
      <c r="B177" s="350"/>
      <c r="C177" s="328" t="s">
        <v>65</v>
      </c>
      <c r="D177" s="328"/>
      <c r="E177" s="328"/>
      <c r="F177" s="349" t="s">
        <v>801</v>
      </c>
      <c r="G177" s="328"/>
      <c r="H177" s="328" t="s">
        <v>872</v>
      </c>
      <c r="I177" s="328" t="s">
        <v>803</v>
      </c>
      <c r="J177" s="328">
        <v>20</v>
      </c>
      <c r="K177" s="371"/>
    </row>
    <row r="178" ht="15" customHeight="1">
      <c r="B178" s="350"/>
      <c r="C178" s="328" t="s">
        <v>132</v>
      </c>
      <c r="D178" s="328"/>
      <c r="E178" s="328"/>
      <c r="F178" s="349" t="s">
        <v>801</v>
      </c>
      <c r="G178" s="328"/>
      <c r="H178" s="328" t="s">
        <v>873</v>
      </c>
      <c r="I178" s="328" t="s">
        <v>803</v>
      </c>
      <c r="J178" s="328">
        <v>255</v>
      </c>
      <c r="K178" s="371"/>
    </row>
    <row r="179" ht="15" customHeight="1">
      <c r="B179" s="350"/>
      <c r="C179" s="328" t="s">
        <v>133</v>
      </c>
      <c r="D179" s="328"/>
      <c r="E179" s="328"/>
      <c r="F179" s="349" t="s">
        <v>801</v>
      </c>
      <c r="G179" s="328"/>
      <c r="H179" s="328" t="s">
        <v>766</v>
      </c>
      <c r="I179" s="328" t="s">
        <v>803</v>
      </c>
      <c r="J179" s="328">
        <v>10</v>
      </c>
      <c r="K179" s="371"/>
    </row>
    <row r="180" ht="15" customHeight="1">
      <c r="B180" s="350"/>
      <c r="C180" s="328" t="s">
        <v>134</v>
      </c>
      <c r="D180" s="328"/>
      <c r="E180" s="328"/>
      <c r="F180" s="349" t="s">
        <v>801</v>
      </c>
      <c r="G180" s="328"/>
      <c r="H180" s="328" t="s">
        <v>874</v>
      </c>
      <c r="I180" s="328" t="s">
        <v>835</v>
      </c>
      <c r="J180" s="328"/>
      <c r="K180" s="371"/>
    </row>
    <row r="181" ht="15" customHeight="1">
      <c r="B181" s="350"/>
      <c r="C181" s="328" t="s">
        <v>875</v>
      </c>
      <c r="D181" s="328"/>
      <c r="E181" s="328"/>
      <c r="F181" s="349" t="s">
        <v>801</v>
      </c>
      <c r="G181" s="328"/>
      <c r="H181" s="328" t="s">
        <v>876</v>
      </c>
      <c r="I181" s="328" t="s">
        <v>835</v>
      </c>
      <c r="J181" s="328"/>
      <c r="K181" s="371"/>
    </row>
    <row r="182" ht="15" customHeight="1">
      <c r="B182" s="350"/>
      <c r="C182" s="328" t="s">
        <v>864</v>
      </c>
      <c r="D182" s="328"/>
      <c r="E182" s="328"/>
      <c r="F182" s="349" t="s">
        <v>801</v>
      </c>
      <c r="G182" s="328"/>
      <c r="H182" s="328" t="s">
        <v>877</v>
      </c>
      <c r="I182" s="328" t="s">
        <v>835</v>
      </c>
      <c r="J182" s="328"/>
      <c r="K182" s="371"/>
    </row>
    <row r="183" ht="15" customHeight="1">
      <c r="B183" s="350"/>
      <c r="C183" s="328" t="s">
        <v>136</v>
      </c>
      <c r="D183" s="328"/>
      <c r="E183" s="328"/>
      <c r="F183" s="349" t="s">
        <v>807</v>
      </c>
      <c r="G183" s="328"/>
      <c r="H183" s="328" t="s">
        <v>878</v>
      </c>
      <c r="I183" s="328" t="s">
        <v>803</v>
      </c>
      <c r="J183" s="328">
        <v>50</v>
      </c>
      <c r="K183" s="371"/>
    </row>
    <row r="184" ht="15" customHeight="1">
      <c r="B184" s="350"/>
      <c r="C184" s="328" t="s">
        <v>879</v>
      </c>
      <c r="D184" s="328"/>
      <c r="E184" s="328"/>
      <c r="F184" s="349" t="s">
        <v>807</v>
      </c>
      <c r="G184" s="328"/>
      <c r="H184" s="328" t="s">
        <v>880</v>
      </c>
      <c r="I184" s="328" t="s">
        <v>881</v>
      </c>
      <c r="J184" s="328"/>
      <c r="K184" s="371"/>
    </row>
    <row r="185" ht="15" customHeight="1">
      <c r="B185" s="350"/>
      <c r="C185" s="328" t="s">
        <v>882</v>
      </c>
      <c r="D185" s="328"/>
      <c r="E185" s="328"/>
      <c r="F185" s="349" t="s">
        <v>807</v>
      </c>
      <c r="G185" s="328"/>
      <c r="H185" s="328" t="s">
        <v>883</v>
      </c>
      <c r="I185" s="328" t="s">
        <v>881</v>
      </c>
      <c r="J185" s="328"/>
      <c r="K185" s="371"/>
    </row>
    <row r="186" ht="15" customHeight="1">
      <c r="B186" s="350"/>
      <c r="C186" s="328" t="s">
        <v>884</v>
      </c>
      <c r="D186" s="328"/>
      <c r="E186" s="328"/>
      <c r="F186" s="349" t="s">
        <v>807</v>
      </c>
      <c r="G186" s="328"/>
      <c r="H186" s="328" t="s">
        <v>885</v>
      </c>
      <c r="I186" s="328" t="s">
        <v>881</v>
      </c>
      <c r="J186" s="328"/>
      <c r="K186" s="371"/>
    </row>
    <row r="187" ht="15" customHeight="1">
      <c r="B187" s="350"/>
      <c r="C187" s="383" t="s">
        <v>886</v>
      </c>
      <c r="D187" s="328"/>
      <c r="E187" s="328"/>
      <c r="F187" s="349" t="s">
        <v>807</v>
      </c>
      <c r="G187" s="328"/>
      <c r="H187" s="328" t="s">
        <v>887</v>
      </c>
      <c r="I187" s="328" t="s">
        <v>888</v>
      </c>
      <c r="J187" s="384" t="s">
        <v>889</v>
      </c>
      <c r="K187" s="371"/>
    </row>
    <row r="188" ht="15" customHeight="1">
      <c r="B188" s="350"/>
      <c r="C188" s="334" t="s">
        <v>54</v>
      </c>
      <c r="D188" s="328"/>
      <c r="E188" s="328"/>
      <c r="F188" s="349" t="s">
        <v>801</v>
      </c>
      <c r="G188" s="328"/>
      <c r="H188" s="324" t="s">
        <v>890</v>
      </c>
      <c r="I188" s="328" t="s">
        <v>891</v>
      </c>
      <c r="J188" s="328"/>
      <c r="K188" s="371"/>
    </row>
    <row r="189" ht="15" customHeight="1">
      <c r="B189" s="350"/>
      <c r="C189" s="334" t="s">
        <v>892</v>
      </c>
      <c r="D189" s="328"/>
      <c r="E189" s="328"/>
      <c r="F189" s="349" t="s">
        <v>801</v>
      </c>
      <c r="G189" s="328"/>
      <c r="H189" s="328" t="s">
        <v>893</v>
      </c>
      <c r="I189" s="328" t="s">
        <v>835</v>
      </c>
      <c r="J189" s="328"/>
      <c r="K189" s="371"/>
    </row>
    <row r="190" ht="15" customHeight="1">
      <c r="B190" s="350"/>
      <c r="C190" s="334" t="s">
        <v>894</v>
      </c>
      <c r="D190" s="328"/>
      <c r="E190" s="328"/>
      <c r="F190" s="349" t="s">
        <v>801</v>
      </c>
      <c r="G190" s="328"/>
      <c r="H190" s="328" t="s">
        <v>895</v>
      </c>
      <c r="I190" s="328" t="s">
        <v>835</v>
      </c>
      <c r="J190" s="328"/>
      <c r="K190" s="371"/>
    </row>
    <row r="191" ht="15" customHeight="1">
      <c r="B191" s="350"/>
      <c r="C191" s="334" t="s">
        <v>896</v>
      </c>
      <c r="D191" s="328"/>
      <c r="E191" s="328"/>
      <c r="F191" s="349" t="s">
        <v>807</v>
      </c>
      <c r="G191" s="328"/>
      <c r="H191" s="328" t="s">
        <v>897</v>
      </c>
      <c r="I191" s="328" t="s">
        <v>835</v>
      </c>
      <c r="J191" s="328"/>
      <c r="K191" s="371"/>
    </row>
    <row r="192" ht="15" customHeight="1">
      <c r="B192" s="377"/>
      <c r="C192" s="385"/>
      <c r="D192" s="359"/>
      <c r="E192" s="359"/>
      <c r="F192" s="359"/>
      <c r="G192" s="359"/>
      <c r="H192" s="359"/>
      <c r="I192" s="359"/>
      <c r="J192" s="359"/>
      <c r="K192" s="378"/>
    </row>
    <row r="193" ht="18.75" customHeight="1">
      <c r="B193" s="324"/>
      <c r="C193" s="328"/>
      <c r="D193" s="328"/>
      <c r="E193" s="328"/>
      <c r="F193" s="349"/>
      <c r="G193" s="328"/>
      <c r="H193" s="328"/>
      <c r="I193" s="328"/>
      <c r="J193" s="328"/>
      <c r="K193" s="324"/>
    </row>
    <row r="194" ht="18.75" customHeight="1">
      <c r="B194" s="324"/>
      <c r="C194" s="328"/>
      <c r="D194" s="328"/>
      <c r="E194" s="328"/>
      <c r="F194" s="349"/>
      <c r="G194" s="328"/>
      <c r="H194" s="328"/>
      <c r="I194" s="328"/>
      <c r="J194" s="328"/>
      <c r="K194" s="324"/>
    </row>
    <row r="195" ht="18.75" customHeight="1">
      <c r="B195" s="335"/>
      <c r="C195" s="335"/>
      <c r="D195" s="335"/>
      <c r="E195" s="335"/>
      <c r="F195" s="335"/>
      <c r="G195" s="335"/>
      <c r="H195" s="335"/>
      <c r="I195" s="335"/>
      <c r="J195" s="335"/>
      <c r="K195" s="335"/>
    </row>
    <row r="196" ht="13.5">
      <c r="B196" s="314"/>
      <c r="C196" s="315"/>
      <c r="D196" s="315"/>
      <c r="E196" s="315"/>
      <c r="F196" s="315"/>
      <c r="G196" s="315"/>
      <c r="H196" s="315"/>
      <c r="I196" s="315"/>
      <c r="J196" s="315"/>
      <c r="K196" s="316"/>
    </row>
    <row r="197" ht="21">
      <c r="B197" s="317"/>
      <c r="C197" s="318" t="s">
        <v>898</v>
      </c>
      <c r="D197" s="318"/>
      <c r="E197" s="318"/>
      <c r="F197" s="318"/>
      <c r="G197" s="318"/>
      <c r="H197" s="318"/>
      <c r="I197" s="318"/>
      <c r="J197" s="318"/>
      <c r="K197" s="319"/>
    </row>
    <row r="198" ht="25.5" customHeight="1">
      <c r="B198" s="317"/>
      <c r="C198" s="386" t="s">
        <v>899</v>
      </c>
      <c r="D198" s="386"/>
      <c r="E198" s="386"/>
      <c r="F198" s="386" t="s">
        <v>900</v>
      </c>
      <c r="G198" s="387"/>
      <c r="H198" s="386" t="s">
        <v>901</v>
      </c>
      <c r="I198" s="386"/>
      <c r="J198" s="386"/>
      <c r="K198" s="319"/>
    </row>
    <row r="199" ht="5.25" customHeight="1">
      <c r="B199" s="350"/>
      <c r="C199" s="347"/>
      <c r="D199" s="347"/>
      <c r="E199" s="347"/>
      <c r="F199" s="347"/>
      <c r="G199" s="328"/>
      <c r="H199" s="347"/>
      <c r="I199" s="347"/>
      <c r="J199" s="347"/>
      <c r="K199" s="371"/>
    </row>
    <row r="200" ht="15" customHeight="1">
      <c r="B200" s="350"/>
      <c r="C200" s="328" t="s">
        <v>891</v>
      </c>
      <c r="D200" s="328"/>
      <c r="E200" s="328"/>
      <c r="F200" s="349" t="s">
        <v>55</v>
      </c>
      <c r="G200" s="328"/>
      <c r="H200" s="328" t="s">
        <v>902</v>
      </c>
      <c r="I200" s="328"/>
      <c r="J200" s="328"/>
      <c r="K200" s="371"/>
    </row>
    <row r="201" ht="15" customHeight="1">
      <c r="B201" s="350"/>
      <c r="C201" s="356"/>
      <c r="D201" s="328"/>
      <c r="E201" s="328"/>
      <c r="F201" s="349" t="s">
        <v>56</v>
      </c>
      <c r="G201" s="328"/>
      <c r="H201" s="328" t="s">
        <v>903</v>
      </c>
      <c r="I201" s="328"/>
      <c r="J201" s="328"/>
      <c r="K201" s="371"/>
    </row>
    <row r="202" ht="15" customHeight="1">
      <c r="B202" s="350"/>
      <c r="C202" s="356"/>
      <c r="D202" s="328"/>
      <c r="E202" s="328"/>
      <c r="F202" s="349" t="s">
        <v>59</v>
      </c>
      <c r="G202" s="328"/>
      <c r="H202" s="328" t="s">
        <v>904</v>
      </c>
      <c r="I202" s="328"/>
      <c r="J202" s="328"/>
      <c r="K202" s="371"/>
    </row>
    <row r="203" ht="15" customHeight="1">
      <c r="B203" s="350"/>
      <c r="C203" s="328"/>
      <c r="D203" s="328"/>
      <c r="E203" s="328"/>
      <c r="F203" s="349" t="s">
        <v>57</v>
      </c>
      <c r="G203" s="328"/>
      <c r="H203" s="328" t="s">
        <v>905</v>
      </c>
      <c r="I203" s="328"/>
      <c r="J203" s="328"/>
      <c r="K203" s="371"/>
    </row>
    <row r="204" ht="15" customHeight="1">
      <c r="B204" s="350"/>
      <c r="C204" s="328"/>
      <c r="D204" s="328"/>
      <c r="E204" s="328"/>
      <c r="F204" s="349" t="s">
        <v>58</v>
      </c>
      <c r="G204" s="328"/>
      <c r="H204" s="328" t="s">
        <v>906</v>
      </c>
      <c r="I204" s="328"/>
      <c r="J204" s="328"/>
      <c r="K204" s="371"/>
    </row>
    <row r="205" ht="15" customHeight="1">
      <c r="B205" s="350"/>
      <c r="C205" s="328"/>
      <c r="D205" s="328"/>
      <c r="E205" s="328"/>
      <c r="F205" s="349"/>
      <c r="G205" s="328"/>
      <c r="H205" s="328"/>
      <c r="I205" s="328"/>
      <c r="J205" s="328"/>
      <c r="K205" s="371"/>
    </row>
    <row r="206" ht="15" customHeight="1">
      <c r="B206" s="350"/>
      <c r="C206" s="328" t="s">
        <v>847</v>
      </c>
      <c r="D206" s="328"/>
      <c r="E206" s="328"/>
      <c r="F206" s="349" t="s">
        <v>90</v>
      </c>
      <c r="G206" s="328"/>
      <c r="H206" s="328" t="s">
        <v>907</v>
      </c>
      <c r="I206" s="328"/>
      <c r="J206" s="328"/>
      <c r="K206" s="371"/>
    </row>
    <row r="207" ht="15" customHeight="1">
      <c r="B207" s="350"/>
      <c r="C207" s="356"/>
      <c r="D207" s="328"/>
      <c r="E207" s="328"/>
      <c r="F207" s="349" t="s">
        <v>745</v>
      </c>
      <c r="G207" s="328"/>
      <c r="H207" s="328" t="s">
        <v>746</v>
      </c>
      <c r="I207" s="328"/>
      <c r="J207" s="328"/>
      <c r="K207" s="371"/>
    </row>
    <row r="208" ht="15" customHeight="1">
      <c r="B208" s="350"/>
      <c r="C208" s="328"/>
      <c r="D208" s="328"/>
      <c r="E208" s="328"/>
      <c r="F208" s="349" t="s">
        <v>743</v>
      </c>
      <c r="G208" s="328"/>
      <c r="H208" s="328" t="s">
        <v>908</v>
      </c>
      <c r="I208" s="328"/>
      <c r="J208" s="328"/>
      <c r="K208" s="371"/>
    </row>
    <row r="209" ht="15" customHeight="1">
      <c r="B209" s="388"/>
      <c r="C209" s="356"/>
      <c r="D209" s="356"/>
      <c r="E209" s="356"/>
      <c r="F209" s="349" t="s">
        <v>747</v>
      </c>
      <c r="G209" s="334"/>
      <c r="H209" s="375" t="s">
        <v>748</v>
      </c>
      <c r="I209" s="375"/>
      <c r="J209" s="375"/>
      <c r="K209" s="389"/>
    </row>
    <row r="210" ht="15" customHeight="1">
      <c r="B210" s="388"/>
      <c r="C210" s="356"/>
      <c r="D210" s="356"/>
      <c r="E210" s="356"/>
      <c r="F210" s="349" t="s">
        <v>749</v>
      </c>
      <c r="G210" s="334"/>
      <c r="H210" s="375" t="s">
        <v>712</v>
      </c>
      <c r="I210" s="375"/>
      <c r="J210" s="375"/>
      <c r="K210" s="389"/>
    </row>
    <row r="211" ht="15" customHeight="1">
      <c r="B211" s="388"/>
      <c r="C211" s="356"/>
      <c r="D211" s="356"/>
      <c r="E211" s="356"/>
      <c r="F211" s="390"/>
      <c r="G211" s="334"/>
      <c r="H211" s="391"/>
      <c r="I211" s="391"/>
      <c r="J211" s="391"/>
      <c r="K211" s="389"/>
    </row>
    <row r="212" ht="15" customHeight="1">
      <c r="B212" s="388"/>
      <c r="C212" s="328" t="s">
        <v>871</v>
      </c>
      <c r="D212" s="356"/>
      <c r="E212" s="356"/>
      <c r="F212" s="349">
        <v>1</v>
      </c>
      <c r="G212" s="334"/>
      <c r="H212" s="375" t="s">
        <v>909</v>
      </c>
      <c r="I212" s="375"/>
      <c r="J212" s="375"/>
      <c r="K212" s="389"/>
    </row>
    <row r="213" ht="15" customHeight="1">
      <c r="B213" s="388"/>
      <c r="C213" s="356"/>
      <c r="D213" s="356"/>
      <c r="E213" s="356"/>
      <c r="F213" s="349">
        <v>2</v>
      </c>
      <c r="G213" s="334"/>
      <c r="H213" s="375" t="s">
        <v>910</v>
      </c>
      <c r="I213" s="375"/>
      <c r="J213" s="375"/>
      <c r="K213" s="389"/>
    </row>
    <row r="214" ht="15" customHeight="1">
      <c r="B214" s="388"/>
      <c r="C214" s="356"/>
      <c r="D214" s="356"/>
      <c r="E214" s="356"/>
      <c r="F214" s="349">
        <v>3</v>
      </c>
      <c r="G214" s="334"/>
      <c r="H214" s="375" t="s">
        <v>911</v>
      </c>
      <c r="I214" s="375"/>
      <c r="J214" s="375"/>
      <c r="K214" s="389"/>
    </row>
    <row r="215" ht="15" customHeight="1">
      <c r="B215" s="388"/>
      <c r="C215" s="356"/>
      <c r="D215" s="356"/>
      <c r="E215" s="356"/>
      <c r="F215" s="349">
        <v>4</v>
      </c>
      <c r="G215" s="334"/>
      <c r="H215" s="375" t="s">
        <v>912</v>
      </c>
      <c r="I215" s="375"/>
      <c r="J215" s="375"/>
      <c r="K215" s="389"/>
    </row>
    <row r="216" ht="12.75" customHeight="1">
      <c r="B216" s="392"/>
      <c r="C216" s="393"/>
      <c r="D216" s="393"/>
      <c r="E216" s="393"/>
      <c r="F216" s="393"/>
      <c r="G216" s="393"/>
      <c r="H216" s="393"/>
      <c r="I216" s="393"/>
      <c r="J216" s="393"/>
      <c r="K216" s="394"/>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DESKTOP-81LJ5SO\Michal</dc:creator>
  <cp:lastModifiedBy>DESKTOP-81LJ5SO\Michal</cp:lastModifiedBy>
  <dcterms:created xsi:type="dcterms:W3CDTF">2018-10-02T17:41:42Z</dcterms:created>
  <dcterms:modified xsi:type="dcterms:W3CDTF">2018-10-02T17:41:48Z</dcterms:modified>
</cp:coreProperties>
</file>