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CenkrosData\Export\"/>
    </mc:Choice>
  </mc:AlternateContent>
  <bookViews>
    <workbookView xWindow="0" yWindow="0" windowWidth="0" windowHeight="0"/>
  </bookViews>
  <sheets>
    <sheet name="Rekapitulácia stavby" sheetId="1" r:id="rId1"/>
    <sheet name="01 - SO 01 Búracie práce" sheetId="2" r:id="rId2"/>
    <sheet name="02 - SO 02- Architektúra" sheetId="3" r:id="rId3"/>
    <sheet name="a - Objekt   Elektroinšta..." sheetId="4" r:id="rId4"/>
    <sheet name="b - Objekt   Elektroinšta..." sheetId="5" r:id="rId5"/>
    <sheet name="c - Objekt   Elektroinšta..." sheetId="6" r:id="rId6"/>
    <sheet name="d - Objekt   Bleskozvod a..." sheetId="7" r:id="rId7"/>
    <sheet name="04 - SO 04 Zdravotechnika..." sheetId="8" r:id="rId8"/>
    <sheet name="05 - SO 05 Vykurovanie" sheetId="9" r:id="rId9"/>
    <sheet name="06 - SO 06 Spevnená plocha" sheetId="10" r:id="rId10"/>
    <sheet name="07 - SO 07 Plynoinštalácia" sheetId="11" r:id="rId11"/>
    <sheet name="08 - SO 08 Prípojka kanal..." sheetId="12" r:id="rId12"/>
    <sheet name="09 - SO 09 Prípojka plyn" sheetId="13" r:id="rId13"/>
    <sheet name="10 - SO 10 Prípojka vody" sheetId="14" r:id="rId14"/>
    <sheet name="11 - SO 11 Oplotenie" sheetId="15" r:id="rId15"/>
  </sheets>
  <definedNames>
    <definedName name="_xlnm.Print_Area" localSheetId="0">'Rekapitulácia stavby'!$D$4:$AO$76,'Rekapitulácia stavby'!$C$82:$AQ$109</definedName>
    <definedName name="_xlnm.Print_Titles" localSheetId="0">'Rekapitulácia stavby'!$92:$92</definedName>
    <definedName name="_xlnm._FilterDatabase" localSheetId="1" hidden="1">'01 - SO 01 Búracie práce'!$C$129:$K$227</definedName>
    <definedName name="_xlnm.Print_Area" localSheetId="1">'01 - SO 01 Búracie práce'!$C$4:$J$76,'01 - SO 01 Búracie práce'!$C$82:$J$111,'01 - SO 01 Búracie práce'!$C$117:$J$227</definedName>
    <definedName name="_xlnm.Print_Titles" localSheetId="1">'01 - SO 01 Búracie práce'!$129:$129</definedName>
    <definedName name="_xlnm._FilterDatabase" localSheetId="2" hidden="1">'02 - SO 02- Architektúra'!$C$139:$K$387</definedName>
    <definedName name="_xlnm.Print_Area" localSheetId="2">'02 - SO 02- Architektúra'!$C$4:$J$76,'02 - SO 02- Architektúra'!$C$82:$J$121,'02 - SO 02- Architektúra'!$C$127:$J$387</definedName>
    <definedName name="_xlnm.Print_Titles" localSheetId="2">'02 - SO 02- Architektúra'!$139:$139</definedName>
    <definedName name="_xlnm._FilterDatabase" localSheetId="3" hidden="1">'a - Objekt   Elektroinšta...'!$C$120:$K$181</definedName>
    <definedName name="_xlnm.Print_Area" localSheetId="3">'a - Objekt   Elektroinšta...'!$C$4:$J$76,'a - Objekt   Elektroinšta...'!$C$82:$J$102,'a - Objekt   Elektroinšta...'!$C$108:$J$181</definedName>
    <definedName name="_xlnm.Print_Titles" localSheetId="3">'a - Objekt   Elektroinšta...'!$120:$120</definedName>
    <definedName name="_xlnm._FilterDatabase" localSheetId="4" hidden="1">'b - Objekt   Elektroinšta...'!$C$121:$K$230</definedName>
    <definedName name="_xlnm.Print_Area" localSheetId="4">'b - Objekt   Elektroinšta...'!$C$4:$J$76,'b - Objekt   Elektroinšta...'!$C$82:$J$103,'b - Objekt   Elektroinšta...'!$C$109:$J$230</definedName>
    <definedName name="_xlnm.Print_Titles" localSheetId="4">'b - Objekt   Elektroinšta...'!$121:$121</definedName>
    <definedName name="_xlnm._FilterDatabase" localSheetId="5" hidden="1">'c - Objekt   Elektroinšta...'!$C$121:$K$209</definedName>
    <definedName name="_xlnm.Print_Area" localSheetId="5">'c - Objekt   Elektroinšta...'!$C$4:$J$76,'c - Objekt   Elektroinšta...'!$C$82:$J$103,'c - Objekt   Elektroinšta...'!$C$109:$J$209</definedName>
    <definedName name="_xlnm.Print_Titles" localSheetId="5">'c - Objekt   Elektroinšta...'!$121:$121</definedName>
    <definedName name="_xlnm._FilterDatabase" localSheetId="6" hidden="1">'d - Objekt   Bleskozvod a...'!$C$119:$K$168</definedName>
    <definedName name="_xlnm.Print_Area" localSheetId="6">'d - Objekt   Bleskozvod a...'!$C$4:$J$76,'d - Objekt   Bleskozvod a...'!$C$82:$J$101,'d - Objekt   Bleskozvod a...'!$C$107:$J$168</definedName>
    <definedName name="_xlnm.Print_Titles" localSheetId="6">'d - Objekt   Bleskozvod a...'!$119:$119</definedName>
    <definedName name="_xlnm._FilterDatabase" localSheetId="7" hidden="1">'04 - SO 04 Zdravotechnika...'!$C$133:$K$325</definedName>
    <definedName name="_xlnm.Print_Area" localSheetId="7">'04 - SO 04 Zdravotechnika...'!$C$4:$J$76,'04 - SO 04 Zdravotechnika...'!$C$82:$J$115,'04 - SO 04 Zdravotechnika...'!$C$121:$J$325</definedName>
    <definedName name="_xlnm.Print_Titles" localSheetId="7">'04 - SO 04 Zdravotechnika...'!$133:$133</definedName>
    <definedName name="_xlnm._FilterDatabase" localSheetId="8" hidden="1">'05 - SO 05 Vykurovanie'!$C$130:$K$280</definedName>
    <definedName name="_xlnm.Print_Area" localSheetId="8">'05 - SO 05 Vykurovanie'!$C$4:$J$76,'05 - SO 05 Vykurovanie'!$C$82:$J$112,'05 - SO 05 Vykurovanie'!$C$118:$J$280</definedName>
    <definedName name="_xlnm.Print_Titles" localSheetId="8">'05 - SO 05 Vykurovanie'!$130:$130</definedName>
    <definedName name="_xlnm._FilterDatabase" localSheetId="9" hidden="1">'06 - SO 06 Spevnená plocha'!$C$124:$K$165</definedName>
    <definedName name="_xlnm.Print_Area" localSheetId="9">'06 - SO 06 Spevnená plocha'!$C$4:$J$76,'06 - SO 06 Spevnená plocha'!$C$82:$J$106,'06 - SO 06 Spevnená plocha'!$C$112:$J$165</definedName>
    <definedName name="_xlnm.Print_Titles" localSheetId="9">'06 - SO 06 Spevnená plocha'!$124:$124</definedName>
    <definedName name="_xlnm._FilterDatabase" localSheetId="10" hidden="1">'07 - SO 07 Plynoinštalácia'!$C$123:$K$158</definedName>
    <definedName name="_xlnm.Print_Area" localSheetId="10">'07 - SO 07 Plynoinštalácia'!$C$4:$J$76,'07 - SO 07 Plynoinštalácia'!$C$82:$J$105,'07 - SO 07 Plynoinštalácia'!$C$111:$J$158</definedName>
    <definedName name="_xlnm.Print_Titles" localSheetId="10">'07 - SO 07 Plynoinštalácia'!$123:$123</definedName>
    <definedName name="_xlnm._FilterDatabase" localSheetId="11" hidden="1">'08 - SO 08 Prípojka kanal...'!$C$121:$K$175</definedName>
    <definedName name="_xlnm.Print_Area" localSheetId="11">'08 - SO 08 Prípojka kanal...'!$C$4:$J$76,'08 - SO 08 Prípojka kanal...'!$C$82:$J$103,'08 - SO 08 Prípojka kanal...'!$C$109:$J$175</definedName>
    <definedName name="_xlnm.Print_Titles" localSheetId="11">'08 - SO 08 Prípojka kanal...'!$121:$121</definedName>
    <definedName name="_xlnm._FilterDatabase" localSheetId="12" hidden="1">'09 - SO 09 Prípojka plyn'!$C$122:$K$174</definedName>
    <definedName name="_xlnm.Print_Area" localSheetId="12">'09 - SO 09 Prípojka plyn'!$C$4:$J$76,'09 - SO 09 Prípojka plyn'!$C$82:$J$104,'09 - SO 09 Prípojka plyn'!$C$110:$J$174</definedName>
    <definedName name="_xlnm.Print_Titles" localSheetId="12">'09 - SO 09 Prípojka plyn'!$122:$122</definedName>
    <definedName name="_xlnm._FilterDatabase" localSheetId="13" hidden="1">'10 - SO 10 Prípojka vody'!$C$127:$K$212</definedName>
    <definedName name="_xlnm.Print_Area" localSheetId="13">'10 - SO 10 Prípojka vody'!$C$4:$J$76,'10 - SO 10 Prípojka vody'!$C$82:$J$109,'10 - SO 10 Prípojka vody'!$C$115:$J$212</definedName>
    <definedName name="_xlnm.Print_Titles" localSheetId="13">'10 - SO 10 Prípojka vody'!$127:$127</definedName>
    <definedName name="_xlnm._FilterDatabase" localSheetId="14" hidden="1">'11 - SO 11 Oplotenie'!$C$121:$K$152</definedName>
    <definedName name="_xlnm.Print_Area" localSheetId="14">'11 - SO 11 Oplotenie'!$C$4:$J$76,'11 - SO 11 Oplotenie'!$C$82:$J$103,'11 - SO 11 Oplotenie'!$C$109:$J$152</definedName>
    <definedName name="_xlnm.Print_Titles" localSheetId="14">'11 - SO 11 Oplotenie'!$121:$121</definedName>
  </definedNames>
  <calcPr/>
</workbook>
</file>

<file path=xl/calcChain.xml><?xml version="1.0" encoding="utf-8"?>
<calcChain xmlns="http://schemas.openxmlformats.org/spreadsheetml/2006/main">
  <c i="15" l="1" r="P134"/>
  <c r="J37"/>
  <c r="J36"/>
  <c i="1" r="AY108"/>
  <c i="15" r="J35"/>
  <c i="1" r="AX108"/>
  <c i="15"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8"/>
  <c r="BH138"/>
  <c r="BG138"/>
  <c r="BE138"/>
  <c r="T138"/>
  <c r="T137"/>
  <c r="R138"/>
  <c r="R137"/>
  <c r="P138"/>
  <c r="P137"/>
  <c r="BI136"/>
  <c r="BH136"/>
  <c r="BG136"/>
  <c r="BE136"/>
  <c r="T136"/>
  <c r="R136"/>
  <c r="P136"/>
  <c r="BI135"/>
  <c r="BH135"/>
  <c r="BG135"/>
  <c r="BE135"/>
  <c r="T135"/>
  <c r="R135"/>
  <c r="P135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F116"/>
  <c r="E114"/>
  <c r="F89"/>
  <c r="E87"/>
  <c r="J24"/>
  <c r="E24"/>
  <c r="J119"/>
  <c r="J23"/>
  <c r="J21"/>
  <c r="E21"/>
  <c r="J91"/>
  <c r="J20"/>
  <c r="J18"/>
  <c r="E18"/>
  <c r="F92"/>
  <c r="J17"/>
  <c r="J15"/>
  <c r="E15"/>
  <c r="F91"/>
  <c r="J14"/>
  <c r="J12"/>
  <c r="J116"/>
  <c r="E7"/>
  <c r="E112"/>
  <c i="14" r="J37"/>
  <c r="J36"/>
  <c i="1" r="AY107"/>
  <c i="14" r="J35"/>
  <c i="1" r="AX107"/>
  <c i="14"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2"/>
  <c r="BH192"/>
  <c r="BG192"/>
  <c r="BE192"/>
  <c r="T192"/>
  <c r="T191"/>
  <c r="R192"/>
  <c r="R191"/>
  <c r="P192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2"/>
  <c r="BH152"/>
  <c r="BG152"/>
  <c r="BE152"/>
  <c r="T152"/>
  <c r="T151"/>
  <c r="R152"/>
  <c r="R151"/>
  <c r="P152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6"/>
  <c r="BH146"/>
  <c r="BG146"/>
  <c r="BE146"/>
  <c r="T146"/>
  <c r="T145"/>
  <c r="R146"/>
  <c r="R145"/>
  <c r="P146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F122"/>
  <c r="E120"/>
  <c r="F89"/>
  <c r="E87"/>
  <c r="J24"/>
  <c r="E24"/>
  <c r="J92"/>
  <c r="J23"/>
  <c r="J21"/>
  <c r="E21"/>
  <c r="J124"/>
  <c r="J20"/>
  <c r="J18"/>
  <c r="E18"/>
  <c r="F125"/>
  <c r="J17"/>
  <c r="J15"/>
  <c r="E15"/>
  <c r="F91"/>
  <c r="J14"/>
  <c r="J12"/>
  <c r="J122"/>
  <c r="E7"/>
  <c r="E85"/>
  <c i="13" r="J37"/>
  <c r="J36"/>
  <c i="1" r="AY106"/>
  <c i="13" r="J35"/>
  <c i="1" r="AX106"/>
  <c i="13"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T147"/>
  <c r="T146"/>
  <c r="R148"/>
  <c r="R147"/>
  <c r="R146"/>
  <c r="P148"/>
  <c r="P147"/>
  <c r="P146"/>
  <c r="BI145"/>
  <c r="BH145"/>
  <c r="BG145"/>
  <c r="BE145"/>
  <c r="T145"/>
  <c r="T144"/>
  <c r="R145"/>
  <c r="R144"/>
  <c r="P145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F117"/>
  <c r="E115"/>
  <c r="F89"/>
  <c r="E87"/>
  <c r="J24"/>
  <c r="E24"/>
  <c r="J120"/>
  <c r="J23"/>
  <c r="J21"/>
  <c r="E21"/>
  <c r="J119"/>
  <c r="J20"/>
  <c r="J18"/>
  <c r="E18"/>
  <c r="F92"/>
  <c r="J17"/>
  <c r="J15"/>
  <c r="E15"/>
  <c r="F119"/>
  <c r="J14"/>
  <c r="J12"/>
  <c r="J117"/>
  <c r="E7"/>
  <c r="E113"/>
  <c i="12" r="J37"/>
  <c r="J36"/>
  <c i="1" r="AY105"/>
  <c i="12" r="J35"/>
  <c i="1" r="AX105"/>
  <c i="12"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4"/>
  <c r="BH164"/>
  <c r="BG164"/>
  <c r="BE164"/>
  <c r="T164"/>
  <c r="R164"/>
  <c r="P164"/>
  <c r="BI163"/>
  <c r="BH163"/>
  <c r="BG163"/>
  <c r="BE163"/>
  <c r="T163"/>
  <c r="R163"/>
  <c r="P163"/>
  <c r="BI160"/>
  <c r="BH160"/>
  <c r="BG160"/>
  <c r="BE160"/>
  <c r="T160"/>
  <c r="T159"/>
  <c r="R160"/>
  <c r="R159"/>
  <c r="P160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F116"/>
  <c r="E114"/>
  <c r="F89"/>
  <c r="E87"/>
  <c r="J24"/>
  <c r="E24"/>
  <c r="J119"/>
  <c r="J23"/>
  <c r="J21"/>
  <c r="E21"/>
  <c r="J91"/>
  <c r="J20"/>
  <c r="J18"/>
  <c r="E18"/>
  <c r="F119"/>
  <c r="J17"/>
  <c r="J15"/>
  <c r="E15"/>
  <c r="F118"/>
  <c r="J14"/>
  <c r="J12"/>
  <c r="J89"/>
  <c r="E7"/>
  <c r="E85"/>
  <c i="11" r="J37"/>
  <c r="J36"/>
  <c i="1" r="AY104"/>
  <c i="11" r="J35"/>
  <c i="1" r="AX104"/>
  <c i="11"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3"/>
  <c r="BH153"/>
  <c r="BG153"/>
  <c r="BE153"/>
  <c r="T153"/>
  <c r="T152"/>
  <c r="R153"/>
  <c r="R152"/>
  <c r="P153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5"/>
  <c r="BH135"/>
  <c r="BG135"/>
  <c r="BE135"/>
  <c r="T135"/>
  <c r="T134"/>
  <c r="R135"/>
  <c r="R134"/>
  <c r="P135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F118"/>
  <c r="E116"/>
  <c r="F89"/>
  <c r="E87"/>
  <c r="J24"/>
  <c r="E24"/>
  <c r="J92"/>
  <c r="J23"/>
  <c r="J21"/>
  <c r="E21"/>
  <c r="J91"/>
  <c r="J20"/>
  <c r="J18"/>
  <c r="E18"/>
  <c r="F121"/>
  <c r="J17"/>
  <c r="J15"/>
  <c r="E15"/>
  <c r="F120"/>
  <c r="J14"/>
  <c r="J12"/>
  <c r="J89"/>
  <c r="E7"/>
  <c r="E114"/>
  <c i="10" r="J37"/>
  <c r="J36"/>
  <c i="1" r="AY103"/>
  <c i="10" r="J35"/>
  <c i="1" r="AX103"/>
  <c i="10" r="BI165"/>
  <c r="BH165"/>
  <c r="BG165"/>
  <c r="BE165"/>
  <c r="T165"/>
  <c r="T164"/>
  <c r="T163"/>
  <c r="R165"/>
  <c r="R164"/>
  <c r="R163"/>
  <c r="P165"/>
  <c r="P164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7"/>
  <c r="BH157"/>
  <c r="BG157"/>
  <c r="BE157"/>
  <c r="T157"/>
  <c r="R157"/>
  <c r="P157"/>
  <c r="BI156"/>
  <c r="BH156"/>
  <c r="BG156"/>
  <c r="BE156"/>
  <c r="T156"/>
  <c r="R156"/>
  <c r="P156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F119"/>
  <c r="E117"/>
  <c r="F89"/>
  <c r="E87"/>
  <c r="J24"/>
  <c r="E24"/>
  <c r="J122"/>
  <c r="J23"/>
  <c r="J21"/>
  <c r="E21"/>
  <c r="J91"/>
  <c r="J20"/>
  <c r="J18"/>
  <c r="E18"/>
  <c r="F122"/>
  <c r="J17"/>
  <c r="J15"/>
  <c r="E15"/>
  <c r="F121"/>
  <c r="J14"/>
  <c r="J12"/>
  <c r="J119"/>
  <c r="E7"/>
  <c r="E115"/>
  <c i="9" r="J37"/>
  <c r="J36"/>
  <c i="1" r="AY102"/>
  <c i="9" r="J35"/>
  <c i="1" r="AX102"/>
  <c i="9"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2"/>
  <c r="BH272"/>
  <c r="BG272"/>
  <c r="BE272"/>
  <c r="T272"/>
  <c r="R272"/>
  <c r="P272"/>
  <c r="BI271"/>
  <c r="BH271"/>
  <c r="BG271"/>
  <c r="BE271"/>
  <c r="T271"/>
  <c r="R271"/>
  <c r="P271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T147"/>
  <c r="R148"/>
  <c r="R147"/>
  <c r="P148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7"/>
  <c r="BH137"/>
  <c r="BG137"/>
  <c r="BE137"/>
  <c r="T137"/>
  <c r="T136"/>
  <c r="R137"/>
  <c r="R136"/>
  <c r="P137"/>
  <c r="P136"/>
  <c r="BI135"/>
  <c r="BH135"/>
  <c r="BG135"/>
  <c r="BE135"/>
  <c r="T135"/>
  <c r="R135"/>
  <c r="P135"/>
  <c r="BI134"/>
  <c r="BH134"/>
  <c r="BG134"/>
  <c r="BE134"/>
  <c r="T134"/>
  <c r="R134"/>
  <c r="P134"/>
  <c r="F125"/>
  <c r="E123"/>
  <c r="F89"/>
  <c r="E87"/>
  <c r="J24"/>
  <c r="E24"/>
  <c r="J128"/>
  <c r="J23"/>
  <c r="J21"/>
  <c r="E21"/>
  <c r="J91"/>
  <c r="J20"/>
  <c r="J18"/>
  <c r="E18"/>
  <c r="F92"/>
  <c r="J17"/>
  <c r="J15"/>
  <c r="E15"/>
  <c r="F127"/>
  <c r="J14"/>
  <c r="J12"/>
  <c r="J89"/>
  <c r="E7"/>
  <c r="E121"/>
  <c i="8" r="J37"/>
  <c r="J36"/>
  <c i="1" r="AY101"/>
  <c i="8" r="J35"/>
  <c i="1" r="AX101"/>
  <c i="8" r="BI325"/>
  <c r="BH325"/>
  <c r="BG325"/>
  <c r="BE325"/>
  <c r="T325"/>
  <c r="R325"/>
  <c r="P325"/>
  <c r="BI324"/>
  <c r="BH324"/>
  <c r="BG324"/>
  <c r="BE324"/>
  <c r="T324"/>
  <c r="R324"/>
  <c r="P324"/>
  <c r="BI321"/>
  <c r="BH321"/>
  <c r="BG321"/>
  <c r="BE321"/>
  <c r="T321"/>
  <c r="R321"/>
  <c r="P321"/>
  <c r="BI320"/>
  <c r="BH320"/>
  <c r="BG320"/>
  <c r="BE320"/>
  <c r="T320"/>
  <c r="R320"/>
  <c r="P320"/>
  <c r="BI319"/>
  <c r="BH319"/>
  <c r="BG319"/>
  <c r="BE319"/>
  <c r="T319"/>
  <c r="R319"/>
  <c r="P319"/>
  <c r="BI317"/>
  <c r="BH317"/>
  <c r="BG317"/>
  <c r="BE317"/>
  <c r="T317"/>
  <c r="R317"/>
  <c r="P317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1"/>
  <c r="BH311"/>
  <c r="BG311"/>
  <c r="BE311"/>
  <c r="T311"/>
  <c r="R311"/>
  <c r="P311"/>
  <c r="BI310"/>
  <c r="BH310"/>
  <c r="BG310"/>
  <c r="BE310"/>
  <c r="T310"/>
  <c r="R310"/>
  <c r="P310"/>
  <c r="BI309"/>
  <c r="BH309"/>
  <c r="BG309"/>
  <c r="BE309"/>
  <c r="T309"/>
  <c r="R309"/>
  <c r="P309"/>
  <c r="BI306"/>
  <c r="BH306"/>
  <c r="BG306"/>
  <c r="BE306"/>
  <c r="T306"/>
  <c r="R306"/>
  <c r="P306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8"/>
  <c r="BH178"/>
  <c r="BG178"/>
  <c r="BE178"/>
  <c r="T178"/>
  <c r="T177"/>
  <c r="R178"/>
  <c r="R177"/>
  <c r="P178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8"/>
  <c r="BH158"/>
  <c r="BG158"/>
  <c r="BE158"/>
  <c r="T158"/>
  <c r="R158"/>
  <c r="P158"/>
  <c r="BI157"/>
  <c r="BH157"/>
  <c r="BG157"/>
  <c r="BE157"/>
  <c r="T157"/>
  <c r="R157"/>
  <c r="P157"/>
  <c r="BI155"/>
  <c r="BH155"/>
  <c r="BG155"/>
  <c r="BE155"/>
  <c r="T155"/>
  <c r="T154"/>
  <c r="R155"/>
  <c r="R154"/>
  <c r="P155"/>
  <c r="P154"/>
  <c r="BI153"/>
  <c r="BH153"/>
  <c r="BG153"/>
  <c r="BE153"/>
  <c r="T153"/>
  <c r="T152"/>
  <c r="R153"/>
  <c r="R152"/>
  <c r="P153"/>
  <c r="P152"/>
  <c r="BI151"/>
  <c r="BH151"/>
  <c r="BG151"/>
  <c r="BE151"/>
  <c r="T151"/>
  <c r="T150"/>
  <c r="R151"/>
  <c r="R150"/>
  <c r="P151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F128"/>
  <c r="E126"/>
  <c r="F89"/>
  <c r="E87"/>
  <c r="J24"/>
  <c r="E24"/>
  <c r="J131"/>
  <c r="J23"/>
  <c r="J21"/>
  <c r="E21"/>
  <c r="J91"/>
  <c r="J20"/>
  <c r="J18"/>
  <c r="E18"/>
  <c r="F131"/>
  <c r="J17"/>
  <c r="J15"/>
  <c r="E15"/>
  <c r="F91"/>
  <c r="J14"/>
  <c r="J12"/>
  <c r="J128"/>
  <c r="E7"/>
  <c r="E85"/>
  <c i="7" r="J37"/>
  <c r="J36"/>
  <c i="1" r="AY100"/>
  <c i="7" r="J35"/>
  <c i="1" r="AX100"/>
  <c i="7"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F114"/>
  <c r="E112"/>
  <c r="F89"/>
  <c r="E87"/>
  <c r="J24"/>
  <c r="E24"/>
  <c r="J92"/>
  <c r="J23"/>
  <c r="J21"/>
  <c r="E21"/>
  <c r="J116"/>
  <c r="J20"/>
  <c r="J18"/>
  <c r="E18"/>
  <c r="F117"/>
  <c r="J17"/>
  <c r="J15"/>
  <c r="E15"/>
  <c r="F91"/>
  <c r="J14"/>
  <c r="J12"/>
  <c r="J114"/>
  <c r="E7"/>
  <c r="E110"/>
  <c i="6" r="J37"/>
  <c r="J36"/>
  <c i="1" r="AY99"/>
  <c i="6" r="J35"/>
  <c i="1" r="AX99"/>
  <c i="6"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F116"/>
  <c r="E114"/>
  <c r="F89"/>
  <c r="E87"/>
  <c r="J24"/>
  <c r="E24"/>
  <c r="J92"/>
  <c r="J23"/>
  <c r="J21"/>
  <c r="E21"/>
  <c r="J118"/>
  <c r="J20"/>
  <c r="J18"/>
  <c r="E18"/>
  <c r="F119"/>
  <c r="J17"/>
  <c r="J15"/>
  <c r="E15"/>
  <c r="F91"/>
  <c r="J14"/>
  <c r="J12"/>
  <c r="J89"/>
  <c r="E7"/>
  <c r="E85"/>
  <c i="5" r="J37"/>
  <c r="J36"/>
  <c i="1" r="AY98"/>
  <c i="5" r="J35"/>
  <c i="1" r="AX98"/>
  <c i="5"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F116"/>
  <c r="E114"/>
  <c r="F89"/>
  <c r="E87"/>
  <c r="J24"/>
  <c r="E24"/>
  <c r="J92"/>
  <c r="J23"/>
  <c r="J21"/>
  <c r="E21"/>
  <c r="J91"/>
  <c r="J20"/>
  <c r="J18"/>
  <c r="E18"/>
  <c r="F119"/>
  <c r="J17"/>
  <c r="J15"/>
  <c r="E15"/>
  <c r="F118"/>
  <c r="J14"/>
  <c r="J12"/>
  <c r="J89"/>
  <c r="E7"/>
  <c r="E112"/>
  <c i="4" r="J37"/>
  <c r="J36"/>
  <c i="1" r="AY97"/>
  <c i="4" r="J35"/>
  <c i="1" r="AX97"/>
  <c i="4"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F115"/>
  <c r="E113"/>
  <c r="F89"/>
  <c r="E87"/>
  <c r="J24"/>
  <c r="E24"/>
  <c r="J118"/>
  <c r="J23"/>
  <c r="J21"/>
  <c r="E21"/>
  <c r="J117"/>
  <c r="J20"/>
  <c r="J18"/>
  <c r="E18"/>
  <c r="F118"/>
  <c r="J17"/>
  <c r="J15"/>
  <c r="E15"/>
  <c r="F91"/>
  <c r="J14"/>
  <c r="J12"/>
  <c r="J115"/>
  <c r="E7"/>
  <c r="E85"/>
  <c i="3" r="J37"/>
  <c r="J36"/>
  <c i="1" r="AY96"/>
  <c i="3" r="J35"/>
  <c i="1" r="AX96"/>
  <c i="3" r="BI387"/>
  <c r="BH387"/>
  <c r="BG387"/>
  <c r="BE387"/>
  <c r="T387"/>
  <c r="R387"/>
  <c r="P387"/>
  <c r="BI386"/>
  <c r="BH386"/>
  <c r="BG386"/>
  <c r="BE386"/>
  <c r="T386"/>
  <c r="R386"/>
  <c r="P386"/>
  <c r="BI384"/>
  <c r="BH384"/>
  <c r="BG384"/>
  <c r="BE384"/>
  <c r="T384"/>
  <c r="T383"/>
  <c r="T382"/>
  <c r="R384"/>
  <c r="R383"/>
  <c r="R382"/>
  <c r="P384"/>
  <c r="P383"/>
  <c r="P382"/>
  <c r="BI381"/>
  <c r="BH381"/>
  <c r="BG381"/>
  <c r="BE381"/>
  <c r="T381"/>
  <c r="R381"/>
  <c r="P381"/>
  <c r="BI380"/>
  <c r="BH380"/>
  <c r="BG380"/>
  <c r="BE380"/>
  <c r="T380"/>
  <c r="R380"/>
  <c r="P380"/>
  <c r="BI378"/>
  <c r="BH378"/>
  <c r="BG378"/>
  <c r="BE378"/>
  <c r="T378"/>
  <c r="R378"/>
  <c r="P378"/>
  <c r="BI377"/>
  <c r="BH377"/>
  <c r="BG377"/>
  <c r="BE377"/>
  <c r="T377"/>
  <c r="R377"/>
  <c r="P377"/>
  <c r="BI376"/>
  <c r="BH376"/>
  <c r="BG376"/>
  <c r="BE376"/>
  <c r="T376"/>
  <c r="R376"/>
  <c r="P376"/>
  <c r="BI375"/>
  <c r="BH375"/>
  <c r="BG375"/>
  <c r="BE375"/>
  <c r="T375"/>
  <c r="R375"/>
  <c r="P375"/>
  <c r="BI373"/>
  <c r="BH373"/>
  <c r="BG373"/>
  <c r="BE373"/>
  <c r="T373"/>
  <c r="R373"/>
  <c r="P373"/>
  <c r="BI372"/>
  <c r="BH372"/>
  <c r="BG372"/>
  <c r="BE372"/>
  <c r="T372"/>
  <c r="R372"/>
  <c r="P372"/>
  <c r="BI371"/>
  <c r="BH371"/>
  <c r="BG371"/>
  <c r="BE371"/>
  <c r="T371"/>
  <c r="R371"/>
  <c r="P371"/>
  <c r="BI370"/>
  <c r="BH370"/>
  <c r="BG370"/>
  <c r="BE370"/>
  <c r="T370"/>
  <c r="R370"/>
  <c r="P370"/>
  <c r="BI369"/>
  <c r="BH369"/>
  <c r="BG369"/>
  <c r="BE369"/>
  <c r="T369"/>
  <c r="R369"/>
  <c r="P369"/>
  <c r="BI368"/>
  <c r="BH368"/>
  <c r="BG368"/>
  <c r="BE368"/>
  <c r="T368"/>
  <c r="R368"/>
  <c r="P368"/>
  <c r="BI367"/>
  <c r="BH367"/>
  <c r="BG367"/>
  <c r="BE367"/>
  <c r="T367"/>
  <c r="R367"/>
  <c r="P367"/>
  <c r="BI366"/>
  <c r="BH366"/>
  <c r="BG366"/>
  <c r="BE366"/>
  <c r="T366"/>
  <c r="R366"/>
  <c r="P366"/>
  <c r="BI365"/>
  <c r="BH365"/>
  <c r="BG365"/>
  <c r="BE365"/>
  <c r="T365"/>
  <c r="R365"/>
  <c r="P365"/>
  <c r="BI364"/>
  <c r="BH364"/>
  <c r="BG364"/>
  <c r="BE364"/>
  <c r="T364"/>
  <c r="R364"/>
  <c r="P364"/>
  <c r="BI363"/>
  <c r="BH363"/>
  <c r="BG363"/>
  <c r="BE363"/>
  <c r="T363"/>
  <c r="R363"/>
  <c r="P363"/>
  <c r="BI362"/>
  <c r="BH362"/>
  <c r="BG362"/>
  <c r="BE362"/>
  <c r="T362"/>
  <c r="R362"/>
  <c r="P362"/>
  <c r="BI360"/>
  <c r="BH360"/>
  <c r="BG360"/>
  <c r="BE360"/>
  <c r="T360"/>
  <c r="R360"/>
  <c r="P360"/>
  <c r="BI359"/>
  <c r="BH359"/>
  <c r="BG359"/>
  <c r="BE359"/>
  <c r="T359"/>
  <c r="R359"/>
  <c r="P359"/>
  <c r="BI358"/>
  <c r="BH358"/>
  <c r="BG358"/>
  <c r="BE358"/>
  <c r="T358"/>
  <c r="R358"/>
  <c r="P358"/>
  <c r="BI357"/>
  <c r="BH357"/>
  <c r="BG357"/>
  <c r="BE357"/>
  <c r="T357"/>
  <c r="R357"/>
  <c r="P357"/>
  <c r="BI356"/>
  <c r="BH356"/>
  <c r="BG356"/>
  <c r="BE356"/>
  <c r="T356"/>
  <c r="R356"/>
  <c r="P356"/>
  <c r="BI355"/>
  <c r="BH355"/>
  <c r="BG355"/>
  <c r="BE355"/>
  <c r="T355"/>
  <c r="R355"/>
  <c r="P355"/>
  <c r="BI354"/>
  <c r="BH354"/>
  <c r="BG354"/>
  <c r="BE354"/>
  <c r="T354"/>
  <c r="R354"/>
  <c r="P354"/>
  <c r="BI353"/>
  <c r="BH353"/>
  <c r="BG353"/>
  <c r="BE353"/>
  <c r="T353"/>
  <c r="R353"/>
  <c r="P353"/>
  <c r="BI351"/>
  <c r="BH351"/>
  <c r="BG351"/>
  <c r="BE351"/>
  <c r="T351"/>
  <c r="R351"/>
  <c r="P351"/>
  <c r="BI350"/>
  <c r="BH350"/>
  <c r="BG350"/>
  <c r="BE350"/>
  <c r="T350"/>
  <c r="R350"/>
  <c r="P350"/>
  <c r="BI349"/>
  <c r="BH349"/>
  <c r="BG349"/>
  <c r="BE349"/>
  <c r="T349"/>
  <c r="R349"/>
  <c r="P349"/>
  <c r="BI348"/>
  <c r="BH348"/>
  <c r="BG348"/>
  <c r="BE348"/>
  <c r="T348"/>
  <c r="R348"/>
  <c r="P348"/>
  <c r="BI347"/>
  <c r="BH347"/>
  <c r="BG347"/>
  <c r="BE347"/>
  <c r="T347"/>
  <c r="R347"/>
  <c r="P347"/>
  <c r="BI345"/>
  <c r="BH345"/>
  <c r="BG345"/>
  <c r="BE345"/>
  <c r="T345"/>
  <c r="R345"/>
  <c r="P345"/>
  <c r="BI344"/>
  <c r="BH344"/>
  <c r="BG344"/>
  <c r="BE344"/>
  <c r="T344"/>
  <c r="R344"/>
  <c r="P344"/>
  <c r="BI343"/>
  <c r="BH343"/>
  <c r="BG343"/>
  <c r="BE343"/>
  <c r="T343"/>
  <c r="R343"/>
  <c r="P343"/>
  <c r="BI342"/>
  <c r="BH342"/>
  <c r="BG342"/>
  <c r="BE342"/>
  <c r="T342"/>
  <c r="R342"/>
  <c r="P342"/>
  <c r="BI341"/>
  <c r="BH341"/>
  <c r="BG341"/>
  <c r="BE341"/>
  <c r="T341"/>
  <c r="R341"/>
  <c r="P341"/>
  <c r="BI339"/>
  <c r="BH339"/>
  <c r="BG339"/>
  <c r="BE339"/>
  <c r="T339"/>
  <c r="R339"/>
  <c r="P339"/>
  <c r="BI338"/>
  <c r="BH338"/>
  <c r="BG338"/>
  <c r="BE338"/>
  <c r="T338"/>
  <c r="R338"/>
  <c r="P338"/>
  <c r="BI337"/>
  <c r="BH337"/>
  <c r="BG337"/>
  <c r="BE337"/>
  <c r="T337"/>
  <c r="R337"/>
  <c r="P337"/>
  <c r="BI336"/>
  <c r="BH336"/>
  <c r="BG336"/>
  <c r="BE336"/>
  <c r="T336"/>
  <c r="R336"/>
  <c r="P336"/>
  <c r="BI335"/>
  <c r="BH335"/>
  <c r="BG335"/>
  <c r="BE335"/>
  <c r="T335"/>
  <c r="R335"/>
  <c r="P335"/>
  <c r="BI334"/>
  <c r="BH334"/>
  <c r="BG334"/>
  <c r="BE334"/>
  <c r="T334"/>
  <c r="R334"/>
  <c r="P334"/>
  <c r="BI333"/>
  <c r="BH333"/>
  <c r="BG333"/>
  <c r="BE333"/>
  <c r="T333"/>
  <c r="R333"/>
  <c r="P333"/>
  <c r="BI332"/>
  <c r="BH332"/>
  <c r="BG332"/>
  <c r="BE332"/>
  <c r="T332"/>
  <c r="R332"/>
  <c r="P332"/>
  <c r="BI331"/>
  <c r="BH331"/>
  <c r="BG331"/>
  <c r="BE331"/>
  <c r="T331"/>
  <c r="R331"/>
  <c r="P331"/>
  <c r="BI330"/>
  <c r="BH330"/>
  <c r="BG330"/>
  <c r="BE330"/>
  <c r="T330"/>
  <c r="R330"/>
  <c r="P330"/>
  <c r="BI329"/>
  <c r="BH329"/>
  <c r="BG329"/>
  <c r="BE329"/>
  <c r="T329"/>
  <c r="R329"/>
  <c r="P329"/>
  <c r="BI328"/>
  <c r="BH328"/>
  <c r="BG328"/>
  <c r="BE328"/>
  <c r="T328"/>
  <c r="R328"/>
  <c r="P328"/>
  <c r="BI327"/>
  <c r="BH327"/>
  <c r="BG327"/>
  <c r="BE327"/>
  <c r="T327"/>
  <c r="R327"/>
  <c r="P327"/>
  <c r="BI326"/>
  <c r="BH326"/>
  <c r="BG326"/>
  <c r="BE326"/>
  <c r="T326"/>
  <c r="R326"/>
  <c r="P326"/>
  <c r="BI325"/>
  <c r="BH325"/>
  <c r="BG325"/>
  <c r="BE325"/>
  <c r="T325"/>
  <c r="R325"/>
  <c r="P325"/>
  <c r="BI324"/>
  <c r="BH324"/>
  <c r="BG324"/>
  <c r="BE324"/>
  <c r="T324"/>
  <c r="R324"/>
  <c r="P324"/>
  <c r="BI323"/>
  <c r="BH323"/>
  <c r="BG323"/>
  <c r="BE323"/>
  <c r="T323"/>
  <c r="R323"/>
  <c r="P323"/>
  <c r="BI322"/>
  <c r="BH322"/>
  <c r="BG322"/>
  <c r="BE322"/>
  <c r="T322"/>
  <c r="R322"/>
  <c r="P322"/>
  <c r="BI321"/>
  <c r="BH321"/>
  <c r="BG321"/>
  <c r="BE321"/>
  <c r="T321"/>
  <c r="R321"/>
  <c r="P321"/>
  <c r="BI320"/>
  <c r="BH320"/>
  <c r="BG320"/>
  <c r="BE320"/>
  <c r="T320"/>
  <c r="R320"/>
  <c r="P320"/>
  <c r="BI319"/>
  <c r="BH319"/>
  <c r="BG319"/>
  <c r="BE319"/>
  <c r="T319"/>
  <c r="R319"/>
  <c r="P319"/>
  <c r="BI318"/>
  <c r="BH318"/>
  <c r="BG318"/>
  <c r="BE318"/>
  <c r="T318"/>
  <c r="R318"/>
  <c r="P318"/>
  <c r="BI317"/>
  <c r="BH317"/>
  <c r="BG317"/>
  <c r="BE317"/>
  <c r="T317"/>
  <c r="R317"/>
  <c r="P317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11"/>
  <c r="BH311"/>
  <c r="BG311"/>
  <c r="BE311"/>
  <c r="T311"/>
  <c r="R311"/>
  <c r="P311"/>
  <c r="BI310"/>
  <c r="BH310"/>
  <c r="BG310"/>
  <c r="BE310"/>
  <c r="T310"/>
  <c r="R310"/>
  <c r="P310"/>
  <c r="BI309"/>
  <c r="BH309"/>
  <c r="BG309"/>
  <c r="BE309"/>
  <c r="T309"/>
  <c r="R309"/>
  <c r="P309"/>
  <c r="BI308"/>
  <c r="BH308"/>
  <c r="BG308"/>
  <c r="BE308"/>
  <c r="T308"/>
  <c r="R308"/>
  <c r="P308"/>
  <c r="BI307"/>
  <c r="BH307"/>
  <c r="BG307"/>
  <c r="BE307"/>
  <c r="T307"/>
  <c r="R307"/>
  <c r="P307"/>
  <c r="BI306"/>
  <c r="BH306"/>
  <c r="BG306"/>
  <c r="BE306"/>
  <c r="T306"/>
  <c r="R306"/>
  <c r="P306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6"/>
  <c r="BH246"/>
  <c r="BG246"/>
  <c r="BE246"/>
  <c r="T246"/>
  <c r="R246"/>
  <c r="P246"/>
  <c r="BI245"/>
  <c r="BH245"/>
  <c r="BG245"/>
  <c r="BE245"/>
  <c r="T245"/>
  <c r="R245"/>
  <c r="P245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F134"/>
  <c r="E132"/>
  <c r="F89"/>
  <c r="E87"/>
  <c r="J24"/>
  <c r="E24"/>
  <c r="J137"/>
  <c r="J23"/>
  <c r="J21"/>
  <c r="E21"/>
  <c r="J91"/>
  <c r="J20"/>
  <c r="J18"/>
  <c r="E18"/>
  <c r="F137"/>
  <c r="J17"/>
  <c r="J15"/>
  <c r="E15"/>
  <c r="F91"/>
  <c r="J14"/>
  <c r="J12"/>
  <c r="J89"/>
  <c r="E7"/>
  <c r="E130"/>
  <c i="2" r="J37"/>
  <c r="J36"/>
  <c i="1" r="AY95"/>
  <c i="2" r="J35"/>
  <c i="1" r="AX95"/>
  <c i="2" r="BI227"/>
  <c r="BH227"/>
  <c r="BG227"/>
  <c r="BE227"/>
  <c r="T227"/>
  <c r="R227"/>
  <c r="P227"/>
  <c r="BI226"/>
  <c r="BH226"/>
  <c r="BG226"/>
  <c r="BE226"/>
  <c r="T226"/>
  <c r="R226"/>
  <c r="P226"/>
  <c r="BI224"/>
  <c r="BH224"/>
  <c r="BG224"/>
  <c r="BE224"/>
  <c r="T224"/>
  <c r="T223"/>
  <c r="R224"/>
  <c r="R223"/>
  <c r="P224"/>
  <c r="P223"/>
  <c r="BI222"/>
  <c r="BH222"/>
  <c r="BG222"/>
  <c r="BE222"/>
  <c r="T222"/>
  <c r="R222"/>
  <c r="P222"/>
  <c r="BI221"/>
  <c r="BH221"/>
  <c r="BG221"/>
  <c r="BE221"/>
  <c r="T221"/>
  <c r="R221"/>
  <c r="P221"/>
  <c r="BI219"/>
  <c r="BH219"/>
  <c r="BG219"/>
  <c r="BE219"/>
  <c r="T219"/>
  <c r="T218"/>
  <c r="R219"/>
  <c r="R218"/>
  <c r="P219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0"/>
  <c r="BH210"/>
  <c r="BG210"/>
  <c r="BE210"/>
  <c r="T210"/>
  <c r="R210"/>
  <c r="P210"/>
  <c r="BI209"/>
  <c r="BH209"/>
  <c r="BG209"/>
  <c r="BE209"/>
  <c r="T209"/>
  <c r="R209"/>
  <c r="P209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3"/>
  <c r="BH203"/>
  <c r="BG203"/>
  <c r="BE203"/>
  <c r="T203"/>
  <c r="T202"/>
  <c r="R203"/>
  <c r="R202"/>
  <c r="P203"/>
  <c r="P202"/>
  <c r="BI201"/>
  <c r="BH201"/>
  <c r="BG201"/>
  <c r="BE201"/>
  <c r="T201"/>
  <c r="R201"/>
  <c r="P201"/>
  <c r="BI200"/>
  <c r="BH200"/>
  <c r="BG200"/>
  <c r="BE200"/>
  <c r="T200"/>
  <c r="R200"/>
  <c r="P200"/>
  <c r="BI197"/>
  <c r="BH197"/>
  <c r="BG197"/>
  <c r="BE197"/>
  <c r="T197"/>
  <c r="R197"/>
  <c r="P197"/>
  <c r="BI196"/>
  <c r="BH196"/>
  <c r="BG196"/>
  <c r="BE196"/>
  <c r="T196"/>
  <c r="R196"/>
  <c r="P196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F124"/>
  <c r="E122"/>
  <c r="F89"/>
  <c r="E87"/>
  <c r="J24"/>
  <c r="E24"/>
  <c r="J127"/>
  <c r="J23"/>
  <c r="J21"/>
  <c r="E21"/>
  <c r="J126"/>
  <c r="J20"/>
  <c r="J18"/>
  <c r="E18"/>
  <c r="F127"/>
  <c r="J17"/>
  <c r="J15"/>
  <c r="E15"/>
  <c r="F126"/>
  <c r="J14"/>
  <c r="J12"/>
  <c r="J124"/>
  <c r="E7"/>
  <c r="E120"/>
  <c i="1" r="L90"/>
  <c r="AM90"/>
  <c r="AM89"/>
  <c r="L89"/>
  <c r="AM87"/>
  <c r="L87"/>
  <c r="L85"/>
  <c r="L84"/>
  <c i="2" r="BK216"/>
  <c r="BK212"/>
  <c r="J206"/>
  <c r="J203"/>
  <c r="BK196"/>
  <c r="J193"/>
  <c r="J190"/>
  <c r="BK184"/>
  <c r="BK180"/>
  <c r="BK178"/>
  <c r="BK175"/>
  <c r="BK172"/>
  <c r="BK169"/>
  <c r="J166"/>
  <c r="BK161"/>
  <c r="J159"/>
  <c r="J156"/>
  <c r="J152"/>
  <c r="BK148"/>
  <c r="BK144"/>
  <c r="BK141"/>
  <c r="BK138"/>
  <c r="J133"/>
  <c r="F33"/>
  <c i="3" r="J339"/>
  <c r="J321"/>
  <c r="BK292"/>
  <c r="BK263"/>
  <c r="J253"/>
  <c r="BK230"/>
  <c r="J213"/>
  <c r="BK196"/>
  <c r="BK164"/>
  <c r="J363"/>
  <c r="BK343"/>
  <c r="BK323"/>
  <c r="J304"/>
  <c r="BK278"/>
  <c r="BK235"/>
  <c r="BK214"/>
  <c r="J178"/>
  <c r="BK156"/>
  <c r="BK376"/>
  <c r="BK353"/>
  <c r="J302"/>
  <c r="J268"/>
  <c r="BK238"/>
  <c r="BK216"/>
  <c r="J197"/>
  <c r="J173"/>
  <c r="BK365"/>
  <c r="J327"/>
  <c r="BK316"/>
  <c r="BK282"/>
  <c r="J249"/>
  <c r="BK223"/>
  <c r="BK202"/>
  <c r="BK171"/>
  <c r="J150"/>
  <c r="J369"/>
  <c r="J330"/>
  <c r="BK309"/>
  <c r="BK288"/>
  <c r="BK271"/>
  <c r="J238"/>
  <c r="BK201"/>
  <c r="BK189"/>
  <c r="BK174"/>
  <c r="BK152"/>
  <c r="J386"/>
  <c r="BK320"/>
  <c r="BK300"/>
  <c r="J285"/>
  <c r="J258"/>
  <c r="J215"/>
  <c r="BK184"/>
  <c r="BK150"/>
  <c i="4" r="BK161"/>
  <c r="J177"/>
  <c r="BK153"/>
  <c r="J128"/>
  <c r="BK168"/>
  <c r="J139"/>
  <c r="BK124"/>
  <c r="BK157"/>
  <c r="J136"/>
  <c r="BK156"/>
  <c r="J133"/>
  <c r="BK177"/>
  <c r="BK134"/>
  <c r="J157"/>
  <c r="J147"/>
  <c r="BK160"/>
  <c r="J138"/>
  <c i="5" r="J214"/>
  <c r="BK202"/>
  <c r="BK149"/>
  <c r="BK224"/>
  <c r="BK193"/>
  <c r="J168"/>
  <c r="J151"/>
  <c r="BK221"/>
  <c r="BK181"/>
  <c r="BK162"/>
  <c r="BK131"/>
  <c r="BK198"/>
  <c r="BK188"/>
  <c r="J166"/>
  <c r="BK214"/>
  <c r="J198"/>
  <c r="J164"/>
  <c r="J141"/>
  <c r="J208"/>
  <c r="J181"/>
  <c r="J170"/>
  <c r="BK148"/>
  <c r="J207"/>
  <c r="BK176"/>
  <c r="J143"/>
  <c r="J128"/>
  <c r="BK210"/>
  <c r="BK184"/>
  <c r="BK146"/>
  <c i="6" r="BK197"/>
  <c r="BK158"/>
  <c r="J139"/>
  <c r="J169"/>
  <c r="BK148"/>
  <c r="BK206"/>
  <c r="BK182"/>
  <c r="J159"/>
  <c r="BK196"/>
  <c r="J182"/>
  <c r="J158"/>
  <c r="BK131"/>
  <c r="J187"/>
  <c r="J166"/>
  <c r="J150"/>
  <c r="J201"/>
  <c r="J175"/>
  <c r="J163"/>
  <c r="J143"/>
  <c r="BK208"/>
  <c r="J181"/>
  <c r="BK167"/>
  <c r="BK203"/>
  <c r="J144"/>
  <c i="7" r="BK154"/>
  <c r="J131"/>
  <c r="BK165"/>
  <c r="BK140"/>
  <c r="J153"/>
  <c r="J135"/>
  <c r="BK167"/>
  <c r="J155"/>
  <c r="J144"/>
  <c r="J124"/>
  <c r="BK137"/>
  <c r="BK142"/>
  <c r="BK161"/>
  <c r="BK147"/>
  <c i="8" r="J239"/>
  <c r="BK201"/>
  <c r="J176"/>
  <c r="BK163"/>
  <c r="BK143"/>
  <c r="J309"/>
  <c r="BK286"/>
  <c r="J263"/>
  <c r="BK238"/>
  <c r="BK213"/>
  <c r="J200"/>
  <c r="J183"/>
  <c r="J153"/>
  <c r="J301"/>
  <c r="BK273"/>
  <c r="BK241"/>
  <c r="J221"/>
  <c r="J209"/>
  <c r="BK193"/>
  <c r="J172"/>
  <c r="BK140"/>
  <c r="BK306"/>
  <c r="BK285"/>
  <c r="BK258"/>
  <c r="J243"/>
  <c r="J222"/>
  <c r="J185"/>
  <c r="J141"/>
  <c r="J283"/>
  <c r="BK262"/>
  <c r="J232"/>
  <c r="BK200"/>
  <c r="J162"/>
  <c r="BK139"/>
  <c r="J220"/>
  <c r="BK190"/>
  <c r="BK168"/>
  <c r="J295"/>
  <c r="J251"/>
  <c i="9" r="BK275"/>
  <c r="BK228"/>
  <c r="J204"/>
  <c r="BK194"/>
  <c r="BK180"/>
  <c r="J157"/>
  <c r="J268"/>
  <c r="J226"/>
  <c r="BK209"/>
  <c r="BK172"/>
  <c r="BK141"/>
  <c r="BK255"/>
  <c r="BK220"/>
  <c r="J194"/>
  <c r="BK176"/>
  <c r="BK155"/>
  <c r="BK276"/>
  <c r="BK240"/>
  <c r="BK208"/>
  <c r="J155"/>
  <c r="J143"/>
  <c r="J260"/>
  <c r="J221"/>
  <c r="BK205"/>
  <c r="BK179"/>
  <c r="J159"/>
  <c r="J275"/>
  <c r="J254"/>
  <c r="J240"/>
  <c r="J207"/>
  <c r="J169"/>
  <c r="BK148"/>
  <c r="J249"/>
  <c r="J203"/>
  <c r="BK158"/>
  <c r="BK267"/>
  <c r="BK232"/>
  <c r="J201"/>
  <c r="BK162"/>
  <c i="10" r="BK156"/>
  <c r="J149"/>
  <c r="J160"/>
  <c r="BK133"/>
  <c r="BK160"/>
  <c r="BK131"/>
  <c r="BK135"/>
  <c r="J154"/>
  <c r="J139"/>
  <c r="BK145"/>
  <c i="11" r="BK131"/>
  <c r="J141"/>
  <c r="BK140"/>
  <c r="BK127"/>
  <c r="BK156"/>
  <c r="J132"/>
  <c r="J151"/>
  <c i="12" r="J167"/>
  <c r="J146"/>
  <c r="J155"/>
  <c r="J158"/>
  <c r="BK134"/>
  <c r="J172"/>
  <c r="J148"/>
  <c r="BK133"/>
  <c r="J157"/>
  <c r="BK138"/>
  <c r="J166"/>
  <c r="BK157"/>
  <c r="J130"/>
  <c r="BK135"/>
  <c i="13" r="BK152"/>
  <c r="J129"/>
  <c r="BK156"/>
  <c r="J127"/>
  <c r="J157"/>
  <c r="J174"/>
  <c r="BK135"/>
  <c r="BK159"/>
  <c r="J133"/>
  <c r="J152"/>
  <c r="BK169"/>
  <c r="J155"/>
  <c r="BK162"/>
  <c i="14" r="J198"/>
  <c r="BK172"/>
  <c r="J143"/>
  <c r="J205"/>
  <c r="J185"/>
  <c r="BK166"/>
  <c r="BK152"/>
  <c r="J136"/>
  <c r="J181"/>
  <c r="BK167"/>
  <c r="BK210"/>
  <c r="BK190"/>
  <c r="BK170"/>
  <c r="J134"/>
  <c r="BK192"/>
  <c r="BK173"/>
  <c r="J142"/>
  <c r="J212"/>
  <c r="J195"/>
  <c r="J161"/>
  <c r="BK195"/>
  <c r="BK154"/>
  <c r="J152"/>
  <c i="15" r="J152"/>
  <c r="J146"/>
  <c r="BK148"/>
  <c r="J147"/>
  <c r="BK128"/>
  <c r="J126"/>
  <c r="BK129"/>
  <c i="2" r="J209"/>
  <c r="BK197"/>
  <c r="BK192"/>
  <c r="J188"/>
  <c r="BK183"/>
  <c r="J180"/>
  <c r="BK174"/>
  <c r="BK171"/>
  <c r="J168"/>
  <c r="BK163"/>
  <c r="J161"/>
  <c r="J157"/>
  <c r="J151"/>
  <c r="BK147"/>
  <c r="J144"/>
  <c r="J141"/>
  <c r="J138"/>
  <c r="BK135"/>
  <c i="1" r="AS94"/>
  <c i="3" r="BK359"/>
  <c r="J338"/>
  <c r="BK336"/>
  <c r="BK330"/>
  <c r="J315"/>
  <c r="BK299"/>
  <c r="J278"/>
  <c r="BK272"/>
  <c r="J252"/>
  <c r="BK160"/>
  <c r="BK372"/>
  <c r="J364"/>
  <c r="J359"/>
  <c r="J351"/>
  <c r="BK348"/>
  <c r="BK334"/>
  <c r="J316"/>
  <c r="BK286"/>
  <c r="J264"/>
  <c r="J251"/>
  <c r="BK225"/>
  <c r="J203"/>
  <c r="J179"/>
  <c r="BK149"/>
  <c r="BK350"/>
  <c r="J336"/>
  <c r="J313"/>
  <c r="BK291"/>
  <c r="BK264"/>
  <c r="BK229"/>
  <c r="BK200"/>
  <c r="J169"/>
  <c r="J153"/>
  <c r="BK366"/>
  <c r="BK339"/>
  <c r="J309"/>
  <c r="J282"/>
  <c r="BK233"/>
  <c r="J209"/>
  <c r="BK181"/>
  <c r="J160"/>
  <c r="BK355"/>
  <c r="BK326"/>
  <c r="J308"/>
  <c r="BK270"/>
  <c r="J240"/>
  <c r="BK198"/>
  <c r="J170"/>
  <c r="BK162"/>
  <c r="J368"/>
  <c r="J360"/>
  <c r="J307"/>
  <c r="J274"/>
  <c r="BK250"/>
  <c r="BK197"/>
  <c r="J192"/>
  <c r="J190"/>
  <c r="BK188"/>
  <c r="BK186"/>
  <c r="BK185"/>
  <c r="BK182"/>
  <c r="J174"/>
  <c r="BK169"/>
  <c r="J167"/>
  <c r="J163"/>
  <c r="J161"/>
  <c r="J159"/>
  <c r="BK151"/>
  <c r="J151"/>
  <c r="BK148"/>
  <c r="J376"/>
  <c r="BK357"/>
  <c r="J353"/>
  <c r="J349"/>
  <c r="J347"/>
  <c r="J345"/>
  <c r="J344"/>
  <c r="J342"/>
  <c r="BK325"/>
  <c r="J320"/>
  <c r="J317"/>
  <c r="J310"/>
  <c r="BK308"/>
  <c r="J297"/>
  <c r="J291"/>
  <c r="J276"/>
  <c r="BK273"/>
  <c r="J270"/>
  <c r="BK268"/>
  <c r="J267"/>
  <c r="BK265"/>
  <c r="BK261"/>
  <c r="BK255"/>
  <c r="BK254"/>
  <c r="J250"/>
  <c r="J237"/>
  <c r="J236"/>
  <c r="J235"/>
  <c r="J233"/>
  <c r="J230"/>
  <c r="J229"/>
  <c r="BK217"/>
  <c r="BK215"/>
  <c r="BK211"/>
  <c r="BK208"/>
  <c r="J200"/>
  <c r="J184"/>
  <c r="J162"/>
  <c r="BK381"/>
  <c r="J326"/>
  <c r="BK301"/>
  <c r="BK275"/>
  <c r="BK228"/>
  <c r="J208"/>
  <c r="J183"/>
  <c r="BK153"/>
  <c i="4" r="J164"/>
  <c r="BK139"/>
  <c r="J162"/>
  <c r="J134"/>
  <c r="BK173"/>
  <c r="BK147"/>
  <c r="J179"/>
  <c r="BK158"/>
  <c r="BK138"/>
  <c r="BK162"/>
  <c r="BK148"/>
  <c r="BK126"/>
  <c r="J167"/>
  <c r="J173"/>
  <c r="J153"/>
  <c r="BK137"/>
  <c r="BK144"/>
  <c r="BK136"/>
  <c i="5" r="J213"/>
  <c r="BK196"/>
  <c r="J161"/>
  <c r="J136"/>
  <c r="BK207"/>
  <c r="BK183"/>
  <c r="J142"/>
  <c r="BK215"/>
  <c r="J174"/>
  <c r="J160"/>
  <c r="BK129"/>
  <c r="BK211"/>
  <c r="J184"/>
  <c r="J138"/>
  <c r="J218"/>
  <c r="J194"/>
  <c r="BK171"/>
  <c r="J148"/>
  <c r="BK130"/>
  <c r="BK199"/>
  <c r="BK155"/>
  <c r="BK137"/>
  <c r="J199"/>
  <c r="J162"/>
  <c r="BK142"/>
  <c r="BK229"/>
  <c r="BK190"/>
  <c r="BK159"/>
  <c i="6" r="BK175"/>
  <c r="BK202"/>
  <c r="J191"/>
  <c r="BK190"/>
  <c r="J156"/>
  <c r="BK135"/>
  <c r="J203"/>
  <c r="J176"/>
  <c r="J153"/>
  <c r="J136"/>
  <c r="J192"/>
  <c r="J167"/>
  <c r="J152"/>
  <c r="BK130"/>
  <c r="J185"/>
  <c r="J171"/>
  <c r="BK154"/>
  <c r="BK186"/>
  <c r="BK160"/>
  <c r="J127"/>
  <c r="J184"/>
  <c r="BK152"/>
  <c r="J205"/>
  <c r="J141"/>
  <c i="7" r="BK155"/>
  <c r="J141"/>
  <c r="BK124"/>
  <c r="BK153"/>
  <c r="BK132"/>
  <c r="BK136"/>
  <c r="J159"/>
  <c r="BK138"/>
  <c r="BK130"/>
  <c r="BK145"/>
  <c r="J165"/>
  <c r="BK125"/>
  <c r="J156"/>
  <c r="J134"/>
  <c r="BK141"/>
  <c i="8" r="BK321"/>
  <c r="J303"/>
  <c r="J275"/>
  <c r="J256"/>
  <c r="J236"/>
  <c r="J213"/>
  <c r="J198"/>
  <c r="J169"/>
  <c r="J321"/>
  <c r="BK295"/>
  <c r="J273"/>
  <c r="BK252"/>
  <c r="BK246"/>
  <c r="BK216"/>
  <c r="BK175"/>
  <c r="BK153"/>
  <c r="J140"/>
  <c r="J298"/>
  <c r="BK277"/>
  <c r="J248"/>
  <c r="J228"/>
  <c r="J206"/>
  <c r="BK187"/>
  <c r="J167"/>
  <c r="BK317"/>
  <c r="BK298"/>
  <c r="BK282"/>
  <c r="BK243"/>
  <c r="J215"/>
  <c r="BK195"/>
  <c r="BK178"/>
  <c r="J161"/>
  <c r="J313"/>
  <c r="BK292"/>
  <c r="BK269"/>
  <c r="BK230"/>
  <c r="J207"/>
  <c r="J164"/>
  <c r="BK319"/>
  <c r="BK284"/>
  <c r="J258"/>
  <c r="BK226"/>
  <c r="J193"/>
  <c r="J155"/>
  <c r="BK232"/>
  <c r="BK218"/>
  <c r="BK192"/>
  <c r="J173"/>
  <c r="BK324"/>
  <c r="J296"/>
  <c r="BK274"/>
  <c r="J245"/>
  <c i="9" r="BK280"/>
  <c r="J262"/>
  <c r="BK219"/>
  <c r="J188"/>
  <c r="BK178"/>
  <c r="J162"/>
  <c r="BK262"/>
  <c r="BK218"/>
  <c r="BK191"/>
  <c r="BK166"/>
  <c r="BK277"/>
  <c r="J227"/>
  <c r="BK187"/>
  <c r="BK161"/>
  <c r="BK137"/>
  <c r="J241"/>
  <c r="J187"/>
  <c r="J152"/>
  <c r="BK134"/>
  <c r="J263"/>
  <c r="BK231"/>
  <c r="BK200"/>
  <c r="BK160"/>
  <c r="J280"/>
  <c r="J257"/>
  <c r="J242"/>
  <c r="J208"/>
  <c r="BK190"/>
  <c r="J168"/>
  <c r="BK256"/>
  <c r="J231"/>
  <c r="J140"/>
  <c r="BK260"/>
  <c r="BK235"/>
  <c r="BK193"/>
  <c r="BK156"/>
  <c i="10" r="J145"/>
  <c r="BK138"/>
  <c r="BK150"/>
  <c r="J130"/>
  <c r="J134"/>
  <c r="BK162"/>
  <c r="BK152"/>
  <c r="J133"/>
  <c r="J147"/>
  <c r="BK128"/>
  <c i="11" r="J157"/>
  <c r="BK128"/>
  <c r="BK132"/>
  <c r="BK138"/>
  <c r="J127"/>
  <c r="J130"/>
  <c r="BK130"/>
  <c i="12" r="BK166"/>
  <c r="BK132"/>
  <c r="BK141"/>
  <c r="J151"/>
  <c r="BK130"/>
  <c r="BK170"/>
  <c r="BK147"/>
  <c r="BK171"/>
  <c r="BK150"/>
  <c r="BK124"/>
  <c r="BK163"/>
  <c r="J160"/>
  <c r="J153"/>
  <c i="13" r="J169"/>
  <c r="J141"/>
  <c r="BK165"/>
  <c r="J142"/>
  <c r="BK167"/>
  <c r="BK142"/>
  <c r="BK157"/>
  <c r="J138"/>
  <c r="BK174"/>
  <c r="J140"/>
  <c r="J154"/>
  <c r="BK126"/>
  <c r="J158"/>
  <c r="J166"/>
  <c i="14" r="J189"/>
  <c r="BK159"/>
  <c r="BK207"/>
  <c r="J190"/>
  <c r="BK171"/>
  <c r="J150"/>
  <c r="BK132"/>
  <c r="BK176"/>
  <c r="J168"/>
  <c r="BK211"/>
  <c r="J188"/>
  <c r="J159"/>
  <c r="BK206"/>
  <c r="J171"/>
  <c r="BK146"/>
  <c r="J139"/>
  <c r="BK200"/>
  <c r="J166"/>
  <c r="BK135"/>
  <c r="BK178"/>
  <c r="BK141"/>
  <c r="J154"/>
  <c i="15" r="J127"/>
  <c r="J129"/>
  <c r="J136"/>
  <c r="BK149"/>
  <c r="BK133"/>
  <c r="BK142"/>
  <c i="2" r="BK227"/>
  <c r="J226"/>
  <c r="BK222"/>
  <c r="J221"/>
  <c r="J219"/>
  <c r="BK215"/>
  <c r="J214"/>
  <c r="J212"/>
  <c r="BK207"/>
  <c r="J205"/>
  <c r="BK200"/>
  <c r="J194"/>
  <c r="J191"/>
  <c r="BK187"/>
  <c r="J185"/>
  <c r="J181"/>
  <c r="BK177"/>
  <c r="J174"/>
  <c r="BK170"/>
  <c r="J167"/>
  <c r="J164"/>
  <c r="BK160"/>
  <c r="BK157"/>
  <c r="J154"/>
  <c r="BK149"/>
  <c r="BK142"/>
  <c r="BK137"/>
  <c r="J134"/>
  <c r="F35"/>
  <c i="3" r="J335"/>
  <c r="J299"/>
  <c r="BK279"/>
  <c r="BK258"/>
  <c r="J232"/>
  <c r="J204"/>
  <c r="J177"/>
  <c r="J378"/>
  <c r="BK351"/>
  <c r="BK324"/>
  <c r="J311"/>
  <c r="BK290"/>
  <c r="J261"/>
  <c r="BK227"/>
  <c r="BK212"/>
  <c r="BK176"/>
  <c r="J154"/>
  <c r="BK373"/>
  <c r="BK331"/>
  <c r="BK307"/>
  <c r="J241"/>
  <c r="J214"/>
  <c r="J195"/>
  <c r="J175"/>
  <c r="J148"/>
  <c r="BK347"/>
  <c r="J324"/>
  <c r="J293"/>
  <c r="J275"/>
  <c r="BK239"/>
  <c r="J207"/>
  <c r="BK180"/>
  <c r="J156"/>
  <c r="J365"/>
  <c r="J356"/>
  <c r="BK315"/>
  <c r="BK296"/>
  <c r="J280"/>
  <c r="J231"/>
  <c r="J199"/>
  <c r="BK167"/>
  <c r="BK387"/>
  <c r="J384"/>
  <c r="J366"/>
  <c r="BK317"/>
  <c r="BK289"/>
  <c r="J262"/>
  <c r="J225"/>
  <c r="BK194"/>
  <c r="BK178"/>
  <c r="BK144"/>
  <c i="4" r="J125"/>
  <c r="J148"/>
  <c r="J126"/>
  <c r="J166"/>
  <c r="J132"/>
  <c r="J169"/>
  <c r="BK155"/>
  <c r="BK132"/>
  <c r="BK151"/>
  <c r="J181"/>
  <c r="J180"/>
  <c r="J158"/>
  <c r="BK125"/>
  <c r="J137"/>
  <c i="5" r="J211"/>
  <c r="BK200"/>
  <c r="J185"/>
  <c r="J137"/>
  <c r="BK213"/>
  <c r="J189"/>
  <c r="J171"/>
  <c r="BK152"/>
  <c r="J228"/>
  <c r="BK201"/>
  <c r="BK165"/>
  <c r="BK154"/>
  <c r="J224"/>
  <c r="J210"/>
  <c r="J190"/>
  <c r="J152"/>
  <c r="BK217"/>
  <c r="J196"/>
  <c r="BK173"/>
  <c r="BK156"/>
  <c r="J146"/>
  <c r="J222"/>
  <c r="J186"/>
  <c r="BK168"/>
  <c r="BK125"/>
  <c r="J183"/>
  <c r="BK145"/>
  <c r="BK136"/>
  <c r="J227"/>
  <c r="J197"/>
  <c r="J167"/>
  <c i="6" r="BK207"/>
  <c r="BK161"/>
  <c r="BK143"/>
  <c r="J207"/>
  <c r="J145"/>
  <c r="J197"/>
  <c r="BK170"/>
  <c r="J151"/>
  <c r="BK183"/>
  <c r="J161"/>
  <c r="J137"/>
  <c r="J189"/>
  <c r="BK172"/>
  <c r="J149"/>
  <c r="J202"/>
  <c r="J170"/>
  <c r="BK144"/>
  <c r="BK200"/>
  <c r="J180"/>
  <c r="BK140"/>
  <c r="J198"/>
  <c r="J140"/>
  <c i="7" r="BK156"/>
  <c r="BK134"/>
  <c r="J166"/>
  <c r="BK149"/>
  <c r="BK163"/>
  <c r="BK128"/>
  <c r="BK166"/>
  <c r="J148"/>
  <c r="BK133"/>
  <c r="BK123"/>
  <c r="J133"/>
  <c r="J160"/>
  <c r="J139"/>
  <c r="J149"/>
  <c r="J142"/>
  <c r="J137"/>
  <c i="8" r="J316"/>
  <c r="J304"/>
  <c r="BK296"/>
  <c r="J270"/>
  <c r="BK240"/>
  <c r="J223"/>
  <c r="J205"/>
  <c r="J189"/>
  <c r="J182"/>
  <c r="BK157"/>
  <c r="BK299"/>
  <c r="BK275"/>
  <c r="BK256"/>
  <c r="J249"/>
  <c r="J195"/>
  <c r="BK170"/>
  <c r="J151"/>
  <c r="J317"/>
  <c r="J292"/>
  <c r="J266"/>
  <c r="J224"/>
  <c r="BK196"/>
  <c r="BK171"/>
  <c r="J142"/>
  <c r="BK283"/>
  <c r="BK263"/>
  <c r="BK248"/>
  <c r="BK236"/>
  <c r="J211"/>
  <c r="J202"/>
  <c r="J175"/>
  <c r="J139"/>
  <c r="BK301"/>
  <c r="J268"/>
  <c r="J244"/>
  <c r="BK217"/>
  <c r="BK162"/>
  <c r="BK309"/>
  <c r="BK281"/>
  <c r="J269"/>
  <c r="J241"/>
  <c r="BK212"/>
  <c r="J166"/>
  <c r="J149"/>
  <c r="J227"/>
  <c r="J217"/>
  <c r="J181"/>
  <c r="J170"/>
  <c r="J320"/>
  <c r="BK290"/>
  <c r="BK264"/>
  <c r="J246"/>
  <c i="9" r="BK271"/>
  <c r="J246"/>
  <c r="J218"/>
  <c r="J182"/>
  <c r="BK167"/>
  <c r="BK140"/>
  <c r="J237"/>
  <c r="BK215"/>
  <c r="J205"/>
  <c r="J154"/>
  <c r="J276"/>
  <c r="BK246"/>
  <c r="BK222"/>
  <c r="J198"/>
  <c r="BK168"/>
  <c r="BK143"/>
  <c r="J255"/>
  <c r="BK225"/>
  <c r="J175"/>
  <c r="J145"/>
  <c r="BK269"/>
  <c r="BK249"/>
  <c r="J210"/>
  <c r="BK198"/>
  <c r="J190"/>
  <c r="BK171"/>
  <c r="BK135"/>
  <c r="J265"/>
  <c r="J252"/>
  <c r="BK212"/>
  <c r="J185"/>
  <c r="J151"/>
  <c r="J251"/>
  <c r="BK230"/>
  <c r="BK181"/>
  <c r="J277"/>
  <c r="J225"/>
  <c r="BK188"/>
  <c r="J160"/>
  <c i="10" r="J152"/>
  <c r="J140"/>
  <c r="BK151"/>
  <c r="J128"/>
  <c r="J129"/>
  <c r="J157"/>
  <c r="BK147"/>
  <c r="J148"/>
  <c i="11" r="J150"/>
  <c r="J153"/>
  <c r="J135"/>
  <c r="J133"/>
  <c r="BK144"/>
  <c r="J148"/>
  <c r="J143"/>
  <c r="J129"/>
  <c i="12" r="J150"/>
  <c r="BK172"/>
  <c r="BK125"/>
  <c r="J141"/>
  <c r="J174"/>
  <c r="J143"/>
  <c r="J126"/>
  <c r="J163"/>
  <c r="J140"/>
  <c r="J171"/>
  <c r="BK146"/>
  <c r="J129"/>
  <c r="J125"/>
  <c r="J132"/>
  <c i="13" r="BK143"/>
  <c r="BK127"/>
  <c r="BK153"/>
  <c r="BK164"/>
  <c r="BK137"/>
  <c r="BK160"/>
  <c r="J131"/>
  <c r="BK141"/>
  <c r="J125"/>
  <c r="BK125"/>
  <c r="BK150"/>
  <c r="J160"/>
  <c i="14" r="BK182"/>
  <c r="J132"/>
  <c r="J192"/>
  <c r="J173"/>
  <c r="BK158"/>
  <c r="BK137"/>
  <c r="J179"/>
  <c r="J165"/>
  <c r="J208"/>
  <c r="BK179"/>
  <c r="J148"/>
  <c r="J200"/>
  <c r="BK181"/>
  <c r="J141"/>
  <c r="J196"/>
  <c r="J164"/>
  <c r="J206"/>
  <c r="BK168"/>
  <c r="BK156"/>
  <c i="15" r="J132"/>
  <c r="BK145"/>
  <c r="BK152"/>
  <c r="BK127"/>
  <c r="J131"/>
  <c r="J142"/>
  <c i="2" r="BK210"/>
  <c r="J200"/>
  <c r="J192"/>
  <c r="BK189"/>
  <c r="BK186"/>
  <c r="J183"/>
  <c r="BK179"/>
  <c r="BK176"/>
  <c r="BK173"/>
  <c r="J171"/>
  <c r="BK167"/>
  <c r="BK164"/>
  <c r="J158"/>
  <c r="J155"/>
  <c r="BK152"/>
  <c r="J150"/>
  <c r="BK143"/>
  <c r="BK139"/>
  <c r="J136"/>
  <c r="F36"/>
  <c i="3" r="BK318"/>
  <c r="BK277"/>
  <c r="J259"/>
  <c r="BK242"/>
  <c r="BK224"/>
  <c r="J201"/>
  <c r="BK175"/>
  <c r="BK155"/>
  <c r="BK364"/>
  <c r="BK344"/>
  <c r="J329"/>
  <c r="BK297"/>
  <c r="BK249"/>
  <c r="BK231"/>
  <c r="J211"/>
  <c r="BK165"/>
  <c r="J143"/>
  <c r="J358"/>
  <c r="BK322"/>
  <c r="BK298"/>
  <c r="J255"/>
  <c r="BK232"/>
  <c r="J212"/>
  <c r="BK183"/>
  <c r="BK157"/>
  <c r="BK354"/>
  <c r="J325"/>
  <c r="BK306"/>
  <c r="J277"/>
  <c r="BK241"/>
  <c r="J216"/>
  <c r="BK187"/>
  <c r="J166"/>
  <c r="BK377"/>
  <c r="J362"/>
  <c r="BK328"/>
  <c r="J305"/>
  <c r="BK293"/>
  <c r="J272"/>
  <c r="J246"/>
  <c r="BK213"/>
  <c r="J176"/>
  <c r="J145"/>
  <c r="BK375"/>
  <c r="J333"/>
  <c r="BK304"/>
  <c r="BK283"/>
  <c r="J256"/>
  <c r="J223"/>
  <c r="J188"/>
  <c r="BK159"/>
  <c i="4" r="BK166"/>
  <c r="J145"/>
  <c r="BK169"/>
  <c r="J146"/>
  <c r="BK179"/>
  <c r="J161"/>
  <c r="BK133"/>
  <c r="BK165"/>
  <c r="J144"/>
  <c r="J171"/>
  <c r="J127"/>
  <c r="BK170"/>
  <c r="BK174"/>
  <c r="J152"/>
  <c r="J165"/>
  <c r="BK143"/>
  <c i="5" r="BK227"/>
  <c r="J188"/>
  <c r="BK160"/>
  <c r="BK126"/>
  <c r="J205"/>
  <c r="J182"/>
  <c r="J159"/>
  <c r="J127"/>
  <c r="BK212"/>
  <c r="BK172"/>
  <c r="BK157"/>
  <c r="J139"/>
  <c r="J216"/>
  <c r="J192"/>
  <c r="J144"/>
  <c r="J226"/>
  <c r="J200"/>
  <c r="J178"/>
  <c r="BK150"/>
  <c r="J223"/>
  <c r="BK192"/>
  <c r="BK177"/>
  <c r="BK158"/>
  <c r="J212"/>
  <c r="J169"/>
  <c r="BK140"/>
  <c r="BK127"/>
  <c r="J209"/>
  <c r="BK178"/>
  <c r="J140"/>
  <c i="6" r="J165"/>
  <c r="BK142"/>
  <c r="BK127"/>
  <c r="BK159"/>
  <c r="BK139"/>
  <c r="BK194"/>
  <c r="J172"/>
  <c r="BK209"/>
  <c r="BK187"/>
  <c r="J179"/>
  <c r="BK157"/>
  <c r="J195"/>
  <c r="BK178"/>
  <c r="J162"/>
  <c r="BK205"/>
  <c r="J177"/>
  <c r="BK164"/>
  <c r="BK136"/>
  <c r="J188"/>
  <c r="BK171"/>
  <c r="J206"/>
  <c r="BK137"/>
  <c i="7" r="BK168"/>
  <c r="J145"/>
  <c r="J163"/>
  <c r="BK148"/>
  <c r="J164"/>
  <c r="J128"/>
  <c i="8" r="J306"/>
  <c r="J287"/>
  <c r="J254"/>
  <c r="J235"/>
  <c r="BK211"/>
  <c r="J194"/>
  <c r="BK183"/>
  <c r="J168"/>
  <c r="BK146"/>
  <c r="BK300"/>
  <c r="BK276"/>
  <c r="BK259"/>
  <c r="BK237"/>
  <c r="BK204"/>
  <c r="BK185"/>
  <c r="BK164"/>
  <c r="BK145"/>
  <c r="J315"/>
  <c r="BK291"/>
  <c r="J265"/>
  <c r="BK245"/>
  <c r="BK219"/>
  <c r="BK208"/>
  <c r="BK189"/>
  <c r="BK158"/>
  <c r="BK304"/>
  <c r="J286"/>
  <c r="J280"/>
  <c r="J242"/>
  <c r="BK234"/>
  <c r="BK206"/>
  <c r="J184"/>
  <c r="BK155"/>
  <c r="BK310"/>
  <c r="J288"/>
  <c r="J259"/>
  <c r="J240"/>
  <c r="BK209"/>
  <c r="J174"/>
  <c r="BK138"/>
  <c r="BK280"/>
  <c r="BK253"/>
  <c r="BK215"/>
  <c r="BK186"/>
  <c r="BK160"/>
  <c r="BK141"/>
  <c r="BK224"/>
  <c r="J214"/>
  <c r="BK184"/>
  <c r="BK325"/>
  <c r="J302"/>
  <c r="BK278"/>
  <c r="BK257"/>
  <c i="9" r="J269"/>
  <c r="BK234"/>
  <c r="J206"/>
  <c r="BK196"/>
  <c r="J177"/>
  <c r="BK153"/>
  <c r="J248"/>
  <c r="BK221"/>
  <c r="BK202"/>
  <c r="J158"/>
  <c r="J267"/>
  <c r="BK229"/>
  <c r="J195"/>
  <c r="BK174"/>
  <c r="BK151"/>
  <c r="BK278"/>
  <c r="J229"/>
  <c r="BK201"/>
  <c r="J153"/>
  <c r="J278"/>
  <c r="J261"/>
  <c r="J232"/>
  <c r="J197"/>
  <c r="J161"/>
  <c r="J134"/>
  <c r="BK263"/>
  <c r="J250"/>
  <c r="BK226"/>
  <c r="J199"/>
  <c r="BK182"/>
  <c r="BK257"/>
  <c r="BK242"/>
  <c r="J200"/>
  <c r="BK169"/>
  <c r="BK252"/>
  <c r="J219"/>
  <c r="J181"/>
  <c r="BK150"/>
  <c i="10" r="J153"/>
  <c r="BK141"/>
  <c r="BK154"/>
  <c r="BK132"/>
  <c r="BK157"/>
  <c r="J141"/>
  <c r="J150"/>
  <c r="BK130"/>
  <c r="BK146"/>
  <c i="11" r="BK135"/>
  <c r="BK147"/>
  <c r="J146"/>
  <c r="J128"/>
  <c r="BK150"/>
  <c r="BK145"/>
  <c r="J149"/>
  <c r="J140"/>
  <c i="12" r="BK145"/>
  <c r="BK154"/>
  <c r="BK156"/>
  <c r="J133"/>
  <c r="BK158"/>
  <c r="J136"/>
  <c r="J124"/>
  <c r="BK153"/>
  <c r="J135"/>
  <c r="BK148"/>
  <c r="BK126"/>
  <c r="J145"/>
  <c r="J142"/>
  <c i="13" r="J168"/>
  <c r="J132"/>
  <c r="BK161"/>
  <c r="BK168"/>
  <c r="BK155"/>
  <c r="BK133"/>
  <c r="J143"/>
  <c r="J153"/>
  <c r="J134"/>
  <c r="BK163"/>
  <c r="J171"/>
  <c r="J156"/>
  <c r="J165"/>
  <c i="14" r="J211"/>
  <c r="J177"/>
  <c r="BK139"/>
  <c r="BK197"/>
  <c r="J180"/>
  <c r="BK165"/>
  <c r="BK143"/>
  <c r="J131"/>
  <c r="J170"/>
  <c r="BK148"/>
  <c r="BK189"/>
  <c r="BK142"/>
  <c r="BK201"/>
  <c r="BK183"/>
  <c r="BK163"/>
  <c r="J137"/>
  <c r="J197"/>
  <c r="J163"/>
  <c r="J210"/>
  <c r="J187"/>
  <c r="J156"/>
  <c r="BK131"/>
  <c i="15" r="J148"/>
  <c r="J149"/>
  <c r="BK130"/>
  <c r="BK132"/>
  <c r="J135"/>
  <c r="J144"/>
  <c r="J125"/>
  <c i="2" r="J227"/>
  <c r="BK224"/>
  <c r="BK221"/>
  <c r="J217"/>
  <c r="BK214"/>
  <c r="BK209"/>
  <c r="BK206"/>
  <c r="BK203"/>
  <c r="J197"/>
  <c r="BK193"/>
  <c r="BK190"/>
  <c r="J187"/>
  <c r="J184"/>
  <c r="BK181"/>
  <c r="J179"/>
  <c r="J176"/>
  <c r="J173"/>
  <c r="J170"/>
  <c r="BK166"/>
  <c r="J163"/>
  <c r="J160"/>
  <c r="BK155"/>
  <c r="J153"/>
  <c r="J149"/>
  <c r="BK146"/>
  <c r="J142"/>
  <c r="J139"/>
  <c r="J135"/>
  <c i="3" r="J381"/>
  <c r="J377"/>
  <c r="J372"/>
  <c r="BK370"/>
  <c r="BK369"/>
  <c r="BK360"/>
  <c r="J355"/>
  <c r="J337"/>
  <c r="J332"/>
  <c r="BK327"/>
  <c r="BK312"/>
  <c r="J290"/>
  <c r="BK274"/>
  <c r="BK251"/>
  <c r="BK146"/>
  <c r="BK367"/>
  <c r="BK362"/>
  <c r="J357"/>
  <c r="J350"/>
  <c r="BK341"/>
  <c r="J328"/>
  <c r="J295"/>
  <c r="BK276"/>
  <c r="BK256"/>
  <c r="BK236"/>
  <c r="J217"/>
  <c r="BK172"/>
  <c r="J146"/>
  <c r="J354"/>
  <c r="J341"/>
  <c r="J322"/>
  <c r="BK303"/>
  <c r="J269"/>
  <c r="J242"/>
  <c r="BK218"/>
  <c r="BK192"/>
  <c r="BK161"/>
  <c r="J380"/>
  <c r="BK356"/>
  <c r="J323"/>
  <c r="J301"/>
  <c r="BK245"/>
  <c r="J222"/>
  <c r="J198"/>
  <c r="J180"/>
  <c r="J152"/>
  <c r="BK333"/>
  <c r="J319"/>
  <c r="J289"/>
  <c r="BK269"/>
  <c r="J218"/>
  <c r="J196"/>
  <c r="BK179"/>
  <c r="J147"/>
  <c r="J373"/>
  <c r="BK342"/>
  <c r="BK311"/>
  <c r="BK295"/>
  <c r="BK252"/>
  <c r="BK222"/>
  <c r="BK204"/>
  <c r="J187"/>
  <c r="J164"/>
  <c r="J387"/>
  <c r="BK371"/>
  <c r="BK321"/>
  <c r="J298"/>
  <c r="J279"/>
  <c r="J254"/>
  <c r="BK219"/>
  <c r="J172"/>
  <c i="4" r="BK171"/>
  <c r="J150"/>
  <c r="BK167"/>
  <c r="J143"/>
  <c r="BK163"/>
  <c r="BK135"/>
  <c r="J174"/>
  <c r="J142"/>
  <c r="J168"/>
  <c r="BK150"/>
  <c r="BK180"/>
  <c r="BK142"/>
  <c r="BK164"/>
  <c r="BK141"/>
  <c r="BK152"/>
  <c i="5" r="J229"/>
  <c r="J206"/>
  <c r="J187"/>
  <c r="BK147"/>
  <c r="BK218"/>
  <c r="BK185"/>
  <c r="BK164"/>
  <c r="J135"/>
  <c r="BK216"/>
  <c r="J177"/>
  <c r="J155"/>
  <c r="J126"/>
  <c r="J215"/>
  <c r="J191"/>
  <c r="BK175"/>
  <c r="J230"/>
  <c r="BK204"/>
  <c r="BK187"/>
  <c r="BK166"/>
  <c r="J149"/>
  <c r="J131"/>
  <c r="J201"/>
  <c r="BK179"/>
  <c r="J156"/>
  <c r="J219"/>
  <c r="BK197"/>
  <c r="J158"/>
  <c r="BK141"/>
  <c r="J129"/>
  <c r="BK203"/>
  <c r="BK169"/>
  <c i="6" r="BK201"/>
  <c r="BK149"/>
  <c r="J138"/>
  <c r="BK174"/>
  <c r="BK153"/>
  <c r="J125"/>
  <c r="J178"/>
  <c r="J157"/>
  <c r="J142"/>
  <c r="J190"/>
  <c r="BK166"/>
  <c r="BK145"/>
  <c r="BK191"/>
  <c r="BK177"/>
  <c r="J134"/>
  <c r="J196"/>
  <c r="BK168"/>
  <c r="BK146"/>
  <c r="J135"/>
  <c r="BK193"/>
  <c r="J173"/>
  <c r="BK129"/>
  <c r="BK184"/>
  <c r="BK134"/>
  <c i="7" r="J147"/>
  <c r="BK127"/>
  <c r="J157"/>
  <c r="BK144"/>
  <c r="J129"/>
  <c r="J138"/>
  <c r="BK160"/>
  <c r="BK150"/>
  <c r="J136"/>
  <c r="BK126"/>
  <c r="J132"/>
  <c r="J150"/>
  <c r="J168"/>
  <c r="J152"/>
  <c r="BK157"/>
  <c r="BK131"/>
  <c i="8" r="BK313"/>
  <c r="J300"/>
  <c r="BK271"/>
  <c r="BK247"/>
  <c r="BK221"/>
  <c r="J199"/>
  <c r="BK188"/>
  <c r="J160"/>
  <c r="J319"/>
  <c r="J279"/>
  <c r="J264"/>
  <c r="BK233"/>
  <c r="BK169"/>
  <c r="J138"/>
  <c r="J305"/>
  <c r="J282"/>
  <c r="J252"/>
  <c r="BK242"/>
  <c r="J216"/>
  <c r="J204"/>
  <c r="BK182"/>
  <c r="BK149"/>
  <c r="BK288"/>
  <c r="J262"/>
  <c r="J237"/>
  <c r="J212"/>
  <c r="J192"/>
  <c r="J143"/>
  <c r="J311"/>
  <c r="BK293"/>
  <c r="J274"/>
  <c r="BK251"/>
  <c r="BK228"/>
  <c r="BK220"/>
  <c r="BK199"/>
  <c r="J146"/>
  <c r="J290"/>
  <c r="J276"/>
  <c r="J257"/>
  <c r="BK222"/>
  <c r="BK191"/>
  <c r="J163"/>
  <c r="J231"/>
  <c r="J210"/>
  <c r="J188"/>
  <c r="BK172"/>
  <c r="J314"/>
  <c r="J291"/>
  <c r="J260"/>
  <c r="BK137"/>
  <c i="9" r="J264"/>
  <c r="J222"/>
  <c r="J202"/>
  <c r="J183"/>
  <c r="J174"/>
  <c r="J137"/>
  <c r="J224"/>
  <c r="J171"/>
  <c r="J156"/>
  <c r="J266"/>
  <c r="BK237"/>
  <c r="BK210"/>
  <c r="J166"/>
  <c r="J279"/>
  <c r="BK250"/>
  <c r="J223"/>
  <c r="BK173"/>
  <c r="J139"/>
  <c r="J271"/>
  <c r="J253"/>
  <c r="J213"/>
  <c r="J191"/>
  <c r="BK177"/>
  <c r="BK145"/>
  <c r="BK272"/>
  <c r="BK247"/>
  <c r="BK224"/>
  <c r="J189"/>
  <c r="BK159"/>
  <c r="BK139"/>
  <c r="J243"/>
  <c r="J211"/>
  <c r="J170"/>
  <c r="BK264"/>
  <c r="BK233"/>
  <c r="BK204"/>
  <c r="BK163"/>
  <c r="J146"/>
  <c i="10" r="J146"/>
  <c r="J161"/>
  <c r="J144"/>
  <c r="J135"/>
  <c r="BK140"/>
  <c r="J132"/>
  <c r="BK144"/>
  <c r="BK161"/>
  <c r="J131"/>
  <c i="11" r="J156"/>
  <c r="BK151"/>
  <c r="J131"/>
  <c r="BK143"/>
  <c r="J139"/>
  <c r="BK157"/>
  <c r="BK139"/>
  <c i="12" r="J164"/>
  <c r="J170"/>
  <c r="BK129"/>
  <c r="BK142"/>
  <c r="BK173"/>
  <c r="J152"/>
  <c r="J127"/>
  <c r="BK167"/>
  <c r="BK143"/>
  <c r="J169"/>
  <c r="J138"/>
  <c r="BK152"/>
  <c r="J175"/>
  <c i="13" r="BK173"/>
  <c r="BK134"/>
  <c r="J161"/>
  <c r="J128"/>
  <c r="BK140"/>
  <c r="BK129"/>
  <c r="BK148"/>
  <c r="BK131"/>
  <c r="J145"/>
  <c r="J163"/>
  <c r="BK145"/>
  <c r="BK151"/>
  <c i="14" r="BK187"/>
  <c r="J158"/>
  <c r="J203"/>
  <c r="BK177"/>
  <c r="BK169"/>
  <c r="BK155"/>
  <c r="BK138"/>
  <c r="BK204"/>
  <c r="J178"/>
  <c r="J169"/>
  <c r="J146"/>
  <c r="J199"/>
  <c r="J183"/>
  <c r="BK157"/>
  <c r="BK205"/>
  <c r="BK184"/>
  <c r="J167"/>
  <c r="J144"/>
  <c r="BK208"/>
  <c r="J176"/>
  <c r="J138"/>
  <c r="BK199"/>
  <c r="J162"/>
  <c r="BK133"/>
  <c i="15" r="BK147"/>
  <c r="J130"/>
  <c r="BK138"/>
  <c r="J145"/>
  <c r="BK146"/>
  <c r="BK150"/>
  <c r="J138"/>
  <c i="2" r="J216"/>
  <c r="J210"/>
  <c r="BK205"/>
  <c r="J201"/>
  <c r="J196"/>
  <c r="BK188"/>
  <c r="BK185"/>
  <c r="BK182"/>
  <c r="J177"/>
  <c r="J172"/>
  <c r="BK168"/>
  <c r="J165"/>
  <c r="J162"/>
  <c r="BK159"/>
  <c r="BK156"/>
  <c r="BK153"/>
  <c r="BK150"/>
  <c r="J147"/>
  <c r="J143"/>
  <c r="J140"/>
  <c r="BK136"/>
  <c r="BK133"/>
  <c r="J33"/>
  <c i="3" r="BK345"/>
  <c r="J314"/>
  <c r="J273"/>
  <c r="BK246"/>
  <c r="J227"/>
  <c r="BK209"/>
  <c r="BK193"/>
  <c r="J171"/>
  <c r="J367"/>
  <c r="BK337"/>
  <c r="BK319"/>
  <c r="BK284"/>
  <c r="BK243"/>
  <c r="J228"/>
  <c r="BK203"/>
  <c r="BK163"/>
  <c r="J144"/>
  <c r="BK368"/>
  <c r="J343"/>
  <c r="BK305"/>
  <c r="J271"/>
  <c r="J224"/>
  <c r="J210"/>
  <c r="J186"/>
  <c r="BK380"/>
  <c r="J334"/>
  <c r="J292"/>
  <c r="BK259"/>
  <c r="J221"/>
  <c r="J189"/>
  <c r="BK177"/>
  <c r="BK145"/>
  <c r="BK363"/>
  <c r="BK329"/>
  <c r="J303"/>
  <c r="J284"/>
  <c r="J260"/>
  <c r="BK237"/>
  <c r="BK210"/>
  <c r="BK195"/>
  <c r="J181"/>
  <c r="J157"/>
  <c r="BK386"/>
  <c r="BK335"/>
  <c r="BK302"/>
  <c r="J288"/>
  <c r="J263"/>
  <c r="J226"/>
  <c r="J193"/>
  <c r="J155"/>
  <c r="BK143"/>
  <c i="4" r="BK154"/>
  <c r="BK172"/>
  <c r="J149"/>
  <c r="J175"/>
  <c r="BK149"/>
  <c r="BK127"/>
  <c r="J159"/>
  <c r="J141"/>
  <c r="J154"/>
  <c r="BK145"/>
  <c r="BK178"/>
  <c r="BK131"/>
  <c r="J160"/>
  <c r="BK181"/>
  <c r="BK140"/>
  <c i="5" r="J217"/>
  <c r="J203"/>
  <c r="J154"/>
  <c r="BK228"/>
  <c r="BK194"/>
  <c r="J175"/>
  <c r="BK161"/>
  <c r="J132"/>
  <c r="BK189"/>
  <c r="J163"/>
  <c r="BK143"/>
  <c r="BK219"/>
  <c r="BK195"/>
  <c r="J179"/>
  <c r="BK135"/>
  <c r="BK209"/>
  <c r="J193"/>
  <c r="BK163"/>
  <c r="J147"/>
  <c r="J125"/>
  <c r="J195"/>
  <c r="J165"/>
  <c r="BK128"/>
  <c r="BK180"/>
  <c r="BK153"/>
  <c r="BK132"/>
  <c r="BK226"/>
  <c r="BK182"/>
  <c r="BK139"/>
  <c i="6" r="J174"/>
  <c r="J131"/>
  <c r="BK181"/>
  <c r="J154"/>
  <c r="J129"/>
  <c r="BK195"/>
  <c r="J164"/>
  <c r="BK150"/>
  <c r="J194"/>
  <c r="J186"/>
  <c r="BK163"/>
  <c r="J128"/>
  <c r="BK180"/>
  <c r="BK165"/>
  <c r="BK141"/>
  <c r="BK198"/>
  <c r="BK169"/>
  <c r="BK156"/>
  <c r="BK138"/>
  <c r="BK185"/>
  <c r="J168"/>
  <c r="BK126"/>
  <c r="BK151"/>
  <c r="BK128"/>
  <c i="7" r="BK152"/>
  <c r="BK135"/>
  <c r="J154"/>
  <c r="BK129"/>
  <c r="J161"/>
  <c r="J167"/>
  <c r="J130"/>
  <c r="BK146"/>
  <c i="8" r="J297"/>
  <c r="J267"/>
  <c r="BK249"/>
  <c r="BK231"/>
  <c r="BK207"/>
  <c r="J191"/>
  <c r="J171"/>
  <c r="BK151"/>
  <c r="BK302"/>
  <c r="J278"/>
  <c r="BK260"/>
  <c r="J234"/>
  <c r="BK194"/>
  <c r="J158"/>
  <c r="BK142"/>
  <c r="BK316"/>
  <c r="J285"/>
  <c r="BK244"/>
  <c r="BK227"/>
  <c r="BK210"/>
  <c r="J190"/>
  <c r="BK180"/>
  <c r="J148"/>
  <c r="BK297"/>
  <c r="BK261"/>
  <c r="BK239"/>
  <c r="J218"/>
  <c r="J208"/>
  <c r="BK181"/>
  <c r="BK165"/>
  <c r="J137"/>
  <c r="BK303"/>
  <c r="BK287"/>
  <c r="BK266"/>
  <c r="J250"/>
  <c r="J226"/>
  <c r="BK202"/>
  <c r="BK147"/>
  <c r="J289"/>
  <c r="BK270"/>
  <c r="BK235"/>
  <c r="BK205"/>
  <c r="J165"/>
  <c r="J144"/>
  <c r="J230"/>
  <c r="BK198"/>
  <c r="J178"/>
  <c r="J325"/>
  <c r="J284"/>
  <c r="J157"/>
  <c i="9" r="J274"/>
  <c r="J233"/>
  <c r="J212"/>
  <c r="J184"/>
  <c r="J172"/>
  <c r="J141"/>
  <c r="J244"/>
  <c r="J216"/>
  <c r="BK185"/>
  <c r="BK164"/>
  <c r="BK259"/>
  <c r="BK216"/>
  <c r="BK183"/>
  <c r="J164"/>
  <c r="BK146"/>
  <c r="BK254"/>
  <c r="J228"/>
  <c r="BK192"/>
  <c r="J144"/>
  <c r="BK265"/>
  <c r="BK241"/>
  <c r="J217"/>
  <c r="BK195"/>
  <c r="BK189"/>
  <c r="J167"/>
  <c r="BK279"/>
  <c r="J256"/>
  <c r="J236"/>
  <c r="J192"/>
  <c r="BK175"/>
  <c r="BK144"/>
  <c r="BK244"/>
  <c r="J220"/>
  <c r="J135"/>
  <c r="BK243"/>
  <c r="BK206"/>
  <c r="J180"/>
  <c r="BK154"/>
  <c i="10" r="BK134"/>
  <c r="BK129"/>
  <c r="J137"/>
  <c r="BK148"/>
  <c r="BK149"/>
  <c r="BK137"/>
  <c r="J143"/>
  <c r="BK153"/>
  <c i="11" r="J158"/>
  <c r="BK149"/>
  <c r="BK141"/>
  <c r="BK158"/>
  <c r="BK153"/>
  <c r="J138"/>
  <c r="BK142"/>
  <c i="12" r="J173"/>
  <c r="BK155"/>
  <c r="BK175"/>
  <c r="BK140"/>
  <c r="BK149"/>
  <c r="J128"/>
  <c r="J154"/>
  <c r="BK131"/>
  <c r="BK168"/>
  <c r="BK151"/>
  <c r="BK128"/>
  <c r="J168"/>
  <c r="J137"/>
  <c r="J147"/>
  <c r="BK137"/>
  <c i="13" r="J159"/>
  <c r="BK128"/>
  <c r="J148"/>
  <c r="BK172"/>
  <c r="J135"/>
  <c r="BK154"/>
  <c r="J164"/>
  <c r="BK138"/>
  <c r="J137"/>
  <c r="J162"/>
  <c r="BK171"/>
  <c i="14" r="J207"/>
  <c r="J174"/>
  <c r="BK144"/>
  <c r="BK196"/>
  <c r="J175"/>
  <c r="BK164"/>
  <c r="BK140"/>
  <c r="J201"/>
  <c r="BK174"/>
  <c r="BK134"/>
  <c r="BK198"/>
  <c r="BK175"/>
  <c r="J135"/>
  <c r="BK188"/>
  <c r="BK180"/>
  <c r="BK149"/>
  <c r="J133"/>
  <c r="BK185"/>
  <c r="J140"/>
  <c r="BK203"/>
  <c r="J172"/>
  <c r="BK136"/>
  <c r="J149"/>
  <c i="15" r="BK125"/>
  <c r="BK151"/>
  <c r="J128"/>
  <c r="BK141"/>
  <c r="J141"/>
  <c r="J143"/>
  <c r="BK131"/>
  <c r="BK126"/>
  <c i="2" r="BK226"/>
  <c r="J224"/>
  <c r="J222"/>
  <c r="BK219"/>
  <c r="BK217"/>
  <c r="J215"/>
  <c r="BK213"/>
  <c r="J213"/>
  <c r="J207"/>
  <c r="BK201"/>
  <c r="BK194"/>
  <c r="BK191"/>
  <c r="J189"/>
  <c r="J186"/>
  <c r="J182"/>
  <c r="J178"/>
  <c r="J175"/>
  <c r="J169"/>
  <c r="BK165"/>
  <c r="BK162"/>
  <c r="BK158"/>
  <c r="BK154"/>
  <c r="BK151"/>
  <c r="J148"/>
  <c r="J146"/>
  <c r="BK140"/>
  <c r="J137"/>
  <c r="BK134"/>
  <c r="F37"/>
  <c i="3" r="BK332"/>
  <c r="BK313"/>
  <c r="BK285"/>
  <c r="BK260"/>
  <c r="J239"/>
  <c r="BK220"/>
  <c r="BK190"/>
  <c r="J165"/>
  <c r="J371"/>
  <c r="J348"/>
  <c r="J331"/>
  <c r="BK314"/>
  <c r="J296"/>
  <c r="J265"/>
  <c r="BK240"/>
  <c r="J219"/>
  <c r="J202"/>
  <c r="BK170"/>
  <c r="BK147"/>
  <c r="BK349"/>
  <c r="J312"/>
  <c r="J300"/>
  <c r="BK262"/>
  <c r="BK226"/>
  <c r="J194"/>
  <c r="BK166"/>
  <c r="J375"/>
  <c r="BK338"/>
  <c r="J318"/>
  <c r="J283"/>
  <c r="J245"/>
  <c r="J220"/>
  <c r="BK206"/>
  <c r="BK173"/>
  <c r="BK378"/>
  <c r="BK358"/>
  <c r="BK310"/>
  <c r="J286"/>
  <c r="BK267"/>
  <c r="J243"/>
  <c r="J206"/>
  <c r="BK207"/>
  <c r="J185"/>
  <c r="J149"/>
  <c r="BK384"/>
  <c r="J370"/>
  <c r="J306"/>
  <c r="BK280"/>
  <c r="BK253"/>
  <c r="BK221"/>
  <c r="BK199"/>
  <c r="J182"/>
  <c r="BK154"/>
  <c i="4" r="J163"/>
  <c r="J131"/>
  <c r="J156"/>
  <c r="J140"/>
  <c r="J170"/>
  <c r="J172"/>
  <c r="BK146"/>
  <c r="J178"/>
  <c r="BK128"/>
  <c r="BK175"/>
  <c r="J124"/>
  <c r="BK159"/>
  <c r="J151"/>
  <c r="J155"/>
  <c r="J135"/>
  <c i="5" r="BK205"/>
  <c r="BK186"/>
  <c r="BK144"/>
  <c r="J204"/>
  <c r="J172"/>
  <c r="J157"/>
  <c r="BK223"/>
  <c r="BK167"/>
  <c r="BK151"/>
  <c r="BK230"/>
  <c r="BK206"/>
  <c r="J176"/>
  <c r="J130"/>
  <c r="BK208"/>
  <c r="J180"/>
  <c r="J153"/>
  <c r="J145"/>
  <c r="J221"/>
  <c r="BK191"/>
  <c r="BK174"/>
  <c r="J150"/>
  <c r="J202"/>
  <c r="BK170"/>
  <c r="BK138"/>
  <c r="BK222"/>
  <c r="J173"/>
  <c i="6" r="BK192"/>
  <c r="J130"/>
  <c r="BK162"/>
  <c r="J147"/>
  <c r="J209"/>
  <c r="BK188"/>
  <c r="J160"/>
  <c r="J148"/>
  <c r="J193"/>
  <c r="BK176"/>
  <c r="J146"/>
  <c r="J200"/>
  <c r="BK173"/>
  <c r="BK155"/>
  <c r="J208"/>
  <c r="BK179"/>
  <c r="J155"/>
  <c r="BK125"/>
  <c r="J183"/>
  <c r="BK147"/>
  <c r="BK189"/>
  <c r="J126"/>
  <c i="7" r="J151"/>
  <c r="J123"/>
  <c r="J143"/>
  <c r="J140"/>
  <c r="J125"/>
  <c r="BK151"/>
  <c r="J127"/>
  <c r="J146"/>
  <c r="J126"/>
  <c r="BK143"/>
  <c r="BK159"/>
  <c r="BK164"/>
  <c r="BK139"/>
  <c i="8" r="J310"/>
  <c r="J299"/>
  <c r="BK268"/>
  <c r="J253"/>
  <c r="J233"/>
  <c r="J196"/>
  <c r="J186"/>
  <c r="BK167"/>
  <c r="BK320"/>
  <c r="BK289"/>
  <c r="BK265"/>
  <c r="J247"/>
  <c r="J219"/>
  <c r="BK173"/>
  <c r="BK161"/>
  <c r="J324"/>
  <c r="J293"/>
  <c r="BK267"/>
  <c r="J261"/>
  <c r="J201"/>
  <c r="BK174"/>
  <c r="BK311"/>
  <c r="BK294"/>
  <c r="J281"/>
  <c r="BK250"/>
  <c r="BK214"/>
  <c r="J203"/>
  <c r="J145"/>
  <c r="BK315"/>
  <c r="J294"/>
  <c r="J277"/>
  <c r="J255"/>
  <c r="J238"/>
  <c r="J225"/>
  <c r="J187"/>
  <c r="BK148"/>
  <c r="BK314"/>
  <c r="BK279"/>
  <c r="BK254"/>
  <c r="BK225"/>
  <c r="BK176"/>
  <c r="J147"/>
  <c r="BK223"/>
  <c r="BK203"/>
  <c r="J180"/>
  <c r="BK166"/>
  <c r="BK305"/>
  <c r="J271"/>
  <c r="BK255"/>
  <c r="BK144"/>
  <c i="9" r="BK266"/>
  <c r="BK227"/>
  <c r="BK211"/>
  <c r="BK199"/>
  <c r="J176"/>
  <c r="BK152"/>
  <c r="J247"/>
  <c r="BK217"/>
  <c r="BK207"/>
  <c r="BK170"/>
  <c r="BK268"/>
  <c r="BK236"/>
  <c r="BK213"/>
  <c r="J179"/>
  <c r="J148"/>
  <c r="BK261"/>
  <c r="J230"/>
  <c r="BK203"/>
  <c r="J163"/>
  <c r="J142"/>
  <c r="BK274"/>
  <c r="J234"/>
  <c r="J215"/>
  <c r="J193"/>
  <c r="J173"/>
  <c r="BK157"/>
  <c r="J259"/>
  <c r="BK251"/>
  <c r="BK223"/>
  <c r="J196"/>
  <c r="BK184"/>
  <c r="J150"/>
  <c r="BK253"/>
  <c r="J235"/>
  <c r="BK197"/>
  <c r="J272"/>
  <c r="BK248"/>
  <c r="J209"/>
  <c r="J178"/>
  <c r="BK142"/>
  <c i="10" r="J156"/>
  <c r="J162"/>
  <c r="BK143"/>
  <c r="J165"/>
  <c r="BK165"/>
  <c r="BK139"/>
  <c r="J138"/>
  <c r="J151"/>
  <c i="11" r="J147"/>
  <c r="J145"/>
  <c r="BK148"/>
  <c r="BK129"/>
  <c r="J142"/>
  <c r="J144"/>
  <c r="BK146"/>
  <c r="BK133"/>
  <c i="12" r="BK136"/>
  <c r="BK164"/>
  <c r="BK144"/>
  <c r="BK127"/>
  <c r="J156"/>
  <c r="J134"/>
  <c r="BK169"/>
  <c r="J144"/>
  <c r="BK174"/>
  <c r="J131"/>
  <c r="J149"/>
  <c r="BK160"/>
  <c i="13" r="J172"/>
  <c r="BK130"/>
  <c r="BK158"/>
  <c r="BK139"/>
  <c r="BK166"/>
  <c r="J139"/>
  <c r="J126"/>
  <c r="J151"/>
  <c r="J130"/>
  <c r="J150"/>
  <c r="J167"/>
  <c r="BK132"/>
  <c r="J173"/>
  <c i="14" r="BK212"/>
  <c r="J184"/>
  <c r="J157"/>
  <c r="J209"/>
  <c r="BK161"/>
  <c r="J204"/>
  <c r="BK162"/>
  <c r="BK209"/>
  <c r="J182"/>
  <c r="BK150"/>
  <c r="J155"/>
  <c i="15" r="BK144"/>
  <c r="J133"/>
  <c r="BK143"/>
  <c r="J151"/>
  <c r="J150"/>
  <c r="BK136"/>
  <c r="BK135"/>
  <c i="2" l="1" r="BK145"/>
  <c r="T195"/>
  <c r="T204"/>
  <c r="T211"/>
  <c r="T225"/>
  <c i="3" r="BK142"/>
  <c r="R158"/>
  <c r="P205"/>
  <c r="P248"/>
  <c r="T294"/>
  <c r="BK346"/>
  <c r="J346"/>
  <c r="J113"/>
  <c r="BK361"/>
  <c r="J361"/>
  <c r="J115"/>
  <c r="T379"/>
  <c i="4" r="R123"/>
  <c r="R122"/>
  <c r="R176"/>
  <c i="5" r="P134"/>
  <c r="T220"/>
  <c i="6" r="P133"/>
  <c r="T199"/>
  <c i="7" r="P122"/>
  <c r="T158"/>
  <c i="8" r="P136"/>
  <c r="P156"/>
  <c r="BK179"/>
  <c r="J179"/>
  <c r="J105"/>
  <c r="R179"/>
  <c r="T229"/>
  <c r="BK312"/>
  <c r="J312"/>
  <c r="J111"/>
  <c r="T323"/>
  <c r="T322"/>
  <c i="9" r="T138"/>
  <c r="T149"/>
  <c r="T186"/>
  <c r="P239"/>
  <c r="BK258"/>
  <c r="J258"/>
  <c r="J109"/>
  <c r="P270"/>
  <c i="10" r="BK127"/>
  <c r="T136"/>
  <c r="BK159"/>
  <c r="J159"/>
  <c r="J103"/>
  <c i="11" r="P137"/>
  <c r="P136"/>
  <c i="12" r="T123"/>
  <c r="R165"/>
  <c i="13" r="T124"/>
  <c r="R149"/>
  <c i="14" r="R130"/>
  <c r="R147"/>
  <c r="P153"/>
  <c r="R186"/>
  <c i="2" r="P132"/>
  <c r="BK195"/>
  <c r="J195"/>
  <c r="J100"/>
  <c r="BK204"/>
  <c r="J204"/>
  <c r="J104"/>
  <c r="P211"/>
  <c i="3" r="P168"/>
  <c r="P191"/>
  <c r="BK234"/>
  <c r="J234"/>
  <c r="J103"/>
  <c r="BK244"/>
  <c r="J244"/>
  <c r="J104"/>
  <c r="P257"/>
  <c r="BK266"/>
  <c r="J266"/>
  <c r="J108"/>
  <c r="BK281"/>
  <c r="J281"/>
  <c r="J109"/>
  <c r="T287"/>
  <c r="T340"/>
  <c r="T352"/>
  <c r="T374"/>
  <c i="4" r="BK123"/>
  <c r="BK122"/>
  <c r="J122"/>
  <c r="J97"/>
  <c r="P176"/>
  <c i="5" r="R124"/>
  <c r="R123"/>
  <c r="P220"/>
  <c i="6" r="BK133"/>
  <c r="R199"/>
  <c i="7" r="BK122"/>
  <c r="J122"/>
  <c r="J98"/>
  <c r="R158"/>
  <c i="8" r="BK136"/>
  <c r="J136"/>
  <c r="J98"/>
  <c r="R159"/>
  <c r="P179"/>
  <c r="T179"/>
  <c r="R229"/>
  <c r="P308"/>
  <c r="BK318"/>
  <c r="J318"/>
  <c r="J112"/>
  <c r="P318"/>
  <c i="9" r="R133"/>
  <c r="R149"/>
  <c r="R186"/>
  <c r="T239"/>
  <c r="R258"/>
  <c r="BK273"/>
  <c r="J273"/>
  <c r="J111"/>
  <c i="10" r="P127"/>
  <c r="BK136"/>
  <c r="J136"/>
  <c r="J99"/>
  <c r="P155"/>
  <c i="11" r="R137"/>
  <c r="R136"/>
  <c r="BK155"/>
  <c r="BK154"/>
  <c r="J154"/>
  <c r="J103"/>
  <c i="12" r="BK139"/>
  <c r="J139"/>
  <c r="J98"/>
  <c r="R162"/>
  <c r="R161"/>
  <c i="13" r="BK124"/>
  <c r="J124"/>
  <c r="J97"/>
  <c r="BK170"/>
  <c r="J170"/>
  <c r="J103"/>
  <c i="14" r="T130"/>
  <c r="R160"/>
  <c i="2" r="T132"/>
  <c r="P195"/>
  <c r="P204"/>
  <c r="R211"/>
  <c r="R225"/>
  <c i="3" r="BK168"/>
  <c r="J168"/>
  <c r="J100"/>
  <c r="BK191"/>
  <c r="J191"/>
  <c r="J101"/>
  <c r="P234"/>
  <c r="P244"/>
  <c r="P294"/>
  <c r="P352"/>
  <c r="BK374"/>
  <c r="J374"/>
  <c r="J116"/>
  <c r="BK385"/>
  <c r="J385"/>
  <c r="J120"/>
  <c i="4" r="T123"/>
  <c r="T122"/>
  <c r="BK176"/>
  <c r="J176"/>
  <c r="J101"/>
  <c i="5" r="T134"/>
  <c r="T133"/>
  <c r="P225"/>
  <c i="6" r="P124"/>
  <c r="P123"/>
  <c r="R124"/>
  <c r="R123"/>
  <c r="BK199"/>
  <c r="J199"/>
  <c r="J101"/>
  <c r="R204"/>
  <c i="7" r="BK158"/>
  <c r="J158"/>
  <c r="J99"/>
  <c r="T162"/>
  <c i="8" r="T159"/>
  <c r="BK229"/>
  <c r="J229"/>
  <c r="J107"/>
  <c r="BK272"/>
  <c r="J272"/>
  <c r="J108"/>
  <c r="T312"/>
  <c r="BK323"/>
  <c r="J323"/>
  <c r="J114"/>
  <c i="9" r="BK138"/>
  <c r="J138"/>
  <c r="J100"/>
  <c r="BK149"/>
  <c r="J149"/>
  <c r="J102"/>
  <c r="P186"/>
  <c r="R239"/>
  <c r="P258"/>
  <c r="T270"/>
  <c i="10" r="T127"/>
  <c r="R136"/>
  <c r="BK155"/>
  <c r="J155"/>
  <c r="J101"/>
  <c i="11" r="R126"/>
  <c r="R125"/>
  <c i="12" r="P139"/>
  <c r="BK165"/>
  <c r="J165"/>
  <c r="J102"/>
  <c i="13" r="R136"/>
  <c r="R170"/>
  <c i="14" r="P130"/>
  <c r="P160"/>
  <c i="2" r="P145"/>
  <c r="P131"/>
  <c r="R199"/>
  <c r="P208"/>
  <c r="R220"/>
  <c i="3" r="R168"/>
  <c r="T191"/>
  <c r="T234"/>
  <c r="T244"/>
  <c r="R257"/>
  <c r="P266"/>
  <c r="R281"/>
  <c r="BK287"/>
  <c r="J287"/>
  <c r="J110"/>
  <c r="BK340"/>
  <c r="J340"/>
  <c r="J112"/>
  <c r="R346"/>
  <c r="T361"/>
  <c r="BK379"/>
  <c r="J379"/>
  <c r="J117"/>
  <c r="T385"/>
  <c i="4" r="BK130"/>
  <c r="BK129"/>
  <c r="J129"/>
  <c r="J99"/>
  <c i="5" r="P124"/>
  <c r="P123"/>
  <c r="BK220"/>
  <c r="J220"/>
  <c r="J101"/>
  <c r="R225"/>
  <c i="6" r="BK124"/>
  <c r="J124"/>
  <c r="J98"/>
  <c r="T124"/>
  <c r="T123"/>
  <c r="P199"/>
  <c r="BK204"/>
  <c r="J204"/>
  <c r="J102"/>
  <c i="7" r="P158"/>
  <c r="BK162"/>
  <c r="J162"/>
  <c r="J100"/>
  <c i="8" r="BK156"/>
  <c r="J156"/>
  <c r="J102"/>
  <c r="T156"/>
  <c r="R197"/>
  <c r="T272"/>
  <c r="P312"/>
  <c r="R323"/>
  <c r="R322"/>
  <c i="9" r="BK133"/>
  <c r="J133"/>
  <c r="J98"/>
  <c r="R138"/>
  <c r="P165"/>
  <c r="P214"/>
  <c r="R245"/>
  <c r="R273"/>
  <c i="10" r="T142"/>
  <c r="T155"/>
  <c i="11" r="T137"/>
  <c r="T136"/>
  <c i="12" r="R139"/>
  <c r="P165"/>
  <c i="13" r="P136"/>
  <c r="T170"/>
  <c i="14" r="T147"/>
  <c r="T153"/>
  <c r="P186"/>
  <c i="2" r="R132"/>
  <c r="R195"/>
  <c r="BK208"/>
  <c r="J208"/>
  <c r="J105"/>
  <c r="BK220"/>
  <c r="J220"/>
  <c r="J108"/>
  <c r="P225"/>
  <c i="3" r="R142"/>
  <c r="T158"/>
  <c r="BK205"/>
  <c r="J205"/>
  <c r="J102"/>
  <c r="BK248"/>
  <c r="J248"/>
  <c r="J106"/>
  <c r="T257"/>
  <c r="R266"/>
  <c r="T281"/>
  <c r="P287"/>
  <c r="P340"/>
  <c r="BK352"/>
  <c r="J352"/>
  <c r="J114"/>
  <c r="R374"/>
  <c i="4" r="R130"/>
  <c r="R129"/>
  <c r="R121"/>
  <c i="5" r="R134"/>
  <c r="T225"/>
  <c i="8" r="R136"/>
  <c r="P159"/>
  <c r="T197"/>
  <c r="P272"/>
  <c r="T308"/>
  <c r="R318"/>
  <c i="9" r="P133"/>
  <c r="P149"/>
  <c r="BK186"/>
  <c r="J186"/>
  <c r="J104"/>
  <c r="BK239"/>
  <c r="T258"/>
  <c r="P273"/>
  <c i="10" r="R127"/>
  <c r="P136"/>
  <c r="P159"/>
  <c r="P158"/>
  <c i="11" r="BK126"/>
  <c r="R155"/>
  <c r="R154"/>
  <c i="12" r="BK123"/>
  <c r="J123"/>
  <c r="J97"/>
  <c r="T162"/>
  <c i="13" r="T136"/>
  <c r="P170"/>
  <c i="14" r="BK147"/>
  <c r="J147"/>
  <c r="J100"/>
  <c r="BK160"/>
  <c r="J160"/>
  <c r="J103"/>
  <c r="T186"/>
  <c r="BK194"/>
  <c r="J194"/>
  <c r="J107"/>
  <c r="P194"/>
  <c r="R194"/>
  <c r="T194"/>
  <c r="BK202"/>
  <c r="J202"/>
  <c r="J108"/>
  <c r="P202"/>
  <c r="R202"/>
  <c r="T202"/>
  <c i="15" r="P124"/>
  <c r="P123"/>
  <c r="BK134"/>
  <c r="J134"/>
  <c r="J99"/>
  <c r="BK140"/>
  <c r="J140"/>
  <c r="J102"/>
  <c i="2" r="R145"/>
  <c r="R131"/>
  <c r="T199"/>
  <c r="BK211"/>
  <c r="J211"/>
  <c r="J106"/>
  <c r="BK225"/>
  <c r="J225"/>
  <c r="J110"/>
  <c i="3" r="P142"/>
  <c r="BK158"/>
  <c r="J158"/>
  <c r="J99"/>
  <c r="R205"/>
  <c r="R248"/>
  <c r="R294"/>
  <c r="T346"/>
  <c r="R361"/>
  <c r="R379"/>
  <c i="4" r="P130"/>
  <c r="P129"/>
  <c i="9" r="P138"/>
  <c r="BK165"/>
  <c r="J165"/>
  <c r="J103"/>
  <c r="T214"/>
  <c r="BK245"/>
  <c r="J245"/>
  <c r="J108"/>
  <c r="BK270"/>
  <c r="J270"/>
  <c r="J110"/>
  <c i="10" r="BK142"/>
  <c r="J142"/>
  <c r="J100"/>
  <c r="R159"/>
  <c r="R158"/>
  <c i="11" r="BK137"/>
  <c i="12" r="R123"/>
  <c r="R122"/>
  <c r="BK162"/>
  <c r="BK161"/>
  <c r="J161"/>
  <c r="J100"/>
  <c i="13" r="BK136"/>
  <c r="J136"/>
  <c r="J98"/>
  <c r="P149"/>
  <c i="14" r="T160"/>
  <c i="15" r="T124"/>
  <c r="P140"/>
  <c r="P139"/>
  <c i="2" r="T145"/>
  <c r="T131"/>
  <c r="P199"/>
  <c r="R208"/>
  <c r="P220"/>
  <c i="3" r="T168"/>
  <c r="R191"/>
  <c r="R234"/>
  <c r="T248"/>
  <c r="BK294"/>
  <c r="J294"/>
  <c r="J111"/>
  <c r="P346"/>
  <c r="P361"/>
  <c r="P379"/>
  <c r="R385"/>
  <c i="4" r="T130"/>
  <c r="T129"/>
  <c i="5" r="BK134"/>
  <c r="J134"/>
  <c r="J100"/>
  <c r="R220"/>
  <c i="6" r="T133"/>
  <c r="T132"/>
  <c r="P204"/>
  <c i="7" r="T122"/>
  <c r="T121"/>
  <c r="T120"/>
  <c r="P162"/>
  <c i="8" r="BK159"/>
  <c r="J159"/>
  <c r="J103"/>
  <c r="BK197"/>
  <c r="J197"/>
  <c r="J106"/>
  <c r="P229"/>
  <c r="BK308"/>
  <c r="J308"/>
  <c r="J110"/>
  <c r="R308"/>
  <c r="T318"/>
  <c i="9" r="T133"/>
  <c r="T132"/>
  <c r="R165"/>
  <c r="BK214"/>
  <c r="J214"/>
  <c r="J105"/>
  <c r="T245"/>
  <c r="R270"/>
  <c i="10" r="P142"/>
  <c r="T159"/>
  <c r="T158"/>
  <c i="11" r="P126"/>
  <c r="P125"/>
  <c r="P124"/>
  <c i="1" r="AU104"/>
  <c i="11" r="P155"/>
  <c r="P154"/>
  <c i="12" r="P123"/>
  <c r="T165"/>
  <c r="T161"/>
  <c i="13" r="P124"/>
  <c r="P123"/>
  <c i="1" r="AU106"/>
  <c i="13" r="T149"/>
  <c i="15" r="BK124"/>
  <c r="J124"/>
  <c r="J98"/>
  <c r="R134"/>
  <c r="R140"/>
  <c r="R139"/>
  <c i="2" r="BK132"/>
  <c r="J132"/>
  <c r="J98"/>
  <c r="BK199"/>
  <c r="J199"/>
  <c r="J102"/>
  <c r="R204"/>
  <c r="T208"/>
  <c r="T220"/>
  <c i="3" r="T142"/>
  <c r="P158"/>
  <c r="T205"/>
  <c r="R244"/>
  <c r="BK257"/>
  <c r="J257"/>
  <c r="J107"/>
  <c r="T266"/>
  <c r="P281"/>
  <c r="R287"/>
  <c r="R340"/>
  <c r="R352"/>
  <c r="P374"/>
  <c r="P385"/>
  <c i="4" r="P123"/>
  <c r="P122"/>
  <c r="T176"/>
  <c i="5" r="BK124"/>
  <c r="J124"/>
  <c r="J98"/>
  <c r="T124"/>
  <c r="T123"/>
  <c r="BK225"/>
  <c r="J225"/>
  <c r="J102"/>
  <c i="6" r="R133"/>
  <c r="R132"/>
  <c r="R122"/>
  <c r="T204"/>
  <c i="7" r="R122"/>
  <c r="R121"/>
  <c r="R120"/>
  <c r="R162"/>
  <c i="8" r="T136"/>
  <c r="T135"/>
  <c r="R156"/>
  <c r="P197"/>
  <c r="R272"/>
  <c r="R312"/>
  <c r="P323"/>
  <c r="P322"/>
  <c i="9" r="T165"/>
  <c r="R214"/>
  <c r="P245"/>
  <c r="T273"/>
  <c i="10" r="R142"/>
  <c r="R155"/>
  <c i="11" r="T126"/>
  <c r="T125"/>
  <c r="T124"/>
  <c r="T155"/>
  <c r="T154"/>
  <c i="12" r="T139"/>
  <c r="P162"/>
  <c r="P161"/>
  <c i="13" r="R124"/>
  <c r="R123"/>
  <c r="BK149"/>
  <c r="J149"/>
  <c r="J102"/>
  <c i="14" r="BK130"/>
  <c r="J130"/>
  <c r="J98"/>
  <c r="P147"/>
  <c r="BK153"/>
  <c r="J153"/>
  <c r="J102"/>
  <c r="R153"/>
  <c r="BK186"/>
  <c r="J186"/>
  <c r="J104"/>
  <c i="15" r="R124"/>
  <c r="R123"/>
  <c r="R122"/>
  <c r="T134"/>
  <c r="T140"/>
  <c r="T139"/>
  <c i="8" r="BK152"/>
  <c r="J152"/>
  <c r="J100"/>
  <c i="12" r="BK159"/>
  <c r="J159"/>
  <c r="J99"/>
  <c i="2" r="BK218"/>
  <c r="J218"/>
  <c r="J107"/>
  <c r="BK223"/>
  <c r="J223"/>
  <c r="J109"/>
  <c i="14" r="BK191"/>
  <c r="J191"/>
  <c r="J105"/>
  <c i="8" r="BK150"/>
  <c r="J150"/>
  <c r="J99"/>
  <c i="11" r="BK152"/>
  <c r="J152"/>
  <c r="J102"/>
  <c i="13" r="BK147"/>
  <c r="J147"/>
  <c r="J101"/>
  <c r="BK144"/>
  <c r="J144"/>
  <c r="J99"/>
  <c i="15" r="BK137"/>
  <c r="J137"/>
  <c r="J100"/>
  <c i="2" r="BK202"/>
  <c r="J202"/>
  <c r="J103"/>
  <c i="9" r="BK147"/>
  <c r="J147"/>
  <c r="J101"/>
  <c i="3" r="BK383"/>
  <c r="J383"/>
  <c r="J119"/>
  <c i="14" r="BK145"/>
  <c r="J145"/>
  <c r="J99"/>
  <c i="8" r="BK177"/>
  <c r="J177"/>
  <c r="J104"/>
  <c i="10" r="BK164"/>
  <c r="J164"/>
  <c r="J105"/>
  <c i="11" r="BK134"/>
  <c r="J134"/>
  <c r="J99"/>
  <c i="8" r="BK154"/>
  <c r="J154"/>
  <c r="J101"/>
  <c i="9" r="BK136"/>
  <c r="J136"/>
  <c r="J99"/>
  <c i="14" r="BK151"/>
  <c r="J151"/>
  <c r="J101"/>
  <c i="15" r="F119"/>
  <c r="BF131"/>
  <c r="BF132"/>
  <c r="BF144"/>
  <c r="BF147"/>
  <c r="BF148"/>
  <c r="BF150"/>
  <c r="BF151"/>
  <c r="E85"/>
  <c r="J92"/>
  <c r="BF133"/>
  <c r="BF146"/>
  <c r="J89"/>
  <c r="F118"/>
  <c r="BF126"/>
  <c r="BF127"/>
  <c r="BF129"/>
  <c r="BF136"/>
  <c r="BF143"/>
  <c r="BF152"/>
  <c r="BF125"/>
  <c i="14" r="BK193"/>
  <c r="J193"/>
  <c r="J106"/>
  <c i="15" r="J118"/>
  <c r="BF149"/>
  <c i="14" r="BK129"/>
  <c r="J129"/>
  <c r="J97"/>
  <c i="15" r="BF128"/>
  <c r="BF130"/>
  <c r="BF135"/>
  <c r="BF138"/>
  <c r="BF141"/>
  <c r="BF142"/>
  <c r="BF145"/>
  <c i="14" r="BF159"/>
  <c r="BF169"/>
  <c r="J91"/>
  <c r="BF137"/>
  <c r="BF142"/>
  <c r="BF163"/>
  <c r="BF170"/>
  <c r="BF172"/>
  <c r="BF174"/>
  <c r="BF184"/>
  <c r="BF189"/>
  <c r="BF200"/>
  <c r="E118"/>
  <c r="J125"/>
  <c r="BF141"/>
  <c r="BF150"/>
  <c r="BF156"/>
  <c r="BF158"/>
  <c r="BF182"/>
  <c r="BF183"/>
  <c r="BF206"/>
  <c r="F124"/>
  <c r="BF131"/>
  <c r="BF154"/>
  <c r="BF165"/>
  <c r="BF168"/>
  <c r="BF175"/>
  <c r="BF177"/>
  <c r="BF196"/>
  <c r="BF197"/>
  <c r="BF198"/>
  <c r="BF208"/>
  <c r="F92"/>
  <c r="BF136"/>
  <c r="BF138"/>
  <c r="BF139"/>
  <c r="BF149"/>
  <c r="BF166"/>
  <c r="BF171"/>
  <c r="BF173"/>
  <c r="BF176"/>
  <c r="BF185"/>
  <c r="BF195"/>
  <c r="J89"/>
  <c r="BF132"/>
  <c r="BF140"/>
  <c r="BF143"/>
  <c r="BF152"/>
  <c r="BF157"/>
  <c r="BF161"/>
  <c r="BF162"/>
  <c r="BF187"/>
  <c r="BF188"/>
  <c r="BF190"/>
  <c r="BF192"/>
  <c r="BF205"/>
  <c r="BF207"/>
  <c r="BF211"/>
  <c r="BF133"/>
  <c r="BF167"/>
  <c r="BF178"/>
  <c r="BF181"/>
  <c r="BF210"/>
  <c r="BF134"/>
  <c r="BF135"/>
  <c r="BF144"/>
  <c r="BF146"/>
  <c r="BF148"/>
  <c r="BF155"/>
  <c r="BF164"/>
  <c r="BF179"/>
  <c r="BF180"/>
  <c r="BF199"/>
  <c r="BF201"/>
  <c r="BF203"/>
  <c r="BF204"/>
  <c r="BF209"/>
  <c r="BF212"/>
  <c i="13" r="BF126"/>
  <c r="BF131"/>
  <c r="BF134"/>
  <c r="BF135"/>
  <c r="BF152"/>
  <c r="BF160"/>
  <c r="E85"/>
  <c r="F91"/>
  <c r="BF129"/>
  <c r="BF156"/>
  <c r="BF158"/>
  <c r="BF161"/>
  <c r="BF169"/>
  <c r="BF130"/>
  <c r="BF137"/>
  <c r="BF140"/>
  <c r="BF143"/>
  <c r="BF145"/>
  <c r="BF154"/>
  <c r="BF162"/>
  <c r="BF172"/>
  <c i="12" r="J162"/>
  <c r="J101"/>
  <c i="13" r="J91"/>
  <c r="F120"/>
  <c r="BF127"/>
  <c r="BF132"/>
  <c r="BF141"/>
  <c r="BF168"/>
  <c i="12" r="BK122"/>
  <c r="J122"/>
  <c i="13" r="BF125"/>
  <c r="BF153"/>
  <c r="J89"/>
  <c r="J92"/>
  <c r="BF128"/>
  <c r="BF133"/>
  <c r="BF142"/>
  <c r="BF150"/>
  <c r="BF151"/>
  <c r="BF159"/>
  <c r="BF163"/>
  <c r="BF167"/>
  <c r="BF171"/>
  <c r="BF174"/>
  <c r="BF138"/>
  <c r="BF139"/>
  <c r="BF148"/>
  <c r="BF155"/>
  <c r="BF157"/>
  <c r="BF164"/>
  <c r="BF165"/>
  <c r="BF166"/>
  <c r="BF173"/>
  <c i="11" r="J126"/>
  <c r="J98"/>
  <c r="J155"/>
  <c r="J104"/>
  <c i="12" r="J116"/>
  <c r="BF133"/>
  <c r="BF150"/>
  <c r="BF155"/>
  <c r="BF169"/>
  <c r="BF171"/>
  <c r="F91"/>
  <c r="J118"/>
  <c r="BF134"/>
  <c r="BF163"/>
  <c r="BF168"/>
  <c r="BF170"/>
  <c r="BF172"/>
  <c r="E112"/>
  <c r="BF127"/>
  <c r="BF140"/>
  <c r="BF141"/>
  <c r="BF142"/>
  <c r="BF144"/>
  <c r="BF151"/>
  <c r="BF154"/>
  <c r="BF156"/>
  <c r="J92"/>
  <c r="BF145"/>
  <c r="BF148"/>
  <c r="BF158"/>
  <c r="BF160"/>
  <c r="BF174"/>
  <c r="F92"/>
  <c r="BF149"/>
  <c r="BF164"/>
  <c r="BF167"/>
  <c i="11" r="J137"/>
  <c r="J101"/>
  <c i="12" r="BF124"/>
  <c r="BF135"/>
  <c r="BF166"/>
  <c r="BF175"/>
  <c r="BF126"/>
  <c r="BF131"/>
  <c r="BF132"/>
  <c r="BF136"/>
  <c r="BF137"/>
  <c r="BF146"/>
  <c r="BF147"/>
  <c r="BF157"/>
  <c r="BF125"/>
  <c r="BF128"/>
  <c r="BF129"/>
  <c r="BF130"/>
  <c r="BF138"/>
  <c r="BF143"/>
  <c r="BF152"/>
  <c r="BF153"/>
  <c r="BF173"/>
  <c i="11" r="F91"/>
  <c r="J121"/>
  <c r="BF127"/>
  <c r="BF141"/>
  <c r="BF146"/>
  <c r="BF147"/>
  <c r="BF153"/>
  <c r="BF157"/>
  <c r="F92"/>
  <c r="J120"/>
  <c r="BF128"/>
  <c r="BF132"/>
  <c r="BF135"/>
  <c i="10" r="J127"/>
  <c r="J98"/>
  <c i="11" r="BF133"/>
  <c r="BF142"/>
  <c r="BF149"/>
  <c r="BF156"/>
  <c r="BF148"/>
  <c r="BF158"/>
  <c r="BF129"/>
  <c r="BF131"/>
  <c r="BF140"/>
  <c r="BF145"/>
  <c r="BF150"/>
  <c r="BF151"/>
  <c i="10" r="BK158"/>
  <c r="J158"/>
  <c r="J102"/>
  <c i="11" r="E85"/>
  <c r="J118"/>
  <c r="BF138"/>
  <c r="BF130"/>
  <c r="BF139"/>
  <c r="BF143"/>
  <c r="BF144"/>
  <c i="9" r="J239"/>
  <c r="J107"/>
  <c i="10" r="F91"/>
  <c r="J92"/>
  <c r="BF133"/>
  <c r="BF137"/>
  <c r="BF140"/>
  <c r="BF157"/>
  <c r="BF165"/>
  <c i="9" r="BK132"/>
  <c r="J132"/>
  <c r="J97"/>
  <c i="10" r="E85"/>
  <c r="J121"/>
  <c r="BF141"/>
  <c r="F92"/>
  <c r="BF144"/>
  <c r="BF145"/>
  <c r="BF149"/>
  <c r="BF152"/>
  <c r="BF154"/>
  <c r="J89"/>
  <c r="BF129"/>
  <c r="BF130"/>
  <c r="BF131"/>
  <c r="BF134"/>
  <c r="BF146"/>
  <c r="BF147"/>
  <c r="BF151"/>
  <c r="BF150"/>
  <c r="BF148"/>
  <c r="BF156"/>
  <c r="BF132"/>
  <c r="BF135"/>
  <c r="BF161"/>
  <c r="BF128"/>
  <c r="BF138"/>
  <c r="BF139"/>
  <c r="BF143"/>
  <c r="BF153"/>
  <c r="BF160"/>
  <c r="BF162"/>
  <c i="8" r="BK322"/>
  <c r="J322"/>
  <c r="J113"/>
  <c i="9" r="F91"/>
  <c r="J125"/>
  <c r="BF135"/>
  <c r="BF139"/>
  <c r="BF152"/>
  <c r="BF164"/>
  <c r="BF170"/>
  <c r="BF184"/>
  <c r="BF185"/>
  <c r="BF195"/>
  <c r="BF199"/>
  <c r="BF207"/>
  <c r="BF213"/>
  <c r="BF221"/>
  <c r="BF244"/>
  <c r="BF246"/>
  <c r="BF253"/>
  <c r="BF255"/>
  <c r="BF269"/>
  <c i="8" r="BK135"/>
  <c r="J135"/>
  <c r="J97"/>
  <c i="9" r="J127"/>
  <c r="BF137"/>
  <c r="BF142"/>
  <c r="BF145"/>
  <c r="BF151"/>
  <c r="BF153"/>
  <c r="BF154"/>
  <c r="BF155"/>
  <c r="BF159"/>
  <c r="BF161"/>
  <c r="BF162"/>
  <c r="BF163"/>
  <c r="BF166"/>
  <c r="BF167"/>
  <c r="BF175"/>
  <c r="BF179"/>
  <c r="BF193"/>
  <c r="BF206"/>
  <c r="BF216"/>
  <c r="BF222"/>
  <c r="BF223"/>
  <c r="BF227"/>
  <c r="J92"/>
  <c r="F128"/>
  <c r="BF141"/>
  <c r="BF173"/>
  <c r="BF204"/>
  <c r="BF209"/>
  <c r="BF210"/>
  <c r="BF217"/>
  <c r="BF267"/>
  <c r="BF268"/>
  <c i="8" r="BK307"/>
  <c r="J307"/>
  <c r="J109"/>
  <c i="9" r="E85"/>
  <c r="BF140"/>
  <c r="BF143"/>
  <c r="BF187"/>
  <c r="BF201"/>
  <c r="BF202"/>
  <c r="BF211"/>
  <c r="BF219"/>
  <c r="BF225"/>
  <c r="BF226"/>
  <c r="BF229"/>
  <c r="BF247"/>
  <c r="BF250"/>
  <c r="BF254"/>
  <c r="BF256"/>
  <c r="BF257"/>
  <c r="BF265"/>
  <c r="BF266"/>
  <c r="BF150"/>
  <c r="BF158"/>
  <c r="BF160"/>
  <c r="BF178"/>
  <c r="BF183"/>
  <c r="BF189"/>
  <c r="BF190"/>
  <c r="BF196"/>
  <c r="BF197"/>
  <c r="BF198"/>
  <c r="BF212"/>
  <c r="BF215"/>
  <c r="BF218"/>
  <c r="BF231"/>
  <c r="BF235"/>
  <c r="BF237"/>
  <c r="BF248"/>
  <c r="BF271"/>
  <c r="BF279"/>
  <c r="BF156"/>
  <c r="BF157"/>
  <c r="BF171"/>
  <c r="BF172"/>
  <c r="BF177"/>
  <c r="BF181"/>
  <c r="BF188"/>
  <c r="BF192"/>
  <c r="BF203"/>
  <c r="BF205"/>
  <c r="BF233"/>
  <c r="BF234"/>
  <c r="BF243"/>
  <c r="BF261"/>
  <c r="BF262"/>
  <c r="BF263"/>
  <c r="BF274"/>
  <c r="BF278"/>
  <c r="BF280"/>
  <c r="BF144"/>
  <c r="BF148"/>
  <c r="BF174"/>
  <c r="BF176"/>
  <c r="BF180"/>
  <c r="BF182"/>
  <c r="BF194"/>
  <c r="BF228"/>
  <c r="BF230"/>
  <c r="BF232"/>
  <c r="BF249"/>
  <c r="BF251"/>
  <c r="BF252"/>
  <c r="BF272"/>
  <c r="BF275"/>
  <c r="BF277"/>
  <c r="BF134"/>
  <c r="BF146"/>
  <c r="BF168"/>
  <c r="BF169"/>
  <c r="BF191"/>
  <c r="BF200"/>
  <c r="BF208"/>
  <c r="BF220"/>
  <c r="BF224"/>
  <c r="BF236"/>
  <c r="BF240"/>
  <c r="BF241"/>
  <c r="BF242"/>
  <c r="BF259"/>
  <c r="BF260"/>
  <c r="BF264"/>
  <c r="BF276"/>
  <c i="8" r="J92"/>
  <c r="F130"/>
  <c r="BF138"/>
  <c r="BF140"/>
  <c r="BF142"/>
  <c r="BF145"/>
  <c r="BF248"/>
  <c r="BF252"/>
  <c r="BF258"/>
  <c r="BF279"/>
  <c r="BF280"/>
  <c r="BF281"/>
  <c r="BF282"/>
  <c r="BF289"/>
  <c r="BF297"/>
  <c r="BF298"/>
  <c r="BF299"/>
  <c r="BF304"/>
  <c r="BF309"/>
  <c r="BF310"/>
  <c r="BF316"/>
  <c r="BF325"/>
  <c r="BF185"/>
  <c r="BF194"/>
  <c r="BF195"/>
  <c r="BF204"/>
  <c r="BF205"/>
  <c r="BF207"/>
  <c r="BF212"/>
  <c r="BF221"/>
  <c r="F92"/>
  <c r="BF137"/>
  <c r="BF171"/>
  <c r="BF173"/>
  <c r="BF174"/>
  <c r="BF182"/>
  <c r="BF203"/>
  <c r="BF210"/>
  <c r="BF216"/>
  <c r="BF217"/>
  <c r="BF219"/>
  <c r="BF233"/>
  <c r="BF238"/>
  <c r="BF243"/>
  <c r="BF246"/>
  <c r="BF247"/>
  <c r="BF250"/>
  <c r="BF251"/>
  <c r="BF260"/>
  <c r="BF266"/>
  <c r="BF277"/>
  <c r="BF286"/>
  <c r="BF291"/>
  <c r="BF300"/>
  <c r="BF303"/>
  <c r="BF311"/>
  <c i="7" r="BK121"/>
  <c r="BK120"/>
  <c r="J120"/>
  <c i="8" r="E124"/>
  <c r="J130"/>
  <c r="BF143"/>
  <c r="BF144"/>
  <c r="BF151"/>
  <c r="BF153"/>
  <c r="BF155"/>
  <c r="BF160"/>
  <c r="BF167"/>
  <c r="BF175"/>
  <c r="BF176"/>
  <c r="BF180"/>
  <c r="BF188"/>
  <c r="BF201"/>
  <c r="BF206"/>
  <c r="BF211"/>
  <c r="BF213"/>
  <c r="BF218"/>
  <c r="BF249"/>
  <c r="BF288"/>
  <c r="BF290"/>
  <c r="BF296"/>
  <c r="BF305"/>
  <c r="BF321"/>
  <c r="J89"/>
  <c r="BF149"/>
  <c r="BF157"/>
  <c r="BF158"/>
  <c r="BF162"/>
  <c r="BF168"/>
  <c r="BF169"/>
  <c r="BF170"/>
  <c r="BF189"/>
  <c r="BF196"/>
  <c r="BF198"/>
  <c r="BF223"/>
  <c r="BF225"/>
  <c r="BF227"/>
  <c r="BF231"/>
  <c r="BF232"/>
  <c r="BF237"/>
  <c r="BF240"/>
  <c r="BF244"/>
  <c r="BF245"/>
  <c r="BF254"/>
  <c r="BF256"/>
  <c r="BF257"/>
  <c r="BF264"/>
  <c r="BF265"/>
  <c r="BF267"/>
  <c r="BF268"/>
  <c r="BF269"/>
  <c r="BF275"/>
  <c r="BF276"/>
  <c r="BF301"/>
  <c r="BF302"/>
  <c r="BF313"/>
  <c r="BF315"/>
  <c r="BF320"/>
  <c r="BF324"/>
  <c r="BF139"/>
  <c r="BF146"/>
  <c r="BF163"/>
  <c r="BF164"/>
  <c r="BF165"/>
  <c r="BF172"/>
  <c r="BF191"/>
  <c r="BF193"/>
  <c r="BF234"/>
  <c r="BF235"/>
  <c r="BF239"/>
  <c r="BF253"/>
  <c r="BF259"/>
  <c r="BF271"/>
  <c r="BF273"/>
  <c r="BF274"/>
  <c r="BF283"/>
  <c r="BF295"/>
  <c r="BF147"/>
  <c r="BF148"/>
  <c r="BF178"/>
  <c r="BF181"/>
  <c r="BF183"/>
  <c r="BF186"/>
  <c r="BF187"/>
  <c r="BF190"/>
  <c r="BF199"/>
  <c r="BF208"/>
  <c r="BF220"/>
  <c r="BF222"/>
  <c r="BF224"/>
  <c r="BF226"/>
  <c r="BF228"/>
  <c r="BF230"/>
  <c r="BF242"/>
  <c r="BF255"/>
  <c r="BF262"/>
  <c r="BF270"/>
  <c r="BF284"/>
  <c r="BF285"/>
  <c r="BF287"/>
  <c r="BF306"/>
  <c r="BF314"/>
  <c r="BF141"/>
  <c r="BF161"/>
  <c r="BF166"/>
  <c r="BF184"/>
  <c r="BF192"/>
  <c r="BF200"/>
  <c r="BF202"/>
  <c r="BF209"/>
  <c r="BF214"/>
  <c r="BF215"/>
  <c r="BF236"/>
  <c r="BF241"/>
  <c r="BF261"/>
  <c r="BF263"/>
  <c r="BF278"/>
  <c r="BF292"/>
  <c r="BF293"/>
  <c r="BF294"/>
  <c r="BF317"/>
  <c r="BF319"/>
  <c i="7" r="F92"/>
  <c r="J117"/>
  <c r="BF129"/>
  <c r="BF133"/>
  <c r="BF148"/>
  <c r="BF161"/>
  <c r="BF167"/>
  <c r="E85"/>
  <c r="F116"/>
  <c r="BF125"/>
  <c r="BF126"/>
  <c r="BF132"/>
  <c r="BF136"/>
  <c r="BF142"/>
  <c r="BF143"/>
  <c r="BF146"/>
  <c r="BF150"/>
  <c r="BF127"/>
  <c r="BF128"/>
  <c r="BF131"/>
  <c r="BF135"/>
  <c r="BF137"/>
  <c r="BF144"/>
  <c r="BF145"/>
  <c r="BF153"/>
  <c r="BF154"/>
  <c r="BF155"/>
  <c i="6" r="J133"/>
  <c r="J100"/>
  <c i="7" r="J89"/>
  <c r="BF124"/>
  <c r="J91"/>
  <c r="BF139"/>
  <c r="BF140"/>
  <c r="BF141"/>
  <c r="BF156"/>
  <c r="BF123"/>
  <c r="BF130"/>
  <c r="BF147"/>
  <c r="BF151"/>
  <c r="BF159"/>
  <c r="BF165"/>
  <c r="BF168"/>
  <c r="BF134"/>
  <c r="BF138"/>
  <c r="BF149"/>
  <c r="BF152"/>
  <c r="BF157"/>
  <c r="BF160"/>
  <c r="BF163"/>
  <c r="BF164"/>
  <c r="BF166"/>
  <c i="6" r="F92"/>
  <c r="F118"/>
  <c r="BF155"/>
  <c r="BF156"/>
  <c r="BF165"/>
  <c r="BF181"/>
  <c r="BF186"/>
  <c r="BF190"/>
  <c r="BF194"/>
  <c r="BF195"/>
  <c r="BF196"/>
  <c r="BF207"/>
  <c r="BF209"/>
  <c i="5" r="BK123"/>
  <c r="J123"/>
  <c r="J97"/>
  <c i="6" r="J91"/>
  <c r="J116"/>
  <c r="J119"/>
  <c r="BF127"/>
  <c r="BF136"/>
  <c r="BF142"/>
  <c r="BF145"/>
  <c r="BF169"/>
  <c r="BF176"/>
  <c r="BF177"/>
  <c r="BF191"/>
  <c r="BF197"/>
  <c r="BF206"/>
  <c r="BF129"/>
  <c r="BF130"/>
  <c r="BF166"/>
  <c r="BF172"/>
  <c r="BF188"/>
  <c r="BF125"/>
  <c r="BF143"/>
  <c r="BF151"/>
  <c r="BF158"/>
  <c r="BF160"/>
  <c r="BF173"/>
  <c r="BF183"/>
  <c r="BF135"/>
  <c r="BF138"/>
  <c r="BF141"/>
  <c r="BF148"/>
  <c r="BF150"/>
  <c r="BF153"/>
  <c r="BF159"/>
  <c r="BF170"/>
  <c r="BF174"/>
  <c r="BF198"/>
  <c r="BF200"/>
  <c r="BF202"/>
  <c r="BF205"/>
  <c r="E112"/>
  <c r="BF126"/>
  <c r="BF131"/>
  <c r="BF137"/>
  <c r="BF139"/>
  <c r="BF140"/>
  <c r="BF144"/>
  <c r="BF146"/>
  <c r="BF161"/>
  <c r="BF180"/>
  <c r="BF185"/>
  <c r="BF192"/>
  <c r="BF201"/>
  <c i="5" r="BK133"/>
  <c r="J133"/>
  <c r="J99"/>
  <c i="6" r="BF149"/>
  <c r="BF157"/>
  <c r="BF164"/>
  <c r="BF167"/>
  <c r="BF171"/>
  <c r="BF175"/>
  <c r="BF184"/>
  <c r="BF193"/>
  <c r="BF203"/>
  <c r="BF208"/>
  <c r="BF128"/>
  <c r="BF134"/>
  <c r="BF147"/>
  <c r="BF152"/>
  <c r="BF154"/>
  <c r="BF162"/>
  <c r="BF163"/>
  <c r="BF168"/>
  <c r="BF178"/>
  <c r="BF179"/>
  <c r="BF182"/>
  <c r="BF187"/>
  <c r="BF189"/>
  <c i="4" r="J130"/>
  <c r="J100"/>
  <c i="5" r="E85"/>
  <c r="J118"/>
  <c r="BF126"/>
  <c r="BF129"/>
  <c r="BF136"/>
  <c r="BF152"/>
  <c r="BF156"/>
  <c r="BF160"/>
  <c r="BF163"/>
  <c r="BF187"/>
  <c r="BF188"/>
  <c r="BF199"/>
  <c r="BF207"/>
  <c i="4" r="J123"/>
  <c r="J98"/>
  <c i="5" r="F91"/>
  <c r="J119"/>
  <c r="BF151"/>
  <c r="BF172"/>
  <c r="BF174"/>
  <c r="BF186"/>
  <c r="BF204"/>
  <c r="BF209"/>
  <c r="BF210"/>
  <c r="BF216"/>
  <c r="F92"/>
  <c r="BF131"/>
  <c r="BF132"/>
  <c r="BF141"/>
  <c r="BF144"/>
  <c r="BF146"/>
  <c r="BF175"/>
  <c r="BF189"/>
  <c r="BF205"/>
  <c r="BF206"/>
  <c r="BF214"/>
  <c r="BF215"/>
  <c r="BF218"/>
  <c r="BF135"/>
  <c r="BF142"/>
  <c r="BF143"/>
  <c r="BF147"/>
  <c r="BF148"/>
  <c r="BF154"/>
  <c r="BF157"/>
  <c r="BF158"/>
  <c r="BF159"/>
  <c r="BF161"/>
  <c r="BF167"/>
  <c r="BF168"/>
  <c r="BF176"/>
  <c r="BF181"/>
  <c r="BF183"/>
  <c r="BF185"/>
  <c r="BF212"/>
  <c r="BF221"/>
  <c r="BF227"/>
  <c r="BF128"/>
  <c r="BF140"/>
  <c r="BF145"/>
  <c r="BF153"/>
  <c r="BF162"/>
  <c r="BF164"/>
  <c r="BF169"/>
  <c r="BF173"/>
  <c r="BF180"/>
  <c r="BF182"/>
  <c r="BF193"/>
  <c r="BF201"/>
  <c r="BF202"/>
  <c r="BF203"/>
  <c r="BF211"/>
  <c r="BF213"/>
  <c r="BF230"/>
  <c r="J116"/>
  <c r="BF127"/>
  <c r="BF137"/>
  <c r="BF149"/>
  <c r="BF170"/>
  <c r="BF179"/>
  <c r="BF184"/>
  <c r="BF192"/>
  <c r="BF217"/>
  <c r="BF224"/>
  <c r="BF228"/>
  <c r="BF229"/>
  <c i="4" r="BK121"/>
  <c r="J121"/>
  <c i="5" r="BF125"/>
  <c r="BF130"/>
  <c r="BF138"/>
  <c r="BF166"/>
  <c r="BF191"/>
  <c r="BF195"/>
  <c r="BF196"/>
  <c r="BF198"/>
  <c r="BF200"/>
  <c r="BF222"/>
  <c r="BF226"/>
  <c r="BF139"/>
  <c r="BF150"/>
  <c r="BF155"/>
  <c r="BF165"/>
  <c r="BF171"/>
  <c r="BF177"/>
  <c r="BF178"/>
  <c r="BF190"/>
  <c r="BF194"/>
  <c r="BF197"/>
  <c r="BF208"/>
  <c r="BF219"/>
  <c r="BF223"/>
  <c i="3" r="BK247"/>
  <c r="J247"/>
  <c r="J105"/>
  <c i="4" r="E111"/>
  <c r="BF145"/>
  <c r="BF174"/>
  <c r="J92"/>
  <c r="BF131"/>
  <c r="BF133"/>
  <c r="BF166"/>
  <c r="BF167"/>
  <c r="BF168"/>
  <c r="BF170"/>
  <c r="BF171"/>
  <c r="BF178"/>
  <c i="3" r="J142"/>
  <c r="J98"/>
  <c i="4" r="BF126"/>
  <c r="BF132"/>
  <c r="BF136"/>
  <c r="BF149"/>
  <c r="BF152"/>
  <c r="BF154"/>
  <c r="BF160"/>
  <c r="BF161"/>
  <c r="BF163"/>
  <c r="BF164"/>
  <c r="BF172"/>
  <c r="BF173"/>
  <c r="J89"/>
  <c r="BF139"/>
  <c r="BF142"/>
  <c r="BF169"/>
  <c r="F92"/>
  <c r="BF125"/>
  <c r="BF151"/>
  <c r="BF162"/>
  <c r="BF177"/>
  <c r="BF180"/>
  <c r="BF128"/>
  <c r="BF137"/>
  <c r="BF144"/>
  <c r="BF153"/>
  <c r="BF155"/>
  <c r="BF157"/>
  <c r="BF158"/>
  <c r="BF159"/>
  <c r="J91"/>
  <c r="F117"/>
  <c r="BF124"/>
  <c r="BF135"/>
  <c r="BF138"/>
  <c r="BF150"/>
  <c r="BF165"/>
  <c r="BF127"/>
  <c r="BF134"/>
  <c r="BF140"/>
  <c r="BF141"/>
  <c r="BF143"/>
  <c r="BF146"/>
  <c r="BF147"/>
  <c r="BF148"/>
  <c r="BF156"/>
  <c r="BF175"/>
  <c r="BF179"/>
  <c r="BF181"/>
  <c i="3" r="J92"/>
  <c r="F136"/>
  <c r="BF145"/>
  <c r="BF147"/>
  <c r="BF169"/>
  <c r="BF173"/>
  <c r="BF175"/>
  <c r="BF177"/>
  <c r="BF179"/>
  <c r="BF190"/>
  <c r="BF197"/>
  <c r="BF202"/>
  <c r="BF212"/>
  <c r="BF233"/>
  <c r="BF237"/>
  <c r="BF243"/>
  <c r="BF249"/>
  <c r="BF264"/>
  <c r="BF272"/>
  <c r="BF273"/>
  <c r="BF293"/>
  <c r="BF307"/>
  <c r="BF311"/>
  <c r="BF324"/>
  <c r="BF338"/>
  <c r="BF339"/>
  <c r="BF341"/>
  <c r="BF342"/>
  <c r="BF344"/>
  <c r="BF362"/>
  <c r="BF363"/>
  <c r="BF364"/>
  <c r="BF367"/>
  <c r="BF368"/>
  <c r="BF377"/>
  <c r="BF384"/>
  <c r="BF386"/>
  <c r="BF387"/>
  <c r="BF155"/>
  <c r="BF165"/>
  <c r="BF180"/>
  <c r="BF182"/>
  <c r="BF187"/>
  <c r="BF192"/>
  <c r="BF221"/>
  <c r="BF223"/>
  <c r="BF224"/>
  <c r="BF231"/>
  <c r="BF238"/>
  <c r="BF239"/>
  <c r="BF241"/>
  <c r="BF242"/>
  <c r="BF245"/>
  <c r="BF246"/>
  <c r="BF259"/>
  <c r="BF278"/>
  <c r="BF280"/>
  <c r="BF282"/>
  <c r="BF289"/>
  <c r="BF295"/>
  <c r="BF300"/>
  <c r="BF302"/>
  <c r="BF305"/>
  <c r="BF306"/>
  <c r="BF312"/>
  <c r="BF314"/>
  <c r="BF330"/>
  <c r="BF331"/>
  <c r="BF336"/>
  <c r="BF350"/>
  <c r="BF366"/>
  <c r="BF372"/>
  <c r="BF378"/>
  <c i="2" r="J145"/>
  <c r="J99"/>
  <c i="3" r="E85"/>
  <c r="J134"/>
  <c r="BF152"/>
  <c r="BF156"/>
  <c r="BF164"/>
  <c r="BF172"/>
  <c r="BF176"/>
  <c r="BF193"/>
  <c r="BF194"/>
  <c r="BF195"/>
  <c r="BF211"/>
  <c r="BF216"/>
  <c r="BF218"/>
  <c r="BF227"/>
  <c r="BF228"/>
  <c r="BF235"/>
  <c r="BF240"/>
  <c r="BF254"/>
  <c r="BF255"/>
  <c r="BF256"/>
  <c r="BF258"/>
  <c r="BF316"/>
  <c r="BF317"/>
  <c r="BF320"/>
  <c r="BF322"/>
  <c r="BF332"/>
  <c r="BF351"/>
  <c r="BF353"/>
  <c r="BF354"/>
  <c r="BF370"/>
  <c r="BF371"/>
  <c r="BF375"/>
  <c r="BF143"/>
  <c r="BF154"/>
  <c r="BF157"/>
  <c r="BF167"/>
  <c r="BF203"/>
  <c r="BF204"/>
  <c r="BF209"/>
  <c r="BF210"/>
  <c r="BF213"/>
  <c r="BF214"/>
  <c r="BF219"/>
  <c r="BF226"/>
  <c r="BF229"/>
  <c r="BF230"/>
  <c r="BF236"/>
  <c r="BF261"/>
  <c r="BF279"/>
  <c r="BF296"/>
  <c r="BF299"/>
  <c r="BF335"/>
  <c r="BF343"/>
  <c r="BF348"/>
  <c r="BF359"/>
  <c r="BF360"/>
  <c r="BF369"/>
  <c r="F92"/>
  <c r="BF146"/>
  <c r="BF170"/>
  <c r="BF174"/>
  <c r="BF178"/>
  <c r="BF184"/>
  <c r="BF189"/>
  <c r="BF200"/>
  <c r="BF201"/>
  <c r="BF206"/>
  <c r="BF220"/>
  <c r="BF250"/>
  <c r="BF251"/>
  <c r="BF260"/>
  <c r="BF275"/>
  <c r="BF277"/>
  <c r="BF283"/>
  <c r="BF284"/>
  <c r="BF285"/>
  <c r="BF286"/>
  <c r="BF288"/>
  <c r="BF290"/>
  <c r="BF297"/>
  <c r="BF313"/>
  <c r="BF315"/>
  <c r="BF325"/>
  <c r="BF326"/>
  <c r="BF327"/>
  <c r="BF329"/>
  <c r="BF333"/>
  <c r="BF381"/>
  <c r="BF171"/>
  <c r="BF183"/>
  <c r="BF186"/>
  <c r="BF188"/>
  <c r="BF196"/>
  <c r="BF208"/>
  <c r="BF215"/>
  <c r="BF217"/>
  <c r="BF222"/>
  <c r="BF225"/>
  <c r="BF232"/>
  <c r="BF252"/>
  <c r="BF271"/>
  <c r="BF274"/>
  <c r="BF276"/>
  <c r="BF292"/>
  <c r="BF298"/>
  <c r="BF301"/>
  <c r="BF308"/>
  <c r="BF334"/>
  <c r="BF355"/>
  <c r="BF356"/>
  <c r="BF357"/>
  <c r="BF358"/>
  <c r="BF373"/>
  <c r="BF376"/>
  <c r="BF380"/>
  <c i="2" r="BK198"/>
  <c r="J198"/>
  <c r="J101"/>
  <c i="3" r="J136"/>
  <c r="BF150"/>
  <c r="BF151"/>
  <c r="BF153"/>
  <c r="BF159"/>
  <c r="BF160"/>
  <c r="BF161"/>
  <c r="BF162"/>
  <c r="BF166"/>
  <c r="BF181"/>
  <c r="BF185"/>
  <c r="BF198"/>
  <c r="BF199"/>
  <c r="BF207"/>
  <c r="BF262"/>
  <c r="BF269"/>
  <c r="BF270"/>
  <c r="BF303"/>
  <c r="BF304"/>
  <c r="BF309"/>
  <c r="BF337"/>
  <c r="BF365"/>
  <c r="BF144"/>
  <c r="BF148"/>
  <c r="BF149"/>
  <c r="BF163"/>
  <c r="BF253"/>
  <c r="BF263"/>
  <c r="BF265"/>
  <c r="BF267"/>
  <c r="BF268"/>
  <c r="BF291"/>
  <c r="BF310"/>
  <c r="BF318"/>
  <c r="BF319"/>
  <c r="BF321"/>
  <c r="BF323"/>
  <c r="BF328"/>
  <c r="BF345"/>
  <c r="BF347"/>
  <c r="BF349"/>
  <c i="2" r="E85"/>
  <c r="J89"/>
  <c r="F91"/>
  <c r="J91"/>
  <c r="F92"/>
  <c r="J92"/>
  <c r="BF133"/>
  <c r="BF134"/>
  <c r="BF135"/>
  <c r="BF136"/>
  <c r="BF137"/>
  <c r="BF138"/>
  <c r="BF139"/>
  <c r="BF140"/>
  <c r="BF141"/>
  <c r="BF142"/>
  <c r="BF143"/>
  <c r="BF144"/>
  <c r="BF146"/>
  <c r="BF147"/>
  <c r="BF148"/>
  <c r="BF149"/>
  <c r="BF150"/>
  <c r="BF151"/>
  <c r="BF152"/>
  <c r="BF153"/>
  <c r="BF154"/>
  <c r="BF155"/>
  <c r="BF156"/>
  <c r="BF157"/>
  <c r="BF158"/>
  <c r="BF159"/>
  <c r="BF160"/>
  <c r="BF161"/>
  <c r="BF162"/>
  <c r="BF163"/>
  <c r="BF164"/>
  <c r="BF165"/>
  <c r="BF166"/>
  <c r="BF167"/>
  <c r="BF168"/>
  <c r="BF169"/>
  <c r="BF170"/>
  <c r="BF171"/>
  <c r="BF172"/>
  <c r="BF173"/>
  <c r="BF174"/>
  <c r="BF175"/>
  <c r="BF176"/>
  <c r="BF177"/>
  <c r="BF178"/>
  <c r="BF179"/>
  <c r="BF180"/>
  <c r="BF181"/>
  <c r="BF182"/>
  <c r="BF183"/>
  <c r="BF184"/>
  <c r="BF185"/>
  <c r="BF186"/>
  <c r="BF187"/>
  <c r="BF188"/>
  <c r="BF189"/>
  <c r="BF190"/>
  <c r="BF191"/>
  <c r="BF192"/>
  <c r="BF193"/>
  <c r="BF194"/>
  <c r="BF196"/>
  <c r="BF197"/>
  <c r="BF200"/>
  <c r="BF201"/>
  <c r="BF203"/>
  <c r="BF205"/>
  <c r="BF206"/>
  <c r="BF207"/>
  <c r="BF209"/>
  <c r="BF210"/>
  <c r="BF212"/>
  <c r="BF213"/>
  <c r="BF214"/>
  <c r="BF215"/>
  <c r="BF216"/>
  <c r="BF217"/>
  <c r="BF219"/>
  <c r="BF221"/>
  <c r="BF222"/>
  <c r="BF224"/>
  <c r="BF226"/>
  <c r="BF227"/>
  <c i="1" r="BC95"/>
  <c r="AV95"/>
  <c r="AZ95"/>
  <c r="BB95"/>
  <c r="BD95"/>
  <c i="3" r="J33"/>
  <c i="1" r="AV96"/>
  <c i="7" r="F33"/>
  <c i="1" r="AZ100"/>
  <c i="7" r="F36"/>
  <c i="1" r="BC100"/>
  <c i="9" r="F35"/>
  <c i="1" r="BB102"/>
  <c i="9" r="F36"/>
  <c i="1" r="BC102"/>
  <c i="13" r="F36"/>
  <c i="1" r="BC106"/>
  <c i="14" r="F37"/>
  <c i="1" r="BD107"/>
  <c i="3" r="F33"/>
  <c i="1" r="AZ96"/>
  <c i="6" r="F37"/>
  <c i="1" r="BD99"/>
  <c i="8" r="F33"/>
  <c i="1" r="AZ101"/>
  <c i="10" r="F37"/>
  <c i="1" r="BD103"/>
  <c i="12" r="F37"/>
  <c i="1" r="BD105"/>
  <c i="13" r="J33"/>
  <c i="1" r="AV106"/>
  <c i="15" r="F36"/>
  <c i="1" r="BC108"/>
  <c i="15" r="F37"/>
  <c i="1" r="BD108"/>
  <c i="3" r="F37"/>
  <c i="1" r="BD96"/>
  <c i="6" r="F36"/>
  <c i="1" r="BC99"/>
  <c i="8" r="F35"/>
  <c i="1" r="BB101"/>
  <c i="10" r="F35"/>
  <c i="1" r="BB103"/>
  <c i="12" r="F33"/>
  <c i="1" r="AZ105"/>
  <c i="14" r="F33"/>
  <c i="1" r="AZ107"/>
  <c i="3" r="F35"/>
  <c i="1" r="BB96"/>
  <c i="6" r="F35"/>
  <c i="1" r="BB99"/>
  <c i="8" r="J33"/>
  <c i="1" r="AV101"/>
  <c i="11" r="F33"/>
  <c i="1" r="AZ104"/>
  <c i="12" r="J33"/>
  <c i="1" r="AV105"/>
  <c i="14" r="J33"/>
  <c i="1" r="AV107"/>
  <c i="3" r="F36"/>
  <c i="1" r="BC96"/>
  <c i="6" r="J33"/>
  <c i="1" r="AV99"/>
  <c i="7" r="J30"/>
  <c i="9" r="J33"/>
  <c i="1" r="AV102"/>
  <c i="10" r="F33"/>
  <c i="1" r="AZ103"/>
  <c i="10" r="J33"/>
  <c i="1" r="AV103"/>
  <c i="11" r="J33"/>
  <c i="1" r="AV104"/>
  <c i="11" r="F37"/>
  <c i="1" r="BD104"/>
  <c i="12" r="F36"/>
  <c i="1" r="BC105"/>
  <c i="14" r="F36"/>
  <c i="1" r="BC107"/>
  <c i="4" r="F33"/>
  <c i="1" r="AZ97"/>
  <c i="4" r="F35"/>
  <c i="1" r="BB97"/>
  <c i="5" r="F36"/>
  <c i="1" r="BC98"/>
  <c i="6" r="F33"/>
  <c i="1" r="AZ99"/>
  <c i="8" r="F36"/>
  <c i="1" r="BC101"/>
  <c i="10" r="F36"/>
  <c i="1" r="BC103"/>
  <c i="12" r="F35"/>
  <c i="1" r="BB105"/>
  <c i="13" r="F35"/>
  <c i="1" r="BB106"/>
  <c i="15" r="J33"/>
  <c i="1" r="AV108"/>
  <c i="15" r="F35"/>
  <c i="1" r="BB108"/>
  <c i="4" r="F36"/>
  <c i="1" r="BC97"/>
  <c i="5" r="F33"/>
  <c i="1" r="AZ98"/>
  <c i="4" r="J30"/>
  <c i="5" r="F37"/>
  <c i="1" r="BD98"/>
  <c i="7" r="F37"/>
  <c i="1" r="BD100"/>
  <c i="8" r="F37"/>
  <c i="1" r="BD101"/>
  <c i="11" r="F36"/>
  <c i="1" r="BC104"/>
  <c i="11" r="F35"/>
  <c i="1" r="BB104"/>
  <c i="12" r="J30"/>
  <c i="13" r="F33"/>
  <c i="1" r="AZ106"/>
  <c i="14" r="F35"/>
  <c i="1" r="BB107"/>
  <c i="4" r="J33"/>
  <c i="1" r="AV97"/>
  <c i="4" r="F37"/>
  <c i="1" r="BD97"/>
  <c i="5" r="J33"/>
  <c i="1" r="AV98"/>
  <c i="5" r="F35"/>
  <c i="1" r="BB98"/>
  <c i="7" r="F35"/>
  <c i="1" r="BB100"/>
  <c i="7" r="J33"/>
  <c i="1" r="AV100"/>
  <c i="9" r="F33"/>
  <c i="1" r="AZ102"/>
  <c i="9" r="F37"/>
  <c i="1" r="BD102"/>
  <c i="13" r="F37"/>
  <c i="1" r="BD106"/>
  <c i="15" r="F33"/>
  <c i="1" r="AZ108"/>
  <c i="11" l="1" r="BK136"/>
  <c r="J136"/>
  <c r="J100"/>
  <c i="14" r="P193"/>
  <c i="9" r="R132"/>
  <c i="2" r="P198"/>
  <c r="P130"/>
  <c i="1" r="AU95"/>
  <c i="15" r="P122"/>
  <c i="1" r="AU108"/>
  <c i="9" r="BK238"/>
  <c r="J238"/>
  <c r="J106"/>
  <c i="8" r="R135"/>
  <c i="3" r="R141"/>
  <c i="9" r="R238"/>
  <c i="10" r="BK126"/>
  <c r="J126"/>
  <c r="J97"/>
  <c i="9" r="P238"/>
  <c i="3" r="T247"/>
  <c i="14" r="R193"/>
  <c i="11" r="BK125"/>
  <c r="BK124"/>
  <c r="J124"/>
  <c i="5" r="T122"/>
  <c i="11" r="R124"/>
  <c i="5" r="P133"/>
  <c r="P122"/>
  <c i="1" r="AU98"/>
  <c i="3" r="BK141"/>
  <c r="J141"/>
  <c r="J97"/>
  <c r="T141"/>
  <c r="T140"/>
  <c i="4" r="P121"/>
  <c i="1" r="AU97"/>
  <c i="3" r="P141"/>
  <c i="10" r="R126"/>
  <c r="R125"/>
  <c i="2" r="R198"/>
  <c r="R130"/>
  <c i="10" r="P126"/>
  <c r="P125"/>
  <c i="1" r="AU103"/>
  <c i="14" r="R129"/>
  <c r="R128"/>
  <c i="7" r="P121"/>
  <c r="P120"/>
  <c i="1" r="AU100"/>
  <c i="12" r="T122"/>
  <c i="3" r="R247"/>
  <c i="2" r="T198"/>
  <c r="T130"/>
  <c i="9" r="P132"/>
  <c r="P131"/>
  <c i="1" r="AU102"/>
  <c i="10" r="T126"/>
  <c r="T125"/>
  <c i="14" r="P129"/>
  <c r="P128"/>
  <c i="1" r="AU107"/>
  <c i="14" r="T129"/>
  <c i="12" r="P122"/>
  <c i="1" r="AU105"/>
  <c i="9" r="T238"/>
  <c r="T131"/>
  <c i="8" r="R307"/>
  <c i="15" r="T123"/>
  <c r="T122"/>
  <c i="5" r="R133"/>
  <c r="R122"/>
  <c i="6" r="BK132"/>
  <c r="J132"/>
  <c r="J99"/>
  <c i="13" r="T123"/>
  <c i="8" r="P135"/>
  <c r="P134"/>
  <c i="1" r="AU101"/>
  <c i="3" r="P247"/>
  <c i="4" r="T121"/>
  <c i="6" r="T122"/>
  <c i="14" r="T193"/>
  <c i="8" r="T307"/>
  <c r="T134"/>
  <c r="P307"/>
  <c i="6" r="P132"/>
  <c r="P122"/>
  <c i="1" r="AU99"/>
  <c i="2" r="BK131"/>
  <c r="J131"/>
  <c r="J97"/>
  <c i="6" r="BK123"/>
  <c r="J123"/>
  <c r="J97"/>
  <c i="13" r="BK146"/>
  <c r="J146"/>
  <c r="J100"/>
  <c i="15" r="BK139"/>
  <c r="J139"/>
  <c r="J101"/>
  <c i="3" r="BK382"/>
  <c r="J382"/>
  <c r="J118"/>
  <c i="15" r="BK123"/>
  <c r="BK122"/>
  <c r="J122"/>
  <c i="10" r="BK163"/>
  <c r="J163"/>
  <c r="J104"/>
  <c i="14" r="BK128"/>
  <c r="J128"/>
  <c i="1" r="AG105"/>
  <c i="12" r="J96"/>
  <c i="10" r="BK125"/>
  <c r="J125"/>
  <c r="J96"/>
  <c i="9" r="BK131"/>
  <c r="J131"/>
  <c i="8" r="BK134"/>
  <c r="J134"/>
  <c r="J96"/>
  <c i="1" r="AG100"/>
  <c i="7" r="J121"/>
  <c r="J97"/>
  <c r="J96"/>
  <c i="5" r="BK122"/>
  <c r="J122"/>
  <c i="1" r="AG97"/>
  <c i="4" r="J96"/>
  <c i="3" r="BK140"/>
  <c r="J140"/>
  <c i="2" r="BK130"/>
  <c r="J130"/>
  <c i="11" r="J30"/>
  <c i="1" r="AG104"/>
  <c i="3" r="F34"/>
  <c i="1" r="BA96"/>
  <c i="13" r="F34"/>
  <c i="1" r="BA106"/>
  <c r="AZ94"/>
  <c r="AV94"/>
  <c r="AK29"/>
  <c i="4" r="F34"/>
  <c i="1" r="BA97"/>
  <c i="6" r="J34"/>
  <c i="1" r="AW99"/>
  <c r="AT99"/>
  <c i="9" r="F34"/>
  <c i="1" r="BA102"/>
  <c i="14" r="J30"/>
  <c i="1" r="AG107"/>
  <c r="BD94"/>
  <c r="W33"/>
  <c i="15" r="J30"/>
  <c i="1" r="AG108"/>
  <c i="2" r="F34"/>
  <c i="1" r="BA95"/>
  <c i="7" r="F34"/>
  <c i="1" r="BA100"/>
  <c i="10" r="F34"/>
  <c i="1" r="BA103"/>
  <c i="11" r="J34"/>
  <c i="1" r="AW104"/>
  <c r="AT104"/>
  <c r="AN104"/>
  <c i="12" r="J34"/>
  <c i="1" r="AW105"/>
  <c r="AT105"/>
  <c r="AN105"/>
  <c r="BC94"/>
  <c r="AY94"/>
  <c i="3" r="J34"/>
  <c i="1" r="AW96"/>
  <c r="AT96"/>
  <c i="13" r="J34"/>
  <c i="1" r="AW106"/>
  <c r="AT106"/>
  <c r="BB94"/>
  <c r="AX94"/>
  <c i="3" r="J30"/>
  <c i="1" r="AG96"/>
  <c i="5" r="J34"/>
  <c i="1" r="AW98"/>
  <c r="AT98"/>
  <c i="8" r="J34"/>
  <c i="1" r="AW101"/>
  <c r="AT101"/>
  <c i="15" r="J34"/>
  <c i="1" r="AW108"/>
  <c r="AT108"/>
  <c r="AN108"/>
  <c i="2" r="J34"/>
  <c i="1" r="AW95"/>
  <c r="AT95"/>
  <c i="8" r="F34"/>
  <c i="1" r="BA101"/>
  <c i="14" r="J34"/>
  <c i="1" r="AW107"/>
  <c r="AT107"/>
  <c i="4" r="J34"/>
  <c i="1" r="AW97"/>
  <c r="AT97"/>
  <c r="AN97"/>
  <c i="5" r="J30"/>
  <c i="1" r="AG98"/>
  <c i="6" r="F34"/>
  <c i="1" r="BA99"/>
  <c i="9" r="J34"/>
  <c i="1" r="AW102"/>
  <c r="AT102"/>
  <c i="14" r="F34"/>
  <c i="1" r="BA107"/>
  <c i="5" r="F34"/>
  <c i="1" r="BA98"/>
  <c i="7" r="J34"/>
  <c i="1" r="AW100"/>
  <c r="AT100"/>
  <c r="AN100"/>
  <c i="9" r="J30"/>
  <c i="1" r="AG102"/>
  <c i="10" r="J34"/>
  <c i="1" r="AW103"/>
  <c r="AT103"/>
  <c i="11" r="F34"/>
  <c i="1" r="BA104"/>
  <c i="12" r="F34"/>
  <c i="1" r="BA105"/>
  <c i="15" r="F34"/>
  <c i="1" r="BA108"/>
  <c i="2" r="J30"/>
  <c i="1" r="AG95"/>
  <c i="14" l="1" r="T128"/>
  <c i="3" r="R140"/>
  <c r="P140"/>
  <c i="1" r="AU96"/>
  <c i="8" r="R134"/>
  <c i="9" r="R131"/>
  <c i="11" r="J96"/>
  <c i="6" r="BK122"/>
  <c r="J122"/>
  <c r="J96"/>
  <c i="15" r="J96"/>
  <c r="J123"/>
  <c r="J97"/>
  <c i="13" r="BK123"/>
  <c r="J123"/>
  <c r="J96"/>
  <c i="11" r="J125"/>
  <c r="J97"/>
  <c i="1" r="AN107"/>
  <c i="14" r="J96"/>
  <c i="15" r="J39"/>
  <c i="14" r="J39"/>
  <c i="12" r="J39"/>
  <c i="11" r="J39"/>
  <c i="1" r="AN102"/>
  <c i="9" r="J96"/>
  <c r="J39"/>
  <c i="7" r="J39"/>
  <c i="1" r="AN98"/>
  <c i="5" r="J96"/>
  <c r="J39"/>
  <c i="1" r="AN96"/>
  <c i="4" r="J39"/>
  <c i="3" r="J96"/>
  <c i="1" r="AN95"/>
  <c i="2" r="J96"/>
  <c i="3" r="J39"/>
  <c i="2" r="J39"/>
  <c i="1" r="AU94"/>
  <c i="10" r="J30"/>
  <c i="1" r="AG103"/>
  <c r="AN103"/>
  <c r="BA94"/>
  <c r="AW94"/>
  <c r="AK30"/>
  <c r="W32"/>
  <c i="8" r="J30"/>
  <c i="1" r="AG101"/>
  <c r="AN101"/>
  <c r="W29"/>
  <c r="W31"/>
  <c i="10" l="1" r="J39"/>
  <c i="8" r="J39"/>
  <c i="13" r="J30"/>
  <c i="1" r="AG106"/>
  <c r="AN106"/>
  <c i="6" r="J30"/>
  <c i="1" r="AG99"/>
  <c r="AN99"/>
  <c r="AT94"/>
  <c r="W30"/>
  <c i="13" l="1" r="J39"/>
  <c i="6" r="J39"/>
  <c i="1" r="AG94"/>
  <c r="AK26"/>
  <c r="AK3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<sst xmlns="http://schemas.openxmlformats.org/spreadsheetml/2006/main">
  <si>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</si>
  <si>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</si>
  <si>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</si>
  <si>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</si>
  <si>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</si>
  <si>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{e79f24df-6b8f-408a-bfe8-5c8d94095f89}</t>
  </si>
  <si>
    <t>0,001</t>
  </si>
  <si>
    <t>20</t>
  </si>
  <si>
    <t>REKAPITULÁCIA STAVBY</t>
  </si>
  <si>
    <t xml:space="preserve">v ---  nižšie sa nachádzajú doplnkové a pomocné údaje k zostavám  --- v</t>
  </si>
  <si>
    <t>Návod na vyplnenie</t>
  </si>
  <si>
    <t>Kód:</t>
  </si>
  <si>
    <t>29062022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</si>
  <si>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</si>
  <si>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</si>
  <si>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Denný stacionár v meste Tlmače</t>
  </si>
  <si>
    <t>JKSO:</t>
  </si>
  <si>
    <t>KS:</t>
  </si>
  <si>
    <t>Miesto:</t>
  </si>
  <si>
    <t xml:space="preserve"> </t>
  </si>
  <si>
    <t>Dátum:</t>
  </si>
  <si>
    <t>29. 6. 2022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</si>
  <si>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</si>
  <si>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</si>
  <si>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</si>
  <si>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</si>
  <si>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</si>
  <si>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</si>
  <si>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</si>
  <si>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</si>
  <si>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</si>
  <si>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</si>
  <si>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</si>
  <si>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</si>
  <si>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</si>
  <si>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</si>
  <si>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</si>
  <si>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</si>
  <si>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</si>
  <si>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</si>
  <si>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</si>
  <si>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</si>
  <si>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</si>
  <si>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</si>
  <si>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</si>
  <si>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</si>
  <si>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</si>
  <si>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</si>
  <si>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</si>
  <si>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</si>
  <si>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</si>
  <si>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</si>
  <si>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</si>
  <si>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</si>
  <si>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</si>
  <si>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</si>
  <si>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</si>
  <si>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</si>
  <si>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</si>
  <si>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</si>
  <si>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</si>
  <si>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</si>
  <si>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</si>
  <si>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</si>
  <si>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</si>
  <si>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</si>
  <si>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</si>
  <si>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</si>
  <si>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</si>
  <si>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</si>
  <si>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</si>
  <si>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</si>
  <si>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</si>
  <si>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</si>
  <si>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</si>
  <si>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</si>
  <si>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</si>
  <si>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SO 01 Búracie práce</t>
  </si>
  <si>
    <t>STA</t>
  </si>
  <si>
    <t>1</t>
  </si>
  <si>
    <t>{11d9c99a-938c-4c88-b748-923687167c1b}</t>
  </si>
  <si>
    <t>02</t>
  </si>
  <si>
    <t>SO 02- Architektúra</t>
  </si>
  <si>
    <t>{0b903149-93d0-457c-b1fa-0416c6a7118d}</t>
  </si>
  <si>
    <t>a</t>
  </si>
  <si>
    <t xml:space="preserve">Objekt   Elektroinšta...</t>
  </si>
  <si>
    <t>{8016c125-823d-4828-8029-2f9749bb956d}</t>
  </si>
  <si>
    <t>b</t>
  </si>
  <si>
    <t>{dd879476-c919-4c08-9d8f-6142756d88d5}</t>
  </si>
  <si>
    <t>c</t>
  </si>
  <si>
    <t>{b386c3a3-624a-4253-9322-c6def83b4332}</t>
  </si>
  <si>
    <t>d</t>
  </si>
  <si>
    <t xml:space="preserve">Objekt   Bleskozvod a...</t>
  </si>
  <si>
    <t>{edc71155-adbc-4ace-adfa-7cb7e35eae59}</t>
  </si>
  <si>
    <t>04</t>
  </si>
  <si>
    <t>SO 04 Zdravotechnika...</t>
  </si>
  <si>
    <t>{266e5e32-e7ec-4f20-b18a-42729497900d}</t>
  </si>
  <si>
    <t>05</t>
  </si>
  <si>
    <t>SO 05 Vykurovanie</t>
  </si>
  <si>
    <t>{8be86029-a09a-4bf7-ad42-367ccca68839}</t>
  </si>
  <si>
    <t>06</t>
  </si>
  <si>
    <t>SO 06 Spevnená plocha</t>
  </si>
  <si>
    <t>{c70a1e18-8377-4c78-9c02-81499abf6efe}</t>
  </si>
  <si>
    <t>07</t>
  </si>
  <si>
    <t>SO 07 Plynoinštalácia</t>
  </si>
  <si>
    <t>{7047d95e-eb98-4ff5-ad78-1c058e4d78b5}</t>
  </si>
  <si>
    <t>08</t>
  </si>
  <si>
    <t>SO 08 Prípojka kanal...</t>
  </si>
  <si>
    <t>{fa4744a7-5e52-4c18-b632-342ea53be4f7}</t>
  </si>
  <si>
    <t>09</t>
  </si>
  <si>
    <t>SO 09 Prípojka plyn</t>
  </si>
  <si>
    <t>{11e1a148-a9db-4215-8b52-b87e494f79c8}</t>
  </si>
  <si>
    <t>10</t>
  </si>
  <si>
    <t>SO 10 Prípojka vody</t>
  </si>
  <si>
    <t>{4f53e96e-524e-48a8-b708-620847ed88e8}</t>
  </si>
  <si>
    <t>11</t>
  </si>
  <si>
    <t>SO 11 Oplotenie</t>
  </si>
  <si>
    <t>{246fb777-6eef-4335-af01-2c0dcd672ad0}</t>
  </si>
  <si>
    <t>KRYCÍ LIST ROZPOČTU</t>
  </si>
  <si>
    <t>Objekt:</t>
  </si>
  <si>
    <t>01 - SO 01 Búracie práce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</si>
  <si>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</si>
  <si>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</si>
  <si>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</si>
  <si>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</si>
  <si>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</si>
  <si>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</si>
  <si>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</si>
  <si>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9 - Ostatné konštrukcie a práce-búranie</t>
  </si>
  <si>
    <t xml:space="preserve">    99 - Presun hmôt HSV</t>
  </si>
  <si>
    <t>PSV - Práce a dodávky PSV</t>
  </si>
  <si>
    <t xml:space="preserve">    712 - Izolácie striech</t>
  </si>
  <si>
    <t xml:space="preserve">    713 - Izolácie tepelné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</si>
  <si>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</si>
  <si>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</si>
  <si>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</si>
  <si>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</si>
  <si>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</si>
  <si>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775 - Podlahy vlysové a parketové</t>
  </si>
  <si>
    <t xml:space="preserve">    776 - Podlahy povlakové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</si>
  <si>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</si>
  <si>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</si>
  <si>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</si>
  <si>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</si>
  <si>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</si>
  <si>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</si>
  <si>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</si>
  <si>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</si>
  <si>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</si>
  <si>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</si>
  <si>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</si>
  <si>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</si>
  <si>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</si>
  <si>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</si>
  <si>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</si>
  <si>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</si>
  <si>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</si>
  <si>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132211101</t>
  </si>
  <si>
    <t xml:space="preserve">Hĺbenie rýh šírky do 600 mm v  hornine tr.3 súdržných - ručným náradím okolo budovy pre izoláciu</t>
  </si>
  <si>
    <t>m3</t>
  </si>
  <si>
    <t>4</t>
  </si>
  <si>
    <t>2</t>
  </si>
  <si>
    <t>132211119</t>
  </si>
  <si>
    <t>Príplatok za lepivosť pri hĺbení rýh š do 600 mm ručným náradím v hornine tr. 3</t>
  </si>
  <si>
    <t>3</t>
  </si>
  <si>
    <t>111201101</t>
  </si>
  <si>
    <t>Odstránenie krovín a stromov s koreňom s priemerom kmeňa do 100 mm, do 1000 m2</t>
  </si>
  <si>
    <t>m2</t>
  </si>
  <si>
    <t>6</t>
  </si>
  <si>
    <t>162201211</t>
  </si>
  <si>
    <t>Vodorovné premiestnenie výkopku horniny tr. 1 až 4 stavebným fúrikom do 10 m v rovine alebo vo svahu do 1:5</t>
  </si>
  <si>
    <t>8</t>
  </si>
  <si>
    <t>5</t>
  </si>
  <si>
    <t>162201219</t>
  </si>
  <si>
    <t>Vodorovné premiestneniu výkopku horniny tr. 1 až 4 stavebným fúrikom príplatok za k. ď. 10 m v rovine alebo vo svahu do 1:5</t>
  </si>
  <si>
    <t>162501102</t>
  </si>
  <si>
    <t xml:space="preserve">Vodorovné premiestnenie výkopku  po spevnenej ceste z  horniny tr.1-4, do 100 m3 na vzdialenosť do 3000 m</t>
  </si>
  <si>
    <t>12</t>
  </si>
  <si>
    <t>7</t>
  </si>
  <si>
    <t>162501105</t>
  </si>
  <si>
    <t xml:space="preserve">Vodorovné premiestnenie výkopku  po spevnenej ceste z  horniny tr.1-4, do 100 m3, príplatok k cene za každých ďalšich a začatých 1000 m</t>
  </si>
  <si>
    <t>14</t>
  </si>
  <si>
    <t>167101100</t>
  </si>
  <si>
    <t>Nakladanie výkopku tr.1-4 ručne</t>
  </si>
  <si>
    <t>16</t>
  </si>
  <si>
    <t>9</t>
  </si>
  <si>
    <t>171201201</t>
  </si>
  <si>
    <t>Uloženie sypaniny na skládky do 100 m3</t>
  </si>
  <si>
    <t>18</t>
  </si>
  <si>
    <t>171209002</t>
  </si>
  <si>
    <t>Poplatok za skladovanie - zemina a kamenivo (17 05) ostatné</t>
  </si>
  <si>
    <t>t</t>
  </si>
  <si>
    <t>175101202</t>
  </si>
  <si>
    <t>Obsyp objektov sypaninou z vhodných hornín 1 až 4 s prehodením sypaniny</t>
  </si>
  <si>
    <t>22</t>
  </si>
  <si>
    <t>M</t>
  </si>
  <si>
    <t>5833134000</t>
  </si>
  <si>
    <t>Kamenivo ťažené drobné 0-4 a</t>
  </si>
  <si>
    <t>24</t>
  </si>
  <si>
    <t>Ostatné konštrukcie a práce-búranie</t>
  </si>
  <si>
    <t>13</t>
  </si>
  <si>
    <t>941941031</t>
  </si>
  <si>
    <t>Montáž lešenia ľahkého pracovného radového s podlahami šírky od 0,80 do 1,00 m, výšky do 10 m</t>
  </si>
  <si>
    <t>26</t>
  </si>
  <si>
    <t>941941191</t>
  </si>
  <si>
    <t>Príplatok za prvý a každý ďalší i začatý mesiac použitia lešenia ľahkého pracovného radového s podlahami šírky od 0,80 do 1,00 m, výšky do 10 m</t>
  </si>
  <si>
    <t>28</t>
  </si>
  <si>
    <t>15</t>
  </si>
  <si>
    <t>941941831</t>
  </si>
  <si>
    <t>Demontáž lešenia ľahkého pracovného radového s podlahami šírky nad 0,80 do 1,00 m, výšky do 10 m-aj pre novú fasádu</t>
  </si>
  <si>
    <t>30</t>
  </si>
  <si>
    <t>941955003</t>
  </si>
  <si>
    <t>Lešenie ľahké pracovné pomocné s výškou lešeňovej podlahy nad 1,90 do 2,50 m</t>
  </si>
  <si>
    <t>32</t>
  </si>
  <si>
    <t>17</t>
  </si>
  <si>
    <t>952901111</t>
  </si>
  <si>
    <t>Vyčistenie budov pri výške podlaží do 4m</t>
  </si>
  <si>
    <t>34</t>
  </si>
  <si>
    <t>961055111</t>
  </si>
  <si>
    <t xml:space="preserve">Búranie základov alebo vybúranie otvorov plochy nad 4 m2 v základoch železobetónových,  -2,40000t-prestupy</t>
  </si>
  <si>
    <t>36</t>
  </si>
  <si>
    <t>19</t>
  </si>
  <si>
    <t>962031132</t>
  </si>
  <si>
    <t xml:space="preserve">Búranie priečok z tehál pálených, plných alebo dutých hr. do 150 mm,  -0,19600t</t>
  </si>
  <si>
    <t>38</t>
  </si>
  <si>
    <t>962032231</t>
  </si>
  <si>
    <t xml:space="preserve">Búranie muriva nadzákladového z tehál pálených, vápenopieskových,cementových na maltu,  -1,90500t + atika strecha</t>
  </si>
  <si>
    <t>40</t>
  </si>
  <si>
    <t>21</t>
  </si>
  <si>
    <t>962032314.R</t>
  </si>
  <si>
    <t xml:space="preserve">Búranie medziokenných pilierov tehlových a poškodeného muriva s výdrevou,  -1,80000t-podľa skutočnosti</t>
  </si>
  <si>
    <t>42</t>
  </si>
  <si>
    <t>962032631</t>
  </si>
  <si>
    <t xml:space="preserve">Búranie komínov. muriva z tehál nad strechou na akúkoľvek maltu x,  -1,63300t</t>
  </si>
  <si>
    <t>44</t>
  </si>
  <si>
    <t>23</t>
  </si>
  <si>
    <t>963012520</t>
  </si>
  <si>
    <t xml:space="preserve">Búranie stropov z dosiek alebo panelov zo železobetónu prefabrikovaných s dutinami hr. nad 140 mm,  -1,60000t</t>
  </si>
  <si>
    <t>46</t>
  </si>
  <si>
    <t>964051111</t>
  </si>
  <si>
    <t xml:space="preserve">Búranie samostatných o pásov a ríms zo železob.   -2,40000t</t>
  </si>
  <si>
    <t>48</t>
  </si>
  <si>
    <t>25</t>
  </si>
  <si>
    <t>965041341</t>
  </si>
  <si>
    <t xml:space="preserve">Búranie podkladov škvarobetón  plochy nad 4 m2 -1,60000t -strecha</t>
  </si>
  <si>
    <t>50</t>
  </si>
  <si>
    <t>965043341</t>
  </si>
  <si>
    <t xml:space="preserve">Búranie podkladov pod dlažby, liatych dlažieb a mazanín,betón s poterom,teracom hr.do 100 mm, plochy nad 4 m2  -2,20000t</t>
  </si>
  <si>
    <t>52</t>
  </si>
  <si>
    <t>27</t>
  </si>
  <si>
    <t>965043441</t>
  </si>
  <si>
    <t xml:space="preserve">Búranie podkladov pod dlažby, ,  plochy nad 4 m2 -2,20000t- bet. chodník</t>
  </si>
  <si>
    <t>54</t>
  </si>
  <si>
    <t>965081812</t>
  </si>
  <si>
    <t xml:space="preserve">Búranie dlažieb, bez podklad. lôžka s akoukoľvek výplňou škár z dlaždíc keramické,  -0,04500t</t>
  </si>
  <si>
    <t>56</t>
  </si>
  <si>
    <t>29</t>
  </si>
  <si>
    <t>967031734</t>
  </si>
  <si>
    <t xml:space="preserve">Prikresanie plošné, muriva z akýchkoľvek tehál pálených na akúkoľvek maltu hr. do 300 mm,  -0,55700t</t>
  </si>
  <si>
    <t>58</t>
  </si>
  <si>
    <t>968061113</t>
  </si>
  <si>
    <t>Vyvesenie dreveného okenného krídla do suti plochy nad 1, 5 m2, -0,01600t</t>
  </si>
  <si>
    <t>ks</t>
  </si>
  <si>
    <t>60</t>
  </si>
  <si>
    <t>31</t>
  </si>
  <si>
    <t>968061125</t>
  </si>
  <si>
    <t>Vyvesenie dreveného dverného krídla do suti plochy do 2 m2, -0,02400t</t>
  </si>
  <si>
    <t>62</t>
  </si>
  <si>
    <t>968062355</t>
  </si>
  <si>
    <t xml:space="preserve">Vybúranie drevených rámov okien dvojitých alebo zdvojených, plochy do 2 m2,  -0,06200t</t>
  </si>
  <si>
    <t>64</t>
  </si>
  <si>
    <t>33</t>
  </si>
  <si>
    <t>968062356</t>
  </si>
  <si>
    <t xml:space="preserve">Vybúranie drevených rámov okien dvojitých alebo zdvojených, plochy do 4 m2,  -0,05400t</t>
  </si>
  <si>
    <t>66</t>
  </si>
  <si>
    <t>968071125</t>
  </si>
  <si>
    <t>Vyvesenie kovového dverného krídla do suti plochy do 2 m2</t>
  </si>
  <si>
    <t>68</t>
  </si>
  <si>
    <t>35</t>
  </si>
  <si>
    <t>968072455</t>
  </si>
  <si>
    <t xml:space="preserve">Vybúranie kovových dverových zárubní plochy do 2 m2,  -0,07600t</t>
  </si>
  <si>
    <t>70</t>
  </si>
  <si>
    <t>968072456</t>
  </si>
  <si>
    <t xml:space="preserve">Vybúranie kovových dverových zárubní plochy nad 2 m2,  -0,06300t</t>
  </si>
  <si>
    <t>72</t>
  </si>
  <si>
    <t>37</t>
  </si>
  <si>
    <t>968072558</t>
  </si>
  <si>
    <t xml:space="preserve">Vybúranie kovových vrát plochy do 5 m2,  -0,06000t</t>
  </si>
  <si>
    <t>74</t>
  </si>
  <si>
    <t>971033631</t>
  </si>
  <si>
    <t xml:space="preserve">Vybúranie otvorov v murive tehl. plochy do 4 m2 hr.do 150 mm,  -0,27000t</t>
  </si>
  <si>
    <t>76</t>
  </si>
  <si>
    <t>39</t>
  </si>
  <si>
    <t>971033651</t>
  </si>
  <si>
    <t xml:space="preserve">Vybúranie otvorov v murive tehl. plochy do 4 m2 hr.do 600 mm,  -1,87500t</t>
  </si>
  <si>
    <t>78</t>
  </si>
  <si>
    <t>972054341</t>
  </si>
  <si>
    <t xml:space="preserve">Vybúranie otvoru v stropoch a klenbách železob. plochy do 0, 25 m2, hr.nad 120 mm,  -0,09000t</t>
  </si>
  <si>
    <t>80</t>
  </si>
  <si>
    <t>41</t>
  </si>
  <si>
    <t>972054491</t>
  </si>
  <si>
    <t xml:space="preserve">Vybúranie otvoru v stropoch a klenbách železob. plochy do 1 m2, hr.nad 120 mm,  -2,40000t-jímka v kotolni</t>
  </si>
  <si>
    <t>82</t>
  </si>
  <si>
    <t>972054491.1</t>
  </si>
  <si>
    <t xml:space="preserve">Vybúranie otvoru v stropoch a klenbách železob. plochy do 1 m2, hr.nad 120 mm,  -2,40000t-pre komím Schiedel</t>
  </si>
  <si>
    <t>84</t>
  </si>
  <si>
    <t>43</t>
  </si>
  <si>
    <t>973031812</t>
  </si>
  <si>
    <t xml:space="preserve">Vysekanie káps pre zaviazanie v murive z tehál hr. do 100 mm,  -0,00700t</t>
  </si>
  <si>
    <t>m</t>
  </si>
  <si>
    <t>86</t>
  </si>
  <si>
    <t>973031813</t>
  </si>
  <si>
    <t xml:space="preserve">Vysekanie káps pre zaviazanie v murive z tehál hr. do 150 mm,  -0,01000t</t>
  </si>
  <si>
    <t>88</t>
  </si>
  <si>
    <t>45</t>
  </si>
  <si>
    <t>973031824</t>
  </si>
  <si>
    <t xml:space="preserve">Vysekanie káps pre zaviazanie v murive z tehál hr. do 300 mm,  -0,01100t-výťah3,3*2)*6,38</t>
  </si>
  <si>
    <t>90</t>
  </si>
  <si>
    <t>975021311</t>
  </si>
  <si>
    <t xml:space="preserve">Podchyt. nadzákladného muriva  nad vybúraným otvorom pri hr. muriva 450-600 mm</t>
  </si>
  <si>
    <t>92</t>
  </si>
  <si>
    <t>47</t>
  </si>
  <si>
    <t>975032341</t>
  </si>
  <si>
    <t>Podchyt.priečok drevenou výstuhou do výšky 3 m pri hr.muriva 150-300 mm a dľžky podchytenia do 3 m</t>
  </si>
  <si>
    <t>94</t>
  </si>
  <si>
    <t>975053151</t>
  </si>
  <si>
    <t>Viacradové podchyt.stropov pre osadenie nosníkov, do výšky podchyt.3,50 m a zaťaženia nad 1500 kg/m2</t>
  </si>
  <si>
    <t>96</t>
  </si>
  <si>
    <t>49</t>
  </si>
  <si>
    <t>976061111</t>
  </si>
  <si>
    <t xml:space="preserve">Vybúranie drevených zábradlí a madiel,  -0,01600t</t>
  </si>
  <si>
    <t>98</t>
  </si>
  <si>
    <t>978011191</t>
  </si>
  <si>
    <t xml:space="preserve">Otlčenie omietok stropov vnútorných vápenných alebo vápennocementových v rozsahu do 100 %,  -0,05000t</t>
  </si>
  <si>
    <t>100</t>
  </si>
  <si>
    <t>51</t>
  </si>
  <si>
    <t>978013191</t>
  </si>
  <si>
    <t xml:space="preserve">Otlčenie omietok stien vnútorných vápenných alebo vápennocementových v rozsahu do 100 %,  -0,04600t</t>
  </si>
  <si>
    <t>102</t>
  </si>
  <si>
    <t>978036191</t>
  </si>
  <si>
    <t xml:space="preserve">Otlčenie omietok šľachtených a pod., vonkajších brizolitových, v rozsahu do 100 %,  -0,05000t</t>
  </si>
  <si>
    <t>104</t>
  </si>
  <si>
    <t>53</t>
  </si>
  <si>
    <t>978036191.1</t>
  </si>
  <si>
    <t xml:space="preserve">Otlčenie omietok šľachtených a pod., vonkajších brizolitových, v rozsahu do 100 %,  -0,05000t - rímsa podhľad</t>
  </si>
  <si>
    <t>106</t>
  </si>
  <si>
    <t>979011111</t>
  </si>
  <si>
    <t>Zvislá doprava sutiny a vybúraných hmôt za prvé podlažie nad alebo pod základným podlažím</t>
  </si>
  <si>
    <t>108</t>
  </si>
  <si>
    <t>55</t>
  </si>
  <si>
    <t>979011121</t>
  </si>
  <si>
    <t>Zvislá doprava sutiny a vybúraných hmôt za každé ďalšie podlažie</t>
  </si>
  <si>
    <t>110</t>
  </si>
  <si>
    <t>979081111</t>
  </si>
  <si>
    <t>Odvoz sutiny a vybúraných hmôt na skládku do 1 km</t>
  </si>
  <si>
    <t>112</t>
  </si>
  <si>
    <t>57</t>
  </si>
  <si>
    <t>979081121</t>
  </si>
  <si>
    <t>Odvoz sutiny a vybúraných hmôt na skládku za každý ďalší 1 km</t>
  </si>
  <si>
    <t>114</t>
  </si>
  <si>
    <t>979082111</t>
  </si>
  <si>
    <t>Vnútrostavenisková doprava sutiny a vybúraných hmôt do 10 m</t>
  </si>
  <si>
    <t>116</t>
  </si>
  <si>
    <t>59</t>
  </si>
  <si>
    <t>979082121</t>
  </si>
  <si>
    <t>Vnútrostavenisková doprava sutiny a vybúraných hmôt za každých ďalších 5 m</t>
  </si>
  <si>
    <t>118</t>
  </si>
  <si>
    <t>9529011117.R</t>
  </si>
  <si>
    <t xml:space="preserve">Očistenie stien od porastov  a  machu aj nečistoti  odvoz na skladku</t>
  </si>
  <si>
    <t>súb</t>
  </si>
  <si>
    <t>120</t>
  </si>
  <si>
    <t>61</t>
  </si>
  <si>
    <t>979089012</t>
  </si>
  <si>
    <t>Poplatok za skladovanie - betón, tehly, dlaždice (17 01 ), ostatné</t>
  </si>
  <si>
    <t>122</t>
  </si>
  <si>
    <t>99</t>
  </si>
  <si>
    <t>Presun hmôt HSV</t>
  </si>
  <si>
    <t>999281111</t>
  </si>
  <si>
    <t>Presun hmôt pre opravy a údržbu objektov vrátane vonkajších plášťov výšky do 25 m</t>
  </si>
  <si>
    <t>124</t>
  </si>
  <si>
    <t>63</t>
  </si>
  <si>
    <t>999281193</t>
  </si>
  <si>
    <t>Príplatok za zväčšený presun pre opravy a údržbu objektov vrátane vonkajších plášťov v odb. 801, 803, 811, 812, nad vymedzenú najväčšiu dopravnú vzdialenosť do 1000 m</t>
  </si>
  <si>
    <t>126</t>
  </si>
  <si>
    <t>PSV</t>
  </si>
  <si>
    <t>Práce a dodávky PSV</t>
  </si>
  <si>
    <t>712</t>
  </si>
  <si>
    <t>Izolácie striech</t>
  </si>
  <si>
    <t>712300833</t>
  </si>
  <si>
    <t xml:space="preserve">Odstránenie povlakovej krytiny na strechách plochých 10° trojvrstvovej,  -0,01400t</t>
  </si>
  <si>
    <t>128</t>
  </si>
  <si>
    <t>65</t>
  </si>
  <si>
    <t>712300841</t>
  </si>
  <si>
    <t xml:space="preserve">Odstránenie povlakovej krytiny na strechách plochých do 10° machu,  -0,00200t</t>
  </si>
  <si>
    <t>130</t>
  </si>
  <si>
    <t>713</t>
  </si>
  <si>
    <t>Izolácie tepelné</t>
  </si>
  <si>
    <t>713000040</t>
  </si>
  <si>
    <t>Odstránenie j tepelnej izolácie plochých kladenej voľne z vláknitých materiálov hr. do 10 cm -0,009t</t>
  </si>
  <si>
    <t>132</t>
  </si>
  <si>
    <t>762</t>
  </si>
  <si>
    <t>Konštrukcie tesárske</t>
  </si>
  <si>
    <t>67</t>
  </si>
  <si>
    <t>762331811</t>
  </si>
  <si>
    <t xml:space="preserve">Demontáž viazaných konštrukcií krovov so sklonom do 60°, prierez. plochy do 120 cm2,  -0.00800t</t>
  </si>
  <si>
    <t>134</t>
  </si>
  <si>
    <t>762331813</t>
  </si>
  <si>
    <t xml:space="preserve">Demontáž viazaných konštrukcií krovov so sklonom do 60°, prierez. plochy 224 - 288 cm2,  -0.02400t</t>
  </si>
  <si>
    <t>136</t>
  </si>
  <si>
    <t>69</t>
  </si>
  <si>
    <t>762341811</t>
  </si>
  <si>
    <t xml:space="preserve">Demontáž debnenia striech rovných, oblúkových do 60°, z dosiek hrubých, hobľovaných,  -0.01600t</t>
  </si>
  <si>
    <t>138</t>
  </si>
  <si>
    <t>763</t>
  </si>
  <si>
    <t>Konštrukcie - drevostavby</t>
  </si>
  <si>
    <t>763119622</t>
  </si>
  <si>
    <t>Demontáž dosiek sadrokartónovej priečky, dvojité opláštenie, -0,03652t</t>
  </si>
  <si>
    <t>140</t>
  </si>
  <si>
    <t>71</t>
  </si>
  <si>
    <t>763139532</t>
  </si>
  <si>
    <t>Demontáž sadrokartónového podhľadu s jednovrstvou nosnou konštrukciou z oceľových profilov, dvojité opláštenie, -0,03460t</t>
  </si>
  <si>
    <t>142</t>
  </si>
  <si>
    <t>764</t>
  </si>
  <si>
    <t>Konštrukcie klampiarske</t>
  </si>
  <si>
    <t>764323840</t>
  </si>
  <si>
    <t xml:space="preserve">Demontáž odkvapov na strechách s lepenkovou krytinou rš 400 mm,  -0,00350t</t>
  </si>
  <si>
    <t>144</t>
  </si>
  <si>
    <t>73</t>
  </si>
  <si>
    <t>764352800</t>
  </si>
  <si>
    <t xml:space="preserve">Demontáž žľabov pododkvapových polkruhových so sklonom do 30st. rš 250 mm,  -0,00280t</t>
  </si>
  <si>
    <t>146</t>
  </si>
  <si>
    <t>764359810</t>
  </si>
  <si>
    <t xml:space="preserve">Demontáž kotlíka kónického, so sklonom žľabu do 30st.,  -0,00110t</t>
  </si>
  <si>
    <t>148</t>
  </si>
  <si>
    <t>75</t>
  </si>
  <si>
    <t>764410850</t>
  </si>
  <si>
    <t xml:space="preserve">Demontáž oplechovania parapetov rš od 100 do 330 mm,  -0,00135t</t>
  </si>
  <si>
    <t>150</t>
  </si>
  <si>
    <t>764430810</t>
  </si>
  <si>
    <t xml:space="preserve">Demontáž oplechovania múrov a nadmuroviek rš do 250 mm,  -0,00142t</t>
  </si>
  <si>
    <t>152</t>
  </si>
  <si>
    <t>77</t>
  </si>
  <si>
    <t>764454803</t>
  </si>
  <si>
    <t xml:space="preserve">Demontáž odpadových rúr kruhových, s priemerom 150 mm,  -0,00356t</t>
  </si>
  <si>
    <t>154</t>
  </si>
  <si>
    <t>766</t>
  </si>
  <si>
    <t>Konštrukcie stolárske</t>
  </si>
  <si>
    <t>766211811.R</t>
  </si>
  <si>
    <t xml:space="preserve">Demontáž parapetov vnútorných drevených   -0,0019t</t>
  </si>
  <si>
    <t>156</t>
  </si>
  <si>
    <t>767</t>
  </si>
  <si>
    <t>Konštrukcie doplnkové kovové</t>
  </si>
  <si>
    <t>79</t>
  </si>
  <si>
    <t>767392802</t>
  </si>
  <si>
    <t xml:space="preserve">Demontáž krytín striech z plechov skrutkovaných,  -0,00700t</t>
  </si>
  <si>
    <t>158</t>
  </si>
  <si>
    <t>767996801</t>
  </si>
  <si>
    <t xml:space="preserve">Demontáž ostatných doplnkov stavieb s hmotnosťou jednotlivých dielov konštrukcií do 50 kg,  -0,00100t+výťah+kotol</t>
  </si>
  <si>
    <t>kg</t>
  </si>
  <si>
    <t>160</t>
  </si>
  <si>
    <t>775</t>
  </si>
  <si>
    <t>Podlahy vlysové a parketové</t>
  </si>
  <si>
    <t>81</t>
  </si>
  <si>
    <t>775521810</t>
  </si>
  <si>
    <t>Demontáž podláh drevených, laminátových, parketových položených voľne alebo spoj click, vrátane líšt -0,0150t</t>
  </si>
  <si>
    <t>162</t>
  </si>
  <si>
    <t>776</t>
  </si>
  <si>
    <t>Podlahy povlakové</t>
  </si>
  <si>
    <t>776511820</t>
  </si>
  <si>
    <t xml:space="preserve">Odstránenie povlakových podláh z nášľapnej plochy lepených s podložkou,  -0,00100t</t>
  </si>
  <si>
    <t>164</t>
  </si>
  <si>
    <t>83</t>
  </si>
  <si>
    <t>776551830</t>
  </si>
  <si>
    <t xml:space="preserve">Odstránenie povlakových podláh voľne položených,  -0,00100t - koberce</t>
  </si>
  <si>
    <t>166</t>
  </si>
  <si>
    <t>02 - SO 02- Architektúra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</si>
  <si>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</si>
  <si>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</si>
  <si>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</si>
  <si>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</si>
  <si>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711 - Izolácie proti vode a vlhkosti</t>
  </si>
  <si>
    <t xml:space="preserve">    712 - Izolácie striech, povlakové krytiny</t>
  </si>
  <si>
    <t xml:space="preserve">    771 - Podlahy z dlaždíc</t>
  </si>
  <si>
    <t xml:space="preserve">    781 - Obklady</t>
  </si>
  <si>
    <t xml:space="preserve">    784 - Maľby</t>
  </si>
  <si>
    <t>M - Práce a dodávky M</t>
  </si>
  <si>
    <t xml:space="preserve">    33-M - Montáže dopr.zariad.sklad.zar.a váh</t>
  </si>
  <si>
    <t>HZS - Hodinové zúčtovacie sadzby +okno</t>
  </si>
  <si>
    <t>Odstránenie krovín a stromov s koreňom s priemerom kmeňa do 100 mm, do 1000 m2 -strecha</t>
  </si>
  <si>
    <t>133211101</t>
  </si>
  <si>
    <t xml:space="preserve">Hĺbenie šachiet v  hornine tr. 3 súdržných - ručným náradím plocha výkopu do 4 m2</t>
  </si>
  <si>
    <t>133211109</t>
  </si>
  <si>
    <t>Príplatok za lepivosť pri hĺbení šachiet ručným alebo pneumatickým náradím v horninách tr. 3</t>
  </si>
  <si>
    <t>151201401</t>
  </si>
  <si>
    <t>Vzopretie zapažených stien s prepažovaním, paženie záťažné hĺbky do 4 m</t>
  </si>
  <si>
    <t>151201411</t>
  </si>
  <si>
    <t>Odstránenie vzopretia stien pri pažení záťažnom hĺbky do 4 m</t>
  </si>
  <si>
    <t>151501501</t>
  </si>
  <si>
    <t>Prepažovanie rozopretia zapažených stien výkopov pri pažení záťažnom, hĺbky do 4 m</t>
  </si>
  <si>
    <t>5833100000600</t>
  </si>
  <si>
    <t>Zakladanie</t>
  </si>
  <si>
    <t>271533001</t>
  </si>
  <si>
    <t xml:space="preserve">Násyp pod základové  konštrukcie so zhutnením z  kameniva hrubého drveného fr.32-63 mm</t>
  </si>
  <si>
    <t>273313611</t>
  </si>
  <si>
    <t>Betón základových dosiek, prostý tr. C 16/20-podkladná</t>
  </si>
  <si>
    <t>273321311.1</t>
  </si>
  <si>
    <t>Betón základových dosiek, železový (bez výstuže), tr. C 16/20</t>
  </si>
  <si>
    <t>273361821</t>
  </si>
  <si>
    <t>Výstuž základových dosiek z ocele 10505</t>
  </si>
  <si>
    <t>273362021</t>
  </si>
  <si>
    <t>Výstuž základových dosiek zo zvár. sietí KARI</t>
  </si>
  <si>
    <t>289474221</t>
  </si>
  <si>
    <t>Škárovanie muriva do hĺbky30mm - vonkajšie pôvodné murivo</t>
  </si>
  <si>
    <t>289474221.1</t>
  </si>
  <si>
    <t>Škárovanie muriva do hĺbky30mm - vnútorné pôvodné muriva</t>
  </si>
  <si>
    <t>289905213.1</t>
  </si>
  <si>
    <t>Úprava škár z tehál -vonkajšie pôvodné murivo</t>
  </si>
  <si>
    <t>289905213.2</t>
  </si>
  <si>
    <t xml:space="preserve">Úprava škár  tehál hrubého - vnútorné pôvodné murivo</t>
  </si>
  <si>
    <t>Zvislé a kompletné konštrukcie</t>
  </si>
  <si>
    <t>310239411.R</t>
  </si>
  <si>
    <t xml:space="preserve">Zamurovanie otvoru s plochou nad 1 do 4m2 v murive nadzákladného  na maltu cementovú -Ytong</t>
  </si>
  <si>
    <t>310278842.R</t>
  </si>
  <si>
    <t>Zamurovanie otvorov ztehál po vybúraní poškodeného muriva + výdreva - podľa skutočnosti</t>
  </si>
  <si>
    <t>311272124</t>
  </si>
  <si>
    <t>Murivo nosné (m3) z tvárnic YTONG hr. 300 mm P6-650 hladkých, na MVC a maltu YTONG (300x249x499)-výťah</t>
  </si>
  <si>
    <t>317162132</t>
  </si>
  <si>
    <t>Keramický preklad POROTHERM 23,8, šírky 70 mm, výšky 238 mm, dĺžky 1250 mm</t>
  </si>
  <si>
    <t>317162133</t>
  </si>
  <si>
    <t>Keramický preklad POROTHERM 23,8, šírky 70 mm, výšky 238 mm, dĺžky 1500 mm</t>
  </si>
  <si>
    <t>317162134</t>
  </si>
  <si>
    <t>Keramický preklad POROTHERM 23,8, šírky 70 mm, výšky 238 mm, dĺžky 1750 mm</t>
  </si>
  <si>
    <t>317162135</t>
  </si>
  <si>
    <t>Keramický preklad POROTHERM 23,8, šírky 70 mm, výšky 238 mm, dĺžky 2000 mm</t>
  </si>
  <si>
    <t>317162137</t>
  </si>
  <si>
    <t>Keramický preklad POROTHERM 23,8, šírky 70 mm, výšky 238 mm, dĺžky 2500 mm</t>
  </si>
  <si>
    <t>317162139</t>
  </si>
  <si>
    <t>Keramický preklad POROTHERM 23,8, šírky 70 mm, výšky 238 mm, dĺžky 3000 mm</t>
  </si>
  <si>
    <t>317165122</t>
  </si>
  <si>
    <t>Prekladový trámec YTONG šírky 150 mm, výšky 124 mm, dĺžky 1150 mm</t>
  </si>
  <si>
    <t>317165123</t>
  </si>
  <si>
    <t>317165125</t>
  </si>
  <si>
    <t>Prekladový trámec YTONG šírky 150 mm, výšky 124 mm, dĺžky 1750 mm</t>
  </si>
  <si>
    <t>317321512</t>
  </si>
  <si>
    <t>Betón prekladov železový (bez výstuže) tr. C 34/45-nad vybúr. otvor vo fasáde</t>
  </si>
  <si>
    <t>317351107</t>
  </si>
  <si>
    <t xml:space="preserve">Debnenie prekladu  vrátane podpornej konštrukcie výšky do 4 m zhotovenie</t>
  </si>
  <si>
    <t>317351108</t>
  </si>
  <si>
    <t xml:space="preserve">Debnenie prekladu  vrátane podpornej konštrukcie výšky do 4 m odstránenie</t>
  </si>
  <si>
    <t>317361821</t>
  </si>
  <si>
    <t>Výstuž prekladov z ocele 10505</t>
  </si>
  <si>
    <t>319201311.1</t>
  </si>
  <si>
    <t>Vyrovnanie nerovného povrchu bez odsekanial hr.do 30 mm - vonkajšie steny pôvodné</t>
  </si>
  <si>
    <t>319201311.2</t>
  </si>
  <si>
    <t xml:space="preserve">Vyrovnanie nerovného povrchu bez odsekania  hr.do 30 mm-vnútorné pôvodné steny</t>
  </si>
  <si>
    <t>342244354</t>
  </si>
  <si>
    <t>Omburovka z tvárnic YTONG hr. 75 mm P2-500 hladkých, na MVC a maltu YTONG (75x249x599)-váýťah</t>
  </si>
  <si>
    <t>342272102</t>
  </si>
  <si>
    <t>Priečky z tvárnic YTONG hr. 100 mm P2-500 hladkých, na MVC a maltu YTONG (100x249x599)</t>
  </si>
  <si>
    <t>342272104</t>
  </si>
  <si>
    <t>Priečky z tvárnic YTONG hr. 150 mm P2-500 hladkých, na MVC a maltu YTONG (150x249x599)</t>
  </si>
  <si>
    <t>346991125.R</t>
  </si>
  <si>
    <t>Izolácia polystyrénovými doskami hrúbky 50 mm - dilatácia výťahu od steny</t>
  </si>
  <si>
    <t>Vodorovné konštrukcie</t>
  </si>
  <si>
    <t>411321414</t>
  </si>
  <si>
    <t xml:space="preserve">Betón stropov doskových a trámových,  železový tr. C 25/30</t>
  </si>
  <si>
    <t>411351101</t>
  </si>
  <si>
    <t>Debnenie stropov doskových zhotovenie-dielce</t>
  </si>
  <si>
    <t>411351102</t>
  </si>
  <si>
    <t>Debnenie stropov doskových odstránenie-dielce</t>
  </si>
  <si>
    <t>411354171</t>
  </si>
  <si>
    <t>Podporná konštrukcia stropov výšky do 4 m pre zaťaženie do 5 kPa zhotovenie</t>
  </si>
  <si>
    <t>411354172</t>
  </si>
  <si>
    <t>Podporná konštrukcia stropov výšky do 4 m pre zaťaženie do 5 kPa odstránenie</t>
  </si>
  <si>
    <t>411361821</t>
  </si>
  <si>
    <t>Výstuž stropov doskových, trámových, vložkových,konzolových alebo balkónových, 10505 + vence</t>
  </si>
  <si>
    <t>411387531</t>
  </si>
  <si>
    <t>Zabetónov. otvoru s plochou do 0, 25 m2, v stropoch zo železobetónu - po odstránení prestupv inštalácie</t>
  </si>
  <si>
    <t>411388531</t>
  </si>
  <si>
    <t>Zabetónov. otvoru s plochou 0, 25-1,00 m2, v stropoch zo železobetónu a tvárnicových a v klenbách-po komíne</t>
  </si>
  <si>
    <t>417321515</t>
  </si>
  <si>
    <t xml:space="preserve">Betón stužujúcich pásov a vencov železový tr. C 25/30 (výstuž zahrnutá  v stropoch)</t>
  </si>
  <si>
    <t>417351115</t>
  </si>
  <si>
    <t>Debnenie bočníc stužujúcich pásov a vencov vrátane vzpier zhotovenie</t>
  </si>
  <si>
    <t>417351116</t>
  </si>
  <si>
    <t>Debnenie bočníc stužujúcich pásov a vencov vrátane vzpier odstránenie</t>
  </si>
  <si>
    <t>417391141</t>
  </si>
  <si>
    <t>Montáž obkladu betónových konštrukcií vykonaný súčasne s betónovaním expandovaným polystyrénom</t>
  </si>
  <si>
    <t>2837600004000</t>
  </si>
  <si>
    <t>EPS Facade 70F penový polystyrén hrúbka 50 mm</t>
  </si>
  <si>
    <t>Úpravy povrchov, podlahy, osadenie</t>
  </si>
  <si>
    <t>610991111</t>
  </si>
  <si>
    <t>Zakrývanie výplní vnútorných okenných otvorov, predmetov a konštrukcií -zo strany fasády</t>
  </si>
  <si>
    <t>611462407</t>
  </si>
  <si>
    <t>Vnútorná sanačná omietka stropov BAUMIT Sanova prednástrek, strojné nanášanie, krytie 100%</t>
  </si>
  <si>
    <t>611462416</t>
  </si>
  <si>
    <t>Vnútorná sanačná omietka stropov BAUMIT Sanova trasová omietka WTA, hr. 10 mm</t>
  </si>
  <si>
    <t>612460201</t>
  </si>
  <si>
    <t>Vnútorná omietka vápenná alebo vápennocementová v podlaží a v schodisku hladká-na pôvodnom murive vnútorná</t>
  </si>
  <si>
    <t>612460206</t>
  </si>
  <si>
    <t>Vnútorná omietka vápenná alebo vápennocementová v podlaží a v schodisku stien štuková</t>
  </si>
  <si>
    <t>612460231</t>
  </si>
  <si>
    <t>Postrek vodotesných alebo tepelných izolácií na stenách maltou cementovou, hr. jadra 8 mm-pod obklady</t>
  </si>
  <si>
    <t>612462407</t>
  </si>
  <si>
    <t>Vnútorná sanačná omietka stien BAUMIT Sanova prednástrek, strojné nanášanie, krytie 100%</t>
  </si>
  <si>
    <t>612462411</t>
  </si>
  <si>
    <t>Vnútorná sanačná omietka stien BAUMIT Sanova trasová omietka WTA, hr. 10 mm</t>
  </si>
  <si>
    <t>612465115</t>
  </si>
  <si>
    <t>Príprava vnútorného podkladu stien BAUMIT, penetračný náter Baumit BetonKontakt-aj pod obklad</t>
  </si>
  <si>
    <t>612473185.R</t>
  </si>
  <si>
    <t>Príplatok za zabudované omietniky v ploche stien (meria sa v m2 plochy)</t>
  </si>
  <si>
    <t>612473186.R</t>
  </si>
  <si>
    <t>Príplatok za zabudované rohovníky (uholníky) na hrany stien (meria sa v m dľ.)</t>
  </si>
  <si>
    <t>612481119.1</t>
  </si>
  <si>
    <t>Potiahnutie vnútorných stien sklotextílnou mriežkou s celoplošným prilepením + pod obklad</t>
  </si>
  <si>
    <t>612481119.2</t>
  </si>
  <si>
    <t>Potiahnutie vnútorných stien sklotextílnou mriežkou s celoplošným prilepením-pod hladkú omietku na pôvodných vnútor. konštruk.</t>
  </si>
  <si>
    <t>620991121</t>
  </si>
  <si>
    <t>Zakrývanie výplní vonkajších otvorov s rámami a zárubňami, zábradlí, oplechovania, atď. zhotovené z lešenia akýmkoľvek spôsobom</t>
  </si>
  <si>
    <t>622462407</t>
  </si>
  <si>
    <t>Vonkajšia sanačná omietka stien BAUMIT Sanova prednástrek, strojné nanášanie, krytie 100%</t>
  </si>
  <si>
    <t>622462417</t>
  </si>
  <si>
    <t>Vonkajšia sanačná omietka stien BAUMIT Sanova trasová omietka WTA, strojné nanášanie, hr. 30 mm</t>
  </si>
  <si>
    <t>622464233</t>
  </si>
  <si>
    <t>Vonkajšia omietka stien tenkovrstvová BAUMIT, silikónová, Baumit SilikonTop, škrabaná, hr. 3 mm</t>
  </si>
  <si>
    <t>622464310</t>
  </si>
  <si>
    <t>Vonkajšia omietka stien mozaiková BAUMIT, ručné miešanie a nanášanie, Baumit Mozaiková omietka (Baumit MosaikTop)</t>
  </si>
  <si>
    <t>622466116</t>
  </si>
  <si>
    <t>Príprava vonkajšieho podkladu stien BAUMIT, Univerzálny základ (Baumit UniPrimer)</t>
  </si>
  <si>
    <t>625250811.R</t>
  </si>
  <si>
    <t>Zzatepľovací systém hr. 30 mm BAUMIT STAR - minerálne riešenie, zatĺkacie kotvy-vyrovnanie pod zateplenie fasády na pôvod. fasádu</t>
  </si>
  <si>
    <t>625250821.R</t>
  </si>
  <si>
    <t>Kontaktný zatepľovací systém hr. 150 mm BAUMIT STAR - minerálne riešenie, zatĺkacie kotvy</t>
  </si>
  <si>
    <t>625251812</t>
  </si>
  <si>
    <t>Kontaktný zatepľovací systém ostenia hr. 30 mm BAUMIT STAR - minerálne riešenie</t>
  </si>
  <si>
    <t>625251408.R</t>
  </si>
  <si>
    <t>Kontaktný zatepľovací systém hr. 150 mm BAUMIT STAR - riešenie pre sokel (XPS), zatĺkacie kotvy-sokel-zapustené v teréne</t>
  </si>
  <si>
    <t>632450235.R</t>
  </si>
  <si>
    <t>Poter na balkóny Weber - Terranova, s polypropylénovými vláknami, hr. 70 - 80 mm</t>
  </si>
  <si>
    <t>631362021</t>
  </si>
  <si>
    <t>Výstuž mazanín z betónov (z kameniva) a z ľahkých betónov zo zváraných sietí z drôtov typu KARI-v poteroch</t>
  </si>
  <si>
    <t>168</t>
  </si>
  <si>
    <t>85</t>
  </si>
  <si>
    <t>648991113.R</t>
  </si>
  <si>
    <t>Osadenie parapetných dosiek z plastických , hmôt, š. nad 200 mm</t>
  </si>
  <si>
    <t>170</t>
  </si>
  <si>
    <t>6119001010.1-R</t>
  </si>
  <si>
    <t>Vnútorné parapetné dosky plastové - interiér</t>
  </si>
  <si>
    <t>172</t>
  </si>
  <si>
    <t>87</t>
  </si>
  <si>
    <t>6119001010.2-R</t>
  </si>
  <si>
    <t>Vnútorné parapetné dosky pozinkované sfarebnou úpravou - exteriérové</t>
  </si>
  <si>
    <t>174</t>
  </si>
  <si>
    <t>938902071.1</t>
  </si>
  <si>
    <t>Očistenie povrchu konštrukcií tlakovou vodou - vnútorné pôvodné murivo ktoré zostáva</t>
  </si>
  <si>
    <t>176</t>
  </si>
  <si>
    <t>89</t>
  </si>
  <si>
    <t>938902071.2</t>
  </si>
  <si>
    <t xml:space="preserve">Očistenie povrchu  konštrukcií tlakovou vodou - vonkajšie pôvodné murivo</t>
  </si>
  <si>
    <t>178</t>
  </si>
  <si>
    <t>938902071.3</t>
  </si>
  <si>
    <t>Očistenie povrchu betónových konštrukcií tlakovou vodou - pôvodné stropy</t>
  </si>
  <si>
    <t>180</t>
  </si>
  <si>
    <t>91</t>
  </si>
  <si>
    <t>Lešenie ľahké pracovné pomocné s výškou lešeňovej podlahy nad 1,90 do 2,50 m -pre nové práce</t>
  </si>
  <si>
    <t>182</t>
  </si>
  <si>
    <t>Vyčistenie budov pri výške podlaží do 4m-po búraní</t>
  </si>
  <si>
    <t>184</t>
  </si>
  <si>
    <t>93</t>
  </si>
  <si>
    <t>952902110</t>
  </si>
  <si>
    <t>Čistenie budov zametaním v miestnostiach</t>
  </si>
  <si>
    <t>186</t>
  </si>
  <si>
    <t>953945102</t>
  </si>
  <si>
    <t>Soklový profil</t>
  </si>
  <si>
    <t>188</t>
  </si>
  <si>
    <t>95</t>
  </si>
  <si>
    <t>953995180</t>
  </si>
  <si>
    <t>BAUMIT Okenný a dverový dilatačný profil Flex (plastový)</t>
  </si>
  <si>
    <t>190</t>
  </si>
  <si>
    <t>953995201</t>
  </si>
  <si>
    <t>BAUMIT Rohová lišta flexibilná (plastová)</t>
  </si>
  <si>
    <t>192</t>
  </si>
  <si>
    <t>97</t>
  </si>
  <si>
    <t>194</t>
  </si>
  <si>
    <t>196</t>
  </si>
  <si>
    <t>711</t>
  </si>
  <si>
    <t>Izolácie proti vode a vlhkosti</t>
  </si>
  <si>
    <t>711111001</t>
  </si>
  <si>
    <t>Zhotovenie izolácie proti zemnej vlhkosti vodorovná náterom penetračným za studena</t>
  </si>
  <si>
    <t>198</t>
  </si>
  <si>
    <t>11620000200</t>
  </si>
  <si>
    <t>Lak asfaltový ALP-PENETRAL v sudoch</t>
  </si>
  <si>
    <t>200</t>
  </si>
  <si>
    <t>101</t>
  </si>
  <si>
    <t>711133001</t>
  </si>
  <si>
    <t>Zhotovenie izolácie proti zemnej vlhkosti PVC fóliou položenou voľne na vodorovnej ploche so zvarením spoju</t>
  </si>
  <si>
    <t>202</t>
  </si>
  <si>
    <t>628310001000</t>
  </si>
  <si>
    <t>Pás ťažký asfaltový Hydrobit</t>
  </si>
  <si>
    <t>204</t>
  </si>
  <si>
    <t>103</t>
  </si>
  <si>
    <t>711133010</t>
  </si>
  <si>
    <t>Zhotovenie izolácie proti zemnej vlhkosti PVC fóliou položenou voľne na zvislej ploche so zvarením spoju-výťah</t>
  </si>
  <si>
    <t>206</t>
  </si>
  <si>
    <t>208</t>
  </si>
  <si>
    <t>105</t>
  </si>
  <si>
    <t>998711202</t>
  </si>
  <si>
    <t>Presun hmôt pre izoláciu proti vode v objektoch výšky nad 6 do 12 m</t>
  </si>
  <si>
    <t>%</t>
  </si>
  <si>
    <t>210</t>
  </si>
  <si>
    <t>998711292</t>
  </si>
  <si>
    <t>Izolácia proti vode, prípl.za presun nad vymedz. najväčšiu dopravnú vzdialenosť do 100 m</t>
  </si>
  <si>
    <t>212</t>
  </si>
  <si>
    <t>Izolácie striech, povlakové krytiny</t>
  </si>
  <si>
    <t>107</t>
  </si>
  <si>
    <t>712290010</t>
  </si>
  <si>
    <t>Zhotovenie parozábrany pre strechy ploché do 10°</t>
  </si>
  <si>
    <t>214</t>
  </si>
  <si>
    <t>2832990190.R</t>
  </si>
  <si>
    <t>Parozábrana</t>
  </si>
  <si>
    <t>216</t>
  </si>
  <si>
    <t>109</t>
  </si>
  <si>
    <t>712370020</t>
  </si>
  <si>
    <t>Zhotovenie povlakovej krytiny striech plochých do 10° PVC-P fóliou celoplošne lepenou s lepením spoju</t>
  </si>
  <si>
    <t>218</t>
  </si>
  <si>
    <t>2833000120</t>
  </si>
  <si>
    <t>FATRAFOL-S 807 hydroizolačná fólia hr.2,6 mm, š.1,3m</t>
  </si>
  <si>
    <t>220</t>
  </si>
  <si>
    <t>111</t>
  </si>
  <si>
    <t>712990040</t>
  </si>
  <si>
    <t>Položenie geotextílie vodorovne alebo zvislo na strechy ploché do 10°</t>
  </si>
  <si>
    <t>222</t>
  </si>
  <si>
    <t>6936651000</t>
  </si>
  <si>
    <t>Geotextília netkaná polypropylénová Tatratex PP 200</t>
  </si>
  <si>
    <t>224</t>
  </si>
  <si>
    <t>113</t>
  </si>
  <si>
    <t>998712202</t>
  </si>
  <si>
    <t>Presun hmôt pre izoláciu povlakovej krytiny v objektoch výšky nad 6 do 12 m</t>
  </si>
  <si>
    <t>226</t>
  </si>
  <si>
    <t>998712292</t>
  </si>
  <si>
    <t>Izolácia z povlak.krytín, prípl.za presun nad vymedz. najväčšiu dopravnú vzdialenosť do 100 m</t>
  </si>
  <si>
    <t>228</t>
  </si>
  <si>
    <t>115</t>
  </si>
  <si>
    <t>713111121</t>
  </si>
  <si>
    <t>Montáž tepelnej izolácie stropov rovných minerálnou vlnou, spodkom s úpravou viazacím drôtom-2 vrstvy</t>
  </si>
  <si>
    <t>230</t>
  </si>
  <si>
    <t>631440042500</t>
  </si>
  <si>
    <t>Uni kamenná vlna hrúbka 200 mm</t>
  </si>
  <si>
    <t>232</t>
  </si>
  <si>
    <t>117</t>
  </si>
  <si>
    <t>713120010</t>
  </si>
  <si>
    <t>Zakrývanie tepelnej izolácie podláh fóliou</t>
  </si>
  <si>
    <t>234</t>
  </si>
  <si>
    <t>283230004900</t>
  </si>
  <si>
    <t>Fólia FE</t>
  </si>
  <si>
    <t>236</t>
  </si>
  <si>
    <t>119</t>
  </si>
  <si>
    <t>713121111</t>
  </si>
  <si>
    <t>Montáž tepelnej izolácie podláh minerálnou vlnou, kladená voľne v jednej vrstve</t>
  </si>
  <si>
    <t>238</t>
  </si>
  <si>
    <t>63144002400</t>
  </si>
  <si>
    <t>Tepelná izolácia podlahy NOBASIL PTS, čadičová minerálna izolácia - doska 40x600x1000 mm</t>
  </si>
  <si>
    <t>240</t>
  </si>
  <si>
    <t>121</t>
  </si>
  <si>
    <t>713122111</t>
  </si>
  <si>
    <t>Montáž tepelnej izolácie podláh polystyrénom, kladeným voľne v jednej vrstve</t>
  </si>
  <si>
    <t>242</t>
  </si>
  <si>
    <t>283750002100</t>
  </si>
  <si>
    <t>Styrodur 3000 CS extrudovaný polystyrén - XPS hrúbka 100 mm</t>
  </si>
  <si>
    <t>244</t>
  </si>
  <si>
    <t>123</t>
  </si>
  <si>
    <t>713142155</t>
  </si>
  <si>
    <t>Montáž TI striech plochých do 10° polystyrénom, rozloženej v jednej vrstve, prikotvením</t>
  </si>
  <si>
    <t>246</t>
  </si>
  <si>
    <t>283720008500</t>
  </si>
  <si>
    <t>EPS Roof 100S penový polystyrén hrúbka 200 mm</t>
  </si>
  <si>
    <t>248</t>
  </si>
  <si>
    <t>125</t>
  </si>
  <si>
    <t>713142160</t>
  </si>
  <si>
    <t>Montáž tepelnej izolácie striech plochých do 10° spádovými doskami z polystyrénu v jednej vrstve</t>
  </si>
  <si>
    <t>250</t>
  </si>
  <si>
    <t>283760007500</t>
  </si>
  <si>
    <t>EPS spádová doska spádový penový polystyrén 150S</t>
  </si>
  <si>
    <t>252</t>
  </si>
  <si>
    <t>127</t>
  </si>
  <si>
    <t>998713202</t>
  </si>
  <si>
    <t>Presun hmôt pre izolácie tepelné v objektoch výšky nad 6 m do 12 m</t>
  </si>
  <si>
    <t>254</t>
  </si>
  <si>
    <t>998713292</t>
  </si>
  <si>
    <t>Izolácie tepelné, prípl.za presun nad vymedz. najväčšiu dopravnú vzdial. do 100 m</t>
  </si>
  <si>
    <t>256</t>
  </si>
  <si>
    <t>129</t>
  </si>
  <si>
    <t>763132210</t>
  </si>
  <si>
    <t>SDK podhľad KNAUF D112, závesná dvojvrstvová kca profil montažný CD a nosný UD, dosky GKF hr. 12,5 mm</t>
  </si>
  <si>
    <t>258</t>
  </si>
  <si>
    <t>763731111.R</t>
  </si>
  <si>
    <t>Dodávka a montáž väzníkového krovu</t>
  </si>
  <si>
    <t>kpl</t>
  </si>
  <si>
    <t>260</t>
  </si>
  <si>
    <t>131</t>
  </si>
  <si>
    <t>763731212.R</t>
  </si>
  <si>
    <t>Dododávka a montáž kompet fólia, geotextília,klampiarske konštrukcie,debnenie - strecha na 2.np</t>
  </si>
  <si>
    <t>262</t>
  </si>
  <si>
    <t>998763403</t>
  </si>
  <si>
    <t>Presun hmôt pre sádrokartónové konštrukcie v stavbách(objektoch )výšky od 7 do 24 m</t>
  </si>
  <si>
    <t>264</t>
  </si>
  <si>
    <t>133</t>
  </si>
  <si>
    <t>998763491</t>
  </si>
  <si>
    <t>Príplatok za presun nad vymedzenú najväčšiu dopravnú vzdialenosť, sádrokartonových konštrukcií po stavenisku do 1 km</t>
  </si>
  <si>
    <t>266</t>
  </si>
  <si>
    <t>764352423</t>
  </si>
  <si>
    <t>Žľaby z pozinkovaného farbeného PZf plechu, pododkvapové polkruhové r.š. 250 mm - priemer 160 mm</t>
  </si>
  <si>
    <t>268</t>
  </si>
  <si>
    <t>135</t>
  </si>
  <si>
    <t>764359413</t>
  </si>
  <si>
    <t>Kotlík kónický z pozinkovaného farbeného PZf plechu, pre rúry s priemerom</t>
  </si>
  <si>
    <t>270</t>
  </si>
  <si>
    <t>764430460</t>
  </si>
  <si>
    <t>Oplechovanie muriva a atík z pozinkovaného farbeného PZf plechu, vrátane rohov r.š. 800 mm</t>
  </si>
  <si>
    <t>272</t>
  </si>
  <si>
    <t>137</t>
  </si>
  <si>
    <t>764454454</t>
  </si>
  <si>
    <t>Zvodové rúry z pozinkovaného farbeného PZf plechu, kruhové priemer 125 mm</t>
  </si>
  <si>
    <t>274</t>
  </si>
  <si>
    <t>998764202</t>
  </si>
  <si>
    <t>Presun hmôt pre konštrukcie klampiarske v objektoch výšky nad 6 do 12 m</t>
  </si>
  <si>
    <t>276</t>
  </si>
  <si>
    <t>139</t>
  </si>
  <si>
    <t>998764292</t>
  </si>
  <si>
    <t>Konštrukcie klampiarske, prípl.za presun nad vymedz. najväč. dopr. vzdial. do 100 m</t>
  </si>
  <si>
    <t>278</t>
  </si>
  <si>
    <t>766641071.R</t>
  </si>
  <si>
    <t>Montáž dverí a okien plastových , za 1 m obvodu</t>
  </si>
  <si>
    <t>280</t>
  </si>
  <si>
    <t>141</t>
  </si>
  <si>
    <t>6114100100.01.R</t>
  </si>
  <si>
    <t>Ozn. v tab. 0-01 PD - Plastové okno</t>
  </si>
  <si>
    <t>282</t>
  </si>
  <si>
    <t>6114100100.02.R</t>
  </si>
  <si>
    <t>Ozn. v tab. 0-02 PD - Plastové okno</t>
  </si>
  <si>
    <t>284</t>
  </si>
  <si>
    <t>143</t>
  </si>
  <si>
    <t>6114100100.03-R</t>
  </si>
  <si>
    <t>Ozn. v tab. 0-03 PD - Plastové okno</t>
  </si>
  <si>
    <t>286</t>
  </si>
  <si>
    <t>6114100100.04-R</t>
  </si>
  <si>
    <t>Ozn. v tab. 0-04 PD - Plastové okno</t>
  </si>
  <si>
    <t>288</t>
  </si>
  <si>
    <t>145</t>
  </si>
  <si>
    <t>6114100100.05-R</t>
  </si>
  <si>
    <t>Ozn. v tab. 0-05 PD - Plastové okno</t>
  </si>
  <si>
    <t>290</t>
  </si>
  <si>
    <t>6114100100.06-R</t>
  </si>
  <si>
    <t>Ozn. v tab. 0-06 PD - Plastové okno</t>
  </si>
  <si>
    <t>292</t>
  </si>
  <si>
    <t>147</t>
  </si>
  <si>
    <t>6114100100.07-R</t>
  </si>
  <si>
    <t>Ozn. v tab. 0-07 PD - Plastové okno</t>
  </si>
  <si>
    <t>294</t>
  </si>
  <si>
    <t>6114100100.08-R</t>
  </si>
  <si>
    <t>Ozn. v tab. 0-08 PD - Plastové okno</t>
  </si>
  <si>
    <t>296</t>
  </si>
  <si>
    <t>149</t>
  </si>
  <si>
    <t>6114100100.09-R</t>
  </si>
  <si>
    <t>Ozn. v tab. 0-09 PD - Plastové okno</t>
  </si>
  <si>
    <t>298</t>
  </si>
  <si>
    <t>6114100100.10-R</t>
  </si>
  <si>
    <t>Ozn. v tab. 0-10 PD - Plastové okno</t>
  </si>
  <si>
    <t>300</t>
  </si>
  <si>
    <t>151</t>
  </si>
  <si>
    <t>6114100100.11-R</t>
  </si>
  <si>
    <t>Ozn. v tab. 0-11 PD - Plastové okno</t>
  </si>
  <si>
    <t>302</t>
  </si>
  <si>
    <t>6114100100.12-R</t>
  </si>
  <si>
    <t>Ozn. v tab. 0-12 PD - Plastové okno</t>
  </si>
  <si>
    <t>304</t>
  </si>
  <si>
    <t>153</t>
  </si>
  <si>
    <t>6114100100.13-R</t>
  </si>
  <si>
    <t>Ozn. v tab. 0-13 PD - Plastové okno</t>
  </si>
  <si>
    <t>306</t>
  </si>
  <si>
    <t>6114100100.14-R</t>
  </si>
  <si>
    <t>Ozn. v tab. 0-14 PD - Plastové okno</t>
  </si>
  <si>
    <t>308</t>
  </si>
  <si>
    <t>155</t>
  </si>
  <si>
    <t>6114100100.15-R</t>
  </si>
  <si>
    <t>Ozn. v tab. 0-15 PD - Plastové okno</t>
  </si>
  <si>
    <t>310</t>
  </si>
  <si>
    <t>6114100100.16-R</t>
  </si>
  <si>
    <t>Ozn. v tab. 0-16 PD - Plastové okno</t>
  </si>
  <si>
    <t>312</t>
  </si>
  <si>
    <t>157</t>
  </si>
  <si>
    <t>6114100100.17-R</t>
  </si>
  <si>
    <t>Ozn. v tab. 0-17 PD - Plastové okno</t>
  </si>
  <si>
    <t>314</t>
  </si>
  <si>
    <t>6114100100.18-R</t>
  </si>
  <si>
    <t>Ozn. v tab. 0-18 PD - Plastové okno</t>
  </si>
  <si>
    <t>316</t>
  </si>
  <si>
    <t>159</t>
  </si>
  <si>
    <t>6114100100.19-R</t>
  </si>
  <si>
    <t>Ozn. v tab. 0-19 PD - Plastové okno</t>
  </si>
  <si>
    <t>318</t>
  </si>
  <si>
    <t>6114100100.20-R</t>
  </si>
  <si>
    <t>Ozn. v tab. 0-20 PD - Plastové okno</t>
  </si>
  <si>
    <t>320</t>
  </si>
  <si>
    <t>161</t>
  </si>
  <si>
    <t>6114100100.21-R</t>
  </si>
  <si>
    <t>Ozn. v tab. 0-21 PD - Plastové okno</t>
  </si>
  <si>
    <t>322</t>
  </si>
  <si>
    <t>6114100100.22-R</t>
  </si>
  <si>
    <t>Ozn. v tab. 0-D01 PD - Plastové dvere</t>
  </si>
  <si>
    <t>324</t>
  </si>
  <si>
    <t>163</t>
  </si>
  <si>
    <t>6114100100.23-R</t>
  </si>
  <si>
    <t>Ozn. v tab. 0-D02 PD - Plastové dvere</t>
  </si>
  <si>
    <t>326</t>
  </si>
  <si>
    <t>6114100100.24-R</t>
  </si>
  <si>
    <t>Ozn. v tab. 0-D03 PD - Plastové dvere</t>
  </si>
  <si>
    <t>328</t>
  </si>
  <si>
    <t>165</t>
  </si>
  <si>
    <t>6114100100.25-R</t>
  </si>
  <si>
    <t>Ozn. v tab. 0-D04 PD - Plastové dvere</t>
  </si>
  <si>
    <t>330</t>
  </si>
  <si>
    <t>6114100100.26-R</t>
  </si>
  <si>
    <t>Ozn. v tab. 0-D05 PD - Plastové dvere</t>
  </si>
  <si>
    <t>332</t>
  </si>
  <si>
    <t>167</t>
  </si>
  <si>
    <t>6114100100.27-R</t>
  </si>
  <si>
    <t>Ozn. v tab. 0-D06 PD - Plastové dvere</t>
  </si>
  <si>
    <t>334</t>
  </si>
  <si>
    <t>6114100100.28-R</t>
  </si>
  <si>
    <t>Ozn. v tab. 0-D07 PD - Plastové dvere</t>
  </si>
  <si>
    <t>336</t>
  </si>
  <si>
    <t>169</t>
  </si>
  <si>
    <t>766661112.R</t>
  </si>
  <si>
    <t>Montáž dverového krídla kompletiz. otváravého do zárubne, jednokrídlové</t>
  </si>
  <si>
    <t>338</t>
  </si>
  <si>
    <t>6116011100.01R</t>
  </si>
  <si>
    <t>Dvere vnútorné ozn. v tabuľke PD D-08 +kovanie,vložka a presun</t>
  </si>
  <si>
    <t>340</t>
  </si>
  <si>
    <t>171</t>
  </si>
  <si>
    <t>6116011100.02R</t>
  </si>
  <si>
    <t>Dvere vnútorné ozn. v tabuľke PD D-09 +kovanie,vložka a presun</t>
  </si>
  <si>
    <t>342</t>
  </si>
  <si>
    <t>6116011100.03R</t>
  </si>
  <si>
    <t>Dvere vnútorné ozn. v tabuľke PD D-10 +kovanie,vložka a presun</t>
  </si>
  <si>
    <t>344</t>
  </si>
  <si>
    <t>173</t>
  </si>
  <si>
    <t>6116011100.04R</t>
  </si>
  <si>
    <t>Dvere vnútorné ozn. v tabuľke PD D-11 +kovanie,vložka a presun</t>
  </si>
  <si>
    <t>346</t>
  </si>
  <si>
    <t>766702111.1R</t>
  </si>
  <si>
    <t>Dodávka a montáž zárubní obložkových pre dvere jednokrídlové hr.steny 100 mm - viď tab. PD</t>
  </si>
  <si>
    <t>348</t>
  </si>
  <si>
    <t>175</t>
  </si>
  <si>
    <t>766702111.2R</t>
  </si>
  <si>
    <t>Dodávka a montáž zárubní obložkových pre dvere jednokrídlové hr.steny 150 mm - viď tab. PD</t>
  </si>
  <si>
    <t>350</t>
  </si>
  <si>
    <t>766702111.4R</t>
  </si>
  <si>
    <t>Dodávka a montáž zárubní obložkových pre dvere jednokrídlové hr.steny350, 450 mm - viď tab. PD</t>
  </si>
  <si>
    <t>352</t>
  </si>
  <si>
    <t>177</t>
  </si>
  <si>
    <t>766662132.R</t>
  </si>
  <si>
    <t>Montáž dverového krídla kompletiz.otváravého do zamurovanej rámovej zárubne, dvojkrídlové</t>
  </si>
  <si>
    <t>354</t>
  </si>
  <si>
    <t>6116076700.1R</t>
  </si>
  <si>
    <t>Dvere vnútorné ozn. v tabuľke PD D-12 +kovanie,vložka a presun</t>
  </si>
  <si>
    <t>356</t>
  </si>
  <si>
    <t>179</t>
  </si>
  <si>
    <t>6116076700.2R</t>
  </si>
  <si>
    <t>Dvere vnútorné ozn. v tabuľke PD D-13 +kovanie,vložka a presun</t>
  </si>
  <si>
    <t>358</t>
  </si>
  <si>
    <t>766702121.1R</t>
  </si>
  <si>
    <t>Dodávka a montáž zárubní obložkových pre dvere dvojkrídlové hr.steny 150 mm - viď tab. PD</t>
  </si>
  <si>
    <t>360</t>
  </si>
  <si>
    <t>181</t>
  </si>
  <si>
    <t>766702121.2R</t>
  </si>
  <si>
    <t>Dodávka a montáž zárubní obložkových pre dvere dvojkrídlové hr.steny 300 mm - viď tab. PD</t>
  </si>
  <si>
    <t>362</t>
  </si>
  <si>
    <t>766702121.3R</t>
  </si>
  <si>
    <t>Dodávka a montáž zárubní obložkových pre dvere dvojkrídlové hr.steny 450 mm - viď tab. PD</t>
  </si>
  <si>
    <t>364</t>
  </si>
  <si>
    <t>183</t>
  </si>
  <si>
    <t>998766203</t>
  </si>
  <si>
    <t>Presun hmot pre konštrukcie stolárske v objektoch výšky nad 12 do 24 m</t>
  </si>
  <si>
    <t>366</t>
  </si>
  <si>
    <t>998766292</t>
  </si>
  <si>
    <t>Konštrukcie stolárske, prípl.za presun nad najvačšiu dopravnú vzdialenosť do 100 m</t>
  </si>
  <si>
    <t>368</t>
  </si>
  <si>
    <t>185</t>
  </si>
  <si>
    <t>767330201.R</t>
  </si>
  <si>
    <t>Dodávka a montáž marízy nad schodiskom</t>
  </si>
  <si>
    <t>370</t>
  </si>
  <si>
    <t>767995101.R</t>
  </si>
  <si>
    <t>Dodávka a montáž Oceľovej konštrukcie vrátane náterov a mechanizácie - zosilnenie stropov</t>
  </si>
  <si>
    <t>372</t>
  </si>
  <si>
    <t>187</t>
  </si>
  <si>
    <t>767995104.R</t>
  </si>
  <si>
    <t xml:space="preserve">Dodávka a montáž ocelového zábradlia vrátane náterov -  ozn. Z1</t>
  </si>
  <si>
    <t>374</t>
  </si>
  <si>
    <t>998767202</t>
  </si>
  <si>
    <t>Presun hmôt pre kovové stavebné doplnkové konštrukcie v objektoch výšky nad 6 do 12 m</t>
  </si>
  <si>
    <t>376</t>
  </si>
  <si>
    <t>189</t>
  </si>
  <si>
    <t>998767292</t>
  </si>
  <si>
    <t>Kovové stav.dopln.konštr., prípl.za presun nad najväčšiu dopr. vzdial. do 100 m</t>
  </si>
  <si>
    <t>378</t>
  </si>
  <si>
    <t>771</t>
  </si>
  <si>
    <t>Podlahy z dlaždíc</t>
  </si>
  <si>
    <t>771415001</t>
  </si>
  <si>
    <t>Montáž soklíkov z obkladačiek do tmelu</t>
  </si>
  <si>
    <t>380</t>
  </si>
  <si>
    <t>191</t>
  </si>
  <si>
    <t>771575109</t>
  </si>
  <si>
    <t>Montáž podláh z dlaždíc keramických do tmelu veľ. 300 x 300 mm - ozn. P1, P4</t>
  </si>
  <si>
    <t>382</t>
  </si>
  <si>
    <t>59740000700</t>
  </si>
  <si>
    <t>Keramické dlaždice + sokelíky</t>
  </si>
  <si>
    <t>384</t>
  </si>
  <si>
    <t>193</t>
  </si>
  <si>
    <t>998771202</t>
  </si>
  <si>
    <t>Presun hmôt pre podlahy z dlaždíc v objektoch výšky nad 6 do 12 m</t>
  </si>
  <si>
    <t>386</t>
  </si>
  <si>
    <t>998771292</t>
  </si>
  <si>
    <t>Podlahy z dlaždíc, prípl.za presun nad vymedz. najväčšiu dopravnú vzdialenosť do 100 m</t>
  </si>
  <si>
    <t>388</t>
  </si>
  <si>
    <t>195</t>
  </si>
  <si>
    <t>775413110</t>
  </si>
  <si>
    <t>Montáž podlahových soklíkov alebo líšt obvodových pribíjaním</t>
  </si>
  <si>
    <t>390</t>
  </si>
  <si>
    <t>611990003300</t>
  </si>
  <si>
    <t>Lišta soklová</t>
  </si>
  <si>
    <t>392</t>
  </si>
  <si>
    <t>197</t>
  </si>
  <si>
    <t>775530070</t>
  </si>
  <si>
    <t>Montáž podlahy z laminátových a drevených parkiet, šírka do 190 mm, lepením - ozn. P6</t>
  </si>
  <si>
    <t>394</t>
  </si>
  <si>
    <t>6119800002400</t>
  </si>
  <si>
    <t>Laminátové parkety</t>
  </si>
  <si>
    <t>396</t>
  </si>
  <si>
    <t>199</t>
  </si>
  <si>
    <t>775592141</t>
  </si>
  <si>
    <t>Montáž podložky vyrovnávacej a tlmiacej penovej hr. 3 mm pod plávajúce podlahy</t>
  </si>
  <si>
    <t>398</t>
  </si>
  <si>
    <t>283230008600</t>
  </si>
  <si>
    <t>Podložka pod plávajúce podlahy biela hr. 3 mm MIRELON</t>
  </si>
  <si>
    <t>400</t>
  </si>
  <si>
    <t>201</t>
  </si>
  <si>
    <t>998775202</t>
  </si>
  <si>
    <t>Presun hmôt pre podlahy vlysové a parketové v objektoch výšky nad 6 do 12 m</t>
  </si>
  <si>
    <t>402</t>
  </si>
  <si>
    <t>998775293</t>
  </si>
  <si>
    <t>Podlahy vlysové, prípl.za presun nad vymedz. najväčšiu dopr. vzdial. do 500 m</t>
  </si>
  <si>
    <t>404</t>
  </si>
  <si>
    <t>203</t>
  </si>
  <si>
    <t>776411000</t>
  </si>
  <si>
    <t>Lepenie podlahových líšt soklových - podlahy Vinyl</t>
  </si>
  <si>
    <t>406</t>
  </si>
  <si>
    <t>283410017900</t>
  </si>
  <si>
    <t>Lišta PVC</t>
  </si>
  <si>
    <t>408</t>
  </si>
  <si>
    <t>205</t>
  </si>
  <si>
    <t>776420010</t>
  </si>
  <si>
    <t>Lepenie podlahových soklov z PVC-podlahy PVC</t>
  </si>
  <si>
    <t>410</t>
  </si>
  <si>
    <t>412</t>
  </si>
  <si>
    <t>207</t>
  </si>
  <si>
    <t>776541100</t>
  </si>
  <si>
    <t>Lepenie povlakových podláh PVC heterogénnych v pásoch</t>
  </si>
  <si>
    <t>414</t>
  </si>
  <si>
    <t>28410000100</t>
  </si>
  <si>
    <t>Podlaha PVC heterogénna</t>
  </si>
  <si>
    <t>416</t>
  </si>
  <si>
    <t>209</t>
  </si>
  <si>
    <t>776560020</t>
  </si>
  <si>
    <t>Položenie povlakových podláh z prírodného linolea spoj click- P2, P3</t>
  </si>
  <si>
    <t>418</t>
  </si>
  <si>
    <t>284110004200</t>
  </si>
  <si>
    <t>PVC Vinyl-heterogénna CLICK</t>
  </si>
  <si>
    <t>420</t>
  </si>
  <si>
    <t>211</t>
  </si>
  <si>
    <t>775592110</t>
  </si>
  <si>
    <t>Montáž podložky vyrovnávacej a tlmiacej penovej hr. 2 mm pod plávajúce podlahy</t>
  </si>
  <si>
    <t>422</t>
  </si>
  <si>
    <t>283230008500</t>
  </si>
  <si>
    <t>Podložka pod plávajúce podlahy biela hr. 2 mm MIRELON</t>
  </si>
  <si>
    <t>424</t>
  </si>
  <si>
    <t>213</t>
  </si>
  <si>
    <t>998776202</t>
  </si>
  <si>
    <t>Presun hmôt pre podlahy povlakové v objektoch výšky nad 6 do 12 m</t>
  </si>
  <si>
    <t>426</t>
  </si>
  <si>
    <t>998776292</t>
  </si>
  <si>
    <t>Podlahy povlakové, prípl.za presun nad vymedz. najväčšiu dopr. vzdial. do 100 m</t>
  </si>
  <si>
    <t>428</t>
  </si>
  <si>
    <t>781</t>
  </si>
  <si>
    <t>Obklady</t>
  </si>
  <si>
    <t>215</t>
  </si>
  <si>
    <t>781445212</t>
  </si>
  <si>
    <t>Montáž obkladov vnútor. stien z obkladačiek kladených do tmelu</t>
  </si>
  <si>
    <t>430</t>
  </si>
  <si>
    <t>597640000600</t>
  </si>
  <si>
    <t>Obkladačka keramické</t>
  </si>
  <si>
    <t>432</t>
  </si>
  <si>
    <t>217</t>
  </si>
  <si>
    <t>998781202</t>
  </si>
  <si>
    <t>Presun hmôt pre obklady keramické v objektoch výšky nad 6 do 12 m</t>
  </si>
  <si>
    <t>434</t>
  </si>
  <si>
    <t>998781292</t>
  </si>
  <si>
    <t>Obklady keramické, prípl.za presun nad vymedz. najväčšiu dopr. vzdial. do 100 m</t>
  </si>
  <si>
    <t>436</t>
  </si>
  <si>
    <t>784</t>
  </si>
  <si>
    <t>Maľby</t>
  </si>
  <si>
    <t>219</t>
  </si>
  <si>
    <t>784410100</t>
  </si>
  <si>
    <t>Penetrovanie jednonásobné jemnozrnných podkladov výšky do 3, 80 m</t>
  </si>
  <si>
    <t>438</t>
  </si>
  <si>
    <t>784430010</t>
  </si>
  <si>
    <t>Maľby akrylátové základné dvojnásobné, ručne nanášané na jemnozrnný podklad výšky do 3, 80 m</t>
  </si>
  <si>
    <t>440</t>
  </si>
  <si>
    <t>Práce a dodávky M</t>
  </si>
  <si>
    <t>33-M</t>
  </si>
  <si>
    <t>Montáže dopr.zariad.sklad.zar.a váh</t>
  </si>
  <si>
    <t>221</t>
  </si>
  <si>
    <t>330030001.R</t>
  </si>
  <si>
    <t>Dodávka a montáž výťahu nosnosť 1275 kg/os</t>
  </si>
  <si>
    <t>442</t>
  </si>
  <si>
    <t>HZS</t>
  </si>
  <si>
    <t>Hodinové zúčtovacie sadzby +okno</t>
  </si>
  <si>
    <t>HZS000111.R</t>
  </si>
  <si>
    <t>Dodávka a montážhasiacich prístrojov práškových 6kg</t>
  </si>
  <si>
    <t>262144</t>
  </si>
  <si>
    <t>444</t>
  </si>
  <si>
    <t>223</t>
  </si>
  <si>
    <t>R2</t>
  </si>
  <si>
    <t>Interiérové okno výsuvné dodávka a montáž- ozn. v tab. "Oi01</t>
  </si>
  <si>
    <t>446</t>
  </si>
  <si>
    <t xml:space="preserve">a - Objekt   Elektroinšta...</t>
  </si>
  <si>
    <t xml:space="preserve">    21-M - Elektromontáže</t>
  </si>
  <si>
    <t>VRN - Vedľajšie rozpočtové náklady</t>
  </si>
  <si>
    <t>971046002.S</t>
  </si>
  <si>
    <t>Jadrové vrty diamantovými korunkami do D 30 mm do stien - betónových, obkladov -0,00002t</t>
  </si>
  <si>
    <t>cm</t>
  </si>
  <si>
    <t>973046121.S</t>
  </si>
  <si>
    <t xml:space="preserve">Vysekanie v murive betónovom kapsy pre klátiky a krabice, veľ. do 50x50x50 mm,  -0,00025t</t>
  </si>
  <si>
    <t>973046191.S</t>
  </si>
  <si>
    <t xml:space="preserve">Vysekanie v murive betónovom kapsy pre klátiky a krabice, veľ. do 150x150x100 mm,  -0,00500t</t>
  </si>
  <si>
    <t>974032830.S</t>
  </si>
  <si>
    <t>Vyrezanie rýh frézovaním v murive z plných pálených tehál hĺbky 20 mm, š. 40 mm -0,00144t</t>
  </si>
  <si>
    <t>585410000130.S</t>
  </si>
  <si>
    <t>Sadra šedá, balenie 30 kg</t>
  </si>
  <si>
    <t>21-M</t>
  </si>
  <si>
    <t>Elektromontáže</t>
  </si>
  <si>
    <t>210010109.S</t>
  </si>
  <si>
    <t>Lišta elektroinštalačná z PVC 40x20, uložená pevne, vkladacia</t>
  </si>
  <si>
    <t>345750065100</t>
  </si>
  <si>
    <t>Lišta hranatá z PVC, LHD 40X20 mm, KOPOS</t>
  </si>
  <si>
    <t>210010301.S</t>
  </si>
  <si>
    <t>Krabica prístrojová bez zapojenia (1901, KP 68, KZ 3)</t>
  </si>
  <si>
    <t>345410002100.S</t>
  </si>
  <si>
    <t>Krabica prístrojová z PVC pod omietku KP 68/2 KA</t>
  </si>
  <si>
    <t>345410002300.S</t>
  </si>
  <si>
    <t>Krabica prístrojová rozvodná z PVC pod omietku KPR 68</t>
  </si>
  <si>
    <t>210010321.S</t>
  </si>
  <si>
    <t>Krabica (1903, KR 68) odbočná s viečkom, svorkovnicou vrátane zapojenia, kruhová</t>
  </si>
  <si>
    <t>345410002600</t>
  </si>
  <si>
    <t xml:space="preserve">Svorka krabicová  WAGO 5x0,5-2,5mm2 5-pólová</t>
  </si>
  <si>
    <t>210010351.S</t>
  </si>
  <si>
    <t>Krabicová rozvodka z lisovaného izolantu vrátane ukončenia káblov a zapojenia vodičov typ 6455-11 do 4 m</t>
  </si>
  <si>
    <t>345410013000.S</t>
  </si>
  <si>
    <t>Krabica rozvodná PVC na stenu 6455-11, IP 66</t>
  </si>
  <si>
    <t>210011302.S</t>
  </si>
  <si>
    <t>Osadenie polyamidovej príchytky HM 8, do tehlového muriva</t>
  </si>
  <si>
    <t>311310002800.S</t>
  </si>
  <si>
    <t>Hmoždinka klasická, sivá, M 8x40 mm</t>
  </si>
  <si>
    <t>210110011.S</t>
  </si>
  <si>
    <t>Jednopólový spínač - radenie 1, nástenný IP 55, vrátane zapojenia</t>
  </si>
  <si>
    <t>345340007900</t>
  </si>
  <si>
    <t>Spínač Variant+ dvojpólový nástenný, radenie 1, IP54, biely</t>
  </si>
  <si>
    <t>210110041.S</t>
  </si>
  <si>
    <t>Spínač polozapustený a zapustený vrátane zapojenia jednopólový - radenie 1</t>
  </si>
  <si>
    <t>345340004500.S</t>
  </si>
  <si>
    <t>Prepínač Valena Life striedavý polozapustený a zapustený, radenie č.6, biely, LEGRAND</t>
  </si>
  <si>
    <t>345350001500.S</t>
  </si>
  <si>
    <t>Rámik Valena Life jednoduchý biely, LEGRAND</t>
  </si>
  <si>
    <t>210110045.S</t>
  </si>
  <si>
    <t>Spínač polozapustený a zapustený vrátane zapojenia stried.prep.- radenie 6</t>
  </si>
  <si>
    <t>345330003510</t>
  </si>
  <si>
    <t>345350004320</t>
  </si>
  <si>
    <t>210111011.S</t>
  </si>
  <si>
    <t>Domová zásuvka polozapustená alebo zapustená 250 V / 16A, vrátane zapojenia 2P + PE</t>
  </si>
  <si>
    <t>345520000480</t>
  </si>
  <si>
    <t>Zásuvka Valena Life jednonásobná, radenie 2P+T, s detskou ochranou, biela, LEGRAND</t>
  </si>
  <si>
    <t>210201015.S</t>
  </si>
  <si>
    <t>Montáž a zapojenie LED svietidla</t>
  </si>
  <si>
    <t>404860000100</t>
  </si>
  <si>
    <t>Svietidlo LED prachotesné, 50W, 230V, 50 Hz, IP65</t>
  </si>
  <si>
    <t>404860000200.S</t>
  </si>
  <si>
    <t>Reflektor LED so senzorom, 230V, AC, 50Hz, IP65</t>
  </si>
  <si>
    <t>404860000200</t>
  </si>
  <si>
    <t>Svietidlo LED núdzové prisadené 1h 100lm 230V IP42 trva./netrv. biela</t>
  </si>
  <si>
    <t>210220031.S</t>
  </si>
  <si>
    <t>Ekvipotenciálna svorkovnica EPS 2 v krabici KO 125 E</t>
  </si>
  <si>
    <t>345410000400.S</t>
  </si>
  <si>
    <t>Krabica odbočná z PVC s viečkom pod omietku KO 125 E</t>
  </si>
  <si>
    <t>345610005100.S</t>
  </si>
  <si>
    <t>Svorkovnica ekvipotencionálna EPS 2, z PP</t>
  </si>
  <si>
    <t>210293012.S</t>
  </si>
  <si>
    <t>Výmena Bernard svorky vrátane pásika Cu</t>
  </si>
  <si>
    <t>354410006200.S</t>
  </si>
  <si>
    <t>Svorka uzemňovacia Bernard ZSA 16</t>
  </si>
  <si>
    <t>354410066900.S</t>
  </si>
  <si>
    <t>Páska CU, bleskozvodný a uzemňovací materiál, dĺžka 0,5 m</t>
  </si>
  <si>
    <t>210881202.S</t>
  </si>
  <si>
    <t xml:space="preserve">Vodič bezhalogénový, medený uložený pevne 1-CHKE-R 0,6/1,0 kV  6</t>
  </si>
  <si>
    <t>341610019400.S</t>
  </si>
  <si>
    <t>Vodič medený bezhalogenový 1-CHKE-R 6 mm2</t>
  </si>
  <si>
    <t>210881203.S</t>
  </si>
  <si>
    <t xml:space="preserve">Vodič bezhalogénový, medený uložený pevne 1-CHKE-V 0,6/1,0 kV  25</t>
  </si>
  <si>
    <t>341610019500.S</t>
  </si>
  <si>
    <t>Vodič medený bezhalogenový 1-CHKE-V 25 mm2</t>
  </si>
  <si>
    <t>210881216.S</t>
  </si>
  <si>
    <t xml:space="preserve">Kábel bezhalogénový, medený uložený pevne 1-CHKE-R 0,6/1,0 kV  3x1,5</t>
  </si>
  <si>
    <t>341610020900.S</t>
  </si>
  <si>
    <t>Kábel medený bezhalogenový 1-CHKE-R 3x1,5 mm2</t>
  </si>
  <si>
    <t>210881217.S</t>
  </si>
  <si>
    <t xml:space="preserve">Kábel bezhalogénový, medený uložený pevne 1-CHKE-R 0,6/1,0 kV  3x2,5</t>
  </si>
  <si>
    <t>341610021000.S</t>
  </si>
  <si>
    <t>Kábel medený bezhalogenový 1-CHKE-R 3x2,5 mm2</t>
  </si>
  <si>
    <t>210881232.S</t>
  </si>
  <si>
    <t xml:space="preserve">Kábel bezhalogénový, medený uložený pevne 1-CHKE-R 0,6/1,0 kV  5x1,5</t>
  </si>
  <si>
    <t>341610022500.S</t>
  </si>
  <si>
    <t>Kábel medený bezhalogenový 1-CHKE-R 5x1,5 mm2</t>
  </si>
  <si>
    <t>Dopravné naklady</t>
  </si>
  <si>
    <t>PM</t>
  </si>
  <si>
    <t>Podružný materiál</t>
  </si>
  <si>
    <t>PPV</t>
  </si>
  <si>
    <t>Podiel pridružených výkonov</t>
  </si>
  <si>
    <t>VRN</t>
  </si>
  <si>
    <t>Vedľajšie rozpočtové náklady</t>
  </si>
  <si>
    <t>001000014.S</t>
  </si>
  <si>
    <t>Likvidácia odpadu</t>
  </si>
  <si>
    <t>001000031.S</t>
  </si>
  <si>
    <t>Revízia</t>
  </si>
  <si>
    <t>001000032.S</t>
  </si>
  <si>
    <t>Projektová dokumentácia skutočného vyhotovenia</t>
  </si>
  <si>
    <t>001000033.S</t>
  </si>
  <si>
    <t>Demontáž existujúcej elektroinštalácie</t>
  </si>
  <si>
    <t>001000034.S</t>
  </si>
  <si>
    <t>Nešpecifikované práce</t>
  </si>
  <si>
    <t xml:space="preserve">b - Objekt   Elektroinšta...</t>
  </si>
  <si>
    <t xml:space="preserve">    22-M - Montáže oznamovacích a zabezpečovacích zariadení</t>
  </si>
  <si>
    <t>971033531.S</t>
  </si>
  <si>
    <t xml:space="preserve">Vybúranie otvorov v murive tehl. plochy do 1 m2 hr. do 150 mm,  -0,28100t</t>
  </si>
  <si>
    <t>971036003.S</t>
  </si>
  <si>
    <t>Jadrové vrty diamantovými korunkami do D 40 mm do stien - murivo tehlové -0,00002t</t>
  </si>
  <si>
    <t>973031712.S</t>
  </si>
  <si>
    <t xml:space="preserve">Vysekanie v murive z tehál v podhľade tehlových klenieb, veľkosti do 50x50x50 mm,  -0,00025t</t>
  </si>
  <si>
    <t>973031719.S</t>
  </si>
  <si>
    <t xml:space="preserve">Vysekanie v murive z tehál v podhľade tehlových klenieb, veľkosti do 150x150x100 mm,  -0,00300t</t>
  </si>
  <si>
    <t>974032831.S</t>
  </si>
  <si>
    <t>Vyrezanie rýh frézovaním v murive z plných pálených tehál hĺbky 25 mm, š. 40 mm -0,00180 t</t>
  </si>
  <si>
    <t>210010026.S</t>
  </si>
  <si>
    <t>Rúrka ohybná elektroinštalačná z PVC typ FXP 25, uložená pevne</t>
  </si>
  <si>
    <t>345710009200.S</t>
  </si>
  <si>
    <t>Rúrka ohybná vlnitá pancierová so strednou mechanickou odolnosťou z PVC-U, D 25</t>
  </si>
  <si>
    <t>210010314.S</t>
  </si>
  <si>
    <t>Krabica (KT 250) odbočná s viečkom, bez zapojenia</t>
  </si>
  <si>
    <t>345410012800</t>
  </si>
  <si>
    <t>Krabica rozbočovacia KT 250/L NB 234x176x79 s viečkom do dutých stien</t>
  </si>
  <si>
    <t>210100001.S</t>
  </si>
  <si>
    <t>Ukončenie vodičov v rozvádzač. vrátane zapojenia a vodičovej koncovky do 2,5 mm2</t>
  </si>
  <si>
    <t>210100002.S</t>
  </si>
  <si>
    <t>Ukončenie vodičov v rozvádzač. vrátane zapojenia a vodičovej koncovky do 6 mm2</t>
  </si>
  <si>
    <t>210100006.S</t>
  </si>
  <si>
    <t>Ukončenie vodičov v rozvádzač. vrátane zapojenia a vodičovej koncovky do 50 mm2</t>
  </si>
  <si>
    <t>210110082.S</t>
  </si>
  <si>
    <t>Sporáková prípojka pre zapustenú montáž vrátane tlejivky</t>
  </si>
  <si>
    <t>345320003620.S</t>
  </si>
  <si>
    <t>Sporáková prípojka 400V/20A zapustená, biela</t>
  </si>
  <si>
    <t>210111012.S</t>
  </si>
  <si>
    <t>Domová zásuvka polozapustená alebo zapustená, 10/16 A 250 V 2P + Z 2 x zapojenie</t>
  </si>
  <si>
    <t>345520000490.S</t>
  </si>
  <si>
    <t>Zásuvka dvojnásobná polozapustená, radenie 2x(2P+T) 16A, s detskou ochranou</t>
  </si>
  <si>
    <t>210290751.S</t>
  </si>
  <si>
    <t>Montáž a zapojenie motorického spotrebiča, ventilátora do 1.5 kW</t>
  </si>
  <si>
    <t>429110000300</t>
  </si>
  <si>
    <t>Ventilátor 100MATL 100mm 230V 18W 34dB časovač žalúzia GL biely</t>
  </si>
  <si>
    <t>210963113.S</t>
  </si>
  <si>
    <t>Oovládač pomocných obvodov v Al skrini, jednotlačidlový</t>
  </si>
  <si>
    <t>426810022500</t>
  </si>
  <si>
    <t>Tlačítko GW42201 červené STOP núdzové a požiarne IP55</t>
  </si>
  <si>
    <t>Jednopólový spínač - radenie 1, nástenný IP 44, vrátane zapojenia</t>
  </si>
  <si>
    <t>Spínač Valena Life R1 IP44 biely</t>
  </si>
  <si>
    <t>210110043.S</t>
  </si>
  <si>
    <t>Spínač polozapustený a zapustený vrátane zapojenia sériový - radenie 5</t>
  </si>
  <si>
    <t>345340007955</t>
  </si>
  <si>
    <t>Spínač Valena Life sériový polozapustený a zapustený, radenie č.5, biely, LEGRAND</t>
  </si>
  <si>
    <t>210110044.S</t>
  </si>
  <si>
    <t>Spínač polozapustený a zapustený vrátane zapojenia dvojitý prep.stried. - radenie 5 B</t>
  </si>
  <si>
    <t>345330003490</t>
  </si>
  <si>
    <t>Prepínač Valena Life dvojitý striedavý polozapustený a zapustený, radenie 6+6, biely, LEGRAND</t>
  </si>
  <si>
    <t>210110046.S</t>
  </si>
  <si>
    <t>Spínač polozapustený a zapustený vrátane zapojenia krížový prep.- radenie 7</t>
  </si>
  <si>
    <t>345330003530</t>
  </si>
  <si>
    <t>Prepínač Valena Life krížový polozapustený a zapustený, radenie č.7, biely, LEGRAND</t>
  </si>
  <si>
    <t>345350004320.S</t>
  </si>
  <si>
    <t>Rámik jednoduchý pre spínače a zásuvky</t>
  </si>
  <si>
    <t>210193079.S</t>
  </si>
  <si>
    <t>Domova rozvodnica do 198 M pre zapustenú montáž bez sekacích prác</t>
  </si>
  <si>
    <t>357150000530</t>
  </si>
  <si>
    <t>Rozvádzač RH s výzbrojou</t>
  </si>
  <si>
    <t>404860000210.S</t>
  </si>
  <si>
    <t>Svietidlo LED prisadené 15W 230V IP65 biela</t>
  </si>
  <si>
    <t>404860000220.S</t>
  </si>
  <si>
    <t xml:space="preserve">Panel LED  600x600 36W  IP40/IP20 MP biela</t>
  </si>
  <si>
    <t>404890000100</t>
  </si>
  <si>
    <t xml:space="preserve">Rám montážny  pre prisadenú montáž LED panelu 600x600 biela</t>
  </si>
  <si>
    <t>404890000200</t>
  </si>
  <si>
    <t xml:space="preserve">Svietidlo LED prisadené 15W  230V IP20 biela</t>
  </si>
  <si>
    <t>210881234.S</t>
  </si>
  <si>
    <t xml:space="preserve">Kábel bezhalogénový, medený uložený pevne 1-CHKE-R 0,6/1,0 kV  5x4</t>
  </si>
  <si>
    <t>341610022700.S</t>
  </si>
  <si>
    <t>Kábel medený bezhalogenový 1-CHKE-V 5x4 mm2</t>
  </si>
  <si>
    <t>210881392.S</t>
  </si>
  <si>
    <t xml:space="preserve">Kábel bezhalogénový, medený uložený pevne 1-CHKE-V J 3x1,5 E90 0,6/1,0 kV  3x1,5</t>
  </si>
  <si>
    <t>341610031400.S</t>
  </si>
  <si>
    <t>Kábel medený bezhalogenový 1-CHKE-V J 3x1,5 E90 3x1,5 mm2</t>
  </si>
  <si>
    <t>220511002</t>
  </si>
  <si>
    <t>Montáž zásuvky 2xRJ45 pod omietku</t>
  </si>
  <si>
    <t>383150002800</t>
  </si>
  <si>
    <t>Zásuvka dátová Valena Life 2xRJ45 FTP 5E biela</t>
  </si>
  <si>
    <t>220511021</t>
  </si>
  <si>
    <t>Zapojenie zásuvky 2xRJ45</t>
  </si>
  <si>
    <t>220733041</t>
  </si>
  <si>
    <t>Montáž a inštalácia TV+SAT zásuvky</t>
  </si>
  <si>
    <t>384270000800</t>
  </si>
  <si>
    <t xml:space="preserve">Zásuvka anténová Valena Life  TV+R+S hviezdicová biela</t>
  </si>
  <si>
    <t>22-M</t>
  </si>
  <si>
    <t>Montáže oznamovacích a zabezpečovacích zariadení</t>
  </si>
  <si>
    <t>220511031</t>
  </si>
  <si>
    <t>Kábel v rúrkach</t>
  </si>
  <si>
    <t>341230001400.S</t>
  </si>
  <si>
    <t xml:space="preserve">Kábel FTP Cat5e SXKD-5e-FTP-LSOH,  samozhášavý</t>
  </si>
  <si>
    <t>220730221</t>
  </si>
  <si>
    <t>Koaxiálny kábel ovíjaný alebo opradený uložený v rúrke resp.elektroinštalačnálište, bez ukonč.a zapojenia</t>
  </si>
  <si>
    <t>341220001800.S</t>
  </si>
  <si>
    <t xml:space="preserve">Kábel medený koaxiálny VCCKY 75-4,8 mm2,  samozhášavý</t>
  </si>
  <si>
    <t xml:space="preserve">c - Objekt   Elektroinšta...</t>
  </si>
  <si>
    <t>210881235.S</t>
  </si>
  <si>
    <t xml:space="preserve">Kábel bezhalogénový, medený uložený pevne 1-CHKE-V 0,6/1,0 kV  5x6</t>
  </si>
  <si>
    <t>341610022800.S</t>
  </si>
  <si>
    <t>Kábel medený bezhalogenový 1-CHKE-R 5x6 mm2</t>
  </si>
  <si>
    <t xml:space="preserve">d - Objekt   Bleskozvod a...</t>
  </si>
  <si>
    <t xml:space="preserve">    46-M - Zemné práce vykonávané pri externých montážnych prácach</t>
  </si>
  <si>
    <t>210010371.S</t>
  </si>
  <si>
    <t>Elektromontážna krabica viacnásobná do zateplenia KEZ-3 50-200 mm</t>
  </si>
  <si>
    <t>345410007900</t>
  </si>
  <si>
    <t>Krabica inštalačná KUZ-VOI KB 196x156x120-330mm do zateplenia sivá</t>
  </si>
  <si>
    <t>210220021.S</t>
  </si>
  <si>
    <t>Uzemňovacie vedenie v zemi FeZn vrátane izolácie spojov O 10 mm</t>
  </si>
  <si>
    <t>354410054800.S</t>
  </si>
  <si>
    <t>Drôt bleskozvodový FeZn, d 10 mm</t>
  </si>
  <si>
    <t>210220101.S</t>
  </si>
  <si>
    <t>Podpery vedenia FeZn na plochú strechu PV21</t>
  </si>
  <si>
    <t>354410035100.S</t>
  </si>
  <si>
    <t>Podpera vedenia FeZn na ploché strechy označenie PV 21 betonová</t>
  </si>
  <si>
    <t>210220202.S</t>
  </si>
  <si>
    <t>Zachytávacia tyč FeZn 1-2m závit JD10a-20a a podstavcom</t>
  </si>
  <si>
    <t>354410022700.S</t>
  </si>
  <si>
    <t>Tyč zachytávacia FeZn k oceľovému podstavcu označenie JD 20 a</t>
  </si>
  <si>
    <t>354410024700.S</t>
  </si>
  <si>
    <t>Podstavec k zachytávacej tyči ZIN JP a OB pr.318mm kruhový betón 17kg</t>
  </si>
  <si>
    <t>210220230.S</t>
  </si>
  <si>
    <t>Ochranná strieška FeZn</t>
  </si>
  <si>
    <t>354410025000.S</t>
  </si>
  <si>
    <t>Strieška FeZn ochranná horná označenie OS 02</t>
  </si>
  <si>
    <t>210220240.S</t>
  </si>
  <si>
    <t xml:space="preserve">Svorka FeZn k uzemňovacej tyči  SJ</t>
  </si>
  <si>
    <t>354410001500.S</t>
  </si>
  <si>
    <t>Svorka FeZn k uzemňovacej tyči označenie SJ 01</t>
  </si>
  <si>
    <t>354410001700.S</t>
  </si>
  <si>
    <t>Svorka FeZn k uzemňovacej tyči označenie SJ 02</t>
  </si>
  <si>
    <t>210220241.S</t>
  </si>
  <si>
    <t>Svorka FeZn krížová SK a diagonálna krížová DKS</t>
  </si>
  <si>
    <t>354410002500.S</t>
  </si>
  <si>
    <t>Svorka FeZn krížová označenie SK</t>
  </si>
  <si>
    <t>210220243.S</t>
  </si>
  <si>
    <t>Svorka FeZn spojovacia SS</t>
  </si>
  <si>
    <t>354410003400.S</t>
  </si>
  <si>
    <t>Svorka FeZn spojovacia označenie SS 2 skrutky s príložkou</t>
  </si>
  <si>
    <t>210220246.S</t>
  </si>
  <si>
    <t>Svorka FeZn na odkvapový žľab SO</t>
  </si>
  <si>
    <t>354410004200.S</t>
  </si>
  <si>
    <t>Svorka FeZn odkvapová označenie SO</t>
  </si>
  <si>
    <t>210220247.S</t>
  </si>
  <si>
    <t>Svorka FeZn skúšobná SZ</t>
  </si>
  <si>
    <t>354410004300.S</t>
  </si>
  <si>
    <t>Svorka FeZn skúšobná označenie SZ</t>
  </si>
  <si>
    <t>210220280.S</t>
  </si>
  <si>
    <t>Uzemňovacia tyč FeZn ZT</t>
  </si>
  <si>
    <t>354410055700.S</t>
  </si>
  <si>
    <t>Tyč uzemňovacia FeZn označenie ZT 2 m</t>
  </si>
  <si>
    <t>210220800.S</t>
  </si>
  <si>
    <t xml:space="preserve">Uzemňovacie vedenie na povrchu  AlMgSi  drôt zvodový O 8-10</t>
  </si>
  <si>
    <t>354410064200.S</t>
  </si>
  <si>
    <t>Drôt zvodový 8mm AlMgSi (1kg 7,40m) bal.20kg</t>
  </si>
  <si>
    <t>bal.</t>
  </si>
  <si>
    <t>210220803.S</t>
  </si>
  <si>
    <t>Skrytý zvod pri zatepľovacom systéme AlMgSi drôt zvodový O 8</t>
  </si>
  <si>
    <t>345710009300.S</t>
  </si>
  <si>
    <t>Rúrka ohybná vlnitá pancierová so strednou mechanickou odolnosťou z PVC-U, D 32</t>
  </si>
  <si>
    <t>345710038300.S</t>
  </si>
  <si>
    <t>Príchytka z PVC pre elektroinštal. rúrky d 32 mm pre povrchovú montáž s 2 skrutkami</t>
  </si>
  <si>
    <t>46-M</t>
  </si>
  <si>
    <t>Zemné práce vykonávané pri externých montážnych prácach</t>
  </si>
  <si>
    <t>460200144.S</t>
  </si>
  <si>
    <t>Hĺbenie káblovej ryhy ručne 35 cm širokej a 60 cm hlbokej, v zemine triedy 4</t>
  </si>
  <si>
    <t>460560144.S</t>
  </si>
  <si>
    <t>Ručný zásyp nezap. káblovej ryhy bez zhutn. zeminy, 35 cm širokej, 60 cm hlbokej v zemine tr. 4</t>
  </si>
  <si>
    <t>460620014.S</t>
  </si>
  <si>
    <t>Proviz. úprava terénu v zemine tr. 4, aby nerovnosti terénu neboli väčšie ako 2 cm od vodor.hladiny</t>
  </si>
  <si>
    <t>001000012.S</t>
  </si>
  <si>
    <t>Pracovná plošina</t>
  </si>
  <si>
    <t>04 - SO 04 Zdravotechnika...</t>
  </si>
  <si>
    <t>713 - Izolácie tepelné</t>
  </si>
  <si>
    <t xml:space="preserve">721 - Zdravotechnika -  vnútorná kanalizácia</t>
  </si>
  <si>
    <t>722 - Zdravotechnika - vnútorný vodovod</t>
  </si>
  <si>
    <t>725 - Zdravotechnika - zariaď. predmety</t>
  </si>
  <si>
    <t xml:space="preserve">    723 - Zdravotechnika - vnútorný plynovod</t>
  </si>
  <si>
    <t xml:space="preserve">    732 - Ústredné kúrenie, strojovne</t>
  </si>
  <si>
    <t xml:space="preserve">    734 - Ústredné kúrenie, armatúry.</t>
  </si>
  <si>
    <t xml:space="preserve">    35-M - Montáž čerpadiel,kompr.a vodoh.zar.</t>
  </si>
  <si>
    <t>131211111.S</t>
  </si>
  <si>
    <t xml:space="preserve">Hĺbenie jám v  hornine tr.3 nesúdržných - ručným náradím</t>
  </si>
  <si>
    <t>131211119.S</t>
  </si>
  <si>
    <t>Príplatok za lepivosť pri hĺbení jám ručným náradím v hornine tr. 3</t>
  </si>
  <si>
    <t>132211111.S</t>
  </si>
  <si>
    <t xml:space="preserve">Hĺbenie rýh šírky do 600 mm v  hornine tr.3 nesúdržných - ručným náradím</t>
  </si>
  <si>
    <t>132211119.S</t>
  </si>
  <si>
    <t>151101101.S</t>
  </si>
  <si>
    <t>Paženie a rozopretie stien rýh pre podzemné vedenie, príložné do 2 m</t>
  </si>
  <si>
    <t>151101111.S</t>
  </si>
  <si>
    <t>Odstránenie paženia rýh pre podzemné vedenie, príložné hĺbky do 2 m</t>
  </si>
  <si>
    <t>162501102.S</t>
  </si>
  <si>
    <t>Vodorovné premiestnenie výkopku po spevnenej ceste z horniny tr.1-4, do 100 m3 na vzdialenosť do 3000 m</t>
  </si>
  <si>
    <t>162501105.S</t>
  </si>
  <si>
    <t>Vodorovné premiestnenie výkopku po spevnenej ceste z horniny tr.1-4, do 100 m3, príplatok k cene za každých ďalšich a začatých 1000 m</t>
  </si>
  <si>
    <t>171201201.S</t>
  </si>
  <si>
    <t>171209002.S</t>
  </si>
  <si>
    <t>174101102.S</t>
  </si>
  <si>
    <t>Zásyp sypaninou v uzavretých priestoroch s urovnaním povrchu zásypu</t>
  </si>
  <si>
    <t>175101102.S</t>
  </si>
  <si>
    <t>Obsyp potrubia sypaninou z vhodných hornín 1 až 4 s prehodením sypaniny</t>
  </si>
  <si>
    <t>583310000600.S</t>
  </si>
  <si>
    <t>Kamenivo ťažené drobné frakcia 0-4 mm</t>
  </si>
  <si>
    <t>273313521.S</t>
  </si>
  <si>
    <t>Betón základových dosiek, prostý tr. C 12/15</t>
  </si>
  <si>
    <t>386381125.S</t>
  </si>
  <si>
    <t>Nádržka v kotolni zo železobetónu do 1100x1100x1100mm, betón C 16/20</t>
  </si>
  <si>
    <t>451572111.S</t>
  </si>
  <si>
    <t>Lôžko pod potrubie, stoky a drobné objekty, v otvorenom výkope z kameniva drobného ťaženého 0-4 mm</t>
  </si>
  <si>
    <t>612403399.S</t>
  </si>
  <si>
    <t>Hrubá výplň rýh na stenách akoukoľvek maltou, akejkoľvek šírky ryhy</t>
  </si>
  <si>
    <t>631312141.S</t>
  </si>
  <si>
    <t>Doplnenie existujúcich mazanín prostým betónom (s dodaním hmôt) bez poteru rýh v mazaninách</t>
  </si>
  <si>
    <t>965043341.S</t>
  </si>
  <si>
    <t>965043441.S</t>
  </si>
  <si>
    <t xml:space="preserve">Búranie podkladov pod dlažby, liatych dlažieb a mazanín,betón s poterom,teracom hr.do 150 mm,  plochy nad 4 m2 -2,20000t</t>
  </si>
  <si>
    <t>969011121.S</t>
  </si>
  <si>
    <t xml:space="preserve">Vybúranie vodovodného vedenia DN do 52 mm,  -0,01300t</t>
  </si>
  <si>
    <t>969021111.S</t>
  </si>
  <si>
    <t xml:space="preserve">Vybúranie kanalizačného potrubia DN do 100 mm,  -0,03700t</t>
  </si>
  <si>
    <t>969021121.S</t>
  </si>
  <si>
    <t xml:space="preserve">Vybúranie kanalizačného potrubia DN do 200 mm,  -0,06300t</t>
  </si>
  <si>
    <t>971036013.S</t>
  </si>
  <si>
    <t>Jadrové vrty diamantovými korunkami do D 140 mm do stien - murivo tehlové -0,00025t</t>
  </si>
  <si>
    <t>972056012.S</t>
  </si>
  <si>
    <t>Jadrové vrty diamantovými korunkami do D 130 mm do stropov - železobetónových -0,00032t</t>
  </si>
  <si>
    <t>974031142.S</t>
  </si>
  <si>
    <t xml:space="preserve">Vysekávanie rýh v akomkoľvek murive tehlovom na akúkoľvek maltu do hĺbky 70 mm a š. do 70 mm,  -0,00900t</t>
  </si>
  <si>
    <t>974031144.S</t>
  </si>
  <si>
    <t xml:space="preserve">Vysekávanie rýh v akomkoľvek murive tehlovom na akúkoľvek maltu do hĺbky 70 mm a š. do 150 mm,  -0,01900t</t>
  </si>
  <si>
    <t>974031153.S</t>
  </si>
  <si>
    <t xml:space="preserve">Vysekávanie rýh v akomkoľvek murive tehlovom na akúkoľvek maltu do hĺbky 100 mm a š. do 100 mm,  -0,01800t</t>
  </si>
  <si>
    <t>974031164.S</t>
  </si>
  <si>
    <t xml:space="preserve">Vysekávanie rýh v akomkoľvek murive tehlovom na akúkoľvek maltu do hĺbky 150 mm a š. do 150 mm,  -0,04000t</t>
  </si>
  <si>
    <t>974031187.S</t>
  </si>
  <si>
    <t xml:space="preserve">Vysekávanie rýh v akomkoľvek murive tehlovom na akúkoľvek maltu do hĺbky 300 mm a š. do 300mm,  -0,10100t</t>
  </si>
  <si>
    <t>974083102.S</t>
  </si>
  <si>
    <t>Rezanie betónových mazanín existujúcich nevystužených hĺbky nad 50 do 100 mm</t>
  </si>
  <si>
    <t>974083113.S</t>
  </si>
  <si>
    <t>Rezanie betónových mazanín existujúcich vystužených hĺbky nad 100 do 150 mm</t>
  </si>
  <si>
    <t>979081111.S</t>
  </si>
  <si>
    <t>979081121.S</t>
  </si>
  <si>
    <t>979089012.S</t>
  </si>
  <si>
    <t>Poplatok za skladovanie - betón, tehly, dlaždice (17 01) ostatné</t>
  </si>
  <si>
    <t>999281111.S</t>
  </si>
  <si>
    <t>713482111.S</t>
  </si>
  <si>
    <t>Montáž trubíc z PE, hr.do 10 mm,vnút.priemer do 38 mm</t>
  </si>
  <si>
    <t>283310001100.S</t>
  </si>
  <si>
    <t>Izolačná PE trubica dxhr. 18x9 mm, nadrezaná, na izolovanie rozvodov vody, kúrenia, zdravotechniky</t>
  </si>
  <si>
    <t>283310001200.S</t>
  </si>
  <si>
    <t>Izolačná PE trubica dxhr. 20x9 mm, nadrezaná, na izolovanie rozvodov vody, kúrenia, zdravotechniky</t>
  </si>
  <si>
    <t>283310001400.S</t>
  </si>
  <si>
    <t>Izolačná PE trubica dxhr. 25x9 mm, nadrezaná, na izolovanie rozvodov vody, kúrenia, zdravotechniky</t>
  </si>
  <si>
    <t>283310001600.S</t>
  </si>
  <si>
    <t>Izolačná PE trubica dxhr. 35x9 mm, nadrezaná, na izolovanie rozvodov vody, kúrenia, zdravotechniky</t>
  </si>
  <si>
    <t>713482112.S</t>
  </si>
  <si>
    <t>Montáž trubíc z PE, hr.do 10 mm,vnút.priemer 39-70 mm</t>
  </si>
  <si>
    <t>283310001800.S</t>
  </si>
  <si>
    <t>Izolačná PE trubica dxhr. 42x9 mm, nadrezaná, na izolovanie rozvodov vody, kúrenia, zdravotechniky</t>
  </si>
  <si>
    <t>283310002000.S</t>
  </si>
  <si>
    <t>Izolačná PE trubica dxhr. 50x9 mm, nadrezaná, na izolovanie rozvodov vody, kúrenia, zdravotechniky</t>
  </si>
  <si>
    <t>713482121.S</t>
  </si>
  <si>
    <t>Montáž trubíc z PE, hr.15-20 mm,vnút.priemer do 38 mm</t>
  </si>
  <si>
    <t>283310004600.S</t>
  </si>
  <si>
    <t>Izolačná PE trubica dxhr. 18x20 mm, nadrezaná, na izolovanie rozvodov vody, kúrenia, zdravotechniky</t>
  </si>
  <si>
    <t>283310004700.S</t>
  </si>
  <si>
    <t>Izolačná PE trubica dxhr. 22x20 mm, nadrezaná, na izolovanie rozvodov vody, kúrenia, zdravotechniky</t>
  </si>
  <si>
    <t>713482131.S</t>
  </si>
  <si>
    <t>Montáž trubíc z PE, hr.30 mm,vnút.priemer do 38 mm</t>
  </si>
  <si>
    <t>283310006300.S</t>
  </si>
  <si>
    <t>Izolačná PE trubica dxhr. 28x30 mm, rozrezaná, na izolovanie rozvodov vody, kúrenia, zdravotechniky</t>
  </si>
  <si>
    <t>283310006400.S</t>
  </si>
  <si>
    <t>Izolačná PE trubica dxhr. 35x30 mm, rozrezaná, na izolovanie rozvodov vody, kúrenia, zdravotechniky</t>
  </si>
  <si>
    <t>713482152.S</t>
  </si>
  <si>
    <t>Montáž trubíc z EPDM, hr.38-50,vnút.priemer 39-73 mm</t>
  </si>
  <si>
    <t>631470001400.S</t>
  </si>
  <si>
    <t>Lamelová rohož z minerálnej vlny hr. 40 mm s hliníkovou fóliou na izoláciu zakrivených plôch a potrubí</t>
  </si>
  <si>
    <t>998713202.S</t>
  </si>
  <si>
    <t>721</t>
  </si>
  <si>
    <t xml:space="preserve">Zdravotechnika -  vnútorná kanalizácia</t>
  </si>
  <si>
    <t>721171106.S</t>
  </si>
  <si>
    <t>Potrubie z PVC - U odpadové ležaté hrdlové D 50 mm</t>
  </si>
  <si>
    <t>721171109.S</t>
  </si>
  <si>
    <t>Potrubie z PVC - U odpadové ležaté hrdlové D 110 mm</t>
  </si>
  <si>
    <t>721171110.S</t>
  </si>
  <si>
    <t>Potrubie z PVC - U odpadové ležaté hrdlové D 125 mm</t>
  </si>
  <si>
    <t>721171112.S</t>
  </si>
  <si>
    <t>Potrubie z PVC - U odpadové ležaté hrdlové D 160 mm</t>
  </si>
  <si>
    <t>721171205.S</t>
  </si>
  <si>
    <t>Potrubie z rúr PE-HD Dxt 63x3 mm ležaté zavesené</t>
  </si>
  <si>
    <t>721172105.S</t>
  </si>
  <si>
    <t>Potrubie z PVC - U odpadové zvislé hrdlové Dxt 50x1,8 mm</t>
  </si>
  <si>
    <t>721172107.S</t>
  </si>
  <si>
    <t>Potrubie z PVC - U odpadové zvislé hrdlové Dxt 75x1,8 mm</t>
  </si>
  <si>
    <t>721172109.S</t>
  </si>
  <si>
    <t>Potrubie z PVC - U odpadové zvislé hrdlové Dxt 110x2,2 mm</t>
  </si>
  <si>
    <t>721173205.S</t>
  </si>
  <si>
    <t>Potrubie z PVC - U odpadné pripájacie D 50 mm</t>
  </si>
  <si>
    <t>721173206.S</t>
  </si>
  <si>
    <t>Potrubie z PVC - U odpadné pripájacie D 63 mm</t>
  </si>
  <si>
    <t>721173207.S</t>
  </si>
  <si>
    <t>Potrubie z PVC - U odpadné pripájacie D 75 mm</t>
  </si>
  <si>
    <t>721173208.S</t>
  </si>
  <si>
    <t>Potrubie z PVC - U odpadné pripájacie D 110 mm</t>
  </si>
  <si>
    <t>721194105.S</t>
  </si>
  <si>
    <t>Zriadenie prípojky na potrubí vyvedenie a upevnenie odpadových výpustiek D 50 mm</t>
  </si>
  <si>
    <t>721194107.S</t>
  </si>
  <si>
    <t>Zriadenie prípojky na potrubí vyvedenie a upevnenie odpadových výpustiek D 75 mm</t>
  </si>
  <si>
    <t>721194109.S</t>
  </si>
  <si>
    <t>Zriadenie prípojky na potrubí vyvedenie a upevnenie odpadových výpustiek D 110 mm</t>
  </si>
  <si>
    <t>721213000.S</t>
  </si>
  <si>
    <t>Montáž podlahového vpustu s vodorovným odtokom DN 50</t>
  </si>
  <si>
    <t>286630023600.S</t>
  </si>
  <si>
    <t>Podlahový vpust horizontálny odtok DN 50, mriežka/krytka nerez, zápachová uzávierka</t>
  </si>
  <si>
    <t>721213015.S</t>
  </si>
  <si>
    <t>Montáž podlahového vpustu s zvislým odtokom DN 110</t>
  </si>
  <si>
    <t>286630029600.S</t>
  </si>
  <si>
    <t>Podlahový vpust horizontálny odtok DN 110 s veľkým prietokom, mriežka/krytka nerez, zápachová uzávierka</t>
  </si>
  <si>
    <t>721229022.S</t>
  </si>
  <si>
    <t>Montáž podlahového odtokového žlabu dĺžky 900 mm pre montáž k stene</t>
  </si>
  <si>
    <t>552240017200.S</t>
  </si>
  <si>
    <t>Žľab sprchový, rozmer 900x55 mm, integrované priečne spádovanie, stavebná výška 10-32 mm, nerez</t>
  </si>
  <si>
    <t>721274103.S</t>
  </si>
  <si>
    <t>Ventilačná hlavica strešná plastová DN 100</t>
  </si>
  <si>
    <t>721290006.S</t>
  </si>
  <si>
    <t>Montáž privzdušňovacieho ventilu pre odpadové potrubia DN 40</t>
  </si>
  <si>
    <t>551610000600.S</t>
  </si>
  <si>
    <t>Privzdušňovacia hlavica DN 40, vnútorná kanalizácia, PP</t>
  </si>
  <si>
    <t>721290009.S</t>
  </si>
  <si>
    <t>Montáž privzdušňovacieho ventilu pre odpadové potrubia DN 75</t>
  </si>
  <si>
    <t>551610000300.S</t>
  </si>
  <si>
    <t>Privzdušňovacia hlavica DN 75, vnútorná kanalizácia, PP</t>
  </si>
  <si>
    <t>721290012.S</t>
  </si>
  <si>
    <t>Montáž privzdušňovacieho ventilu pre odpadové potrubia DN 110</t>
  </si>
  <si>
    <t>551610000100.S</t>
  </si>
  <si>
    <t>Privzdušňovacia hlavica DN 110, vnútorná kanalizácia, PP</t>
  </si>
  <si>
    <t>721290111.S</t>
  </si>
  <si>
    <t>Ostatné - skúška tesnosti kanalizácie v objektoch vodou do DN 125</t>
  </si>
  <si>
    <t>721290112.S</t>
  </si>
  <si>
    <t>Ostatné - skúška tesnosti kanalizácie v objektoch vodou DN 150 alebo DN 200</t>
  </si>
  <si>
    <t>998721202.S</t>
  </si>
  <si>
    <t>Presun hmôt pre vnútornú kanalizáciu v objektoch výšky nad 6 do 12 m</t>
  </si>
  <si>
    <t>722</t>
  </si>
  <si>
    <t>Zdravotechnika - vnútorný vodovod</t>
  </si>
  <si>
    <t>722130214.S</t>
  </si>
  <si>
    <t>Potrubie z oceľových rúr pozink. bezšvíkových bežných-11 353.0, 10 004.0 zvarov. bežných-11 343.00 DN 32</t>
  </si>
  <si>
    <t>722130215.S</t>
  </si>
  <si>
    <t>Potrubie z oceľových rúr pozink. bezšvíkových bežných-11 353.0, 10 004.0 zvarov. bežných-11 343.00 DN 40</t>
  </si>
  <si>
    <t>722130216.S</t>
  </si>
  <si>
    <t>Potrubie z oceľových rúr pozink. bezšvíkových bežných-11 353.0, 10 004.0 zvarov. bežných-11 343.00 DN 50</t>
  </si>
  <si>
    <t>722172111.S</t>
  </si>
  <si>
    <t>Potrubie z plastických rúr PP-R D 20 mm - PN16, polyfúznym zváraním</t>
  </si>
  <si>
    <t>722172112.S</t>
  </si>
  <si>
    <t>Potrubie z plastických rúr PP-R D 25 mm - PN16, polyfúznym zváraním</t>
  </si>
  <si>
    <t>722172113.S</t>
  </si>
  <si>
    <t>Potrubie z plastických rúr PP-R D 32 mm - PN16, polyfúznym zváraním</t>
  </si>
  <si>
    <t>722172114.S</t>
  </si>
  <si>
    <t>Potrubie z plastických rúr PP-R D 40 mm - PN16, polyfúznym zváraním</t>
  </si>
  <si>
    <t>722172115.S</t>
  </si>
  <si>
    <t>Potrubie z plastických rúr PP-R D 50 mm - PN16, polyfúznym zváraním</t>
  </si>
  <si>
    <t>722172775.S</t>
  </si>
  <si>
    <t>Montáž nástenky PP-R pre vodu DN 20</t>
  </si>
  <si>
    <t>286540045100.S</t>
  </si>
  <si>
    <t>Nástenka PP-R D 20x1/2" vnútorný závit, systém pre rozvod vody a stlačeného vzduchu</t>
  </si>
  <si>
    <t>722221010.S</t>
  </si>
  <si>
    <t>Montáž guľového kohúta závitového priameho pre vodu G 1/2</t>
  </si>
  <si>
    <t>551110004900.S</t>
  </si>
  <si>
    <t>Guľový uzáver pre vodu 1/2", niklovaná mosadz</t>
  </si>
  <si>
    <t>722221015.S</t>
  </si>
  <si>
    <t>Montáž guľového kohúta závitového priameho pre vodu G 3/4</t>
  </si>
  <si>
    <t>551110005000.S</t>
  </si>
  <si>
    <t>Guľový uzáver pre vodu 3/4", niklovaná mosadz</t>
  </si>
  <si>
    <t>722221025.S</t>
  </si>
  <si>
    <t>Montáž guľového kohúta závitového priameho pre vodu G 5/4</t>
  </si>
  <si>
    <t>551110005200.S</t>
  </si>
  <si>
    <t>Guľový uzáver pre vodu 5/4", niklovaná mosadz</t>
  </si>
  <si>
    <t>722221082.S</t>
  </si>
  <si>
    <t>Montáž guľového kohúta vypúšťacieho závitového G 1/2</t>
  </si>
  <si>
    <t>551110011200.S</t>
  </si>
  <si>
    <t>Guľový uzáver vypúšťací s páčkou, 1/2" M, mosadz</t>
  </si>
  <si>
    <t>722221100.S</t>
  </si>
  <si>
    <t>Montáž guľového kohúta závitového s filtrom G 5/4</t>
  </si>
  <si>
    <t>551110010400.S</t>
  </si>
  <si>
    <t>Guľový uzáver pre vodu s filtrom 5/4" FF, páčka, PN 16, mosadz</t>
  </si>
  <si>
    <t>722221170.S</t>
  </si>
  <si>
    <t>Montáž poistného ventilu závitového pre vodu G 1/2</t>
  </si>
  <si>
    <t>551210021100.S</t>
  </si>
  <si>
    <t>Ventil poistný pre kúrenie 1/2”, PN 10, mosadz</t>
  </si>
  <si>
    <t>722221180.S</t>
  </si>
  <si>
    <t>Montáž poistného ventilu závitového pre vodu G 1</t>
  </si>
  <si>
    <t>551210022100.S</t>
  </si>
  <si>
    <t>Ventil poistný pre kúrenie 1”, PN 10, mosadz</t>
  </si>
  <si>
    <t>722221270.S</t>
  </si>
  <si>
    <t>Montáž spätného ventilu závitového G 3/4</t>
  </si>
  <si>
    <t>551110016600.S</t>
  </si>
  <si>
    <t>Spätný ventil kontrolovateľný, 3/4" FF, PN 16, mosadz, disk plast</t>
  </si>
  <si>
    <t>722221280.S</t>
  </si>
  <si>
    <t>Montáž spätného ventilu závitového G 5/4</t>
  </si>
  <si>
    <t>551110016700.S</t>
  </si>
  <si>
    <t>Spätný ventil kontrolovateľný, 5/4" FF, PN 16, mosadz, disk plast</t>
  </si>
  <si>
    <t>722221365.S</t>
  </si>
  <si>
    <t>Montáž vodovodného filtra závitového G 3/4</t>
  </si>
  <si>
    <t>422010003000.S</t>
  </si>
  <si>
    <t>Filter závitový na vodu 3/4", FF, PN 20, mosadz</t>
  </si>
  <si>
    <t>722221430.S</t>
  </si>
  <si>
    <t>Montáž pripojovacej sanitárnej flexi hadice G 1/2</t>
  </si>
  <si>
    <t>552270005900.S</t>
  </si>
  <si>
    <t>Hadica flexi nerezová sanitárna ohybná 1/2", dĺ. 1000 mm, pripojovacia do sanitárnych rozvodov</t>
  </si>
  <si>
    <t>722229105.S</t>
  </si>
  <si>
    <t>Montáž ventilu vypúšťacieho, plniaceho, G 6/4</t>
  </si>
  <si>
    <t>551140001400.S</t>
  </si>
  <si>
    <t>Guľový kohút 40 PP-R pákový s výpusťou vpravo, systém pre rozvod pitnej, teplej vody a stlačeného vzduchu</t>
  </si>
  <si>
    <t>722250005.S</t>
  </si>
  <si>
    <t>Montáž hydrantového systému s tvarovo stálou hadicou D 25</t>
  </si>
  <si>
    <t>súb.</t>
  </si>
  <si>
    <t>449150003000.S</t>
  </si>
  <si>
    <t>Hydrantový systém s tvarovo stálou hadicou D 25</t>
  </si>
  <si>
    <t>722290226.S</t>
  </si>
  <si>
    <t>Tlaková skúška vodovodného potrubia závitového do DN 50</t>
  </si>
  <si>
    <t>722290229.S</t>
  </si>
  <si>
    <t>Tlaková skúška vodovodného potrubia závitového nad DN 50 do DN 100</t>
  </si>
  <si>
    <t>722290234.S</t>
  </si>
  <si>
    <t>Prepláchnutie a dezinfekcia vodovodného potrubia do DN 80</t>
  </si>
  <si>
    <t>871221174.S</t>
  </si>
  <si>
    <t>Montáž vodovodného RC potrubia z PE 100 RC SDR11 zváraného natupo D 63x5,8 mm</t>
  </si>
  <si>
    <t>286130017900.S</t>
  </si>
  <si>
    <t>Rúra jednovrstvová na pitnú vodu SDR11, 63x3,0x100 m, materiál: PE 100 RC</t>
  </si>
  <si>
    <t>998722202.S</t>
  </si>
  <si>
    <t>Presun hmôt pre vnútorný vodovod v objektoch výšky nad 6 do 12 m</t>
  </si>
  <si>
    <t>725</t>
  </si>
  <si>
    <t>Zdravotechnika - zariaď. predmety</t>
  </si>
  <si>
    <t>725110811.S</t>
  </si>
  <si>
    <t xml:space="preserve">Demontáž záchoda splachovacieho s nádržou alebo s tlakovým splachovačom,  -0,01933t</t>
  </si>
  <si>
    <t>725119307.S</t>
  </si>
  <si>
    <t>Montáž záchodovej misy keramickej kombinovanej s rovným odpadom</t>
  </si>
  <si>
    <t>642340000600.S</t>
  </si>
  <si>
    <t>Misa záchodová keramická kombinovaná s vodorovným odpadom</t>
  </si>
  <si>
    <t>725149715.S</t>
  </si>
  <si>
    <t>Montáž predstenového systému záchodov do ľahkých stien s kovovou konštrukciou</t>
  </si>
  <si>
    <t>552370000100.S</t>
  </si>
  <si>
    <t>Predstenový systém pre závesné WC so splachovacou podomietkovou nádržou do ľahkých montovaných konštrukcií</t>
  </si>
  <si>
    <t>725149720.S</t>
  </si>
  <si>
    <t>Montáž záchodu do predstenového systému</t>
  </si>
  <si>
    <t>642360000500.S</t>
  </si>
  <si>
    <t>Misa záchodová keramická závesná so splachovacím okruhom</t>
  </si>
  <si>
    <t>725210821.S</t>
  </si>
  <si>
    <t xml:space="preserve">Demontáž umývadiel alebo umývadielok bez výtokovej armatúry,  -0,01946t</t>
  </si>
  <si>
    <t>725219401.S</t>
  </si>
  <si>
    <t>Montáž umývadla keramického na skrutky do muriva, bez výtokovej armatúry</t>
  </si>
  <si>
    <t>642110004300.S</t>
  </si>
  <si>
    <t>Umývadlo keramické bežný typ</t>
  </si>
  <si>
    <t>725245271.S</t>
  </si>
  <si>
    <t>Montáž sprchových kútov kompletných štvorcových od 900x900 mm</t>
  </si>
  <si>
    <t>552230000800.S</t>
  </si>
  <si>
    <t>Kút sprchový štvorcový, štvordielny, rozmer 900x900x1950 mm, 6 mm bezpečnostné sklo</t>
  </si>
  <si>
    <t>725291114.S</t>
  </si>
  <si>
    <t>Montáž doplnkov zariadení kúpeľní a záchodov, madlá</t>
  </si>
  <si>
    <t>552380012400.S</t>
  </si>
  <si>
    <t>Madlo nerezové univerzálne pevné</t>
  </si>
  <si>
    <t>552380012401.R</t>
  </si>
  <si>
    <t>Madlo nerezové univerzálne pohyblivé</t>
  </si>
  <si>
    <t>725319121.S</t>
  </si>
  <si>
    <t>Montáž kuchynských drezov jednoduchých, ostatných typov hranatých, bez výtokových armatúr</t>
  </si>
  <si>
    <t>552310001200.S</t>
  </si>
  <si>
    <t>Kuchynský drez nerezový 840x460 mm na zapustenie do dosky</t>
  </si>
  <si>
    <t>725329201.S</t>
  </si>
  <si>
    <t>Montáž veľkokuchynských drezov, samostatne stojacích jednodrezových, bez výtokových armatúr</t>
  </si>
  <si>
    <t>552310002900.S</t>
  </si>
  <si>
    <t>Kuchynský drez nerezový veľkokapacitný na nohách s opláštením</t>
  </si>
  <si>
    <t>725330820.S</t>
  </si>
  <si>
    <t xml:space="preserve">Demontáž výlevky bez výtokovej armatúry, bez nádrže a splachovacieho potrubia, diturvitovej,  -0,03470t</t>
  </si>
  <si>
    <t>725333360.S</t>
  </si>
  <si>
    <t>Montáž výlevky keramickej voľne stojacej bez výtokovej armatúry</t>
  </si>
  <si>
    <t>642710000100.S</t>
  </si>
  <si>
    <t>Výlevka stojatá keramická s plastovou mrežou</t>
  </si>
  <si>
    <t>725819401.S</t>
  </si>
  <si>
    <t>Montáž ventilu rohového s pripojovacou rúrkou G 1/2</t>
  </si>
  <si>
    <t>551110020700.S</t>
  </si>
  <si>
    <t>Ventil rohový 1/2" - 1/2" Luxor, chrómovaná mosadz</t>
  </si>
  <si>
    <t>725820810.S</t>
  </si>
  <si>
    <t xml:space="preserve">Demontáž batérie drezovej, umývadlovej nástennej,  -0,0026t</t>
  </si>
  <si>
    <t>725829601.S</t>
  </si>
  <si>
    <t>Montáž batérie umývadlovej a drezovej stojankovej, pákovej alebo klasickej s mechanickým ovládaním</t>
  </si>
  <si>
    <t>551450003800.S</t>
  </si>
  <si>
    <t>Batéria umývadlová stojanková páková</t>
  </si>
  <si>
    <t>725840870.S</t>
  </si>
  <si>
    <t xml:space="preserve">Demontáž batérie vaňovej, sprchovej nástennej,  -0,00225t</t>
  </si>
  <si>
    <t>725849205.S</t>
  </si>
  <si>
    <t>Montáž batérie sprchovej nástennej, držiak sprchy s nastaviteľnou výškou sprchy</t>
  </si>
  <si>
    <t>551450003300.S</t>
  </si>
  <si>
    <t>Teleskopický sprchový stĺp s nástennou batériou a prepínačom</t>
  </si>
  <si>
    <t>725860820.S</t>
  </si>
  <si>
    <t xml:space="preserve">Demontáž jednoduchej zápachovej uzávierky pre zariaďovacie predmety, umývadlá, drezy, práčky  -0,00085t</t>
  </si>
  <si>
    <t>725869322.S</t>
  </si>
  <si>
    <t>Montáž zápachovej uzávierky pre zariaďovacie predmety, pračkovej do D 40 mm (podomietkovej)</t>
  </si>
  <si>
    <t>551620012100.S</t>
  </si>
  <si>
    <t>Zápachová uzávierka podomietková DN 40 pre pripojenie práčok a umývačiek riadu, plast</t>
  </si>
  <si>
    <t>998725202.S</t>
  </si>
  <si>
    <t>Presun hmôt pre zariaďovacie predmety v objektoch výšky nad 6 do 12 m</t>
  </si>
  <si>
    <t>723</t>
  </si>
  <si>
    <t>Zdravotechnika - vnútorný plynovod</t>
  </si>
  <si>
    <t>723150366.S</t>
  </si>
  <si>
    <t>Potrubie z oceľových rúrok hladkých čiernych, chránička Dxt 44,5x2 mm</t>
  </si>
  <si>
    <t>551450000600.S</t>
  </si>
  <si>
    <t>Batéria drezová stojanková páková</t>
  </si>
  <si>
    <t>998723202.S</t>
  </si>
  <si>
    <t>Presun hmôt pre vnútorný plynovod v objektoch výšky nad 6 do 12 m</t>
  </si>
  <si>
    <t>732</t>
  </si>
  <si>
    <t>Ústredné kúrenie, strojovne</t>
  </si>
  <si>
    <t>732331015.S</t>
  </si>
  <si>
    <t>Montáž expanznej nádoby tlak do 6 bar s membránou 50 l</t>
  </si>
  <si>
    <t>484630006500.S</t>
  </si>
  <si>
    <t>Nádoba expanzná s membránou, objem 50 l, 3/1,5 bar, 6/1,5 bar</t>
  </si>
  <si>
    <t>732491005.S</t>
  </si>
  <si>
    <t>Montáž cirkulačného čerpadla výtlak do 1,4 m rozpon 110 mm</t>
  </si>
  <si>
    <t>426150001405.R</t>
  </si>
  <si>
    <t>Čerpadlo cirkulačné TÚV</t>
  </si>
  <si>
    <t>998732202.S</t>
  </si>
  <si>
    <t>Presun hmôt pre strojovne v objektoch výšky nad 6 m do 12 m</t>
  </si>
  <si>
    <t>734</t>
  </si>
  <si>
    <t>Ústredné kúrenie, armatúry.</t>
  </si>
  <si>
    <t>734422130.S</t>
  </si>
  <si>
    <t>Montáž tlakomeru diferenčného dvojitého priemer 160</t>
  </si>
  <si>
    <t>388410000500.S</t>
  </si>
  <si>
    <t>Tlakomer diferenčný d 160 mm</t>
  </si>
  <si>
    <t>998734203.S</t>
  </si>
  <si>
    <t>Presun hmôt pre armatúry v objektoch výšky nad 6 do 24 m</t>
  </si>
  <si>
    <t>35-M</t>
  </si>
  <si>
    <t>Montáž čerpadiel,kompr.a vodoh.zar.</t>
  </si>
  <si>
    <t>350210003.S</t>
  </si>
  <si>
    <t>Čerpadlo závitovkové kalové vrátane pohonu D 410, Q = 28 l/s, Hmax = 4,25 m</t>
  </si>
  <si>
    <t>05 - SO 05 Vykurovanie</t>
  </si>
  <si>
    <t>733 - Ústredné kúrenie, rozvodné potrubie</t>
  </si>
  <si>
    <t>734 - Ústredné kúrenie, armatúry.</t>
  </si>
  <si>
    <t>735 - Ústredné kúrenie, vykurovacie telesá</t>
  </si>
  <si>
    <t xml:space="preserve">    731 - Ústredné kúrenie, kotolne</t>
  </si>
  <si>
    <t xml:space="preserve">    769 - Montáže vzduchotechnických zariad.</t>
  </si>
  <si>
    <t>314275235.S</t>
  </si>
  <si>
    <t>Komínová zostava trojvrstvová z ľahčeného betónu jednoprieduchová s prefabrikovanou pätou, DN 180/90° výšky 8 m</t>
  </si>
  <si>
    <t>314275283.S</t>
  </si>
  <si>
    <t>Komínový modul trojvrstvový z ľahčeného betónu jednoprieduchový bez vetracej šachty, výšky 0,33 m, pre komín DN 180</t>
  </si>
  <si>
    <t>971033461.S</t>
  </si>
  <si>
    <t xml:space="preserve">Vybúranie otvoru v murive tehl. plochy do 0,25 m2 hr. do 600 mm,  -0,29200t</t>
  </si>
  <si>
    <t>971036002.S</t>
  </si>
  <si>
    <t>Jadrové vrty diamantovými korunkami do D 30 mm do stien - murivo tehlové -0,00001t</t>
  </si>
  <si>
    <t>974031155.S</t>
  </si>
  <si>
    <t xml:space="preserve">Vysekávanie rýh v akomkoľvek murive tehlovom na akúkoľvek maltu do hĺbky 100 mm a š. do 200 mm,  -0,03800t</t>
  </si>
  <si>
    <t>283310001000.S</t>
  </si>
  <si>
    <t>Izolačná PE trubica dxhr. 15x9 mm, nadrezaná, na izolovanie rozvodov vody, kúrenia, zdravotechniky</t>
  </si>
  <si>
    <t>283310001700.S</t>
  </si>
  <si>
    <t>Izolačná PE trubica dxhr. 40x9 mm, nadrezaná, na izolovanie rozvodov vody, kúrenia, zdravotechniky</t>
  </si>
  <si>
    <t>283310004500.S</t>
  </si>
  <si>
    <t>Izolačná PE trubica dxhr. 15x20 mm, nadrezaná, na izolovanie rozvodov vody, kúrenia, zdravotechniky</t>
  </si>
  <si>
    <t>631470001500.S</t>
  </si>
  <si>
    <t>Lamelová rohož z minerálnej vlny hr. 50 mm s hliníkovou fóliou na izoláciu zakrivených plôch a potrubí</t>
  </si>
  <si>
    <t>733</t>
  </si>
  <si>
    <t>Ústredné kúrenie, rozvodné potrubie</t>
  </si>
  <si>
    <t>733110806.S</t>
  </si>
  <si>
    <t xml:space="preserve">Demontáž potrubia z oceľových rúrok závitových nad 15 do DN 32,  -0,00320t</t>
  </si>
  <si>
    <t>733111113.S</t>
  </si>
  <si>
    <t>Potrubie z rúrok závitových oceľových bezšvových bežných strednotlakových DN 15</t>
  </si>
  <si>
    <t>733111115.S</t>
  </si>
  <si>
    <t>Potrubie z rúrok závitových oceľových bezšvových bežných strednotlakových DN 25</t>
  </si>
  <si>
    <t>733111116.S</t>
  </si>
  <si>
    <t>Potrubie z rúrok závitových oceľových bezšvových bežných strednotlakových DN 32</t>
  </si>
  <si>
    <t>733111118.S</t>
  </si>
  <si>
    <t>Potrubie z rúrok závitových oceľových bezšvových bežných strednotlakových DN 50</t>
  </si>
  <si>
    <t>733167115.S</t>
  </si>
  <si>
    <t>Montáž plasthliníkového flexibilného potrubia pre vykurovanie lisovaním D 16 mm</t>
  </si>
  <si>
    <t>286130002700.S</t>
  </si>
  <si>
    <t>Rúra flexibilná plasthliníková univerzálna D 16x2,2 mm, 100 m kotúč</t>
  </si>
  <si>
    <t>733167118.S</t>
  </si>
  <si>
    <t>Montáž plasthliníkového flexibilného potrubia pre vykurovanie lisovaním D 20 mm</t>
  </si>
  <si>
    <t>286130002900.S</t>
  </si>
  <si>
    <t>Rúra flexibilná plasthliníková univerzálna D 20x2,8 mm, 100 m kotúč</t>
  </si>
  <si>
    <t>733167121.S</t>
  </si>
  <si>
    <t>Montáž plasthliníkového flexibilného potrubia pre vykurovanie lisovaním D 25 mm</t>
  </si>
  <si>
    <t>733167124.S</t>
  </si>
  <si>
    <t>Montáž plasthliníkového flexibilného potrubia pre vykurovanie lisovaním D 32 mm</t>
  </si>
  <si>
    <t>286130003300.S</t>
  </si>
  <si>
    <t>Rúra flexibilná plasthliníková univerzálna D 32x4,4 mm, 6 m tyč</t>
  </si>
  <si>
    <t>733167127.S</t>
  </si>
  <si>
    <t>Montáž plasthliníkového flexibilného potrubia pre vykurovanie lisovaním D 40 mm</t>
  </si>
  <si>
    <t>286130003500.S</t>
  </si>
  <si>
    <t>Rúra flexibilná plasthliníková univerzálna D 40x5,5 mm, 6 m tyč</t>
  </si>
  <si>
    <t>733181400.S</t>
  </si>
  <si>
    <t>Montáž odkalovača privarovacieho DN 50</t>
  </si>
  <si>
    <t>551270012500.S</t>
  </si>
  <si>
    <t>Odkalovač pevných častíc DN 50 S, prípoj na navarenie</t>
  </si>
  <si>
    <t>733190107.S</t>
  </si>
  <si>
    <t>Tlaková skúška potrubia z oceľových rúrok závitových</t>
  </si>
  <si>
    <t>733191301.S</t>
  </si>
  <si>
    <t>Tlaková skúška plastového potrubia do 32 mm</t>
  </si>
  <si>
    <t>733191302.S</t>
  </si>
  <si>
    <t>Tlaková skúška plastového potrubia nad 32 do 63 mm</t>
  </si>
  <si>
    <t>998733203.S</t>
  </si>
  <si>
    <t>Presun hmôt pre rozvody potrubia v objektoch výšky nad 6 do 24 m</t>
  </si>
  <si>
    <t>734162420.R</t>
  </si>
  <si>
    <t>Zberné potrubie kondenzátu pre 2 kotly, neutralizačné zariadenie s granulátom</t>
  </si>
  <si>
    <t>734211111.S</t>
  </si>
  <si>
    <t>Ventil odvzdušňovací závitový vykurovacích telies do G 3/8</t>
  </si>
  <si>
    <t>734213250.S</t>
  </si>
  <si>
    <t>Montáž ventilu odvzdušňovacieho závitového automatického G 1/2</t>
  </si>
  <si>
    <t>551210009500.S</t>
  </si>
  <si>
    <t>Ventil odvzdušňovací automatický, 1/2"</t>
  </si>
  <si>
    <t>734221413.S</t>
  </si>
  <si>
    <t>Ventil regulačný závitový V 4232-priamy G 1/2</t>
  </si>
  <si>
    <t>734222612.S</t>
  </si>
  <si>
    <t>Ventil regulačný závitový s hlavicou termostatického ovládania V 4262 A - priamy G 1/2</t>
  </si>
  <si>
    <t>734223255.S</t>
  </si>
  <si>
    <t>Montáž armatúr pre spodné pripojenie vykurovacích telies priamych</t>
  </si>
  <si>
    <t>551280007000</t>
  </si>
  <si>
    <t>Adaptér vekolux, 1/2"xEK, PN 10, niklovaná mosadz, IVAR.AVK 01</t>
  </si>
  <si>
    <t>551290007700</t>
  </si>
  <si>
    <t>Vekoluxivar priamy dvojtrubkový systém, EKx3/4"F, PN 10, niklovaná mosadz, IVAR.DD 345</t>
  </si>
  <si>
    <t>734223257.S</t>
  </si>
  <si>
    <t>Montáž zverného šróbenia pre vykurovacie telesá</t>
  </si>
  <si>
    <t>734224009.S</t>
  </si>
  <si>
    <t>Montáž guľového kohúta závitového G 3/4</t>
  </si>
  <si>
    <t>551210044700.S</t>
  </si>
  <si>
    <t>Guľový ventil 3/4”, páčka chróm</t>
  </si>
  <si>
    <t>734224015.S</t>
  </si>
  <si>
    <t>Montáž guľového kohúta závitového G 5/4</t>
  </si>
  <si>
    <t>551210044900.S</t>
  </si>
  <si>
    <t>Guľový ventil 1 1/4”, páčka chróm</t>
  </si>
  <si>
    <t>734224018.S</t>
  </si>
  <si>
    <t>Montáž guľového kohúta závitového G 6/4</t>
  </si>
  <si>
    <t>551210045000.S</t>
  </si>
  <si>
    <t>Guľový ventil 1 1/2”, páčka chróm</t>
  </si>
  <si>
    <t>734224021.S</t>
  </si>
  <si>
    <t>Montáž guľového kohúta závitového G 2</t>
  </si>
  <si>
    <t>551210045100.S</t>
  </si>
  <si>
    <t>Guľový ventil 2”, páčka chróm</t>
  </si>
  <si>
    <t>734240015.S</t>
  </si>
  <si>
    <t>Montáž spätnej klapky závitovej G 5/4</t>
  </si>
  <si>
    <t>551190003800.S</t>
  </si>
  <si>
    <t>Spätná klapka vodorovná závitová 5/4", PN 15, pre vodu, mosadz</t>
  </si>
  <si>
    <t>734291113.S</t>
  </si>
  <si>
    <t>Ostané armatúry, kohútik plniaci a vypúšťací normy 13 7061, PN 1,0/100st. C G 1/2</t>
  </si>
  <si>
    <t>734411133.R</t>
  </si>
  <si>
    <t xml:space="preserve">Príložný snímač teploty  na rúrke</t>
  </si>
  <si>
    <t>734412320.S</t>
  </si>
  <si>
    <t>Montáž teplomeru technického radiálneho priemer 80 mm dĺžka 100 mm</t>
  </si>
  <si>
    <t>388320002900.S</t>
  </si>
  <si>
    <t>Teplomer radiálny d 80 mm, pripojenie 1/2" spodné s jímkou dĺžky 100 mm, rozsah 0-120 °C</t>
  </si>
  <si>
    <t>735</t>
  </si>
  <si>
    <t>Ústredné kúrenie, vykurovacie telesá</t>
  </si>
  <si>
    <t>735121810.S</t>
  </si>
  <si>
    <t xml:space="preserve">Demontáž vykurovacích telies oceľových článkových,  -0,01057t</t>
  </si>
  <si>
    <t>735154140.S</t>
  </si>
  <si>
    <t>Montáž vykurovacieho telesa panelového dvojradového výšky 600 mm/ dĺžky 400-600 mm</t>
  </si>
  <si>
    <t>484530020900</t>
  </si>
  <si>
    <t>Teleso vykurovacie doskové dvojradové oceľové RADIK VK 22, vxlxhĺ 600x400x100 mm, pripojenie pravé spodné, závit G 1/2" vnútorný, KORADO</t>
  </si>
  <si>
    <t>735154141.S</t>
  </si>
  <si>
    <t>Montáž vykurovacieho telesa panelového dvojradového výšky 600 mm/ dĺžky 700-900 mm</t>
  </si>
  <si>
    <t>484530021300</t>
  </si>
  <si>
    <t>Teleso vykurovacie doskové dvojradové oceľové RADIK VK 22, vxlxhĺ 600x800x100 mm, pripojenie pravé spodné, závit G 1/2" vnútorný, KORADO</t>
  </si>
  <si>
    <t>484530021400</t>
  </si>
  <si>
    <t>Teleso vykurovacie doskové dvojradové oceľové RADIK VK 22, vxlxhĺ 600x900x100 mm, pripojenie pravé spodné, závit G 1/2" vnútorný, KORADO</t>
  </si>
  <si>
    <t>735154142.S</t>
  </si>
  <si>
    <t>Montáž vykurovacieho telesa panelového dvojradového výšky 600 mm/ dĺžky 1000-1200 mm</t>
  </si>
  <si>
    <t>484530021500</t>
  </si>
  <si>
    <t>Teleso vykurovacie doskové dvojradové oceľové RADIK VK 22, vxlxhĺ 600x1000x100 mm, pripojenie pravé spodné, závit G 1/2" vnútorný, KORADO</t>
  </si>
  <si>
    <t>484530021700</t>
  </si>
  <si>
    <t>Teleso vykurovacie doskové dvojradové oceľové RADIK VK 22, vxlxhĺ 600x1200x100 mm, pripojenie pravé spodné, závit G 1/2" vnútorný, KORADO</t>
  </si>
  <si>
    <t>735154143.S</t>
  </si>
  <si>
    <t>Montáž vykurovacieho telesa panelového dvojradového výšky 600 mm/ dĺžky 1400-1800 mm</t>
  </si>
  <si>
    <t>484530021800</t>
  </si>
  <si>
    <t>Teleso vykurovacie doskové dvojradové oceľové RADIK VK 22, vxlxhĺ 600x1400x100 mm, pripojenie pravé spodné, závit G 1/2" vnútorný, KORADO</t>
  </si>
  <si>
    <t>484530021900</t>
  </si>
  <si>
    <t>Teleso vykurovacie doskové dvojradové oceľové RADIK VK 22, vxlxhĺ 600x1600x100 mm, pripojenie pravé spodné, závit G 1/2" vnútorný, KORADO</t>
  </si>
  <si>
    <t>484530022000</t>
  </si>
  <si>
    <t>Teleso vykurovacie doskové dvojradové oceľové RADIK VK 22, vxlxhĺ 600x1800x100 mm, pripojenie pravé spodné, závit G 1/2" vnútorný, KORADO</t>
  </si>
  <si>
    <t>735154144.S</t>
  </si>
  <si>
    <t>Montáž vykurovacieho telesa panelového dvojradového výšky 600 mm/ dĺžky 2000-2600 mm</t>
  </si>
  <si>
    <t>484530022100</t>
  </si>
  <si>
    <t>Teleso vykurovacie doskové dvojradové oceľové RADIK VK 22, vxlxhĺ 600x2000x100 mm, pripojenie pravé spodné, závit G 1/2" vnútorný, KORADO</t>
  </si>
  <si>
    <t>735158120.S</t>
  </si>
  <si>
    <t>Vykurovacie telesá panelové dvojradové, tlaková skúška telesa vodou</t>
  </si>
  <si>
    <t>735162130.S</t>
  </si>
  <si>
    <t>Montáž vykurovacieho telesa rúrkového výšky 1220 mm</t>
  </si>
  <si>
    <t>484520000800</t>
  </si>
  <si>
    <t>Teleso vykurovacie rebríkové oceľové KORALUX LINEAR CLASSIC KLC, lxvxhĺ 600x1220x30 mm, pripojenie G 1/2" vnútorné, KORADO</t>
  </si>
  <si>
    <t>735162140.S</t>
  </si>
  <si>
    <t>Montáž vykurovacieho telesa rúrkového výšky 1500 mm</t>
  </si>
  <si>
    <t>484520000900</t>
  </si>
  <si>
    <t>Teleso vykurovacie rebríkové oceľové KORALUX LINEAR CLASSIC KLC, lxvxhĺ 600x1500x30 mm, pripojenie G 1/2" vnútorné, KORADO</t>
  </si>
  <si>
    <t>735191910.S</t>
  </si>
  <si>
    <t>Napustenie vody do vykurovacieho systému vrátane potrubia o v. pl. vykurovacích telies</t>
  </si>
  <si>
    <t>735494811.S</t>
  </si>
  <si>
    <t>Vypúšťanie vody z vykurovacích sústav o v. pl. vykurovacích telies</t>
  </si>
  <si>
    <t>998735202.S</t>
  </si>
  <si>
    <t>Presun hmôt pre vykurovacie telesá v objektoch výšky nad 6 do 12 m</t>
  </si>
  <si>
    <t>723100156.S</t>
  </si>
  <si>
    <t>Chránička pre plynové potrubie z plasthliníkových rúrok D 20 mm</t>
  </si>
  <si>
    <t>723100157.S</t>
  </si>
  <si>
    <t>Chránička pre plynové potrubie z plasthliníkových rúrok D 26 mm</t>
  </si>
  <si>
    <t>723150365.S</t>
  </si>
  <si>
    <t>Potrubie z oceľových rúrok hladkých čiernych, chránička Dxt 38x2,6 mm</t>
  </si>
  <si>
    <t>731</t>
  </si>
  <si>
    <t>Ústredné kúrenie, kotolne</t>
  </si>
  <si>
    <t>731161010.R</t>
  </si>
  <si>
    <t xml:space="preserve">Montáž kaskády s dvoma plynovými kondenzačnými zariadeniami (kondenzačný kotol  49kW  2x, hydraukické prepojenie, regulácia so snímačmi)</t>
  </si>
  <si>
    <t>484120000500.R</t>
  </si>
  <si>
    <t xml:space="preserve">Kondenzačný kotol  49kW  2x, hydraukické prepojenie, kaskádová regulácia so snímačmi</t>
  </si>
  <si>
    <t>484120000510.R</t>
  </si>
  <si>
    <t>Rozšírenie pre 2. a 3. vykurovací okruh</t>
  </si>
  <si>
    <t>731291030.S</t>
  </si>
  <si>
    <t>Montáž rýchlomontážnej sady bez zmiešavača DN 32</t>
  </si>
  <si>
    <t>484810004700.R</t>
  </si>
  <si>
    <t>Rýchlomontážna sada bez zmiešavača, DN 32, vrátane integrovaného obehového čerpadla, mokrobežné obehové čerpadlo (M31)</t>
  </si>
  <si>
    <t>sada</t>
  </si>
  <si>
    <t>484810004702.R</t>
  </si>
  <si>
    <t>Rýchlomontážna sada bez zmiešavača, DN 32, vrátane integrovaného obehového čerpadla, mokrobežné obehové čerpadlo (M31 TUV)</t>
  </si>
  <si>
    <t>731291080.S</t>
  </si>
  <si>
    <t>Montáž rýchlomontážnej sady s 3-cestným zmiešavačom DN 32</t>
  </si>
  <si>
    <t>484810006000.R</t>
  </si>
  <si>
    <t>Rýchlomontážna sada so zmiešavačom, DN 32, vrátane integrovaného obehového čerpadla (M32) + servopohon</t>
  </si>
  <si>
    <t>731370005.R</t>
  </si>
  <si>
    <t>Montáž hydraulického vyrovnávača dynamických tlakov - anuloidu závitového s tepelnou izoláciou</t>
  </si>
  <si>
    <t>484810008950.R</t>
  </si>
  <si>
    <t>Hydraulický vyrovnávač dynamických tlakov s tepelnou izoláciou pre zdroje tepla s malým výkonom</t>
  </si>
  <si>
    <t>731380001.R</t>
  </si>
  <si>
    <t>Spalinová kaskáda pre 2 kotly, priemer 160mm, sifón</t>
  </si>
  <si>
    <t>998731202.S</t>
  </si>
  <si>
    <t>Presun hmôt pre kotolne umiestnené vo výške (hĺbke) nad 6 do 12 m</t>
  </si>
  <si>
    <t>732111434.R</t>
  </si>
  <si>
    <t>Montáž združeného rozdeľovača a zberača</t>
  </si>
  <si>
    <t>484650001102.R</t>
  </si>
  <si>
    <t>Rozdelovač a zberač DN50</t>
  </si>
  <si>
    <t>484530021100</t>
  </si>
  <si>
    <t>Teleso vykurovacie doskové dvojradové oceľové RADIK VK 22, vxlxhĺ 600x600x100 mm, pripojenie pravé spodné, závit G 1/2" vnútorný, KORADO</t>
  </si>
  <si>
    <t>197730086000.S</t>
  </si>
  <si>
    <t>Vykurovacie šróbenie priame vyhotovenie, 1/2", PN 25, T = +130 °C, s plochým tesnením, mosadz</t>
  </si>
  <si>
    <t>286130003100.S</t>
  </si>
  <si>
    <t>Rúra flexibilná plasthliníková univerzálna D 25x3,5 mm, 6 m tyč</t>
  </si>
  <si>
    <t>732219215.S</t>
  </si>
  <si>
    <t>Montáž zásobníkového ohrievača vody pre ohrev pitnej vody v spojení s kotlami objem 300 l</t>
  </si>
  <si>
    <t>484380001805.R</t>
  </si>
  <si>
    <t>Ohrievač zásobníkový na ohrev pitnej vody v spojení s nástennými kotlami a diaľkovým ohrevom, s prírubovým otvorom, objem 300</t>
  </si>
  <si>
    <t>732331024.R</t>
  </si>
  <si>
    <t>Montáž expanznej nádoby tlak do 6 bar s membránou 150 l</t>
  </si>
  <si>
    <t>484630006800.R</t>
  </si>
  <si>
    <t>Nádoba expanzná s membránou, objem 150 l, bezpečnostný ventil</t>
  </si>
  <si>
    <t>732331910.R</t>
  </si>
  <si>
    <t>Zmäkčovacie zariadenie doplňovanej vody - úpravňa vody s regeneračnou soľou</t>
  </si>
  <si>
    <t>766664911.S</t>
  </si>
  <si>
    <t>Oprava dverného krídla, vyrezanie otvoru v krídle pre zasklenie alebo vetranie kompletiz.</t>
  </si>
  <si>
    <t>998766202.S</t>
  </si>
  <si>
    <t>Presun hmot pre konštrukcie stolárske v objektoch výšky nad 6 do 12 m</t>
  </si>
  <si>
    <t>769</t>
  </si>
  <si>
    <t>Montáže vzduchotechnických zariad.</t>
  </si>
  <si>
    <t>769035003.S</t>
  </si>
  <si>
    <t>Montáž dvernej mriežky prierezu 0.090-0.190 m2</t>
  </si>
  <si>
    <t>429720250900.R</t>
  </si>
  <si>
    <t>Mriežka dverová, hliníková so skrutkami, rozmery šxv 550x250 mm s úzkym montážnym rámikom</t>
  </si>
  <si>
    <t>769035081.S</t>
  </si>
  <si>
    <t>Montáž krycej mriežky hranatej prierezu 0.125-0.355 m2</t>
  </si>
  <si>
    <t>429720200700.R</t>
  </si>
  <si>
    <t>Mriežka krycia hranatá, rozmery šxv 550x250 mm</t>
  </si>
  <si>
    <t>769036003.S</t>
  </si>
  <si>
    <t>Montáž protidažďovej žalúzie prierezu 0.110-0.158 m2</t>
  </si>
  <si>
    <t>429720052300.R</t>
  </si>
  <si>
    <t>Žalúzia protidažďová hliniková s rámom a sitom, rozmery šxv 550x250 mm</t>
  </si>
  <si>
    <t>998769203.S</t>
  </si>
  <si>
    <t>Presun hmôt pre montáž vzduchotechnických zariadení v stavbe (objekte) výšky nad 7 do 24 m</t>
  </si>
  <si>
    <t>06 - SO 06 Spevnená plocha</t>
  </si>
  <si>
    <t xml:space="preserve">    5 - Komunikácie</t>
  </si>
  <si>
    <t xml:space="preserve">    VRN06 - Zariadenie staveniska</t>
  </si>
  <si>
    <t>113107132</t>
  </si>
  <si>
    <t xml:space="preserve">Odstránenie krytu v ploche do 200 m2 z betónu prostého, hr. vrstvy 150,  -0,50000t</t>
  </si>
  <si>
    <t>131201101</t>
  </si>
  <si>
    <t>Výkop nezapaženej jamy v hornine 3, do 100 m3-pre štrkový povrch</t>
  </si>
  <si>
    <t>131201102</t>
  </si>
  <si>
    <t>Výkop nezapaženej jamy v hornine 3, nad 100 do 1000 m3</t>
  </si>
  <si>
    <t>131201109</t>
  </si>
  <si>
    <t>Hĺbenie nezapažených jám a zárezov. Príplatok za lepivosť horniny 3</t>
  </si>
  <si>
    <t>162201102</t>
  </si>
  <si>
    <t>Vodorovné premiestnenie výkopku z horniny 1-4 nad 20-50m</t>
  </si>
  <si>
    <t>167101102</t>
  </si>
  <si>
    <t>Nakladanie neuľahnutého výkopku z hornín tr.1-4 nad 100 do 1000 m3</t>
  </si>
  <si>
    <t>171201203</t>
  </si>
  <si>
    <t>Uloženie sypaniny na skládky nad 1000 do 10000 m3</t>
  </si>
  <si>
    <t>Komunikácie</t>
  </si>
  <si>
    <t>564831111</t>
  </si>
  <si>
    <t>Podklad zo štrkodrviny s rozprestretím a zhutnením, po zhutnení hr. 100 mm</t>
  </si>
  <si>
    <t>564861111</t>
  </si>
  <si>
    <t>Podklad zo štrkodrviny s rozprestretím a zhutnením, po zhutnení hr. 200 mm</t>
  </si>
  <si>
    <t>569851111</t>
  </si>
  <si>
    <t xml:space="preserve">Plocha štrková  hr. 150 mm</t>
  </si>
  <si>
    <t>596911224</t>
  </si>
  <si>
    <t xml:space="preserve">Kladenie zámkovej dlažby  hr. 8 cm pre peších nad 20 m2 so zriadením lôžka z kameniva hr. 4 cm</t>
  </si>
  <si>
    <t>592460011400</t>
  </si>
  <si>
    <t>Dlažba Low value Premac KLASIKO 20x10x8 cm, sivá</t>
  </si>
  <si>
    <t>914001111</t>
  </si>
  <si>
    <t>Osadenie a montáž cestnej zvislej dopravnej značky na stľpik, stľp, konzolu alebo objekt</t>
  </si>
  <si>
    <t>404410033920</t>
  </si>
  <si>
    <t>P2 „Stoj daj prednosť v jazde !“ pozinkovaná, základný rozmer , fólia RA1</t>
  </si>
  <si>
    <t>404410037305</t>
  </si>
  <si>
    <t>IP12 „Parkovisko“,pozink.dopr.značka, základný rozmer 500x700 mm, fólia RA1</t>
  </si>
  <si>
    <t>404410037305.1</t>
  </si>
  <si>
    <t>IP16 „Parkovisko – parkovacie miesta s vyhradeným státím“,pozink.dopr.značka, základný rozmer 500x700 mm, fólia RA1</t>
  </si>
  <si>
    <t>40441000037720</t>
  </si>
  <si>
    <t>E15 „Označenie vyhrad.parkovacieho miesta pre osobu s teles.postihnutím“ zväč.750x750, dodatk.tabuľky I.tr.,EG,7 rokov,plech so zahnutým lisov.okrajom</t>
  </si>
  <si>
    <t>917762111m</t>
  </si>
  <si>
    <t>Osadenie chodník. obrubníka betónového ležatého do lôžka z betónu prosteho tr. C 12/15 s bočnou oporou</t>
  </si>
  <si>
    <t>592170003500</t>
  </si>
  <si>
    <t>SEMMELROCK Obrubník rovný 100/20/10 cm, sivá</t>
  </si>
  <si>
    <t>998223011</t>
  </si>
  <si>
    <t>Presun hmôt pre pozemné komunikácie s krytom dláždeným (822 2.3, 822 5.3) akejkoľvek dĺžky objektu</t>
  </si>
  <si>
    <t>998223091</t>
  </si>
  <si>
    <t>Príplatok za zväčšený presun (822 2.3,822 5.3) pre pozemné komunikácie s krytom dláždeným nad vymedzenú najväčšiu dopravnú vzdialenosť do 1000 m</t>
  </si>
  <si>
    <t>711132107</t>
  </si>
  <si>
    <t>Zhotovenie izolácie proti zemnej vlhkosti nopovou fóloiu položenou voľne na ploche zvislej</t>
  </si>
  <si>
    <t>283230002700</t>
  </si>
  <si>
    <t>Nopová fólia FONDALINE proti vlhkosti s radónovou ochranou PLUS 500, výška nopu 8 mm</t>
  </si>
  <si>
    <t>998711201</t>
  </si>
  <si>
    <t>Presun hmôt pre izoláciu proti vode v objektoch výšky do 6 m</t>
  </si>
  <si>
    <t>VRN06</t>
  </si>
  <si>
    <t>Zariadenie staveniska</t>
  </si>
  <si>
    <t>000600024</t>
  </si>
  <si>
    <t>Dočasné dopravné značenie - prevádzkové dopravné značenie po stavenisku</t>
  </si>
  <si>
    <t>eur</t>
  </si>
  <si>
    <t>07 - SO 07 Plynoinštalácia</t>
  </si>
  <si>
    <t xml:space="preserve">    783 - Nátery</t>
  </si>
  <si>
    <t xml:space="preserve">    23-M - Montáže potrubia</t>
  </si>
  <si>
    <t>969011151.S</t>
  </si>
  <si>
    <t xml:space="preserve">Vybúranie plynového vedenia DN do 52 mm,  -0,01300t</t>
  </si>
  <si>
    <t>971036005.S</t>
  </si>
  <si>
    <t>Jadrové vrty diamantovými korunkami do D 60 mm do stien - murivo tehlové -0,00005t</t>
  </si>
  <si>
    <t>972056002.S</t>
  </si>
  <si>
    <t>Jadrové vrty diamantovými korunkami do D 30 mm do stropov - železobetónových -0,00002t</t>
  </si>
  <si>
    <t>723120202.S</t>
  </si>
  <si>
    <t>Potrubie z oceľových rúrok závitových čiernych spájaných zvarovaním - akosť 11 353.0 DN 15</t>
  </si>
  <si>
    <t>723120203.S</t>
  </si>
  <si>
    <t>Potrubie z oceľových rúrok závitových čiernych spájaných zvarovaním - akosť 11 353.0 DN 20</t>
  </si>
  <si>
    <t>723120204.S</t>
  </si>
  <si>
    <t>Potrubie z oceľových rúrok závitových čiernych spájaných zvarovaním - akosť 11 353.0 DN 25</t>
  </si>
  <si>
    <t>723120206.S</t>
  </si>
  <si>
    <t>Potrubie z oceľových rúrok závitových čiernych spájaných zvarovaním - akosť 11 353.0 DN 40</t>
  </si>
  <si>
    <t>723150367.S</t>
  </si>
  <si>
    <t>Potrubie z oceľových rúrok hladkých čiernych, chránička Dxt 57x2,9 mm</t>
  </si>
  <si>
    <t>723190251.S</t>
  </si>
  <si>
    <t>Prípojka k strojom a zariadeniam vyvedenie a upevnenie plynov.výpustiek na potrubí DN 15 s nástenkou</t>
  </si>
  <si>
    <t>723230301.S</t>
  </si>
  <si>
    <t>Montáž flexibilnej hadice pre plyn pre bajonetové uzávery</t>
  </si>
  <si>
    <t>552270009500.S</t>
  </si>
  <si>
    <t>Hadica flexibilná dvojplášťová pre bajonetové uzávery na plyn, 1/2"F x RS, dĺ. 1000 mm, nerez</t>
  </si>
  <si>
    <t>723231006.S</t>
  </si>
  <si>
    <t>Montáž guľového uzáveru plynu priameho G 1/2</t>
  </si>
  <si>
    <t>551340004700.S</t>
  </si>
  <si>
    <t>Guľový uzáver na plyn 1/2", plnoprietokový s obojstranne predĺženým závitom, niklovaná mosadz</t>
  </si>
  <si>
    <t>723231009.S</t>
  </si>
  <si>
    <t>Montáž guľového uzáveru plynu priameho G 3/4</t>
  </si>
  <si>
    <t>551340004800.S</t>
  </si>
  <si>
    <t>Guľový uzáver na plyn 3/4", plnoprietokový s obojstranne predĺženým závitom, niklovaná mosadz</t>
  </si>
  <si>
    <t>783</t>
  </si>
  <si>
    <t>Nátery</t>
  </si>
  <si>
    <t>783426160.S</t>
  </si>
  <si>
    <t>Nátery kov.potr.a armatúr syntetické potrubie do DN 150 mm dvojnás. so základného náterom - 105µm</t>
  </si>
  <si>
    <t>23-M</t>
  </si>
  <si>
    <t>Montáže potrubia</t>
  </si>
  <si>
    <t>230170011.S</t>
  </si>
  <si>
    <t>Skúška tesnosti potrubia podľa STN 13 0020 do DN 40</t>
  </si>
  <si>
    <t>230230016.S</t>
  </si>
  <si>
    <t>Hlavná tlaková skúška vzduchom 0, 6 MPa DN 50</t>
  </si>
  <si>
    <t>08 - SO 08 Prípojka kanal...</t>
  </si>
  <si>
    <t>1 - Zemné práce</t>
  </si>
  <si>
    <t>8 - Rúrové vedenie</t>
  </si>
  <si>
    <t>99 - Presun hmôt HSV</t>
  </si>
  <si>
    <t>132201101.S</t>
  </si>
  <si>
    <t>Výkop ryhy do šírky 600 mm v horn.3 do 100 m3</t>
  </si>
  <si>
    <t>132201109.S</t>
  </si>
  <si>
    <t>Príplatok k cene za lepivosť pri hĺbení rýh šírky do 600 mm zapažených i nezapažených s urovnaním dna v hornine 3</t>
  </si>
  <si>
    <t>133201101.S</t>
  </si>
  <si>
    <t>Výkop šachty zapaženej, hornina 3 do 100 m3</t>
  </si>
  <si>
    <t>133201109.S</t>
  </si>
  <si>
    <t>Príplatok k cenám za lepivosť pri hĺbení šachiet zapažených i nezapažených v hornine 3</t>
  </si>
  <si>
    <t>151101201.S</t>
  </si>
  <si>
    <t>Paženie stien bez rozopretia alebo vzopretia, príložné hĺbky do 4m</t>
  </si>
  <si>
    <t>151101211.S</t>
  </si>
  <si>
    <t>Odstránenie paženia stien príložné hĺbky do 4 m</t>
  </si>
  <si>
    <t>174101001.S</t>
  </si>
  <si>
    <t>Zásyp sypaninou so zhutnením jám, šachiet, rýh, zárezov alebo okolo objektov do 100 m3</t>
  </si>
  <si>
    <t>Rúrové vedenie</t>
  </si>
  <si>
    <t>871276002.S</t>
  </si>
  <si>
    <t>Montáž kanalizačného PVC-U potrubia hladkého viacvrstvového DN 125</t>
  </si>
  <si>
    <t>286110006400.S</t>
  </si>
  <si>
    <t>Rúra PVC-U hladký, kanalizačný, gravitačný systém Dxr 125x3,2 mm, dĺ. 5 m, SN4 - napenená (viacvrstvová)</t>
  </si>
  <si>
    <t>286510003400.S</t>
  </si>
  <si>
    <t>Koleno PVC-U, DN 110x15°, 30°, 45° pre hladký, kanalizačný, gravitačný systém</t>
  </si>
  <si>
    <t>871326004.S</t>
  </si>
  <si>
    <t>Montáž kanalizačného PVC-U potrubia hladkého viacvrstvového DN 150</t>
  </si>
  <si>
    <t>286110009900.S</t>
  </si>
  <si>
    <t>Rúra PVC-U hladký, kanalizačný, gravitačný systém Dxr 160x4,7 mm , dĺ. 5 m, SN8 - napenená (viacvrstvová)</t>
  </si>
  <si>
    <t>892351111.R</t>
  </si>
  <si>
    <t>Ostatné práce na rúrovom vedení, tlakové skúšky vodovodného potrubia DN 150 alebo 200</t>
  </si>
  <si>
    <t>894411311.S</t>
  </si>
  <si>
    <t>Osadenie železobetónového dielca pre šachty, skruž rovná alebo prechodová TZS</t>
  </si>
  <si>
    <t>592240001400.S</t>
  </si>
  <si>
    <t>Kónus betónový so stúpadlom pre kanalizačnú šachtu DN 1000, hr. steny 90 mm, rozmer 1000x625x580 mm</t>
  </si>
  <si>
    <t>592240001600.S</t>
  </si>
  <si>
    <t>Skruž betónová so stúpadlom pre kanalizačnú šachtu DN 1000, Dxvxhr 1000x250x90 mm</t>
  </si>
  <si>
    <t>592240001800.S</t>
  </si>
  <si>
    <t>Skruž betónová so stúpadlom pre kanalizačnú šachtu DN 1000, Dxvxhr 1000x500x90 mm</t>
  </si>
  <si>
    <t>894414111.S</t>
  </si>
  <si>
    <t>Osadenie železobetónového dielca pre šachty, skruž základová TZP</t>
  </si>
  <si>
    <t>592240003700.S</t>
  </si>
  <si>
    <t>Dno betónové priame pre kanalizačnú šachtu DN 1000, rozmer 1000/1000x600 mm</t>
  </si>
  <si>
    <t>894810009.S</t>
  </si>
  <si>
    <t>Montáž PP revíznej kanalizačnej šachty priemeru 600 mm do výšky šachty 2 m s roznášacím prstencom a poklopom</t>
  </si>
  <si>
    <t>286610037300.S</t>
  </si>
  <si>
    <t>Šachtové dno zberné DN 160, ku kanalizačnej revíznej šachte 600 mm, PP</t>
  </si>
  <si>
    <t>286610045400.S</t>
  </si>
  <si>
    <t>Vlnovcová šachtová rúra kanalizačná 1000 mm, dĺžka 3,6 m, PP</t>
  </si>
  <si>
    <t>899103111.S</t>
  </si>
  <si>
    <t>Osadenie poklopu liatinového a oceľového vrátane rámu hmotn. nad 100 do 150 kg</t>
  </si>
  <si>
    <t>552410002300.S</t>
  </si>
  <si>
    <t>Poklop liatinový D400 priemer 600 mm</t>
  </si>
  <si>
    <t>899721121.S</t>
  </si>
  <si>
    <t>Signalizačný vodič na potrubí PVC DN do 150</t>
  </si>
  <si>
    <t>899721132.S</t>
  </si>
  <si>
    <t>Označenie kanalizačného potrubia hnedou výstražnou fóliou</t>
  </si>
  <si>
    <t>998276101.S</t>
  </si>
  <si>
    <t>Presun hmôt pre rúrové vedenie hĺbené z rúr z plast., hmôt alebo sklolamin. v otvorenom výkope</t>
  </si>
  <si>
    <t>386921013.S</t>
  </si>
  <si>
    <t>Montáž odlučovača ropných látok alebo lapača tukov železobetónového jednonádržového, hmotnosti jednotlivo nad 5 do 7 t</t>
  </si>
  <si>
    <t>594330000200.R</t>
  </si>
  <si>
    <t>Lapač tukov, prietok 2 l/s, do DN 160 mm so zabudovanou technológiou, betónový</t>
  </si>
  <si>
    <t>451573111.S</t>
  </si>
  <si>
    <t>Lôžko pod potrubie, stoky a drobné objekty, v otvorenom výkope z piesku a štrkopiesku do 63 mm</t>
  </si>
  <si>
    <t>452112121.S</t>
  </si>
  <si>
    <t xml:space="preserve">Osadenie prstenca  pod poklopy a mreže, výšky nad 100 do 200 mm</t>
  </si>
  <si>
    <t>592240012800.R</t>
  </si>
  <si>
    <t>Betónový vyrovnávací prstnenec DN 1000, hr. steny 90 mm</t>
  </si>
  <si>
    <t>452311131.S</t>
  </si>
  <si>
    <t>Dosky, bloky, sedlá z betónu v otvorenom výkope tr. C 12/15</t>
  </si>
  <si>
    <t>892271111.R</t>
  </si>
  <si>
    <t>Ostatné práce na rúrovom vedení, tlakové skúšky vodovodného potrubia DN 100 alebo 125</t>
  </si>
  <si>
    <t>452368113.S</t>
  </si>
  <si>
    <t>Výstuž podkladových dosiek, blokov,podvalov v otvorenom výkope,z betonárskej ocele B500 (10505)</t>
  </si>
  <si>
    <t>286710035900.S</t>
  </si>
  <si>
    <t>Gumové tesnenie šachtovej rúry 600 mm ku kanalizačnej revíznej šachte 600 mm</t>
  </si>
  <si>
    <t>592240009400.S</t>
  </si>
  <si>
    <t>Betónový roznášací prstenec pre revízne šachty DN 600 až 1000</t>
  </si>
  <si>
    <t>09 - SO 09 Prípojka plyn</t>
  </si>
  <si>
    <t>723 - Zdravotechnika - vnútorný plynovod</t>
  </si>
  <si>
    <t>23-M - Montáže potrubia</t>
  </si>
  <si>
    <t>871218006.S</t>
  </si>
  <si>
    <t>Montáž plynového potrubia z dvojvsrtvového PE 100 SDR11 zváraných natupo D 50x4,6 mm</t>
  </si>
  <si>
    <t>286130036100.S</t>
  </si>
  <si>
    <t>Rúra HDPE na plyn PE100 SDR11 50x4,6x100 m</t>
  </si>
  <si>
    <t>286530020300.S</t>
  </si>
  <si>
    <t>Koleno 90° na tupo PE 100, na vodu, plyn a kanalizáciu, SDR 11 D 50 mm</t>
  </si>
  <si>
    <t>877218046.S</t>
  </si>
  <si>
    <t>Montáž elektrotvarovky pre plynové potrubia z PE 100 D 50 mm</t>
  </si>
  <si>
    <t>286220027400.S</t>
  </si>
  <si>
    <t>Prechodka PE/oceľ s vonkajším závitom PE 100 SDR 11 D 50/1 1/2"</t>
  </si>
  <si>
    <t>899721133.S</t>
  </si>
  <si>
    <t>Označenie plynovodného potrubia žltou výstražnou fóliou</t>
  </si>
  <si>
    <t>722220851.R</t>
  </si>
  <si>
    <t xml:space="preserve">Demontáž armatúry závitovej s jedným závitom do G 3/4,  -0,00069t - odvzdušňovací ventil</t>
  </si>
  <si>
    <t>722220863.R</t>
  </si>
  <si>
    <t xml:space="preserve">Demontáž armatúry závitovej s dvomi závitmi G 6/4,  -0,00146t - guľové kohúty</t>
  </si>
  <si>
    <t>723090030.R</t>
  </si>
  <si>
    <t>Demontáž skrinky plynomeru bez vybavenia</t>
  </si>
  <si>
    <t>723100040.R</t>
  </si>
  <si>
    <t>Montáž skrinky plynomeru bez vybavenia</t>
  </si>
  <si>
    <t>449170000600.R</t>
  </si>
  <si>
    <t>Skriňa plynomeru</t>
  </si>
  <si>
    <t>723170801.S</t>
  </si>
  <si>
    <t>Demontáž prípojky propán-butánových inštalácií, hadica D8/16 -0,00022t</t>
  </si>
  <si>
    <t>426810041500.R</t>
  </si>
  <si>
    <t>Tlaková flexibilná hadica so svetlosťou 1", dĺžka 500 mm, vonkajší závit G1 1/2" s pancierovým kolenom ukončeným otočnou maticou 1 1/2"</t>
  </si>
  <si>
    <t>723230602.S</t>
  </si>
  <si>
    <t>Montáž guľového uzáveru G 1 FF s integrovanou tlakovou zátkou</t>
  </si>
  <si>
    <t>551340003000.S</t>
  </si>
  <si>
    <t>Guľový uzáver plynu priamy 1" s integrovanou tlakovou zátkou, PN 5, mosadz</t>
  </si>
  <si>
    <t>723230801.S</t>
  </si>
  <si>
    <t xml:space="preserve">Demontáž stredotlakového regulátora tlaku plynu, regulačná rada jednoduchá,  -0,03190t</t>
  </si>
  <si>
    <t>723231003.S</t>
  </si>
  <si>
    <t>Montáž guľového uzáveru plynu priameho G 3/8</t>
  </si>
  <si>
    <t>551210011300.S</t>
  </si>
  <si>
    <t>Ventil odvzdušňovací automatický hygroskopický, 3/8", PN 10</t>
  </si>
  <si>
    <t>723231018.S</t>
  </si>
  <si>
    <t>Montáž guľového uzáveru plynu priameho G 6/4</t>
  </si>
  <si>
    <t>551340005100.S</t>
  </si>
  <si>
    <t>Guľový uzáver na plyn 6/4", plnoprietokový s obojstranne predĺženým závitom, niklovaná mosadz</t>
  </si>
  <si>
    <t>723232123.S</t>
  </si>
  <si>
    <t>Montáž armatúry závitovej s dvoma závitmi, nízkotlakový regulátor tlaku plynu G 3/4</t>
  </si>
  <si>
    <t>551340010600.S</t>
  </si>
  <si>
    <t>Regulátor tlaku plynu 29 mbar</t>
  </si>
  <si>
    <t>230230291.S</t>
  </si>
  <si>
    <t>Uzavretie alebo otvorenie uzáveru v DRZ</t>
  </si>
  <si>
    <t>230260012.S</t>
  </si>
  <si>
    <t>Funkčná skúška regulačného radu</t>
  </si>
  <si>
    <t>10 - SO 10 Prípojka vody</t>
  </si>
  <si>
    <t xml:space="preserve">    8 - Rúrové vedenie</t>
  </si>
  <si>
    <t xml:space="preserve">    722 - Zdravotechnika - vnútorný vodovod</t>
  </si>
  <si>
    <t>113107142.S</t>
  </si>
  <si>
    <t xml:space="preserve">Odstránenie krytu asfaltového v ploche do 200 m2, hr. nad 50 do 100 mm,  -0,18100t</t>
  </si>
  <si>
    <t>346244811.S</t>
  </si>
  <si>
    <t>Prímurovky izolačné a ochranné z tehál dĺžky 290 mm na MC 10 hr. 65 mm</t>
  </si>
  <si>
    <t>452311121.S</t>
  </si>
  <si>
    <t>Dosky, bloky, sedlá z betónu v otvorenom výkope tr. C 8/10</t>
  </si>
  <si>
    <t>452351101.S</t>
  </si>
  <si>
    <t>Debnenie v otvorenom výkope dosiek, sedlových lôžok a blokov pod potrubie,stoky a drobné objekty</t>
  </si>
  <si>
    <t>572983112.S</t>
  </si>
  <si>
    <t>Vyspravenie krytu vozovky po prekopoch inžinierskych sietí do 15 m2 studenou asfaltovou zmesou hr. nad 40 do 60 mm</t>
  </si>
  <si>
    <t>631312411.S</t>
  </si>
  <si>
    <t>Mazanina z betónu prostého (m3) tr. C 8/10 hr.nad 50 do 80 mm</t>
  </si>
  <si>
    <t>631313411.S</t>
  </si>
  <si>
    <t>Mazanina z betónu prostého (m3) tr. C 8/10 hr.nad 80 do 120 mm</t>
  </si>
  <si>
    <t>631319151.S</t>
  </si>
  <si>
    <t>Príplatok za prehlad. povrchu betónovej mazaniny min. tr.C 8/10 oceľ. hlad. hr. 50-80 mm</t>
  </si>
  <si>
    <t>631319161.S</t>
  </si>
  <si>
    <t>Príplatok za prehlad. betónovej mazaniny min. tr.C 8/10 oceľ. hlad. hr. 50-80 mm (40kg/m3)</t>
  </si>
  <si>
    <t>631351101.S</t>
  </si>
  <si>
    <t>Debnenie stien, rýh a otvorov v podlahách zhotovenie</t>
  </si>
  <si>
    <t>631351102.S</t>
  </si>
  <si>
    <t>Debnenie stien, rýh a otvorov v podlahách odstránenie</t>
  </si>
  <si>
    <t>871211172.S</t>
  </si>
  <si>
    <t>Montáž vodovodného RC potrubia z PE 100 RC SDR11 zváraného natupo D 50x4,6 mm</t>
  </si>
  <si>
    <t>286130017600.S</t>
  </si>
  <si>
    <t>Rúra jednovrstvová na pitnú vodu SDR11, 50x3,0x100 m, materiál: PE 100 RC</t>
  </si>
  <si>
    <t>286530020400.S</t>
  </si>
  <si>
    <t>Koleno 90° na tupo PE 100, na vodu, plyn a kanalizáciu, SDR 11 D 63 mm</t>
  </si>
  <si>
    <t>877221006.S</t>
  </si>
  <si>
    <t>Montáž tvarovky vodovodného potrubia z PE 100 zváranej natupo D 63 mm</t>
  </si>
  <si>
    <t>286530086300.S</t>
  </si>
  <si>
    <t>T-kus na tupo PE 100, na vodu, plyn a kanalizáciu, SDR 11 D 63 mm</t>
  </si>
  <si>
    <t>891181111.S</t>
  </si>
  <si>
    <t>Montáž vodovodného posúvača v otvorenom výkope s osadením zemnej súpravy (bez poklopov) DN 40</t>
  </si>
  <si>
    <t>422210001600.S</t>
  </si>
  <si>
    <t>Zemná súprava posúvačová Y 1020 D 50 mm</t>
  </si>
  <si>
    <t>891269111.S</t>
  </si>
  <si>
    <t>Montáž navrtávacieho pásu s ventilom menovitého tlaku 1 MPa na potr. z rúr liat., oceľ., plast., DN 100</t>
  </si>
  <si>
    <t>551180005200.S</t>
  </si>
  <si>
    <t>Navrtávaci pás D 110 - 1" až 2" pri utesňovaní navrtávok vodovodného potrubia z PE a PVC</t>
  </si>
  <si>
    <t>286540035500.S</t>
  </si>
  <si>
    <t>Prechodka PP-R D 50x6/4" kovový vonkajší závit, systém pre rozvod vody a stlačeného vzduchu</t>
  </si>
  <si>
    <t>892233111.S</t>
  </si>
  <si>
    <t>Preplach a dezinfekcia vodovodného potrubia DN od 40 do 70</t>
  </si>
  <si>
    <t>892241111.S</t>
  </si>
  <si>
    <t>Ostatné práce na rúrovom vedení, tlakové skúšky vodovodného potrubia DN do 80</t>
  </si>
  <si>
    <t>894201113.S</t>
  </si>
  <si>
    <t>Dno alebo steny šachiet armatúrnych hr. nad 200 mm z prostého betónu tr. C 12/15</t>
  </si>
  <si>
    <t>894403011.S</t>
  </si>
  <si>
    <t>Osadenie betónového dielca pre šachty, stropný akéhokoľvek druhu</t>
  </si>
  <si>
    <t>593210002600.S</t>
  </si>
  <si>
    <t>Preklad železobetónový RZP 119/14/14 V, lxšxv 1190x140x140 mm, vyľahčený dutinou</t>
  </si>
  <si>
    <t>894502201.S</t>
  </si>
  <si>
    <t>Debnenie stien šachiet armatúrnych pravouhlých alebo štvorhraných a viachranných obojstranné</t>
  </si>
  <si>
    <t>552410002500.S</t>
  </si>
  <si>
    <t>Poklop liatinový s odvetraním, tr. zaťaženia D400</t>
  </si>
  <si>
    <t>899401112.S</t>
  </si>
  <si>
    <t>Osadenie poklopu liatinového posúvačového</t>
  </si>
  <si>
    <t>552410000100.S</t>
  </si>
  <si>
    <t>Poklop posúvačový Y 4504</t>
  </si>
  <si>
    <t>899501111.S</t>
  </si>
  <si>
    <t>Stúpadlo do šachty liatinové vidlicové osadené pri murovaní a betónovaní</t>
  </si>
  <si>
    <t>899721131.S</t>
  </si>
  <si>
    <t>Označenie vodovodného potrubia bielou výstražnou fóliou</t>
  </si>
  <si>
    <t>919735112.S</t>
  </si>
  <si>
    <t>Rezanie existujúceho asfaltového krytu alebo podkladu hĺbky nad 50 do 100 mm</t>
  </si>
  <si>
    <t>979089211.S</t>
  </si>
  <si>
    <t>Poplatok za skladovanie - bitúmenové zmesi, uhoľný decht, dechtové výrobky (17 03), nebezpečné</t>
  </si>
  <si>
    <t>711121131.S</t>
  </si>
  <si>
    <t xml:space="preserve">Zhotovenie  izolácie proti zemnej vlhkosti vodorovná asfaltovým náterom za tepla</t>
  </si>
  <si>
    <t>711122131.S</t>
  </si>
  <si>
    <t xml:space="preserve">Zhotovenie  izolácie proti zemnej vlhkosti zvislá asfaltovým náterom za tepla</t>
  </si>
  <si>
    <t>111620000500.S</t>
  </si>
  <si>
    <t>Asfalt polofúkaný</t>
  </si>
  <si>
    <t>711141559.S</t>
  </si>
  <si>
    <t xml:space="preserve">Zhotovenie  izolácie proti zemnej vlhkosti a tlakovej vode vodorovná NAIP pritavením</t>
  </si>
  <si>
    <t>711142559.S</t>
  </si>
  <si>
    <t xml:space="preserve">Zhotovenie  izolácie proti zemnej vlhkosti a tlakovej vode zvislá NAIP pritavením</t>
  </si>
  <si>
    <t>628110000200.S</t>
  </si>
  <si>
    <t>Pás asfaltový bez krycej vrstvy, vložka strojná lepenka A 500/SH</t>
  </si>
  <si>
    <t>998711202.S</t>
  </si>
  <si>
    <t>722221030.S</t>
  </si>
  <si>
    <t>Montáž guľového kohúta závitového priameho pre vodu G 6/4</t>
  </si>
  <si>
    <t>551110005900.S</t>
  </si>
  <si>
    <t>Guľový uzáver pre vodu 6/4", niklovaná mosadz</t>
  </si>
  <si>
    <t>551110007500.S</t>
  </si>
  <si>
    <t>Guľový uzáver pre vodu s odvodnením, 6/4" FF, páčka, niklovaná mosadz</t>
  </si>
  <si>
    <t>722221285.S</t>
  </si>
  <si>
    <t>Montáž spätného ventilu závitového G 6/4</t>
  </si>
  <si>
    <t>551110016800.S</t>
  </si>
  <si>
    <t>Spätný ventil kontrolovateľný, 6/4" FF, PN 16, mosadz, disk plast</t>
  </si>
  <si>
    <t>722221380.S</t>
  </si>
  <si>
    <t>Montáž vodovodného filtra závitového G 6/4</t>
  </si>
  <si>
    <t>422010003300.S</t>
  </si>
  <si>
    <t>Filter závitový na vodu 6/4", FF, PN 20, mosadz</t>
  </si>
  <si>
    <t>722262151.S</t>
  </si>
  <si>
    <t>Montáž vodomeru pre vodu do 30°C prírubového skrutkového vertikálneho DN 50</t>
  </si>
  <si>
    <t>388240000100.S</t>
  </si>
  <si>
    <t>Vodomer impulzný závitový 5/4" M, mosadzný</t>
  </si>
  <si>
    <t>11 - SO 11 Oplotenie</t>
  </si>
  <si>
    <t>275316241</t>
  </si>
  <si>
    <t>Základové pätky z betónu prostého C 25/30</t>
  </si>
  <si>
    <t>998011031</t>
  </si>
  <si>
    <t>Presun hmôt pre budovy JKSO 801, 803, 812, zvislá konštr. z blokov, výšky do 6 m</t>
  </si>
  <si>
    <t>767914830</t>
  </si>
  <si>
    <t xml:space="preserve">Demontáž oplotenia rámového na oceľové stĺpiky, výšky nad 1 do 2 m,  -0,00900t</t>
  </si>
  <si>
    <t>7679111130</t>
  </si>
  <si>
    <t>Montáž oplotenia panelového, poplastovaného na pozinkovanej oceli na stĺpiky, výšky do 1,8 m</t>
  </si>
  <si>
    <t>313290000400</t>
  </si>
  <si>
    <t>Pletivo FLUIDEX 522 PRO (zelený), výška 180cm</t>
  </si>
  <si>
    <t>bal</t>
  </si>
  <si>
    <t>156150000400.R</t>
  </si>
  <si>
    <t>Drôt napínací poplastovaný D 3,4</t>
  </si>
  <si>
    <t>767916530</t>
  </si>
  <si>
    <t>Osadenie vzpery z poplastovaného na pozinkovanej oceli na platni, výšky do 1,5 m</t>
  </si>
  <si>
    <t>553510023300</t>
  </si>
  <si>
    <t>Vzpera oplotenia</t>
  </si>
  <si>
    <t>767916550</t>
  </si>
  <si>
    <t>Osadenie stĺpika poplastovaného na pozinkovanej oceli na platni, výšky do 2,0 m</t>
  </si>
  <si>
    <t>55351002300</t>
  </si>
  <si>
    <t>Stĺpik.výška:2,50 m, pre osadenie do betónových pätiek</t>
  </si>
  <si>
    <t>767920120</t>
  </si>
  <si>
    <t xml:space="preserve">Montáž  a vrátok k panelovému alebo pletivovému oploteniu osadzovaných na stĺpiky, s plochou jednotlivo do 2 m2</t>
  </si>
  <si>
    <t>553510010000</t>
  </si>
  <si>
    <t>Brána pletivová š 1,2 m poplast</t>
  </si>
  <si>
    <t>998767201.S</t>
  </si>
  <si>
    <t>Presun hmôt pre kovové stavebné doplnkové konštrukcie v objektoch výšky do 6 m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</si>
</sst>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#,##0.00%"/>
    <numFmt numFmtId="166" formatCode="dd\.mm\.yyyy"/>
    <numFmt numFmtId="167" formatCode="#,##0.00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5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16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165" fontId="15" fillId="0" borderId="0" xfId="0" applyNumberFormat="1" applyFont="1" applyAlignment="1" applyProtection="1">
      <alignment horizontal="left" vertical="center"/>
    </xf>
    <xf numFmtId="0" fontId="15" fillId="0" borderId="0" xfId="0" applyFont="1" applyAlignment="1" applyProtection="1">
      <alignment vertical="center"/>
    </xf>
    <xf numFmtId="164" fontId="16" fillId="0" borderId="0" xfId="0" applyNumberFormat="1" applyFont="1" applyAlignment="1" applyProtection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165" fontId="1" fillId="0" borderId="0" xfId="0" applyNumberFormat="1" applyFont="1" applyAlignment="1" applyProtection="1">
      <alignment horizontal="left" vertical="center"/>
    </xf>
    <xf numFmtId="16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16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6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164" fontId="23" fillId="0" borderId="0" xfId="0" applyNumberFormat="1" applyFont="1" applyAlignment="1" applyProtection="1">
      <alignment horizontal="right" vertical="center"/>
    </xf>
    <xf numFmtId="16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164" fontId="19" fillId="0" borderId="14" xfId="0" applyNumberFormat="1" applyFont="1" applyBorder="1" applyAlignment="1" applyProtection="1">
      <alignment vertical="center"/>
    </xf>
    <xf numFmtId="164" fontId="19" fillId="0" borderId="0" xfId="0" applyNumberFormat="1" applyFont="1" applyBorder="1" applyAlignment="1" applyProtection="1">
      <alignment vertical="center"/>
    </xf>
    <xf numFmtId="167" fontId="19" fillId="0" borderId="0" xfId="0" applyNumberFormat="1" applyFont="1" applyBorder="1" applyAlignment="1" applyProtection="1">
      <alignment vertical="center"/>
    </xf>
    <xf numFmtId="16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16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164" fontId="28" fillId="0" borderId="14" xfId="0" applyNumberFormat="1" applyFont="1" applyBorder="1" applyAlignment="1" applyProtection="1">
      <alignment vertical="center"/>
    </xf>
    <xf numFmtId="164" fontId="28" fillId="0" borderId="0" xfId="0" applyNumberFormat="1" applyFont="1" applyBorder="1" applyAlignment="1" applyProtection="1">
      <alignment vertical="center"/>
    </xf>
    <xf numFmtId="167" fontId="28" fillId="0" borderId="0" xfId="0" applyNumberFormat="1" applyFont="1" applyBorder="1" applyAlignment="1" applyProtection="1">
      <alignment vertical="center"/>
    </xf>
    <xf numFmtId="16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164" fontId="28" fillId="0" borderId="19" xfId="0" applyNumberFormat="1" applyFont="1" applyBorder="1" applyAlignment="1" applyProtection="1">
      <alignment vertical="center"/>
    </xf>
    <xf numFmtId="164" fontId="28" fillId="0" borderId="20" xfId="0" applyNumberFormat="1" applyFont="1" applyBorder="1" applyAlignment="1" applyProtection="1">
      <alignment vertical="center"/>
    </xf>
    <xf numFmtId="167" fontId="28" fillId="0" borderId="20" xfId="0" applyNumberFormat="1" applyFont="1" applyBorder="1" applyAlignment="1" applyProtection="1">
      <alignment vertical="center"/>
    </xf>
    <xf numFmtId="16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6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16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16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5" fontId="15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16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16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16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7" fontId="31" fillId="0" borderId="12" xfId="0" applyNumberFormat="1" applyFont="1" applyBorder="1" applyAlignment="1" applyProtection="1"/>
    <xf numFmtId="167" fontId="31" fillId="0" borderId="13" xfId="0" applyNumberFormat="1" applyFont="1" applyBorder="1" applyAlignment="1" applyProtection="1"/>
    <xf numFmtId="16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16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7" fontId="8" fillId="0" borderId="0" xfId="0" applyNumberFormat="1" applyFont="1" applyBorder="1" applyAlignment="1" applyProtection="1"/>
    <xf numFmtId="167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16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4" fontId="21" fillId="0" borderId="22" xfId="0" applyNumberFormat="1" applyFont="1" applyBorder="1" applyAlignment="1" applyProtection="1">
      <alignment vertical="center"/>
    </xf>
    <xf numFmtId="164" fontId="21" fillId="2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7" fontId="22" fillId="0" borderId="0" xfId="0" applyNumberFormat="1" applyFont="1" applyBorder="1" applyAlignment="1" applyProtection="1">
      <alignment vertical="center"/>
    </xf>
    <xf numFmtId="167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4" fontId="0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4" fontId="33" fillId="0" borderId="22" xfId="0" applyNumberFormat="1" applyFont="1" applyBorder="1" applyAlignment="1" applyProtection="1">
      <alignment vertical="center"/>
    </xf>
    <xf numFmtId="164" fontId="33" fillId="2" borderId="22" xfId="0" applyNumberFormat="1" applyFont="1" applyFill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7" fontId="22" fillId="0" borderId="20" xfId="0" applyNumberFormat="1" applyFont="1" applyBorder="1" applyAlignment="1" applyProtection="1">
      <alignment vertical="center"/>
    </xf>
    <xf numFmtId="167" fontId="22" fillId="0" borderId="21" xfId="0" applyNumberFormat="1" applyFont="1" applyBorder="1" applyAlignment="1" applyProtection="1">
      <alignment vertical="center"/>
    </xf>
    <xf numFmtId="0" fontId="33" fillId="2" borderId="19" xfId="0" applyFont="1" applyFill="1" applyBorder="1" applyAlignment="1" applyProtection="1">
      <alignment horizontal="left" vertical="center"/>
      <protection locked="0"/>
    </xf>
    <xf numFmtId="0" fontId="33" fillId="0" borderId="20" xfId="0" applyFont="1" applyBorder="1" applyAlignment="1" applyProtection="1">
      <alignment horizontal="center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styles" Target="styles.xml" /><Relationship Id="rId17" Type="http://schemas.openxmlformats.org/officeDocument/2006/relationships/theme" Target="theme/theme1.xml" /><Relationship Id="rId18" Type="http://schemas.openxmlformats.org/officeDocument/2006/relationships/calcChain" Target="calcChain.xml" /><Relationship Id="rId19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="1" customFormat="1" ht="24.96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E4" s="22" t="s">
        <v>10</v>
      </c>
      <c r="BS4" s="14" t="s">
        <v>6</v>
      </c>
    </row>
    <row r="5" s="1" customFormat="1" ht="12" customHeight="1">
      <c r="B5" s="18"/>
      <c r="C5" s="19"/>
      <c r="D5" s="23" t="s">
        <v>11</v>
      </c>
      <c r="E5" s="19"/>
      <c r="F5" s="19"/>
      <c r="G5" s="19"/>
      <c r="H5" s="19"/>
      <c r="I5" s="19"/>
      <c r="J5" s="19"/>
      <c r="K5" s="24" t="s">
        <v>12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13</v>
      </c>
      <c r="BS5" s="14" t="s">
        <v>6</v>
      </c>
    </row>
    <row r="6" s="1" customFormat="1" ht="36.96" customHeight="1">
      <c r="B6" s="18"/>
      <c r="C6" s="19"/>
      <c r="D6" s="26" t="s">
        <v>14</v>
      </c>
      <c r="E6" s="19"/>
      <c r="F6" s="19"/>
      <c r="G6" s="19"/>
      <c r="H6" s="19"/>
      <c r="I6" s="19"/>
      <c r="J6" s="19"/>
      <c r="K6" s="27" t="s">
        <v>15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16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17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18</v>
      </c>
      <c r="E8" s="19"/>
      <c r="F8" s="19"/>
      <c r="G8" s="19"/>
      <c r="H8" s="19"/>
      <c r="I8" s="19"/>
      <c r="J8" s="19"/>
      <c r="K8" s="24" t="s">
        <v>19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20</v>
      </c>
      <c r="AL8" s="19"/>
      <c r="AM8" s="19"/>
      <c r="AN8" s="30" t="s">
        <v>21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22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23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19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24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25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23</v>
      </c>
      <c r="AL13" s="19"/>
      <c r="AM13" s="19"/>
      <c r="AN13" s="31" t="s">
        <v>26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26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24</v>
      </c>
      <c r="AL14" s="19"/>
      <c r="AM14" s="19"/>
      <c r="AN14" s="31" t="s">
        <v>26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27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23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19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24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28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29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23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19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24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28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30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31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ROUND(AG94,3)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32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33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34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35</v>
      </c>
      <c r="E29" s="44"/>
      <c r="F29" s="45" t="s">
        <v>36</v>
      </c>
      <c r="G29" s="44"/>
      <c r="H29" s="44"/>
      <c r="I29" s="44"/>
      <c r="J29" s="44"/>
      <c r="K29" s="44"/>
      <c r="L29" s="46">
        <v>0.20000000000000001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8">
        <f>ROUND(AZ94, 3)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8">
        <f>ROUND(AV94, 3)</f>
        <v>0</v>
      </c>
      <c r="AL29" s="47"/>
      <c r="AM29" s="47"/>
      <c r="AN29" s="47"/>
      <c r="AO29" s="47"/>
      <c r="AP29" s="47"/>
      <c r="AQ29" s="47"/>
      <c r="AR29" s="49"/>
      <c r="AS29" s="50"/>
      <c r="AT29" s="50"/>
      <c r="AU29" s="50"/>
      <c r="AV29" s="50"/>
      <c r="AW29" s="50"/>
      <c r="AX29" s="50"/>
      <c r="AY29" s="50"/>
      <c r="AZ29" s="50"/>
      <c r="BE29" s="51"/>
    </row>
    <row r="30" s="3" customFormat="1" ht="14.4" customHeight="1">
      <c r="A30" s="3"/>
      <c r="B30" s="43"/>
      <c r="C30" s="44"/>
      <c r="D30" s="44"/>
      <c r="E30" s="44"/>
      <c r="F30" s="45" t="s">
        <v>37</v>
      </c>
      <c r="G30" s="44"/>
      <c r="H30" s="44"/>
      <c r="I30" s="44"/>
      <c r="J30" s="44"/>
      <c r="K30" s="44"/>
      <c r="L30" s="46">
        <v>0.20000000000000001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8">
        <f>ROUND(BA94, 3)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8">
        <f>ROUND(AW94, 3)</f>
        <v>0</v>
      </c>
      <c r="AL30" s="47"/>
      <c r="AM30" s="47"/>
      <c r="AN30" s="47"/>
      <c r="AO30" s="47"/>
      <c r="AP30" s="47"/>
      <c r="AQ30" s="47"/>
      <c r="AR30" s="49"/>
      <c r="AS30" s="50"/>
      <c r="AT30" s="50"/>
      <c r="AU30" s="50"/>
      <c r="AV30" s="50"/>
      <c r="AW30" s="50"/>
      <c r="AX30" s="50"/>
      <c r="AY30" s="50"/>
      <c r="AZ30" s="50"/>
      <c r="BE30" s="51"/>
    </row>
    <row r="31" hidden="1" s="3" customFormat="1" ht="14.4" customHeight="1">
      <c r="A31" s="3"/>
      <c r="B31" s="43"/>
      <c r="C31" s="44"/>
      <c r="D31" s="44"/>
      <c r="E31" s="44"/>
      <c r="F31" s="29" t="s">
        <v>38</v>
      </c>
      <c r="G31" s="44"/>
      <c r="H31" s="44"/>
      <c r="I31" s="44"/>
      <c r="J31" s="44"/>
      <c r="K31" s="44"/>
      <c r="L31" s="52">
        <v>0.20000000000000001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53">
        <f>ROUND(BB94, 3)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53">
        <v>0</v>
      </c>
      <c r="AL31" s="44"/>
      <c r="AM31" s="44"/>
      <c r="AN31" s="44"/>
      <c r="AO31" s="44"/>
      <c r="AP31" s="44"/>
      <c r="AQ31" s="44"/>
      <c r="AR31" s="54"/>
      <c r="BE31" s="51"/>
    </row>
    <row r="32" hidden="1" s="3" customFormat="1" ht="14.4" customHeight="1">
      <c r="A32" s="3"/>
      <c r="B32" s="43"/>
      <c r="C32" s="44"/>
      <c r="D32" s="44"/>
      <c r="E32" s="44"/>
      <c r="F32" s="29" t="s">
        <v>39</v>
      </c>
      <c r="G32" s="44"/>
      <c r="H32" s="44"/>
      <c r="I32" s="44"/>
      <c r="J32" s="44"/>
      <c r="K32" s="44"/>
      <c r="L32" s="52">
        <v>0.20000000000000001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53">
        <f>ROUND(BC94, 3)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53">
        <v>0</v>
      </c>
      <c r="AL32" s="44"/>
      <c r="AM32" s="44"/>
      <c r="AN32" s="44"/>
      <c r="AO32" s="44"/>
      <c r="AP32" s="44"/>
      <c r="AQ32" s="44"/>
      <c r="AR32" s="54"/>
      <c r="BE32" s="51"/>
    </row>
    <row r="33" hidden="1" s="3" customFormat="1" ht="14.4" customHeight="1">
      <c r="A33" s="3"/>
      <c r="B33" s="43"/>
      <c r="C33" s="44"/>
      <c r="D33" s="44"/>
      <c r="E33" s="44"/>
      <c r="F33" s="45" t="s">
        <v>40</v>
      </c>
      <c r="G33" s="44"/>
      <c r="H33" s="44"/>
      <c r="I33" s="44"/>
      <c r="J33" s="44"/>
      <c r="K33" s="44"/>
      <c r="L33" s="46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8">
        <f>ROUND(BD94, 3)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8">
        <v>0</v>
      </c>
      <c r="AL33" s="47"/>
      <c r="AM33" s="47"/>
      <c r="AN33" s="47"/>
      <c r="AO33" s="47"/>
      <c r="AP33" s="47"/>
      <c r="AQ33" s="47"/>
      <c r="AR33" s="49"/>
      <c r="AS33" s="50"/>
      <c r="AT33" s="50"/>
      <c r="AU33" s="50"/>
      <c r="AV33" s="50"/>
      <c r="AW33" s="50"/>
      <c r="AX33" s="50"/>
      <c r="AY33" s="50"/>
      <c r="AZ33" s="50"/>
      <c r="BE33" s="51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55"/>
      <c r="D35" s="56" t="s">
        <v>41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42</v>
      </c>
      <c r="U35" s="57"/>
      <c r="V35" s="57"/>
      <c r="W35" s="57"/>
      <c r="X35" s="59" t="s">
        <v>43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62"/>
      <c r="C49" s="63"/>
      <c r="D49" s="64" t="s">
        <v>44</v>
      </c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4" t="s">
        <v>45</v>
      </c>
      <c r="AI49" s="65"/>
      <c r="AJ49" s="65"/>
      <c r="AK49" s="65"/>
      <c r="AL49" s="65"/>
      <c r="AM49" s="65"/>
      <c r="AN49" s="65"/>
      <c r="AO49" s="65"/>
      <c r="AP49" s="63"/>
      <c r="AQ49" s="63"/>
      <c r="AR49" s="66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7" t="s">
        <v>46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7" t="s">
        <v>47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7" t="s">
        <v>46</v>
      </c>
      <c r="AI60" s="39"/>
      <c r="AJ60" s="39"/>
      <c r="AK60" s="39"/>
      <c r="AL60" s="39"/>
      <c r="AM60" s="67" t="s">
        <v>47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64" t="s">
        <v>48</v>
      </c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4" t="s">
        <v>49</v>
      </c>
      <c r="AI64" s="68"/>
      <c r="AJ64" s="68"/>
      <c r="AK64" s="68"/>
      <c r="AL64" s="68"/>
      <c r="AM64" s="68"/>
      <c r="AN64" s="68"/>
      <c r="AO64" s="68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7" t="s">
        <v>46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7" t="s">
        <v>47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7" t="s">
        <v>46</v>
      </c>
      <c r="AI75" s="39"/>
      <c r="AJ75" s="39"/>
      <c r="AK75" s="39"/>
      <c r="AL75" s="39"/>
      <c r="AM75" s="67" t="s">
        <v>47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9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41"/>
      <c r="BE77" s="35"/>
    </row>
    <row r="81" s="2" customFormat="1" ht="6.96" customHeight="1">
      <c r="A81" s="35"/>
      <c r="B81" s="71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41"/>
      <c r="BE81" s="35"/>
    </row>
    <row r="82" s="2" customFormat="1" ht="24.96" customHeight="1">
      <c r="A82" s="35"/>
      <c r="B82" s="36"/>
      <c r="C82" s="20" t="s">
        <v>50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73"/>
      <c r="C84" s="29" t="s">
        <v>11</v>
      </c>
      <c r="D84" s="74"/>
      <c r="E84" s="74"/>
      <c r="F84" s="74"/>
      <c r="G84" s="74"/>
      <c r="H84" s="74"/>
      <c r="I84" s="74"/>
      <c r="J84" s="74"/>
      <c r="K84" s="74"/>
      <c r="L84" s="74" t="str">
        <f>K5</f>
        <v>29062022</v>
      </c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5"/>
      <c r="BE84" s="4"/>
    </row>
    <row r="85" s="5" customFormat="1" ht="36.96" customHeight="1">
      <c r="A85" s="5"/>
      <c r="B85" s="76"/>
      <c r="C85" s="77" t="s">
        <v>14</v>
      </c>
      <c r="D85" s="78"/>
      <c r="E85" s="78"/>
      <c r="F85" s="78"/>
      <c r="G85" s="78"/>
      <c r="H85" s="78"/>
      <c r="I85" s="78"/>
      <c r="J85" s="78"/>
      <c r="K85" s="78"/>
      <c r="L85" s="79" t="str">
        <f>K6</f>
        <v>Denný stacionár v meste Tlmače</v>
      </c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80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18</v>
      </c>
      <c r="D87" s="37"/>
      <c r="E87" s="37"/>
      <c r="F87" s="37"/>
      <c r="G87" s="37"/>
      <c r="H87" s="37"/>
      <c r="I87" s="37"/>
      <c r="J87" s="37"/>
      <c r="K87" s="37"/>
      <c r="L87" s="81" t="str">
        <f>IF(K8="","",K8)</f>
        <v xml:space="preserve"> 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20</v>
      </c>
      <c r="AJ87" s="37"/>
      <c r="AK87" s="37"/>
      <c r="AL87" s="37"/>
      <c r="AM87" s="82" t="str">
        <f>IF(AN8= "","",AN8)</f>
        <v>29. 6. 2022</v>
      </c>
      <c r="AN87" s="82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22</v>
      </c>
      <c r="D89" s="37"/>
      <c r="E89" s="37"/>
      <c r="F89" s="37"/>
      <c r="G89" s="37"/>
      <c r="H89" s="37"/>
      <c r="I89" s="37"/>
      <c r="J89" s="37"/>
      <c r="K89" s="37"/>
      <c r="L89" s="74" t="str">
        <f>IF(E11= "","",E11)</f>
        <v xml:space="preserve"> 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27</v>
      </c>
      <c r="AJ89" s="37"/>
      <c r="AK89" s="37"/>
      <c r="AL89" s="37"/>
      <c r="AM89" s="83" t="str">
        <f>IF(E17="","",E17)</f>
        <v xml:space="preserve"> </v>
      </c>
      <c r="AN89" s="74"/>
      <c r="AO89" s="74"/>
      <c r="AP89" s="74"/>
      <c r="AQ89" s="37"/>
      <c r="AR89" s="41"/>
      <c r="AS89" s="84" t="s">
        <v>51</v>
      </c>
      <c r="AT89" s="85"/>
      <c r="AU89" s="86"/>
      <c r="AV89" s="86"/>
      <c r="AW89" s="86"/>
      <c r="AX89" s="86"/>
      <c r="AY89" s="86"/>
      <c r="AZ89" s="86"/>
      <c r="BA89" s="86"/>
      <c r="BB89" s="86"/>
      <c r="BC89" s="86"/>
      <c r="BD89" s="87"/>
      <c r="BE89" s="35"/>
    </row>
    <row r="90" s="2" customFormat="1" ht="15.15" customHeight="1">
      <c r="A90" s="35"/>
      <c r="B90" s="36"/>
      <c r="C90" s="29" t="s">
        <v>25</v>
      </c>
      <c r="D90" s="37"/>
      <c r="E90" s="37"/>
      <c r="F90" s="37"/>
      <c r="G90" s="37"/>
      <c r="H90" s="37"/>
      <c r="I90" s="37"/>
      <c r="J90" s="37"/>
      <c r="K90" s="37"/>
      <c r="L90" s="7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29</v>
      </c>
      <c r="AJ90" s="37"/>
      <c r="AK90" s="37"/>
      <c r="AL90" s="37"/>
      <c r="AM90" s="83" t="str">
        <f>IF(E20="","",E20)</f>
        <v xml:space="preserve"> </v>
      </c>
      <c r="AN90" s="74"/>
      <c r="AO90" s="74"/>
      <c r="AP90" s="74"/>
      <c r="AQ90" s="37"/>
      <c r="AR90" s="41"/>
      <c r="AS90" s="88"/>
      <c r="AT90" s="89"/>
      <c r="AU90" s="90"/>
      <c r="AV90" s="90"/>
      <c r="AW90" s="90"/>
      <c r="AX90" s="90"/>
      <c r="AY90" s="90"/>
      <c r="AZ90" s="90"/>
      <c r="BA90" s="90"/>
      <c r="BB90" s="90"/>
      <c r="BC90" s="90"/>
      <c r="BD90" s="91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92"/>
      <c r="AT91" s="93"/>
      <c r="AU91" s="94"/>
      <c r="AV91" s="94"/>
      <c r="AW91" s="94"/>
      <c r="AX91" s="94"/>
      <c r="AY91" s="94"/>
      <c r="AZ91" s="94"/>
      <c r="BA91" s="94"/>
      <c r="BB91" s="94"/>
      <c r="BC91" s="94"/>
      <c r="BD91" s="95"/>
      <c r="BE91" s="35"/>
    </row>
    <row r="92" s="2" customFormat="1" ht="29.28" customHeight="1">
      <c r="A92" s="35"/>
      <c r="B92" s="36"/>
      <c r="C92" s="96" t="s">
        <v>52</v>
      </c>
      <c r="D92" s="97"/>
      <c r="E92" s="97"/>
      <c r="F92" s="97"/>
      <c r="G92" s="97"/>
      <c r="H92" s="98"/>
      <c r="I92" s="99" t="s">
        <v>53</v>
      </c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100" t="s">
        <v>54</v>
      </c>
      <c r="AH92" s="97"/>
      <c r="AI92" s="97"/>
      <c r="AJ92" s="97"/>
      <c r="AK92" s="97"/>
      <c r="AL92" s="97"/>
      <c r="AM92" s="97"/>
      <c r="AN92" s="99" t="s">
        <v>55</v>
      </c>
      <c r="AO92" s="97"/>
      <c r="AP92" s="101"/>
      <c r="AQ92" s="102" t="s">
        <v>56</v>
      </c>
      <c r="AR92" s="41"/>
      <c r="AS92" s="103" t="s">
        <v>57</v>
      </c>
      <c r="AT92" s="104" t="s">
        <v>58</v>
      </c>
      <c r="AU92" s="104" t="s">
        <v>59</v>
      </c>
      <c r="AV92" s="104" t="s">
        <v>60</v>
      </c>
      <c r="AW92" s="104" t="s">
        <v>61</v>
      </c>
      <c r="AX92" s="104" t="s">
        <v>62</v>
      </c>
      <c r="AY92" s="104" t="s">
        <v>63</v>
      </c>
      <c r="AZ92" s="104" t="s">
        <v>64</v>
      </c>
      <c r="BA92" s="104" t="s">
        <v>65</v>
      </c>
      <c r="BB92" s="104" t="s">
        <v>66</v>
      </c>
      <c r="BC92" s="104" t="s">
        <v>67</v>
      </c>
      <c r="BD92" s="105" t="s">
        <v>68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6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8"/>
      <c r="BE93" s="35"/>
    </row>
    <row r="94" s="6" customFormat="1" ht="32.4" customHeight="1">
      <c r="A94" s="6"/>
      <c r="B94" s="109"/>
      <c r="C94" s="110" t="s">
        <v>69</v>
      </c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2">
        <f>ROUND(SUM(AG95:AG108),3)</f>
        <v>0</v>
      </c>
      <c r="AH94" s="112"/>
      <c r="AI94" s="112"/>
      <c r="AJ94" s="112"/>
      <c r="AK94" s="112"/>
      <c r="AL94" s="112"/>
      <c r="AM94" s="112"/>
      <c r="AN94" s="113">
        <f>SUM(AG94,AT94)</f>
        <v>0</v>
      </c>
      <c r="AO94" s="113"/>
      <c r="AP94" s="113"/>
      <c r="AQ94" s="114" t="s">
        <v>1</v>
      </c>
      <c r="AR94" s="115"/>
      <c r="AS94" s="116">
        <f>ROUND(SUM(AS95:AS108),3)</f>
        <v>0</v>
      </c>
      <c r="AT94" s="117">
        <f>ROUND(SUM(AV94:AW94),3)</f>
        <v>0</v>
      </c>
      <c r="AU94" s="118">
        <f>ROUND(SUM(AU95:AU108),5)</f>
        <v>0</v>
      </c>
      <c r="AV94" s="117">
        <f>ROUND(AZ94*L29,3)</f>
        <v>0</v>
      </c>
      <c r="AW94" s="117">
        <f>ROUND(BA94*L30,3)</f>
        <v>0</v>
      </c>
      <c r="AX94" s="117">
        <f>ROUND(BB94*L29,3)</f>
        <v>0</v>
      </c>
      <c r="AY94" s="117">
        <f>ROUND(BC94*L30,3)</f>
        <v>0</v>
      </c>
      <c r="AZ94" s="117">
        <f>ROUND(SUM(AZ95:AZ108),3)</f>
        <v>0</v>
      </c>
      <c r="BA94" s="117">
        <f>ROUND(SUM(BA95:BA108),3)</f>
        <v>0</v>
      </c>
      <c r="BB94" s="117">
        <f>ROUND(SUM(BB95:BB108),3)</f>
        <v>0</v>
      </c>
      <c r="BC94" s="117">
        <f>ROUND(SUM(BC95:BC108),3)</f>
        <v>0</v>
      </c>
      <c r="BD94" s="119">
        <f>ROUND(SUM(BD95:BD108),3)</f>
        <v>0</v>
      </c>
      <c r="BE94" s="6"/>
      <c r="BS94" s="120" t="s">
        <v>70</v>
      </c>
      <c r="BT94" s="120" t="s">
        <v>71</v>
      </c>
      <c r="BU94" s="121" t="s">
        <v>72</v>
      </c>
      <c r="BV94" s="120" t="s">
        <v>73</v>
      </c>
      <c r="BW94" s="120" t="s">
        <v>5</v>
      </c>
      <c r="BX94" s="120" t="s">
        <v>74</v>
      </c>
      <c r="CL94" s="120" t="s">
        <v>1</v>
      </c>
    </row>
    <row r="95" s="7" customFormat="1" ht="16.5" customHeight="1">
      <c r="A95" s="122" t="s">
        <v>75</v>
      </c>
      <c r="B95" s="123"/>
      <c r="C95" s="124"/>
      <c r="D95" s="125" t="s">
        <v>76</v>
      </c>
      <c r="E95" s="125"/>
      <c r="F95" s="125"/>
      <c r="G95" s="125"/>
      <c r="H95" s="125"/>
      <c r="I95" s="126"/>
      <c r="J95" s="125" t="s">
        <v>77</v>
      </c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  <c r="AE95" s="125"/>
      <c r="AF95" s="125"/>
      <c r="AG95" s="127">
        <f>'01 - SO 01 Búracie práce'!J30</f>
        <v>0</v>
      </c>
      <c r="AH95" s="126"/>
      <c r="AI95" s="126"/>
      <c r="AJ95" s="126"/>
      <c r="AK95" s="126"/>
      <c r="AL95" s="126"/>
      <c r="AM95" s="126"/>
      <c r="AN95" s="127">
        <f>SUM(AG95,AT95)</f>
        <v>0</v>
      </c>
      <c r="AO95" s="126"/>
      <c r="AP95" s="126"/>
      <c r="AQ95" s="128" t="s">
        <v>78</v>
      </c>
      <c r="AR95" s="129"/>
      <c r="AS95" s="130">
        <v>0</v>
      </c>
      <c r="AT95" s="131">
        <f>ROUND(SUM(AV95:AW95),3)</f>
        <v>0</v>
      </c>
      <c r="AU95" s="132">
        <f>'01 - SO 01 Búracie práce'!P130</f>
        <v>0</v>
      </c>
      <c r="AV95" s="131">
        <f>'01 - SO 01 Búracie práce'!J33</f>
        <v>0</v>
      </c>
      <c r="AW95" s="131">
        <f>'01 - SO 01 Búracie práce'!J34</f>
        <v>0</v>
      </c>
      <c r="AX95" s="131">
        <f>'01 - SO 01 Búracie práce'!J35</f>
        <v>0</v>
      </c>
      <c r="AY95" s="131">
        <f>'01 - SO 01 Búracie práce'!J36</f>
        <v>0</v>
      </c>
      <c r="AZ95" s="131">
        <f>'01 - SO 01 Búracie práce'!F33</f>
        <v>0</v>
      </c>
      <c r="BA95" s="131">
        <f>'01 - SO 01 Búracie práce'!F34</f>
        <v>0</v>
      </c>
      <c r="BB95" s="131">
        <f>'01 - SO 01 Búracie práce'!F35</f>
        <v>0</v>
      </c>
      <c r="BC95" s="131">
        <f>'01 - SO 01 Búracie práce'!F36</f>
        <v>0</v>
      </c>
      <c r="BD95" s="133">
        <f>'01 - SO 01 Búracie práce'!F37</f>
        <v>0</v>
      </c>
      <c r="BE95" s="7"/>
      <c r="BT95" s="134" t="s">
        <v>79</v>
      </c>
      <c r="BV95" s="134" t="s">
        <v>73</v>
      </c>
      <c r="BW95" s="134" t="s">
        <v>80</v>
      </c>
      <c r="BX95" s="134" t="s">
        <v>5</v>
      </c>
      <c r="CL95" s="134" t="s">
        <v>1</v>
      </c>
      <c r="CM95" s="134" t="s">
        <v>71</v>
      </c>
    </row>
    <row r="96" s="7" customFormat="1" ht="16.5" customHeight="1">
      <c r="A96" s="122" t="s">
        <v>75</v>
      </c>
      <c r="B96" s="123"/>
      <c r="C96" s="124"/>
      <c r="D96" s="125" t="s">
        <v>81</v>
      </c>
      <c r="E96" s="125"/>
      <c r="F96" s="125"/>
      <c r="G96" s="125"/>
      <c r="H96" s="125"/>
      <c r="I96" s="126"/>
      <c r="J96" s="125" t="s">
        <v>82</v>
      </c>
      <c r="K96" s="125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  <c r="AA96" s="125"/>
      <c r="AB96" s="125"/>
      <c r="AC96" s="125"/>
      <c r="AD96" s="125"/>
      <c r="AE96" s="125"/>
      <c r="AF96" s="125"/>
      <c r="AG96" s="127">
        <f>'02 - SO 02- Architektúra'!J30</f>
        <v>0</v>
      </c>
      <c r="AH96" s="126"/>
      <c r="AI96" s="126"/>
      <c r="AJ96" s="126"/>
      <c r="AK96" s="126"/>
      <c r="AL96" s="126"/>
      <c r="AM96" s="126"/>
      <c r="AN96" s="127">
        <f>SUM(AG96,AT96)</f>
        <v>0</v>
      </c>
      <c r="AO96" s="126"/>
      <c r="AP96" s="126"/>
      <c r="AQ96" s="128" t="s">
        <v>78</v>
      </c>
      <c r="AR96" s="129"/>
      <c r="AS96" s="130">
        <v>0</v>
      </c>
      <c r="AT96" s="131">
        <f>ROUND(SUM(AV96:AW96),3)</f>
        <v>0</v>
      </c>
      <c r="AU96" s="132">
        <f>'02 - SO 02- Architektúra'!P140</f>
        <v>0</v>
      </c>
      <c r="AV96" s="131">
        <f>'02 - SO 02- Architektúra'!J33</f>
        <v>0</v>
      </c>
      <c r="AW96" s="131">
        <f>'02 - SO 02- Architektúra'!J34</f>
        <v>0</v>
      </c>
      <c r="AX96" s="131">
        <f>'02 - SO 02- Architektúra'!J35</f>
        <v>0</v>
      </c>
      <c r="AY96" s="131">
        <f>'02 - SO 02- Architektúra'!J36</f>
        <v>0</v>
      </c>
      <c r="AZ96" s="131">
        <f>'02 - SO 02- Architektúra'!F33</f>
        <v>0</v>
      </c>
      <c r="BA96" s="131">
        <f>'02 - SO 02- Architektúra'!F34</f>
        <v>0</v>
      </c>
      <c r="BB96" s="131">
        <f>'02 - SO 02- Architektúra'!F35</f>
        <v>0</v>
      </c>
      <c r="BC96" s="131">
        <f>'02 - SO 02- Architektúra'!F36</f>
        <v>0</v>
      </c>
      <c r="BD96" s="133">
        <f>'02 - SO 02- Architektúra'!F37</f>
        <v>0</v>
      </c>
      <c r="BE96" s="7"/>
      <c r="BT96" s="134" t="s">
        <v>79</v>
      </c>
      <c r="BV96" s="134" t="s">
        <v>73</v>
      </c>
      <c r="BW96" s="134" t="s">
        <v>83</v>
      </c>
      <c r="BX96" s="134" t="s">
        <v>5</v>
      </c>
      <c r="CL96" s="134" t="s">
        <v>1</v>
      </c>
      <c r="CM96" s="134" t="s">
        <v>71</v>
      </c>
    </row>
    <row r="97" s="7" customFormat="1" ht="16.5" customHeight="1">
      <c r="A97" s="122" t="s">
        <v>75</v>
      </c>
      <c r="B97" s="123"/>
      <c r="C97" s="124"/>
      <c r="D97" s="125" t="s">
        <v>84</v>
      </c>
      <c r="E97" s="125"/>
      <c r="F97" s="125"/>
      <c r="G97" s="125"/>
      <c r="H97" s="125"/>
      <c r="I97" s="126"/>
      <c r="J97" s="125" t="s">
        <v>85</v>
      </c>
      <c r="K97" s="125"/>
      <c r="L97" s="125"/>
      <c r="M97" s="125"/>
      <c r="N97" s="125"/>
      <c r="O97" s="125"/>
      <c r="P97" s="125"/>
      <c r="Q97" s="125"/>
      <c r="R97" s="125"/>
      <c r="S97" s="125"/>
      <c r="T97" s="125"/>
      <c r="U97" s="125"/>
      <c r="V97" s="125"/>
      <c r="W97" s="125"/>
      <c r="X97" s="125"/>
      <c r="Y97" s="125"/>
      <c r="Z97" s="125"/>
      <c r="AA97" s="125"/>
      <c r="AB97" s="125"/>
      <c r="AC97" s="125"/>
      <c r="AD97" s="125"/>
      <c r="AE97" s="125"/>
      <c r="AF97" s="125"/>
      <c r="AG97" s="127">
        <f>'a - Objekt   Elektroinšta...'!J30</f>
        <v>0</v>
      </c>
      <c r="AH97" s="126"/>
      <c r="AI97" s="126"/>
      <c r="AJ97" s="126"/>
      <c r="AK97" s="126"/>
      <c r="AL97" s="126"/>
      <c r="AM97" s="126"/>
      <c r="AN97" s="127">
        <f>SUM(AG97,AT97)</f>
        <v>0</v>
      </c>
      <c r="AO97" s="126"/>
      <c r="AP97" s="126"/>
      <c r="AQ97" s="128" t="s">
        <v>78</v>
      </c>
      <c r="AR97" s="129"/>
      <c r="AS97" s="130">
        <v>0</v>
      </c>
      <c r="AT97" s="131">
        <f>ROUND(SUM(AV97:AW97),3)</f>
        <v>0</v>
      </c>
      <c r="AU97" s="132">
        <f>'a - Objekt   Elektroinšta...'!P121</f>
        <v>0</v>
      </c>
      <c r="AV97" s="131">
        <f>'a - Objekt   Elektroinšta...'!J33</f>
        <v>0</v>
      </c>
      <c r="AW97" s="131">
        <f>'a - Objekt   Elektroinšta...'!J34</f>
        <v>0</v>
      </c>
      <c r="AX97" s="131">
        <f>'a - Objekt   Elektroinšta...'!J35</f>
        <v>0</v>
      </c>
      <c r="AY97" s="131">
        <f>'a - Objekt   Elektroinšta...'!J36</f>
        <v>0</v>
      </c>
      <c r="AZ97" s="131">
        <f>'a - Objekt   Elektroinšta...'!F33</f>
        <v>0</v>
      </c>
      <c r="BA97" s="131">
        <f>'a - Objekt   Elektroinšta...'!F34</f>
        <v>0</v>
      </c>
      <c r="BB97" s="131">
        <f>'a - Objekt   Elektroinšta...'!F35</f>
        <v>0</v>
      </c>
      <c r="BC97" s="131">
        <f>'a - Objekt   Elektroinšta...'!F36</f>
        <v>0</v>
      </c>
      <c r="BD97" s="133">
        <f>'a - Objekt   Elektroinšta...'!F37</f>
        <v>0</v>
      </c>
      <c r="BE97" s="7"/>
      <c r="BT97" s="134" t="s">
        <v>79</v>
      </c>
      <c r="BV97" s="134" t="s">
        <v>73</v>
      </c>
      <c r="BW97" s="134" t="s">
        <v>86</v>
      </c>
      <c r="BX97" s="134" t="s">
        <v>5</v>
      </c>
      <c r="CL97" s="134" t="s">
        <v>1</v>
      </c>
      <c r="CM97" s="134" t="s">
        <v>71</v>
      </c>
    </row>
    <row r="98" s="7" customFormat="1" ht="16.5" customHeight="1">
      <c r="A98" s="122" t="s">
        <v>75</v>
      </c>
      <c r="B98" s="123"/>
      <c r="C98" s="124"/>
      <c r="D98" s="125" t="s">
        <v>87</v>
      </c>
      <c r="E98" s="125"/>
      <c r="F98" s="125"/>
      <c r="G98" s="125"/>
      <c r="H98" s="125"/>
      <c r="I98" s="126"/>
      <c r="J98" s="125" t="s">
        <v>85</v>
      </c>
      <c r="K98" s="125"/>
      <c r="L98" s="125"/>
      <c r="M98" s="125"/>
      <c r="N98" s="125"/>
      <c r="O98" s="125"/>
      <c r="P98" s="125"/>
      <c r="Q98" s="125"/>
      <c r="R98" s="125"/>
      <c r="S98" s="125"/>
      <c r="T98" s="125"/>
      <c r="U98" s="125"/>
      <c r="V98" s="125"/>
      <c r="W98" s="125"/>
      <c r="X98" s="125"/>
      <c r="Y98" s="125"/>
      <c r="Z98" s="125"/>
      <c r="AA98" s="125"/>
      <c r="AB98" s="125"/>
      <c r="AC98" s="125"/>
      <c r="AD98" s="125"/>
      <c r="AE98" s="125"/>
      <c r="AF98" s="125"/>
      <c r="AG98" s="127">
        <f>'b - Objekt   Elektroinšta...'!J30</f>
        <v>0</v>
      </c>
      <c r="AH98" s="126"/>
      <c r="AI98" s="126"/>
      <c r="AJ98" s="126"/>
      <c r="AK98" s="126"/>
      <c r="AL98" s="126"/>
      <c r="AM98" s="126"/>
      <c r="AN98" s="127">
        <f>SUM(AG98,AT98)</f>
        <v>0</v>
      </c>
      <c r="AO98" s="126"/>
      <c r="AP98" s="126"/>
      <c r="AQ98" s="128" t="s">
        <v>78</v>
      </c>
      <c r="AR98" s="129"/>
      <c r="AS98" s="130">
        <v>0</v>
      </c>
      <c r="AT98" s="131">
        <f>ROUND(SUM(AV98:AW98),3)</f>
        <v>0</v>
      </c>
      <c r="AU98" s="132">
        <f>'b - Objekt   Elektroinšta...'!P122</f>
        <v>0</v>
      </c>
      <c r="AV98" s="131">
        <f>'b - Objekt   Elektroinšta...'!J33</f>
        <v>0</v>
      </c>
      <c r="AW98" s="131">
        <f>'b - Objekt   Elektroinšta...'!J34</f>
        <v>0</v>
      </c>
      <c r="AX98" s="131">
        <f>'b - Objekt   Elektroinšta...'!J35</f>
        <v>0</v>
      </c>
      <c r="AY98" s="131">
        <f>'b - Objekt   Elektroinšta...'!J36</f>
        <v>0</v>
      </c>
      <c r="AZ98" s="131">
        <f>'b - Objekt   Elektroinšta...'!F33</f>
        <v>0</v>
      </c>
      <c r="BA98" s="131">
        <f>'b - Objekt   Elektroinšta...'!F34</f>
        <v>0</v>
      </c>
      <c r="BB98" s="131">
        <f>'b - Objekt   Elektroinšta...'!F35</f>
        <v>0</v>
      </c>
      <c r="BC98" s="131">
        <f>'b - Objekt   Elektroinšta...'!F36</f>
        <v>0</v>
      </c>
      <c r="BD98" s="133">
        <f>'b - Objekt   Elektroinšta...'!F37</f>
        <v>0</v>
      </c>
      <c r="BE98" s="7"/>
      <c r="BT98" s="134" t="s">
        <v>79</v>
      </c>
      <c r="BV98" s="134" t="s">
        <v>73</v>
      </c>
      <c r="BW98" s="134" t="s">
        <v>88</v>
      </c>
      <c r="BX98" s="134" t="s">
        <v>5</v>
      </c>
      <c r="CL98" s="134" t="s">
        <v>1</v>
      </c>
      <c r="CM98" s="134" t="s">
        <v>71</v>
      </c>
    </row>
    <row r="99" s="7" customFormat="1" ht="16.5" customHeight="1">
      <c r="A99" s="122" t="s">
        <v>75</v>
      </c>
      <c r="B99" s="123"/>
      <c r="C99" s="124"/>
      <c r="D99" s="125" t="s">
        <v>89</v>
      </c>
      <c r="E99" s="125"/>
      <c r="F99" s="125"/>
      <c r="G99" s="125"/>
      <c r="H99" s="125"/>
      <c r="I99" s="126"/>
      <c r="J99" s="125" t="s">
        <v>85</v>
      </c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25"/>
      <c r="X99" s="125"/>
      <c r="Y99" s="125"/>
      <c r="Z99" s="125"/>
      <c r="AA99" s="125"/>
      <c r="AB99" s="125"/>
      <c r="AC99" s="125"/>
      <c r="AD99" s="125"/>
      <c r="AE99" s="125"/>
      <c r="AF99" s="125"/>
      <c r="AG99" s="127">
        <f>'c - Objekt   Elektroinšta...'!J30</f>
        <v>0</v>
      </c>
      <c r="AH99" s="126"/>
      <c r="AI99" s="126"/>
      <c r="AJ99" s="126"/>
      <c r="AK99" s="126"/>
      <c r="AL99" s="126"/>
      <c r="AM99" s="126"/>
      <c r="AN99" s="127">
        <f>SUM(AG99,AT99)</f>
        <v>0</v>
      </c>
      <c r="AO99" s="126"/>
      <c r="AP99" s="126"/>
      <c r="AQ99" s="128" t="s">
        <v>78</v>
      </c>
      <c r="AR99" s="129"/>
      <c r="AS99" s="130">
        <v>0</v>
      </c>
      <c r="AT99" s="131">
        <f>ROUND(SUM(AV99:AW99),3)</f>
        <v>0</v>
      </c>
      <c r="AU99" s="132">
        <f>'c - Objekt   Elektroinšta...'!P122</f>
        <v>0</v>
      </c>
      <c r="AV99" s="131">
        <f>'c - Objekt   Elektroinšta...'!J33</f>
        <v>0</v>
      </c>
      <c r="AW99" s="131">
        <f>'c - Objekt   Elektroinšta...'!J34</f>
        <v>0</v>
      </c>
      <c r="AX99" s="131">
        <f>'c - Objekt   Elektroinšta...'!J35</f>
        <v>0</v>
      </c>
      <c r="AY99" s="131">
        <f>'c - Objekt   Elektroinšta...'!J36</f>
        <v>0</v>
      </c>
      <c r="AZ99" s="131">
        <f>'c - Objekt   Elektroinšta...'!F33</f>
        <v>0</v>
      </c>
      <c r="BA99" s="131">
        <f>'c - Objekt   Elektroinšta...'!F34</f>
        <v>0</v>
      </c>
      <c r="BB99" s="131">
        <f>'c - Objekt   Elektroinšta...'!F35</f>
        <v>0</v>
      </c>
      <c r="BC99" s="131">
        <f>'c - Objekt   Elektroinšta...'!F36</f>
        <v>0</v>
      </c>
      <c r="BD99" s="133">
        <f>'c - Objekt   Elektroinšta...'!F37</f>
        <v>0</v>
      </c>
      <c r="BE99" s="7"/>
      <c r="BT99" s="134" t="s">
        <v>79</v>
      </c>
      <c r="BV99" s="134" t="s">
        <v>73</v>
      </c>
      <c r="BW99" s="134" t="s">
        <v>90</v>
      </c>
      <c r="BX99" s="134" t="s">
        <v>5</v>
      </c>
      <c r="CL99" s="134" t="s">
        <v>1</v>
      </c>
      <c r="CM99" s="134" t="s">
        <v>71</v>
      </c>
    </row>
    <row r="100" s="7" customFormat="1" ht="16.5" customHeight="1">
      <c r="A100" s="122" t="s">
        <v>75</v>
      </c>
      <c r="B100" s="123"/>
      <c r="C100" s="124"/>
      <c r="D100" s="125" t="s">
        <v>91</v>
      </c>
      <c r="E100" s="125"/>
      <c r="F100" s="125"/>
      <c r="G100" s="125"/>
      <c r="H100" s="125"/>
      <c r="I100" s="126"/>
      <c r="J100" s="125" t="s">
        <v>92</v>
      </c>
      <c r="K100" s="125"/>
      <c r="L100" s="125"/>
      <c r="M100" s="125"/>
      <c r="N100" s="125"/>
      <c r="O100" s="125"/>
      <c r="P100" s="125"/>
      <c r="Q100" s="125"/>
      <c r="R100" s="125"/>
      <c r="S100" s="125"/>
      <c r="T100" s="125"/>
      <c r="U100" s="125"/>
      <c r="V100" s="125"/>
      <c r="W100" s="125"/>
      <c r="X100" s="125"/>
      <c r="Y100" s="125"/>
      <c r="Z100" s="125"/>
      <c r="AA100" s="125"/>
      <c r="AB100" s="125"/>
      <c r="AC100" s="125"/>
      <c r="AD100" s="125"/>
      <c r="AE100" s="125"/>
      <c r="AF100" s="125"/>
      <c r="AG100" s="127">
        <f>'d - Objekt   Bleskozvod a...'!J30</f>
        <v>0</v>
      </c>
      <c r="AH100" s="126"/>
      <c r="AI100" s="126"/>
      <c r="AJ100" s="126"/>
      <c r="AK100" s="126"/>
      <c r="AL100" s="126"/>
      <c r="AM100" s="126"/>
      <c r="AN100" s="127">
        <f>SUM(AG100,AT100)</f>
        <v>0</v>
      </c>
      <c r="AO100" s="126"/>
      <c r="AP100" s="126"/>
      <c r="AQ100" s="128" t="s">
        <v>78</v>
      </c>
      <c r="AR100" s="129"/>
      <c r="AS100" s="130">
        <v>0</v>
      </c>
      <c r="AT100" s="131">
        <f>ROUND(SUM(AV100:AW100),3)</f>
        <v>0</v>
      </c>
      <c r="AU100" s="132">
        <f>'d - Objekt   Bleskozvod a...'!P120</f>
        <v>0</v>
      </c>
      <c r="AV100" s="131">
        <f>'d - Objekt   Bleskozvod a...'!J33</f>
        <v>0</v>
      </c>
      <c r="AW100" s="131">
        <f>'d - Objekt   Bleskozvod a...'!J34</f>
        <v>0</v>
      </c>
      <c r="AX100" s="131">
        <f>'d - Objekt   Bleskozvod a...'!J35</f>
        <v>0</v>
      </c>
      <c r="AY100" s="131">
        <f>'d - Objekt   Bleskozvod a...'!J36</f>
        <v>0</v>
      </c>
      <c r="AZ100" s="131">
        <f>'d - Objekt   Bleskozvod a...'!F33</f>
        <v>0</v>
      </c>
      <c r="BA100" s="131">
        <f>'d - Objekt   Bleskozvod a...'!F34</f>
        <v>0</v>
      </c>
      <c r="BB100" s="131">
        <f>'d - Objekt   Bleskozvod a...'!F35</f>
        <v>0</v>
      </c>
      <c r="BC100" s="131">
        <f>'d - Objekt   Bleskozvod a...'!F36</f>
        <v>0</v>
      </c>
      <c r="BD100" s="133">
        <f>'d - Objekt   Bleskozvod a...'!F37</f>
        <v>0</v>
      </c>
      <c r="BE100" s="7"/>
      <c r="BT100" s="134" t="s">
        <v>79</v>
      </c>
      <c r="BV100" s="134" t="s">
        <v>73</v>
      </c>
      <c r="BW100" s="134" t="s">
        <v>93</v>
      </c>
      <c r="BX100" s="134" t="s">
        <v>5</v>
      </c>
      <c r="CL100" s="134" t="s">
        <v>1</v>
      </c>
      <c r="CM100" s="134" t="s">
        <v>71</v>
      </c>
    </row>
    <row r="101" s="7" customFormat="1" ht="16.5" customHeight="1">
      <c r="A101" s="122" t="s">
        <v>75</v>
      </c>
      <c r="B101" s="123"/>
      <c r="C101" s="124"/>
      <c r="D101" s="125" t="s">
        <v>94</v>
      </c>
      <c r="E101" s="125"/>
      <c r="F101" s="125"/>
      <c r="G101" s="125"/>
      <c r="H101" s="125"/>
      <c r="I101" s="126"/>
      <c r="J101" s="125" t="s">
        <v>95</v>
      </c>
      <c r="K101" s="125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  <c r="AA101" s="125"/>
      <c r="AB101" s="125"/>
      <c r="AC101" s="125"/>
      <c r="AD101" s="125"/>
      <c r="AE101" s="125"/>
      <c r="AF101" s="125"/>
      <c r="AG101" s="127">
        <f>'04 - SO 04 Zdravotechnika...'!J30</f>
        <v>0</v>
      </c>
      <c r="AH101" s="126"/>
      <c r="AI101" s="126"/>
      <c r="AJ101" s="126"/>
      <c r="AK101" s="126"/>
      <c r="AL101" s="126"/>
      <c r="AM101" s="126"/>
      <c r="AN101" s="127">
        <f>SUM(AG101,AT101)</f>
        <v>0</v>
      </c>
      <c r="AO101" s="126"/>
      <c r="AP101" s="126"/>
      <c r="AQ101" s="128" t="s">
        <v>78</v>
      </c>
      <c r="AR101" s="129"/>
      <c r="AS101" s="130">
        <v>0</v>
      </c>
      <c r="AT101" s="131">
        <f>ROUND(SUM(AV101:AW101),3)</f>
        <v>0</v>
      </c>
      <c r="AU101" s="132">
        <f>'04 - SO 04 Zdravotechnika...'!P134</f>
        <v>0</v>
      </c>
      <c r="AV101" s="131">
        <f>'04 - SO 04 Zdravotechnika...'!J33</f>
        <v>0</v>
      </c>
      <c r="AW101" s="131">
        <f>'04 - SO 04 Zdravotechnika...'!J34</f>
        <v>0</v>
      </c>
      <c r="AX101" s="131">
        <f>'04 - SO 04 Zdravotechnika...'!J35</f>
        <v>0</v>
      </c>
      <c r="AY101" s="131">
        <f>'04 - SO 04 Zdravotechnika...'!J36</f>
        <v>0</v>
      </c>
      <c r="AZ101" s="131">
        <f>'04 - SO 04 Zdravotechnika...'!F33</f>
        <v>0</v>
      </c>
      <c r="BA101" s="131">
        <f>'04 - SO 04 Zdravotechnika...'!F34</f>
        <v>0</v>
      </c>
      <c r="BB101" s="131">
        <f>'04 - SO 04 Zdravotechnika...'!F35</f>
        <v>0</v>
      </c>
      <c r="BC101" s="131">
        <f>'04 - SO 04 Zdravotechnika...'!F36</f>
        <v>0</v>
      </c>
      <c r="BD101" s="133">
        <f>'04 - SO 04 Zdravotechnika...'!F37</f>
        <v>0</v>
      </c>
      <c r="BE101" s="7"/>
      <c r="BT101" s="134" t="s">
        <v>79</v>
      </c>
      <c r="BV101" s="134" t="s">
        <v>73</v>
      </c>
      <c r="BW101" s="134" t="s">
        <v>96</v>
      </c>
      <c r="BX101" s="134" t="s">
        <v>5</v>
      </c>
      <c r="CL101" s="134" t="s">
        <v>1</v>
      </c>
      <c r="CM101" s="134" t="s">
        <v>71</v>
      </c>
    </row>
    <row r="102" s="7" customFormat="1" ht="16.5" customHeight="1">
      <c r="A102" s="122" t="s">
        <v>75</v>
      </c>
      <c r="B102" s="123"/>
      <c r="C102" s="124"/>
      <c r="D102" s="125" t="s">
        <v>97</v>
      </c>
      <c r="E102" s="125"/>
      <c r="F102" s="125"/>
      <c r="G102" s="125"/>
      <c r="H102" s="125"/>
      <c r="I102" s="126"/>
      <c r="J102" s="125" t="s">
        <v>98</v>
      </c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  <c r="AG102" s="127">
        <f>'05 - SO 05 Vykurovanie'!J30</f>
        <v>0</v>
      </c>
      <c r="AH102" s="126"/>
      <c r="AI102" s="126"/>
      <c r="AJ102" s="126"/>
      <c r="AK102" s="126"/>
      <c r="AL102" s="126"/>
      <c r="AM102" s="126"/>
      <c r="AN102" s="127">
        <f>SUM(AG102,AT102)</f>
        <v>0</v>
      </c>
      <c r="AO102" s="126"/>
      <c r="AP102" s="126"/>
      <c r="AQ102" s="128" t="s">
        <v>78</v>
      </c>
      <c r="AR102" s="129"/>
      <c r="AS102" s="130">
        <v>0</v>
      </c>
      <c r="AT102" s="131">
        <f>ROUND(SUM(AV102:AW102),3)</f>
        <v>0</v>
      </c>
      <c r="AU102" s="132">
        <f>'05 - SO 05 Vykurovanie'!P131</f>
        <v>0</v>
      </c>
      <c r="AV102" s="131">
        <f>'05 - SO 05 Vykurovanie'!J33</f>
        <v>0</v>
      </c>
      <c r="AW102" s="131">
        <f>'05 - SO 05 Vykurovanie'!J34</f>
        <v>0</v>
      </c>
      <c r="AX102" s="131">
        <f>'05 - SO 05 Vykurovanie'!J35</f>
        <v>0</v>
      </c>
      <c r="AY102" s="131">
        <f>'05 - SO 05 Vykurovanie'!J36</f>
        <v>0</v>
      </c>
      <c r="AZ102" s="131">
        <f>'05 - SO 05 Vykurovanie'!F33</f>
        <v>0</v>
      </c>
      <c r="BA102" s="131">
        <f>'05 - SO 05 Vykurovanie'!F34</f>
        <v>0</v>
      </c>
      <c r="BB102" s="131">
        <f>'05 - SO 05 Vykurovanie'!F35</f>
        <v>0</v>
      </c>
      <c r="BC102" s="131">
        <f>'05 - SO 05 Vykurovanie'!F36</f>
        <v>0</v>
      </c>
      <c r="BD102" s="133">
        <f>'05 - SO 05 Vykurovanie'!F37</f>
        <v>0</v>
      </c>
      <c r="BE102" s="7"/>
      <c r="BT102" s="134" t="s">
        <v>79</v>
      </c>
      <c r="BV102" s="134" t="s">
        <v>73</v>
      </c>
      <c r="BW102" s="134" t="s">
        <v>99</v>
      </c>
      <c r="BX102" s="134" t="s">
        <v>5</v>
      </c>
      <c r="CL102" s="134" t="s">
        <v>1</v>
      </c>
      <c r="CM102" s="134" t="s">
        <v>71</v>
      </c>
    </row>
    <row r="103" s="7" customFormat="1" ht="16.5" customHeight="1">
      <c r="A103" s="122" t="s">
        <v>75</v>
      </c>
      <c r="B103" s="123"/>
      <c r="C103" s="124"/>
      <c r="D103" s="125" t="s">
        <v>100</v>
      </c>
      <c r="E103" s="125"/>
      <c r="F103" s="125"/>
      <c r="G103" s="125"/>
      <c r="H103" s="125"/>
      <c r="I103" s="126"/>
      <c r="J103" s="125" t="s">
        <v>101</v>
      </c>
      <c r="K103" s="125"/>
      <c r="L103" s="125"/>
      <c r="M103" s="125"/>
      <c r="N103" s="125"/>
      <c r="O103" s="125"/>
      <c r="P103" s="125"/>
      <c r="Q103" s="125"/>
      <c r="R103" s="125"/>
      <c r="S103" s="125"/>
      <c r="T103" s="125"/>
      <c r="U103" s="125"/>
      <c r="V103" s="125"/>
      <c r="W103" s="125"/>
      <c r="X103" s="125"/>
      <c r="Y103" s="125"/>
      <c r="Z103" s="125"/>
      <c r="AA103" s="125"/>
      <c r="AB103" s="125"/>
      <c r="AC103" s="125"/>
      <c r="AD103" s="125"/>
      <c r="AE103" s="125"/>
      <c r="AF103" s="125"/>
      <c r="AG103" s="127">
        <f>'06 - SO 06 Spevnená plocha'!J30</f>
        <v>0</v>
      </c>
      <c r="AH103" s="126"/>
      <c r="AI103" s="126"/>
      <c r="AJ103" s="126"/>
      <c r="AK103" s="126"/>
      <c r="AL103" s="126"/>
      <c r="AM103" s="126"/>
      <c r="AN103" s="127">
        <f>SUM(AG103,AT103)</f>
        <v>0</v>
      </c>
      <c r="AO103" s="126"/>
      <c r="AP103" s="126"/>
      <c r="AQ103" s="128" t="s">
        <v>78</v>
      </c>
      <c r="AR103" s="129"/>
      <c r="AS103" s="130">
        <v>0</v>
      </c>
      <c r="AT103" s="131">
        <f>ROUND(SUM(AV103:AW103),3)</f>
        <v>0</v>
      </c>
      <c r="AU103" s="132">
        <f>'06 - SO 06 Spevnená plocha'!P125</f>
        <v>0</v>
      </c>
      <c r="AV103" s="131">
        <f>'06 - SO 06 Spevnená plocha'!J33</f>
        <v>0</v>
      </c>
      <c r="AW103" s="131">
        <f>'06 - SO 06 Spevnená plocha'!J34</f>
        <v>0</v>
      </c>
      <c r="AX103" s="131">
        <f>'06 - SO 06 Spevnená plocha'!J35</f>
        <v>0</v>
      </c>
      <c r="AY103" s="131">
        <f>'06 - SO 06 Spevnená plocha'!J36</f>
        <v>0</v>
      </c>
      <c r="AZ103" s="131">
        <f>'06 - SO 06 Spevnená plocha'!F33</f>
        <v>0</v>
      </c>
      <c r="BA103" s="131">
        <f>'06 - SO 06 Spevnená plocha'!F34</f>
        <v>0</v>
      </c>
      <c r="BB103" s="131">
        <f>'06 - SO 06 Spevnená plocha'!F35</f>
        <v>0</v>
      </c>
      <c r="BC103" s="131">
        <f>'06 - SO 06 Spevnená plocha'!F36</f>
        <v>0</v>
      </c>
      <c r="BD103" s="133">
        <f>'06 - SO 06 Spevnená plocha'!F37</f>
        <v>0</v>
      </c>
      <c r="BE103" s="7"/>
      <c r="BT103" s="134" t="s">
        <v>79</v>
      </c>
      <c r="BV103" s="134" t="s">
        <v>73</v>
      </c>
      <c r="BW103" s="134" t="s">
        <v>102</v>
      </c>
      <c r="BX103" s="134" t="s">
        <v>5</v>
      </c>
      <c r="CL103" s="134" t="s">
        <v>1</v>
      </c>
      <c r="CM103" s="134" t="s">
        <v>71</v>
      </c>
    </row>
    <row r="104" s="7" customFormat="1" ht="16.5" customHeight="1">
      <c r="A104" s="122" t="s">
        <v>75</v>
      </c>
      <c r="B104" s="123"/>
      <c r="C104" s="124"/>
      <c r="D104" s="125" t="s">
        <v>103</v>
      </c>
      <c r="E104" s="125"/>
      <c r="F104" s="125"/>
      <c r="G104" s="125"/>
      <c r="H104" s="125"/>
      <c r="I104" s="126"/>
      <c r="J104" s="125" t="s">
        <v>104</v>
      </c>
      <c r="K104" s="125"/>
      <c r="L104" s="125"/>
      <c r="M104" s="125"/>
      <c r="N104" s="125"/>
      <c r="O104" s="125"/>
      <c r="P104" s="125"/>
      <c r="Q104" s="125"/>
      <c r="R104" s="125"/>
      <c r="S104" s="125"/>
      <c r="T104" s="125"/>
      <c r="U104" s="125"/>
      <c r="V104" s="125"/>
      <c r="W104" s="125"/>
      <c r="X104" s="125"/>
      <c r="Y104" s="125"/>
      <c r="Z104" s="125"/>
      <c r="AA104" s="125"/>
      <c r="AB104" s="125"/>
      <c r="AC104" s="125"/>
      <c r="AD104" s="125"/>
      <c r="AE104" s="125"/>
      <c r="AF104" s="125"/>
      <c r="AG104" s="127">
        <f>'07 - SO 07 Plynoinštalácia'!J30</f>
        <v>0</v>
      </c>
      <c r="AH104" s="126"/>
      <c r="AI104" s="126"/>
      <c r="AJ104" s="126"/>
      <c r="AK104" s="126"/>
      <c r="AL104" s="126"/>
      <c r="AM104" s="126"/>
      <c r="AN104" s="127">
        <f>SUM(AG104,AT104)</f>
        <v>0</v>
      </c>
      <c r="AO104" s="126"/>
      <c r="AP104" s="126"/>
      <c r="AQ104" s="128" t="s">
        <v>78</v>
      </c>
      <c r="AR104" s="129"/>
      <c r="AS104" s="130">
        <v>0</v>
      </c>
      <c r="AT104" s="131">
        <f>ROUND(SUM(AV104:AW104),3)</f>
        <v>0</v>
      </c>
      <c r="AU104" s="132">
        <f>'07 - SO 07 Plynoinštalácia'!P124</f>
        <v>0</v>
      </c>
      <c r="AV104" s="131">
        <f>'07 - SO 07 Plynoinštalácia'!J33</f>
        <v>0</v>
      </c>
      <c r="AW104" s="131">
        <f>'07 - SO 07 Plynoinštalácia'!J34</f>
        <v>0</v>
      </c>
      <c r="AX104" s="131">
        <f>'07 - SO 07 Plynoinštalácia'!J35</f>
        <v>0</v>
      </c>
      <c r="AY104" s="131">
        <f>'07 - SO 07 Plynoinštalácia'!J36</f>
        <v>0</v>
      </c>
      <c r="AZ104" s="131">
        <f>'07 - SO 07 Plynoinštalácia'!F33</f>
        <v>0</v>
      </c>
      <c r="BA104" s="131">
        <f>'07 - SO 07 Plynoinštalácia'!F34</f>
        <v>0</v>
      </c>
      <c r="BB104" s="131">
        <f>'07 - SO 07 Plynoinštalácia'!F35</f>
        <v>0</v>
      </c>
      <c r="BC104" s="131">
        <f>'07 - SO 07 Plynoinštalácia'!F36</f>
        <v>0</v>
      </c>
      <c r="BD104" s="133">
        <f>'07 - SO 07 Plynoinštalácia'!F37</f>
        <v>0</v>
      </c>
      <c r="BE104" s="7"/>
      <c r="BT104" s="134" t="s">
        <v>79</v>
      </c>
      <c r="BV104" s="134" t="s">
        <v>73</v>
      </c>
      <c r="BW104" s="134" t="s">
        <v>105</v>
      </c>
      <c r="BX104" s="134" t="s">
        <v>5</v>
      </c>
      <c r="CL104" s="134" t="s">
        <v>1</v>
      </c>
      <c r="CM104" s="134" t="s">
        <v>71</v>
      </c>
    </row>
    <row r="105" s="7" customFormat="1" ht="16.5" customHeight="1">
      <c r="A105" s="122" t="s">
        <v>75</v>
      </c>
      <c r="B105" s="123"/>
      <c r="C105" s="124"/>
      <c r="D105" s="125" t="s">
        <v>106</v>
      </c>
      <c r="E105" s="125"/>
      <c r="F105" s="125"/>
      <c r="G105" s="125"/>
      <c r="H105" s="125"/>
      <c r="I105" s="126"/>
      <c r="J105" s="125" t="s">
        <v>107</v>
      </c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125"/>
      <c r="X105" s="125"/>
      <c r="Y105" s="125"/>
      <c r="Z105" s="125"/>
      <c r="AA105" s="125"/>
      <c r="AB105" s="125"/>
      <c r="AC105" s="125"/>
      <c r="AD105" s="125"/>
      <c r="AE105" s="125"/>
      <c r="AF105" s="125"/>
      <c r="AG105" s="127">
        <f>'08 - SO 08 Prípojka kanal...'!J30</f>
        <v>0</v>
      </c>
      <c r="AH105" s="126"/>
      <c r="AI105" s="126"/>
      <c r="AJ105" s="126"/>
      <c r="AK105" s="126"/>
      <c r="AL105" s="126"/>
      <c r="AM105" s="126"/>
      <c r="AN105" s="127">
        <f>SUM(AG105,AT105)</f>
        <v>0</v>
      </c>
      <c r="AO105" s="126"/>
      <c r="AP105" s="126"/>
      <c r="AQ105" s="128" t="s">
        <v>78</v>
      </c>
      <c r="AR105" s="129"/>
      <c r="AS105" s="130">
        <v>0</v>
      </c>
      <c r="AT105" s="131">
        <f>ROUND(SUM(AV105:AW105),3)</f>
        <v>0</v>
      </c>
      <c r="AU105" s="132">
        <f>'08 - SO 08 Prípojka kanal...'!P122</f>
        <v>0</v>
      </c>
      <c r="AV105" s="131">
        <f>'08 - SO 08 Prípojka kanal...'!J33</f>
        <v>0</v>
      </c>
      <c r="AW105" s="131">
        <f>'08 - SO 08 Prípojka kanal...'!J34</f>
        <v>0</v>
      </c>
      <c r="AX105" s="131">
        <f>'08 - SO 08 Prípojka kanal...'!J35</f>
        <v>0</v>
      </c>
      <c r="AY105" s="131">
        <f>'08 - SO 08 Prípojka kanal...'!J36</f>
        <v>0</v>
      </c>
      <c r="AZ105" s="131">
        <f>'08 - SO 08 Prípojka kanal...'!F33</f>
        <v>0</v>
      </c>
      <c r="BA105" s="131">
        <f>'08 - SO 08 Prípojka kanal...'!F34</f>
        <v>0</v>
      </c>
      <c r="BB105" s="131">
        <f>'08 - SO 08 Prípojka kanal...'!F35</f>
        <v>0</v>
      </c>
      <c r="BC105" s="131">
        <f>'08 - SO 08 Prípojka kanal...'!F36</f>
        <v>0</v>
      </c>
      <c r="BD105" s="133">
        <f>'08 - SO 08 Prípojka kanal...'!F37</f>
        <v>0</v>
      </c>
      <c r="BE105" s="7"/>
      <c r="BT105" s="134" t="s">
        <v>79</v>
      </c>
      <c r="BV105" s="134" t="s">
        <v>73</v>
      </c>
      <c r="BW105" s="134" t="s">
        <v>108</v>
      </c>
      <c r="BX105" s="134" t="s">
        <v>5</v>
      </c>
      <c r="CL105" s="134" t="s">
        <v>1</v>
      </c>
      <c r="CM105" s="134" t="s">
        <v>71</v>
      </c>
    </row>
    <row r="106" s="7" customFormat="1" ht="16.5" customHeight="1">
      <c r="A106" s="122" t="s">
        <v>75</v>
      </c>
      <c r="B106" s="123"/>
      <c r="C106" s="124"/>
      <c r="D106" s="125" t="s">
        <v>109</v>
      </c>
      <c r="E106" s="125"/>
      <c r="F106" s="125"/>
      <c r="G106" s="125"/>
      <c r="H106" s="125"/>
      <c r="I106" s="126"/>
      <c r="J106" s="125" t="s">
        <v>110</v>
      </c>
      <c r="K106" s="125"/>
      <c r="L106" s="125"/>
      <c r="M106" s="125"/>
      <c r="N106" s="125"/>
      <c r="O106" s="125"/>
      <c r="P106" s="125"/>
      <c r="Q106" s="125"/>
      <c r="R106" s="125"/>
      <c r="S106" s="125"/>
      <c r="T106" s="125"/>
      <c r="U106" s="125"/>
      <c r="V106" s="125"/>
      <c r="W106" s="125"/>
      <c r="X106" s="125"/>
      <c r="Y106" s="125"/>
      <c r="Z106" s="125"/>
      <c r="AA106" s="125"/>
      <c r="AB106" s="125"/>
      <c r="AC106" s="125"/>
      <c r="AD106" s="125"/>
      <c r="AE106" s="125"/>
      <c r="AF106" s="125"/>
      <c r="AG106" s="127">
        <f>'09 - SO 09 Prípojka plyn'!J30</f>
        <v>0</v>
      </c>
      <c r="AH106" s="126"/>
      <c r="AI106" s="126"/>
      <c r="AJ106" s="126"/>
      <c r="AK106" s="126"/>
      <c r="AL106" s="126"/>
      <c r="AM106" s="126"/>
      <c r="AN106" s="127">
        <f>SUM(AG106,AT106)</f>
        <v>0</v>
      </c>
      <c r="AO106" s="126"/>
      <c r="AP106" s="126"/>
      <c r="AQ106" s="128" t="s">
        <v>78</v>
      </c>
      <c r="AR106" s="129"/>
      <c r="AS106" s="130">
        <v>0</v>
      </c>
      <c r="AT106" s="131">
        <f>ROUND(SUM(AV106:AW106),3)</f>
        <v>0</v>
      </c>
      <c r="AU106" s="132">
        <f>'09 - SO 09 Prípojka plyn'!P123</f>
        <v>0</v>
      </c>
      <c r="AV106" s="131">
        <f>'09 - SO 09 Prípojka plyn'!J33</f>
        <v>0</v>
      </c>
      <c r="AW106" s="131">
        <f>'09 - SO 09 Prípojka plyn'!J34</f>
        <v>0</v>
      </c>
      <c r="AX106" s="131">
        <f>'09 - SO 09 Prípojka plyn'!J35</f>
        <v>0</v>
      </c>
      <c r="AY106" s="131">
        <f>'09 - SO 09 Prípojka plyn'!J36</f>
        <v>0</v>
      </c>
      <c r="AZ106" s="131">
        <f>'09 - SO 09 Prípojka plyn'!F33</f>
        <v>0</v>
      </c>
      <c r="BA106" s="131">
        <f>'09 - SO 09 Prípojka plyn'!F34</f>
        <v>0</v>
      </c>
      <c r="BB106" s="131">
        <f>'09 - SO 09 Prípojka plyn'!F35</f>
        <v>0</v>
      </c>
      <c r="BC106" s="131">
        <f>'09 - SO 09 Prípojka plyn'!F36</f>
        <v>0</v>
      </c>
      <c r="BD106" s="133">
        <f>'09 - SO 09 Prípojka plyn'!F37</f>
        <v>0</v>
      </c>
      <c r="BE106" s="7"/>
      <c r="BT106" s="134" t="s">
        <v>79</v>
      </c>
      <c r="BV106" s="134" t="s">
        <v>73</v>
      </c>
      <c r="BW106" s="134" t="s">
        <v>111</v>
      </c>
      <c r="BX106" s="134" t="s">
        <v>5</v>
      </c>
      <c r="CL106" s="134" t="s">
        <v>1</v>
      </c>
      <c r="CM106" s="134" t="s">
        <v>71</v>
      </c>
    </row>
    <row r="107" s="7" customFormat="1" ht="16.5" customHeight="1">
      <c r="A107" s="122" t="s">
        <v>75</v>
      </c>
      <c r="B107" s="123"/>
      <c r="C107" s="124"/>
      <c r="D107" s="125" t="s">
        <v>112</v>
      </c>
      <c r="E107" s="125"/>
      <c r="F107" s="125"/>
      <c r="G107" s="125"/>
      <c r="H107" s="125"/>
      <c r="I107" s="126"/>
      <c r="J107" s="125" t="s">
        <v>113</v>
      </c>
      <c r="K107" s="125"/>
      <c r="L107" s="125"/>
      <c r="M107" s="125"/>
      <c r="N107" s="125"/>
      <c r="O107" s="125"/>
      <c r="P107" s="125"/>
      <c r="Q107" s="125"/>
      <c r="R107" s="125"/>
      <c r="S107" s="125"/>
      <c r="T107" s="125"/>
      <c r="U107" s="125"/>
      <c r="V107" s="125"/>
      <c r="W107" s="125"/>
      <c r="X107" s="125"/>
      <c r="Y107" s="125"/>
      <c r="Z107" s="125"/>
      <c r="AA107" s="125"/>
      <c r="AB107" s="125"/>
      <c r="AC107" s="125"/>
      <c r="AD107" s="125"/>
      <c r="AE107" s="125"/>
      <c r="AF107" s="125"/>
      <c r="AG107" s="127">
        <f>'10 - SO 10 Prípojka vody'!J30</f>
        <v>0</v>
      </c>
      <c r="AH107" s="126"/>
      <c r="AI107" s="126"/>
      <c r="AJ107" s="126"/>
      <c r="AK107" s="126"/>
      <c r="AL107" s="126"/>
      <c r="AM107" s="126"/>
      <c r="AN107" s="127">
        <f>SUM(AG107,AT107)</f>
        <v>0</v>
      </c>
      <c r="AO107" s="126"/>
      <c r="AP107" s="126"/>
      <c r="AQ107" s="128" t="s">
        <v>78</v>
      </c>
      <c r="AR107" s="129"/>
      <c r="AS107" s="130">
        <v>0</v>
      </c>
      <c r="AT107" s="131">
        <f>ROUND(SUM(AV107:AW107),3)</f>
        <v>0</v>
      </c>
      <c r="AU107" s="132">
        <f>'10 - SO 10 Prípojka vody'!P128</f>
        <v>0</v>
      </c>
      <c r="AV107" s="131">
        <f>'10 - SO 10 Prípojka vody'!J33</f>
        <v>0</v>
      </c>
      <c r="AW107" s="131">
        <f>'10 - SO 10 Prípojka vody'!J34</f>
        <v>0</v>
      </c>
      <c r="AX107" s="131">
        <f>'10 - SO 10 Prípojka vody'!J35</f>
        <v>0</v>
      </c>
      <c r="AY107" s="131">
        <f>'10 - SO 10 Prípojka vody'!J36</f>
        <v>0</v>
      </c>
      <c r="AZ107" s="131">
        <f>'10 - SO 10 Prípojka vody'!F33</f>
        <v>0</v>
      </c>
      <c r="BA107" s="131">
        <f>'10 - SO 10 Prípojka vody'!F34</f>
        <v>0</v>
      </c>
      <c r="BB107" s="131">
        <f>'10 - SO 10 Prípojka vody'!F35</f>
        <v>0</v>
      </c>
      <c r="BC107" s="131">
        <f>'10 - SO 10 Prípojka vody'!F36</f>
        <v>0</v>
      </c>
      <c r="BD107" s="133">
        <f>'10 - SO 10 Prípojka vody'!F37</f>
        <v>0</v>
      </c>
      <c r="BE107" s="7"/>
      <c r="BT107" s="134" t="s">
        <v>79</v>
      </c>
      <c r="BV107" s="134" t="s">
        <v>73</v>
      </c>
      <c r="BW107" s="134" t="s">
        <v>114</v>
      </c>
      <c r="BX107" s="134" t="s">
        <v>5</v>
      </c>
      <c r="CL107" s="134" t="s">
        <v>1</v>
      </c>
      <c r="CM107" s="134" t="s">
        <v>71</v>
      </c>
    </row>
    <row r="108" s="7" customFormat="1" ht="16.5" customHeight="1">
      <c r="A108" s="122" t="s">
        <v>75</v>
      </c>
      <c r="B108" s="123"/>
      <c r="C108" s="124"/>
      <c r="D108" s="125" t="s">
        <v>115</v>
      </c>
      <c r="E108" s="125"/>
      <c r="F108" s="125"/>
      <c r="G108" s="125"/>
      <c r="H108" s="125"/>
      <c r="I108" s="126"/>
      <c r="J108" s="125" t="s">
        <v>116</v>
      </c>
      <c r="K108" s="125"/>
      <c r="L108" s="125"/>
      <c r="M108" s="125"/>
      <c r="N108" s="125"/>
      <c r="O108" s="125"/>
      <c r="P108" s="125"/>
      <c r="Q108" s="125"/>
      <c r="R108" s="125"/>
      <c r="S108" s="125"/>
      <c r="T108" s="125"/>
      <c r="U108" s="125"/>
      <c r="V108" s="125"/>
      <c r="W108" s="125"/>
      <c r="X108" s="125"/>
      <c r="Y108" s="125"/>
      <c r="Z108" s="125"/>
      <c r="AA108" s="125"/>
      <c r="AB108" s="125"/>
      <c r="AC108" s="125"/>
      <c r="AD108" s="125"/>
      <c r="AE108" s="125"/>
      <c r="AF108" s="125"/>
      <c r="AG108" s="127">
        <f>'11 - SO 11 Oplotenie'!J30</f>
        <v>0</v>
      </c>
      <c r="AH108" s="126"/>
      <c r="AI108" s="126"/>
      <c r="AJ108" s="126"/>
      <c r="AK108" s="126"/>
      <c r="AL108" s="126"/>
      <c r="AM108" s="126"/>
      <c r="AN108" s="127">
        <f>SUM(AG108,AT108)</f>
        <v>0</v>
      </c>
      <c r="AO108" s="126"/>
      <c r="AP108" s="126"/>
      <c r="AQ108" s="128" t="s">
        <v>78</v>
      </c>
      <c r="AR108" s="129"/>
      <c r="AS108" s="135">
        <v>0</v>
      </c>
      <c r="AT108" s="136">
        <f>ROUND(SUM(AV108:AW108),3)</f>
        <v>0</v>
      </c>
      <c r="AU108" s="137">
        <f>'11 - SO 11 Oplotenie'!P122</f>
        <v>0</v>
      </c>
      <c r="AV108" s="136">
        <f>'11 - SO 11 Oplotenie'!J33</f>
        <v>0</v>
      </c>
      <c r="AW108" s="136">
        <f>'11 - SO 11 Oplotenie'!J34</f>
        <v>0</v>
      </c>
      <c r="AX108" s="136">
        <f>'11 - SO 11 Oplotenie'!J35</f>
        <v>0</v>
      </c>
      <c r="AY108" s="136">
        <f>'11 - SO 11 Oplotenie'!J36</f>
        <v>0</v>
      </c>
      <c r="AZ108" s="136">
        <f>'11 - SO 11 Oplotenie'!F33</f>
        <v>0</v>
      </c>
      <c r="BA108" s="136">
        <f>'11 - SO 11 Oplotenie'!F34</f>
        <v>0</v>
      </c>
      <c r="BB108" s="136">
        <f>'11 - SO 11 Oplotenie'!F35</f>
        <v>0</v>
      </c>
      <c r="BC108" s="136">
        <f>'11 - SO 11 Oplotenie'!F36</f>
        <v>0</v>
      </c>
      <c r="BD108" s="138">
        <f>'11 - SO 11 Oplotenie'!F37</f>
        <v>0</v>
      </c>
      <c r="BE108" s="7"/>
      <c r="BT108" s="134" t="s">
        <v>79</v>
      </c>
      <c r="BV108" s="134" t="s">
        <v>73</v>
      </c>
      <c r="BW108" s="134" t="s">
        <v>117</v>
      </c>
      <c r="BX108" s="134" t="s">
        <v>5</v>
      </c>
      <c r="CL108" s="134" t="s">
        <v>1</v>
      </c>
      <c r="CM108" s="134" t="s">
        <v>71</v>
      </c>
    </row>
    <row r="109" s="2" customFormat="1" ht="30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41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="2" customFormat="1" ht="6.96" customHeight="1">
      <c r="A110" s="35"/>
      <c r="B110" s="69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  <c r="AM110" s="70"/>
      <c r="AN110" s="70"/>
      <c r="AO110" s="70"/>
      <c r="AP110" s="70"/>
      <c r="AQ110" s="70"/>
      <c r="AR110" s="41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</sheetData>
  <sheetProtection sheet="1" formatColumns="0" formatRows="0" objects="1" scenarios="1" spinCount="100000" saltValue="7Az5WILcdzype3rpGi4Nln4uDQa5gThxWJMZjuj5Q/RGotXlC9Vfa+FQ8myRYrxfo7WCeS2UEtLNd1+07rBROg==" hashValue="F7LJkpSb2FG0t2t5pORmTlM38iO0FU/v8d7IqKi3ahR1PjczDY2vt7zsNFmgVxhY3uCK6NN5HQQ1vrSMxMk61A==" algorithmName="SHA-512" password="CC35"/>
  <mergeCells count="94">
    <mergeCell ref="C92:G92"/>
    <mergeCell ref="D101:H101"/>
    <mergeCell ref="D98:H98"/>
    <mergeCell ref="D95:H95"/>
    <mergeCell ref="D99:H99"/>
    <mergeCell ref="D100:H100"/>
    <mergeCell ref="D96:H96"/>
    <mergeCell ref="D97:H97"/>
    <mergeCell ref="D102:H102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L85:AO85"/>
    <mergeCell ref="D105:H105"/>
    <mergeCell ref="J105:AF105"/>
    <mergeCell ref="D106:H106"/>
    <mergeCell ref="J106:AF106"/>
    <mergeCell ref="D107:H107"/>
    <mergeCell ref="J107:AF107"/>
    <mergeCell ref="D108:H108"/>
    <mergeCell ref="J108:AF108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104:AM104"/>
    <mergeCell ref="AG96:AM96"/>
    <mergeCell ref="AG98:AM98"/>
    <mergeCell ref="AM87:AN87"/>
    <mergeCell ref="AM89:AP89"/>
    <mergeCell ref="AM90:AP90"/>
    <mergeCell ref="AN104:AP104"/>
    <mergeCell ref="AN103:AP103"/>
    <mergeCell ref="AN97:AP97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94:AP94"/>
  </mergeCells>
  <hyperlinks>
    <hyperlink ref="A95" location="'01 - SO 01 Búracie práce'!C2" display="/"/>
    <hyperlink ref="A96" location="'02 - SO 02- Architektúra'!C2" display="/"/>
    <hyperlink ref="A97" location="'a - Objekt   Elektroinšta...'!C2" display="/"/>
    <hyperlink ref="A98" location="'b - Objekt   Elektroinšta...'!C2" display="/"/>
    <hyperlink ref="A99" location="'c - Objekt   Elektroinšta...'!C2" display="/"/>
    <hyperlink ref="A100" location="'d - Objekt   Bleskozvod a...'!C2" display="/"/>
    <hyperlink ref="A101" location="'04 - SO 04 Zdravotechnika...'!C2" display="/"/>
    <hyperlink ref="A102" location="'05 - SO 05 Vykurovanie'!C2" display="/"/>
    <hyperlink ref="A103" location="'06 - SO 06 Spevnená plocha'!C2" display="/"/>
    <hyperlink ref="A104" location="'07 - SO 07 Plynoinštalácia'!C2" display="/"/>
    <hyperlink ref="A105" location="'08 - SO 08 Prípojka kanal...'!C2" display="/"/>
    <hyperlink ref="A106" location="'09 - SO 09 Prípojka plyn'!C2" display="/"/>
    <hyperlink ref="A107" location="'10 - SO 10 Prípojka vody'!C2" display="/"/>
    <hyperlink ref="A108" location="'11 - SO 11 Oplotenie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102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71</v>
      </c>
    </row>
    <row r="4" s="1" customFormat="1" ht="24.96" customHeight="1">
      <c r="B4" s="17"/>
      <c r="D4" s="141" t="s">
        <v>118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14</v>
      </c>
      <c r="L6" s="17"/>
    </row>
    <row r="7" s="1" customFormat="1" ht="16.5" customHeight="1">
      <c r="B7" s="17"/>
      <c r="E7" s="144" t="str">
        <f>'Rekapitulácia stavby'!K6</f>
        <v>Denný stacionár v meste Tlmače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119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2017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16</v>
      </c>
      <c r="E11" s="35"/>
      <c r="F11" s="146" t="s">
        <v>1</v>
      </c>
      <c r="G11" s="35"/>
      <c r="H11" s="35"/>
      <c r="I11" s="143" t="s">
        <v>17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18</v>
      </c>
      <c r="E12" s="35"/>
      <c r="F12" s="146" t="s">
        <v>19</v>
      </c>
      <c r="G12" s="35"/>
      <c r="H12" s="35"/>
      <c r="I12" s="143" t="s">
        <v>20</v>
      </c>
      <c r="J12" s="147" t="str">
        <f>'Rekapitulácia stavby'!AN8</f>
        <v>29. 6. 2022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22</v>
      </c>
      <c r="E14" s="35"/>
      <c r="F14" s="35"/>
      <c r="G14" s="35"/>
      <c r="H14" s="35"/>
      <c r="I14" s="143" t="s">
        <v>23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24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25</v>
      </c>
      <c r="E17" s="35"/>
      <c r="F17" s="35"/>
      <c r="G17" s="35"/>
      <c r="H17" s="35"/>
      <c r="I17" s="143" t="s">
        <v>23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24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27</v>
      </c>
      <c r="E20" s="35"/>
      <c r="F20" s="35"/>
      <c r="G20" s="35"/>
      <c r="H20" s="35"/>
      <c r="I20" s="143" t="s">
        <v>23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24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29</v>
      </c>
      <c r="E23" s="35"/>
      <c r="F23" s="35"/>
      <c r="G23" s="35"/>
      <c r="H23" s="35"/>
      <c r="I23" s="143" t="s">
        <v>23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24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30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31</v>
      </c>
      <c r="E30" s="35"/>
      <c r="F30" s="35"/>
      <c r="G30" s="35"/>
      <c r="H30" s="35"/>
      <c r="I30" s="35"/>
      <c r="J30" s="154">
        <f>ROUND(J125, 3)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33</v>
      </c>
      <c r="G32" s="35"/>
      <c r="H32" s="35"/>
      <c r="I32" s="155" t="s">
        <v>32</v>
      </c>
      <c r="J32" s="155" t="s">
        <v>34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35</v>
      </c>
      <c r="E33" s="157" t="s">
        <v>36</v>
      </c>
      <c r="F33" s="158">
        <f>ROUND((SUM(BE125:BE165)),  3)</f>
        <v>0</v>
      </c>
      <c r="G33" s="159"/>
      <c r="H33" s="159"/>
      <c r="I33" s="160">
        <v>0.20000000000000001</v>
      </c>
      <c r="J33" s="158">
        <f>ROUND(((SUM(BE125:BE165))*I33),  3)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37</v>
      </c>
      <c r="F34" s="158">
        <f>ROUND((SUM(BF125:BF165)),  3)</f>
        <v>0</v>
      </c>
      <c r="G34" s="159"/>
      <c r="H34" s="159"/>
      <c r="I34" s="160">
        <v>0.20000000000000001</v>
      </c>
      <c r="J34" s="158">
        <f>ROUND(((SUM(BF125:BF165))*I34),  3)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38</v>
      </c>
      <c r="F35" s="161">
        <f>ROUND((SUM(BG125:BG165)),  3)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39</v>
      </c>
      <c r="F36" s="161">
        <f>ROUND((SUM(BH125:BH165)),  3)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40</v>
      </c>
      <c r="F37" s="158">
        <f>ROUND((SUM(BI125:BI165)),  3)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41</v>
      </c>
      <c r="E39" s="165"/>
      <c r="F39" s="165"/>
      <c r="G39" s="166" t="s">
        <v>42</v>
      </c>
      <c r="H39" s="167" t="s">
        <v>43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44</v>
      </c>
      <c r="E50" s="171"/>
      <c r="F50" s="171"/>
      <c r="G50" s="170" t="s">
        <v>45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46</v>
      </c>
      <c r="E61" s="173"/>
      <c r="F61" s="174" t="s">
        <v>47</v>
      </c>
      <c r="G61" s="172" t="s">
        <v>46</v>
      </c>
      <c r="H61" s="173"/>
      <c r="I61" s="173"/>
      <c r="J61" s="175" t="s">
        <v>47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48</v>
      </c>
      <c r="E65" s="176"/>
      <c r="F65" s="176"/>
      <c r="G65" s="170" t="s">
        <v>49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46</v>
      </c>
      <c r="E76" s="173"/>
      <c r="F76" s="174" t="s">
        <v>47</v>
      </c>
      <c r="G76" s="172" t="s">
        <v>46</v>
      </c>
      <c r="H76" s="173"/>
      <c r="I76" s="173"/>
      <c r="J76" s="175" t="s">
        <v>47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121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1" t="str">
        <f>E7</f>
        <v>Denný stacionár v meste Tlmače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119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06 - SO 06 Spevnená plocha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18</v>
      </c>
      <c r="D89" s="37"/>
      <c r="E89" s="37"/>
      <c r="F89" s="24" t="str">
        <f>F12</f>
        <v xml:space="preserve"> </v>
      </c>
      <c r="G89" s="37"/>
      <c r="H89" s="37"/>
      <c r="I89" s="29" t="s">
        <v>20</v>
      </c>
      <c r="J89" s="82" t="str">
        <f>IF(J12="","",J12)</f>
        <v>29. 6. 2022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22</v>
      </c>
      <c r="D91" s="37"/>
      <c r="E91" s="37"/>
      <c r="F91" s="24" t="str">
        <f>E15</f>
        <v xml:space="preserve"> </v>
      </c>
      <c r="G91" s="37"/>
      <c r="H91" s="37"/>
      <c r="I91" s="29" t="s">
        <v>27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25</v>
      </c>
      <c r="D92" s="37"/>
      <c r="E92" s="37"/>
      <c r="F92" s="24" t="str">
        <f>IF(E18="","",E18)</f>
        <v>Vyplň údaj</v>
      </c>
      <c r="G92" s="37"/>
      <c r="H92" s="37"/>
      <c r="I92" s="29" t="s">
        <v>29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122</v>
      </c>
      <c r="D94" s="183"/>
      <c r="E94" s="183"/>
      <c r="F94" s="183"/>
      <c r="G94" s="183"/>
      <c r="H94" s="183"/>
      <c r="I94" s="183"/>
      <c r="J94" s="184" t="s">
        <v>123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124</v>
      </c>
      <c r="D96" s="37"/>
      <c r="E96" s="37"/>
      <c r="F96" s="37"/>
      <c r="G96" s="37"/>
      <c r="H96" s="37"/>
      <c r="I96" s="37"/>
      <c r="J96" s="113">
        <f>J125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125</v>
      </c>
    </row>
    <row r="97" s="9" customFormat="1" ht="24.96" customHeight="1">
      <c r="A97" s="9"/>
      <c r="B97" s="186"/>
      <c r="C97" s="187"/>
      <c r="D97" s="188" t="s">
        <v>126</v>
      </c>
      <c r="E97" s="189"/>
      <c r="F97" s="189"/>
      <c r="G97" s="189"/>
      <c r="H97" s="189"/>
      <c r="I97" s="189"/>
      <c r="J97" s="190">
        <f>J126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127</v>
      </c>
      <c r="E98" s="195"/>
      <c r="F98" s="195"/>
      <c r="G98" s="195"/>
      <c r="H98" s="195"/>
      <c r="I98" s="195"/>
      <c r="J98" s="196">
        <f>J127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2"/>
      <c r="C99" s="193"/>
      <c r="D99" s="194" t="s">
        <v>2018</v>
      </c>
      <c r="E99" s="195"/>
      <c r="F99" s="195"/>
      <c r="G99" s="195"/>
      <c r="H99" s="195"/>
      <c r="I99" s="195"/>
      <c r="J99" s="196">
        <f>J136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2"/>
      <c r="C100" s="193"/>
      <c r="D100" s="194" t="s">
        <v>128</v>
      </c>
      <c r="E100" s="195"/>
      <c r="F100" s="195"/>
      <c r="G100" s="195"/>
      <c r="H100" s="195"/>
      <c r="I100" s="195"/>
      <c r="J100" s="196">
        <f>J142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2"/>
      <c r="C101" s="193"/>
      <c r="D101" s="194" t="s">
        <v>129</v>
      </c>
      <c r="E101" s="195"/>
      <c r="F101" s="195"/>
      <c r="G101" s="195"/>
      <c r="H101" s="195"/>
      <c r="I101" s="195"/>
      <c r="J101" s="196">
        <f>J155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6"/>
      <c r="C102" s="187"/>
      <c r="D102" s="188" t="s">
        <v>130</v>
      </c>
      <c r="E102" s="189"/>
      <c r="F102" s="189"/>
      <c r="G102" s="189"/>
      <c r="H102" s="189"/>
      <c r="I102" s="189"/>
      <c r="J102" s="190">
        <f>J158</f>
        <v>0</v>
      </c>
      <c r="K102" s="187"/>
      <c r="L102" s="191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92"/>
      <c r="C103" s="193"/>
      <c r="D103" s="194" t="s">
        <v>480</v>
      </c>
      <c r="E103" s="195"/>
      <c r="F103" s="195"/>
      <c r="G103" s="195"/>
      <c r="H103" s="195"/>
      <c r="I103" s="195"/>
      <c r="J103" s="196">
        <f>J159</f>
        <v>0</v>
      </c>
      <c r="K103" s="193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86"/>
      <c r="C104" s="187"/>
      <c r="D104" s="188" t="s">
        <v>1137</v>
      </c>
      <c r="E104" s="189"/>
      <c r="F104" s="189"/>
      <c r="G104" s="189"/>
      <c r="H104" s="189"/>
      <c r="I104" s="189"/>
      <c r="J104" s="190">
        <f>J163</f>
        <v>0</v>
      </c>
      <c r="K104" s="187"/>
      <c r="L104" s="191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92"/>
      <c r="C105" s="193"/>
      <c r="D105" s="194" t="s">
        <v>2019</v>
      </c>
      <c r="E105" s="195"/>
      <c r="F105" s="195"/>
      <c r="G105" s="195"/>
      <c r="H105" s="195"/>
      <c r="I105" s="195"/>
      <c r="J105" s="196">
        <f>J164</f>
        <v>0</v>
      </c>
      <c r="K105" s="193"/>
      <c r="L105" s="19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6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6.96" customHeight="1">
      <c r="A107" s="35"/>
      <c r="B107" s="69"/>
      <c r="C107" s="70"/>
      <c r="D107" s="70"/>
      <c r="E107" s="70"/>
      <c r="F107" s="70"/>
      <c r="G107" s="70"/>
      <c r="H107" s="70"/>
      <c r="I107" s="70"/>
      <c r="J107" s="70"/>
      <c r="K107" s="70"/>
      <c r="L107" s="6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11" s="2" customFormat="1" ht="6.96" customHeight="1">
      <c r="A111" s="35"/>
      <c r="B111" s="71"/>
      <c r="C111" s="72"/>
      <c r="D111" s="72"/>
      <c r="E111" s="72"/>
      <c r="F111" s="72"/>
      <c r="G111" s="72"/>
      <c r="H111" s="72"/>
      <c r="I111" s="72"/>
      <c r="J111" s="72"/>
      <c r="K111" s="72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24.96" customHeight="1">
      <c r="A112" s="35"/>
      <c r="B112" s="36"/>
      <c r="C112" s="20" t="s">
        <v>140</v>
      </c>
      <c r="D112" s="37"/>
      <c r="E112" s="37"/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14</v>
      </c>
      <c r="D114" s="37"/>
      <c r="E114" s="37"/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6.5" customHeight="1">
      <c r="A115" s="35"/>
      <c r="B115" s="36"/>
      <c r="C115" s="37"/>
      <c r="D115" s="37"/>
      <c r="E115" s="181" t="str">
        <f>E7</f>
        <v>Denný stacionár v meste Tlmače</v>
      </c>
      <c r="F115" s="29"/>
      <c r="G115" s="29"/>
      <c r="H115" s="29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119</v>
      </c>
      <c r="D116" s="37"/>
      <c r="E116" s="37"/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6.5" customHeight="1">
      <c r="A117" s="35"/>
      <c r="B117" s="36"/>
      <c r="C117" s="37"/>
      <c r="D117" s="37"/>
      <c r="E117" s="79" t="str">
        <f>E9</f>
        <v>06 - SO 06 Spevnená plocha</v>
      </c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2" customHeight="1">
      <c r="A119" s="35"/>
      <c r="B119" s="36"/>
      <c r="C119" s="29" t="s">
        <v>18</v>
      </c>
      <c r="D119" s="37"/>
      <c r="E119" s="37"/>
      <c r="F119" s="24" t="str">
        <f>F12</f>
        <v xml:space="preserve"> </v>
      </c>
      <c r="G119" s="37"/>
      <c r="H119" s="37"/>
      <c r="I119" s="29" t="s">
        <v>20</v>
      </c>
      <c r="J119" s="82" t="str">
        <f>IF(J12="","",J12)</f>
        <v>29. 6. 2022</v>
      </c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6.96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5.15" customHeight="1">
      <c r="A121" s="35"/>
      <c r="B121" s="36"/>
      <c r="C121" s="29" t="s">
        <v>22</v>
      </c>
      <c r="D121" s="37"/>
      <c r="E121" s="37"/>
      <c r="F121" s="24" t="str">
        <f>E15</f>
        <v xml:space="preserve"> </v>
      </c>
      <c r="G121" s="37"/>
      <c r="H121" s="37"/>
      <c r="I121" s="29" t="s">
        <v>27</v>
      </c>
      <c r="J121" s="33" t="str">
        <f>E21</f>
        <v xml:space="preserve"> </v>
      </c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5.15" customHeight="1">
      <c r="A122" s="35"/>
      <c r="B122" s="36"/>
      <c r="C122" s="29" t="s">
        <v>25</v>
      </c>
      <c r="D122" s="37"/>
      <c r="E122" s="37"/>
      <c r="F122" s="24" t="str">
        <f>IF(E18="","",E18)</f>
        <v>Vyplň údaj</v>
      </c>
      <c r="G122" s="37"/>
      <c r="H122" s="37"/>
      <c r="I122" s="29" t="s">
        <v>29</v>
      </c>
      <c r="J122" s="33" t="str">
        <f>E24</f>
        <v xml:space="preserve"> </v>
      </c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0.32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11" customFormat="1" ht="29.28" customHeight="1">
      <c r="A124" s="198"/>
      <c r="B124" s="199"/>
      <c r="C124" s="200" t="s">
        <v>141</v>
      </c>
      <c r="D124" s="201" t="s">
        <v>56</v>
      </c>
      <c r="E124" s="201" t="s">
        <v>52</v>
      </c>
      <c r="F124" s="201" t="s">
        <v>53</v>
      </c>
      <c r="G124" s="201" t="s">
        <v>142</v>
      </c>
      <c r="H124" s="201" t="s">
        <v>143</v>
      </c>
      <c r="I124" s="201" t="s">
        <v>144</v>
      </c>
      <c r="J124" s="202" t="s">
        <v>123</v>
      </c>
      <c r="K124" s="203" t="s">
        <v>145</v>
      </c>
      <c r="L124" s="204"/>
      <c r="M124" s="103" t="s">
        <v>1</v>
      </c>
      <c r="N124" s="104" t="s">
        <v>35</v>
      </c>
      <c r="O124" s="104" t="s">
        <v>146</v>
      </c>
      <c r="P124" s="104" t="s">
        <v>147</v>
      </c>
      <c r="Q124" s="104" t="s">
        <v>148</v>
      </c>
      <c r="R124" s="104" t="s">
        <v>149</v>
      </c>
      <c r="S124" s="104" t="s">
        <v>150</v>
      </c>
      <c r="T124" s="105" t="s">
        <v>151</v>
      </c>
      <c r="U124" s="198"/>
      <c r="V124" s="198"/>
      <c r="W124" s="198"/>
      <c r="X124" s="198"/>
      <c r="Y124" s="198"/>
      <c r="Z124" s="198"/>
      <c r="AA124" s="198"/>
      <c r="AB124" s="198"/>
      <c r="AC124" s="198"/>
      <c r="AD124" s="198"/>
      <c r="AE124" s="198"/>
    </row>
    <row r="125" s="2" customFormat="1" ht="22.8" customHeight="1">
      <c r="A125" s="35"/>
      <c r="B125" s="36"/>
      <c r="C125" s="110" t="s">
        <v>124</v>
      </c>
      <c r="D125" s="37"/>
      <c r="E125" s="37"/>
      <c r="F125" s="37"/>
      <c r="G125" s="37"/>
      <c r="H125" s="37"/>
      <c r="I125" s="37"/>
      <c r="J125" s="205">
        <f>BK125</f>
        <v>0</v>
      </c>
      <c r="K125" s="37"/>
      <c r="L125" s="41"/>
      <c r="M125" s="106"/>
      <c r="N125" s="206"/>
      <c r="O125" s="107"/>
      <c r="P125" s="207">
        <f>P126+P158+P163</f>
        <v>0</v>
      </c>
      <c r="Q125" s="107"/>
      <c r="R125" s="207">
        <f>R126+R158+R163</f>
        <v>0</v>
      </c>
      <c r="S125" s="107"/>
      <c r="T125" s="208">
        <f>T126+T158+T163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4" t="s">
        <v>70</v>
      </c>
      <c r="AU125" s="14" t="s">
        <v>125</v>
      </c>
      <c r="BK125" s="209">
        <f>BK126+BK158+BK163</f>
        <v>0</v>
      </c>
    </row>
    <row r="126" s="12" customFormat="1" ht="25.92" customHeight="1">
      <c r="A126" s="12"/>
      <c r="B126" s="210"/>
      <c r="C126" s="211"/>
      <c r="D126" s="212" t="s">
        <v>70</v>
      </c>
      <c r="E126" s="213" t="s">
        <v>152</v>
      </c>
      <c r="F126" s="213" t="s">
        <v>153</v>
      </c>
      <c r="G126" s="211"/>
      <c r="H126" s="211"/>
      <c r="I126" s="214"/>
      <c r="J126" s="215">
        <f>BK126</f>
        <v>0</v>
      </c>
      <c r="K126" s="211"/>
      <c r="L126" s="216"/>
      <c r="M126" s="217"/>
      <c r="N126" s="218"/>
      <c r="O126" s="218"/>
      <c r="P126" s="219">
        <f>P127+P136+P142+P155</f>
        <v>0</v>
      </c>
      <c r="Q126" s="218"/>
      <c r="R126" s="219">
        <f>R127+R136+R142+R155</f>
        <v>0</v>
      </c>
      <c r="S126" s="218"/>
      <c r="T126" s="220">
        <f>T127+T136+T142+T155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1" t="s">
        <v>79</v>
      </c>
      <c r="AT126" s="222" t="s">
        <v>70</v>
      </c>
      <c r="AU126" s="222" t="s">
        <v>71</v>
      </c>
      <c r="AY126" s="221" t="s">
        <v>154</v>
      </c>
      <c r="BK126" s="223">
        <f>BK127+BK136+BK142+BK155</f>
        <v>0</v>
      </c>
    </row>
    <row r="127" s="12" customFormat="1" ht="22.8" customHeight="1">
      <c r="A127" s="12"/>
      <c r="B127" s="210"/>
      <c r="C127" s="211"/>
      <c r="D127" s="212" t="s">
        <v>70</v>
      </c>
      <c r="E127" s="224" t="s">
        <v>79</v>
      </c>
      <c r="F127" s="224" t="s">
        <v>155</v>
      </c>
      <c r="G127" s="211"/>
      <c r="H127" s="211"/>
      <c r="I127" s="214"/>
      <c r="J127" s="225">
        <f>BK127</f>
        <v>0</v>
      </c>
      <c r="K127" s="211"/>
      <c r="L127" s="216"/>
      <c r="M127" s="217"/>
      <c r="N127" s="218"/>
      <c r="O127" s="218"/>
      <c r="P127" s="219">
        <f>SUM(P128:P135)</f>
        <v>0</v>
      </c>
      <c r="Q127" s="218"/>
      <c r="R127" s="219">
        <f>SUM(R128:R135)</f>
        <v>0</v>
      </c>
      <c r="S127" s="218"/>
      <c r="T127" s="220">
        <f>SUM(T128:T135)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1" t="s">
        <v>79</v>
      </c>
      <c r="AT127" s="222" t="s">
        <v>70</v>
      </c>
      <c r="AU127" s="222" t="s">
        <v>79</v>
      </c>
      <c r="AY127" s="221" t="s">
        <v>154</v>
      </c>
      <c r="BK127" s="223">
        <f>SUM(BK128:BK135)</f>
        <v>0</v>
      </c>
    </row>
    <row r="128" s="2" customFormat="1" ht="24.15" customHeight="1">
      <c r="A128" s="35"/>
      <c r="B128" s="36"/>
      <c r="C128" s="226" t="s">
        <v>79</v>
      </c>
      <c r="D128" s="226" t="s">
        <v>156</v>
      </c>
      <c r="E128" s="227" t="s">
        <v>2020</v>
      </c>
      <c r="F128" s="228" t="s">
        <v>2021</v>
      </c>
      <c r="G128" s="229" t="s">
        <v>167</v>
      </c>
      <c r="H128" s="230">
        <v>692.35000000000002</v>
      </c>
      <c r="I128" s="231"/>
      <c r="J128" s="230">
        <f>ROUND(I128*H128,3)</f>
        <v>0</v>
      </c>
      <c r="K128" s="232"/>
      <c r="L128" s="41"/>
      <c r="M128" s="233" t="s">
        <v>1</v>
      </c>
      <c r="N128" s="234" t="s">
        <v>37</v>
      </c>
      <c r="O128" s="94"/>
      <c r="P128" s="235">
        <f>O128*H128</f>
        <v>0</v>
      </c>
      <c r="Q128" s="235">
        <v>0</v>
      </c>
      <c r="R128" s="235">
        <f>Q128*H128</f>
        <v>0</v>
      </c>
      <c r="S128" s="235">
        <v>0</v>
      </c>
      <c r="T128" s="236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7" t="s">
        <v>160</v>
      </c>
      <c r="AT128" s="237" t="s">
        <v>156</v>
      </c>
      <c r="AU128" s="237" t="s">
        <v>161</v>
      </c>
      <c r="AY128" s="14" t="s">
        <v>154</v>
      </c>
      <c r="BE128" s="238">
        <f>IF(N128="základná",J128,0)</f>
        <v>0</v>
      </c>
      <c r="BF128" s="238">
        <f>IF(N128="znížená",J128,0)</f>
        <v>0</v>
      </c>
      <c r="BG128" s="238">
        <f>IF(N128="zákl. prenesená",J128,0)</f>
        <v>0</v>
      </c>
      <c r="BH128" s="238">
        <f>IF(N128="zníž. prenesená",J128,0)</f>
        <v>0</v>
      </c>
      <c r="BI128" s="238">
        <f>IF(N128="nulová",J128,0)</f>
        <v>0</v>
      </c>
      <c r="BJ128" s="14" t="s">
        <v>161</v>
      </c>
      <c r="BK128" s="239">
        <f>ROUND(I128*H128,3)</f>
        <v>0</v>
      </c>
      <c r="BL128" s="14" t="s">
        <v>160</v>
      </c>
      <c r="BM128" s="237" t="s">
        <v>161</v>
      </c>
    </row>
    <row r="129" s="2" customFormat="1" ht="24.15" customHeight="1">
      <c r="A129" s="35"/>
      <c r="B129" s="36"/>
      <c r="C129" s="226" t="s">
        <v>161</v>
      </c>
      <c r="D129" s="226" t="s">
        <v>156</v>
      </c>
      <c r="E129" s="227" t="s">
        <v>2022</v>
      </c>
      <c r="F129" s="228" t="s">
        <v>2023</v>
      </c>
      <c r="G129" s="229" t="s">
        <v>159</v>
      </c>
      <c r="H129" s="230">
        <v>14.175000000000001</v>
      </c>
      <c r="I129" s="231"/>
      <c r="J129" s="230">
        <f>ROUND(I129*H129,3)</f>
        <v>0</v>
      </c>
      <c r="K129" s="232"/>
      <c r="L129" s="41"/>
      <c r="M129" s="233" t="s">
        <v>1</v>
      </c>
      <c r="N129" s="234" t="s">
        <v>37</v>
      </c>
      <c r="O129" s="94"/>
      <c r="P129" s="235">
        <f>O129*H129</f>
        <v>0</v>
      </c>
      <c r="Q129" s="235">
        <v>0</v>
      </c>
      <c r="R129" s="235">
        <f>Q129*H129</f>
        <v>0</v>
      </c>
      <c r="S129" s="235">
        <v>0</v>
      </c>
      <c r="T129" s="236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7" t="s">
        <v>160</v>
      </c>
      <c r="AT129" s="237" t="s">
        <v>156</v>
      </c>
      <c r="AU129" s="237" t="s">
        <v>161</v>
      </c>
      <c r="AY129" s="14" t="s">
        <v>154</v>
      </c>
      <c r="BE129" s="238">
        <f>IF(N129="základná",J129,0)</f>
        <v>0</v>
      </c>
      <c r="BF129" s="238">
        <f>IF(N129="znížená",J129,0)</f>
        <v>0</v>
      </c>
      <c r="BG129" s="238">
        <f>IF(N129="zákl. prenesená",J129,0)</f>
        <v>0</v>
      </c>
      <c r="BH129" s="238">
        <f>IF(N129="zníž. prenesená",J129,0)</f>
        <v>0</v>
      </c>
      <c r="BI129" s="238">
        <f>IF(N129="nulová",J129,0)</f>
        <v>0</v>
      </c>
      <c r="BJ129" s="14" t="s">
        <v>161</v>
      </c>
      <c r="BK129" s="239">
        <f>ROUND(I129*H129,3)</f>
        <v>0</v>
      </c>
      <c r="BL129" s="14" t="s">
        <v>160</v>
      </c>
      <c r="BM129" s="237" t="s">
        <v>160</v>
      </c>
    </row>
    <row r="130" s="2" customFormat="1" ht="24.15" customHeight="1">
      <c r="A130" s="35"/>
      <c r="B130" s="36"/>
      <c r="C130" s="226" t="s">
        <v>164</v>
      </c>
      <c r="D130" s="226" t="s">
        <v>156</v>
      </c>
      <c r="E130" s="227" t="s">
        <v>2024</v>
      </c>
      <c r="F130" s="228" t="s">
        <v>2025</v>
      </c>
      <c r="G130" s="229" t="s">
        <v>159</v>
      </c>
      <c r="H130" s="230">
        <v>191.91900000000001</v>
      </c>
      <c r="I130" s="231"/>
      <c r="J130" s="230">
        <f>ROUND(I130*H130,3)</f>
        <v>0</v>
      </c>
      <c r="K130" s="232"/>
      <c r="L130" s="41"/>
      <c r="M130" s="233" t="s">
        <v>1</v>
      </c>
      <c r="N130" s="234" t="s">
        <v>37</v>
      </c>
      <c r="O130" s="94"/>
      <c r="P130" s="235">
        <f>O130*H130</f>
        <v>0</v>
      </c>
      <c r="Q130" s="235">
        <v>0</v>
      </c>
      <c r="R130" s="235">
        <f>Q130*H130</f>
        <v>0</v>
      </c>
      <c r="S130" s="235">
        <v>0</v>
      </c>
      <c r="T130" s="236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7" t="s">
        <v>160</v>
      </c>
      <c r="AT130" s="237" t="s">
        <v>156</v>
      </c>
      <c r="AU130" s="237" t="s">
        <v>161</v>
      </c>
      <c r="AY130" s="14" t="s">
        <v>154</v>
      </c>
      <c r="BE130" s="238">
        <f>IF(N130="základná",J130,0)</f>
        <v>0</v>
      </c>
      <c r="BF130" s="238">
        <f>IF(N130="znížená",J130,0)</f>
        <v>0</v>
      </c>
      <c r="BG130" s="238">
        <f>IF(N130="zákl. prenesená",J130,0)</f>
        <v>0</v>
      </c>
      <c r="BH130" s="238">
        <f>IF(N130="zníž. prenesená",J130,0)</f>
        <v>0</v>
      </c>
      <c r="BI130" s="238">
        <f>IF(N130="nulová",J130,0)</f>
        <v>0</v>
      </c>
      <c r="BJ130" s="14" t="s">
        <v>161</v>
      </c>
      <c r="BK130" s="239">
        <f>ROUND(I130*H130,3)</f>
        <v>0</v>
      </c>
      <c r="BL130" s="14" t="s">
        <v>160</v>
      </c>
      <c r="BM130" s="237" t="s">
        <v>168</v>
      </c>
    </row>
    <row r="131" s="2" customFormat="1" ht="24.15" customHeight="1">
      <c r="A131" s="35"/>
      <c r="B131" s="36"/>
      <c r="C131" s="226" t="s">
        <v>160</v>
      </c>
      <c r="D131" s="226" t="s">
        <v>156</v>
      </c>
      <c r="E131" s="227" t="s">
        <v>2026</v>
      </c>
      <c r="F131" s="228" t="s">
        <v>2027</v>
      </c>
      <c r="G131" s="229" t="s">
        <v>159</v>
      </c>
      <c r="H131" s="230">
        <v>206.09399999999999</v>
      </c>
      <c r="I131" s="231"/>
      <c r="J131" s="230">
        <f>ROUND(I131*H131,3)</f>
        <v>0</v>
      </c>
      <c r="K131" s="232"/>
      <c r="L131" s="41"/>
      <c r="M131" s="233" t="s">
        <v>1</v>
      </c>
      <c r="N131" s="234" t="s">
        <v>37</v>
      </c>
      <c r="O131" s="94"/>
      <c r="P131" s="235">
        <f>O131*H131</f>
        <v>0</v>
      </c>
      <c r="Q131" s="235">
        <v>0</v>
      </c>
      <c r="R131" s="235">
        <f>Q131*H131</f>
        <v>0</v>
      </c>
      <c r="S131" s="235">
        <v>0</v>
      </c>
      <c r="T131" s="236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7" t="s">
        <v>160</v>
      </c>
      <c r="AT131" s="237" t="s">
        <v>156</v>
      </c>
      <c r="AU131" s="237" t="s">
        <v>161</v>
      </c>
      <c r="AY131" s="14" t="s">
        <v>154</v>
      </c>
      <c r="BE131" s="238">
        <f>IF(N131="základná",J131,0)</f>
        <v>0</v>
      </c>
      <c r="BF131" s="238">
        <f>IF(N131="znížená",J131,0)</f>
        <v>0</v>
      </c>
      <c r="BG131" s="238">
        <f>IF(N131="zákl. prenesená",J131,0)</f>
        <v>0</v>
      </c>
      <c r="BH131" s="238">
        <f>IF(N131="zníž. prenesená",J131,0)</f>
        <v>0</v>
      </c>
      <c r="BI131" s="238">
        <f>IF(N131="nulová",J131,0)</f>
        <v>0</v>
      </c>
      <c r="BJ131" s="14" t="s">
        <v>161</v>
      </c>
      <c r="BK131" s="239">
        <f>ROUND(I131*H131,3)</f>
        <v>0</v>
      </c>
      <c r="BL131" s="14" t="s">
        <v>160</v>
      </c>
      <c r="BM131" s="237" t="s">
        <v>171</v>
      </c>
    </row>
    <row r="132" s="2" customFormat="1" ht="24.15" customHeight="1">
      <c r="A132" s="35"/>
      <c r="B132" s="36"/>
      <c r="C132" s="226" t="s">
        <v>172</v>
      </c>
      <c r="D132" s="226" t="s">
        <v>156</v>
      </c>
      <c r="E132" s="227" t="s">
        <v>2028</v>
      </c>
      <c r="F132" s="228" t="s">
        <v>2029</v>
      </c>
      <c r="G132" s="229" t="s">
        <v>159</v>
      </c>
      <c r="H132" s="230">
        <v>206.09399999999999</v>
      </c>
      <c r="I132" s="231"/>
      <c r="J132" s="230">
        <f>ROUND(I132*H132,3)</f>
        <v>0</v>
      </c>
      <c r="K132" s="232"/>
      <c r="L132" s="41"/>
      <c r="M132" s="233" t="s">
        <v>1</v>
      </c>
      <c r="N132" s="234" t="s">
        <v>37</v>
      </c>
      <c r="O132" s="94"/>
      <c r="P132" s="235">
        <f>O132*H132</f>
        <v>0</v>
      </c>
      <c r="Q132" s="235">
        <v>0</v>
      </c>
      <c r="R132" s="235">
        <f>Q132*H132</f>
        <v>0</v>
      </c>
      <c r="S132" s="235">
        <v>0</v>
      </c>
      <c r="T132" s="236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7" t="s">
        <v>160</v>
      </c>
      <c r="AT132" s="237" t="s">
        <v>156</v>
      </c>
      <c r="AU132" s="237" t="s">
        <v>161</v>
      </c>
      <c r="AY132" s="14" t="s">
        <v>154</v>
      </c>
      <c r="BE132" s="238">
        <f>IF(N132="základná",J132,0)</f>
        <v>0</v>
      </c>
      <c r="BF132" s="238">
        <f>IF(N132="znížená",J132,0)</f>
        <v>0</v>
      </c>
      <c r="BG132" s="238">
        <f>IF(N132="zákl. prenesená",J132,0)</f>
        <v>0</v>
      </c>
      <c r="BH132" s="238">
        <f>IF(N132="zníž. prenesená",J132,0)</f>
        <v>0</v>
      </c>
      <c r="BI132" s="238">
        <f>IF(N132="nulová",J132,0)</f>
        <v>0</v>
      </c>
      <c r="BJ132" s="14" t="s">
        <v>161</v>
      </c>
      <c r="BK132" s="239">
        <f>ROUND(I132*H132,3)</f>
        <v>0</v>
      </c>
      <c r="BL132" s="14" t="s">
        <v>160</v>
      </c>
      <c r="BM132" s="237" t="s">
        <v>112</v>
      </c>
    </row>
    <row r="133" s="2" customFormat="1" ht="24.15" customHeight="1">
      <c r="A133" s="35"/>
      <c r="B133" s="36"/>
      <c r="C133" s="226" t="s">
        <v>168</v>
      </c>
      <c r="D133" s="226" t="s">
        <v>156</v>
      </c>
      <c r="E133" s="227" t="s">
        <v>2030</v>
      </c>
      <c r="F133" s="228" t="s">
        <v>2031</v>
      </c>
      <c r="G133" s="229" t="s">
        <v>159</v>
      </c>
      <c r="H133" s="230">
        <v>206.09399999999999</v>
      </c>
      <c r="I133" s="231"/>
      <c r="J133" s="230">
        <f>ROUND(I133*H133,3)</f>
        <v>0</v>
      </c>
      <c r="K133" s="232"/>
      <c r="L133" s="41"/>
      <c r="M133" s="233" t="s">
        <v>1</v>
      </c>
      <c r="N133" s="234" t="s">
        <v>37</v>
      </c>
      <c r="O133" s="94"/>
      <c r="P133" s="235">
        <f>O133*H133</f>
        <v>0</v>
      </c>
      <c r="Q133" s="235">
        <v>0</v>
      </c>
      <c r="R133" s="235">
        <f>Q133*H133</f>
        <v>0</v>
      </c>
      <c r="S133" s="235">
        <v>0</v>
      </c>
      <c r="T133" s="236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7" t="s">
        <v>160</v>
      </c>
      <c r="AT133" s="237" t="s">
        <v>156</v>
      </c>
      <c r="AU133" s="237" t="s">
        <v>161</v>
      </c>
      <c r="AY133" s="14" t="s">
        <v>154</v>
      </c>
      <c r="BE133" s="238">
        <f>IF(N133="základná",J133,0)</f>
        <v>0</v>
      </c>
      <c r="BF133" s="238">
        <f>IF(N133="znížená",J133,0)</f>
        <v>0</v>
      </c>
      <c r="BG133" s="238">
        <f>IF(N133="zákl. prenesená",J133,0)</f>
        <v>0</v>
      </c>
      <c r="BH133" s="238">
        <f>IF(N133="zníž. prenesená",J133,0)</f>
        <v>0</v>
      </c>
      <c r="BI133" s="238">
        <f>IF(N133="nulová",J133,0)</f>
        <v>0</v>
      </c>
      <c r="BJ133" s="14" t="s">
        <v>161</v>
      </c>
      <c r="BK133" s="239">
        <f>ROUND(I133*H133,3)</f>
        <v>0</v>
      </c>
      <c r="BL133" s="14" t="s">
        <v>160</v>
      </c>
      <c r="BM133" s="237" t="s">
        <v>177</v>
      </c>
    </row>
    <row r="134" s="2" customFormat="1" ht="21.75" customHeight="1">
      <c r="A134" s="35"/>
      <c r="B134" s="36"/>
      <c r="C134" s="226" t="s">
        <v>178</v>
      </c>
      <c r="D134" s="226" t="s">
        <v>156</v>
      </c>
      <c r="E134" s="227" t="s">
        <v>2032</v>
      </c>
      <c r="F134" s="228" t="s">
        <v>2033</v>
      </c>
      <c r="G134" s="229" t="s">
        <v>159</v>
      </c>
      <c r="H134" s="230">
        <v>206.09399999999999</v>
      </c>
      <c r="I134" s="231"/>
      <c r="J134" s="230">
        <f>ROUND(I134*H134,3)</f>
        <v>0</v>
      </c>
      <c r="K134" s="232"/>
      <c r="L134" s="41"/>
      <c r="M134" s="233" t="s">
        <v>1</v>
      </c>
      <c r="N134" s="234" t="s">
        <v>37</v>
      </c>
      <c r="O134" s="94"/>
      <c r="P134" s="235">
        <f>O134*H134</f>
        <v>0</v>
      </c>
      <c r="Q134" s="235">
        <v>0</v>
      </c>
      <c r="R134" s="235">
        <f>Q134*H134</f>
        <v>0</v>
      </c>
      <c r="S134" s="235">
        <v>0</v>
      </c>
      <c r="T134" s="236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7" t="s">
        <v>160</v>
      </c>
      <c r="AT134" s="237" t="s">
        <v>156</v>
      </c>
      <c r="AU134" s="237" t="s">
        <v>161</v>
      </c>
      <c r="AY134" s="14" t="s">
        <v>154</v>
      </c>
      <c r="BE134" s="238">
        <f>IF(N134="základná",J134,0)</f>
        <v>0</v>
      </c>
      <c r="BF134" s="238">
        <f>IF(N134="znížená",J134,0)</f>
        <v>0</v>
      </c>
      <c r="BG134" s="238">
        <f>IF(N134="zákl. prenesená",J134,0)</f>
        <v>0</v>
      </c>
      <c r="BH134" s="238">
        <f>IF(N134="zníž. prenesená",J134,0)</f>
        <v>0</v>
      </c>
      <c r="BI134" s="238">
        <f>IF(N134="nulová",J134,0)</f>
        <v>0</v>
      </c>
      <c r="BJ134" s="14" t="s">
        <v>161</v>
      </c>
      <c r="BK134" s="239">
        <f>ROUND(I134*H134,3)</f>
        <v>0</v>
      </c>
      <c r="BL134" s="14" t="s">
        <v>160</v>
      </c>
      <c r="BM134" s="237" t="s">
        <v>181</v>
      </c>
    </row>
    <row r="135" s="2" customFormat="1" ht="24.15" customHeight="1">
      <c r="A135" s="35"/>
      <c r="B135" s="36"/>
      <c r="C135" s="226" t="s">
        <v>171</v>
      </c>
      <c r="D135" s="226" t="s">
        <v>156</v>
      </c>
      <c r="E135" s="227" t="s">
        <v>189</v>
      </c>
      <c r="F135" s="228" t="s">
        <v>190</v>
      </c>
      <c r="G135" s="229" t="s">
        <v>191</v>
      </c>
      <c r="H135" s="230">
        <v>329.75</v>
      </c>
      <c r="I135" s="231"/>
      <c r="J135" s="230">
        <f>ROUND(I135*H135,3)</f>
        <v>0</v>
      </c>
      <c r="K135" s="232"/>
      <c r="L135" s="41"/>
      <c r="M135" s="233" t="s">
        <v>1</v>
      </c>
      <c r="N135" s="234" t="s">
        <v>37</v>
      </c>
      <c r="O135" s="94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6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7" t="s">
        <v>160</v>
      </c>
      <c r="AT135" s="237" t="s">
        <v>156</v>
      </c>
      <c r="AU135" s="237" t="s">
        <v>161</v>
      </c>
      <c r="AY135" s="14" t="s">
        <v>154</v>
      </c>
      <c r="BE135" s="238">
        <f>IF(N135="základná",J135,0)</f>
        <v>0</v>
      </c>
      <c r="BF135" s="238">
        <f>IF(N135="znížená",J135,0)</f>
        <v>0</v>
      </c>
      <c r="BG135" s="238">
        <f>IF(N135="zákl. prenesená",J135,0)</f>
        <v>0</v>
      </c>
      <c r="BH135" s="238">
        <f>IF(N135="zníž. prenesená",J135,0)</f>
        <v>0</v>
      </c>
      <c r="BI135" s="238">
        <f>IF(N135="nulová",J135,0)</f>
        <v>0</v>
      </c>
      <c r="BJ135" s="14" t="s">
        <v>161</v>
      </c>
      <c r="BK135" s="239">
        <f>ROUND(I135*H135,3)</f>
        <v>0</v>
      </c>
      <c r="BL135" s="14" t="s">
        <v>160</v>
      </c>
      <c r="BM135" s="237" t="s">
        <v>184</v>
      </c>
    </row>
    <row r="136" s="12" customFormat="1" ht="22.8" customHeight="1">
      <c r="A136" s="12"/>
      <c r="B136" s="210"/>
      <c r="C136" s="211"/>
      <c r="D136" s="212" t="s">
        <v>70</v>
      </c>
      <c r="E136" s="224" t="s">
        <v>172</v>
      </c>
      <c r="F136" s="224" t="s">
        <v>2034</v>
      </c>
      <c r="G136" s="211"/>
      <c r="H136" s="211"/>
      <c r="I136" s="214"/>
      <c r="J136" s="225">
        <f>BK136</f>
        <v>0</v>
      </c>
      <c r="K136" s="211"/>
      <c r="L136" s="216"/>
      <c r="M136" s="217"/>
      <c r="N136" s="218"/>
      <c r="O136" s="218"/>
      <c r="P136" s="219">
        <f>SUM(P137:P141)</f>
        <v>0</v>
      </c>
      <c r="Q136" s="218"/>
      <c r="R136" s="219">
        <f>SUM(R137:R141)</f>
        <v>0</v>
      </c>
      <c r="S136" s="218"/>
      <c r="T136" s="220">
        <f>SUM(T137:T141)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1" t="s">
        <v>79</v>
      </c>
      <c r="AT136" s="222" t="s">
        <v>70</v>
      </c>
      <c r="AU136" s="222" t="s">
        <v>79</v>
      </c>
      <c r="AY136" s="221" t="s">
        <v>154</v>
      </c>
      <c r="BK136" s="223">
        <f>SUM(BK137:BK141)</f>
        <v>0</v>
      </c>
    </row>
    <row r="137" s="2" customFormat="1" ht="24.15" customHeight="1">
      <c r="A137" s="35"/>
      <c r="B137" s="36"/>
      <c r="C137" s="226" t="s">
        <v>185</v>
      </c>
      <c r="D137" s="226" t="s">
        <v>156</v>
      </c>
      <c r="E137" s="227" t="s">
        <v>2035</v>
      </c>
      <c r="F137" s="228" t="s">
        <v>2036</v>
      </c>
      <c r="G137" s="229" t="s">
        <v>167</v>
      </c>
      <c r="H137" s="230">
        <v>456.94999999999999</v>
      </c>
      <c r="I137" s="231"/>
      <c r="J137" s="230">
        <f>ROUND(I137*H137,3)</f>
        <v>0</v>
      </c>
      <c r="K137" s="232"/>
      <c r="L137" s="41"/>
      <c r="M137" s="233" t="s">
        <v>1</v>
      </c>
      <c r="N137" s="234" t="s">
        <v>37</v>
      </c>
      <c r="O137" s="94"/>
      <c r="P137" s="235">
        <f>O137*H137</f>
        <v>0</v>
      </c>
      <c r="Q137" s="235">
        <v>0</v>
      </c>
      <c r="R137" s="235">
        <f>Q137*H137</f>
        <v>0</v>
      </c>
      <c r="S137" s="235">
        <v>0</v>
      </c>
      <c r="T137" s="236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7" t="s">
        <v>160</v>
      </c>
      <c r="AT137" s="237" t="s">
        <v>156</v>
      </c>
      <c r="AU137" s="237" t="s">
        <v>161</v>
      </c>
      <c r="AY137" s="14" t="s">
        <v>154</v>
      </c>
      <c r="BE137" s="238">
        <f>IF(N137="základná",J137,0)</f>
        <v>0</v>
      </c>
      <c r="BF137" s="238">
        <f>IF(N137="znížená",J137,0)</f>
        <v>0</v>
      </c>
      <c r="BG137" s="238">
        <f>IF(N137="zákl. prenesená",J137,0)</f>
        <v>0</v>
      </c>
      <c r="BH137" s="238">
        <f>IF(N137="zníž. prenesená",J137,0)</f>
        <v>0</v>
      </c>
      <c r="BI137" s="238">
        <f>IF(N137="nulová",J137,0)</f>
        <v>0</v>
      </c>
      <c r="BJ137" s="14" t="s">
        <v>161</v>
      </c>
      <c r="BK137" s="239">
        <f>ROUND(I137*H137,3)</f>
        <v>0</v>
      </c>
      <c r="BL137" s="14" t="s">
        <v>160</v>
      </c>
      <c r="BM137" s="237" t="s">
        <v>188</v>
      </c>
    </row>
    <row r="138" s="2" customFormat="1" ht="24.15" customHeight="1">
      <c r="A138" s="35"/>
      <c r="B138" s="36"/>
      <c r="C138" s="226" t="s">
        <v>112</v>
      </c>
      <c r="D138" s="226" t="s">
        <v>156</v>
      </c>
      <c r="E138" s="227" t="s">
        <v>2037</v>
      </c>
      <c r="F138" s="228" t="s">
        <v>2038</v>
      </c>
      <c r="G138" s="229" t="s">
        <v>167</v>
      </c>
      <c r="H138" s="230">
        <v>456.94999999999999</v>
      </c>
      <c r="I138" s="231"/>
      <c r="J138" s="230">
        <f>ROUND(I138*H138,3)</f>
        <v>0</v>
      </c>
      <c r="K138" s="232"/>
      <c r="L138" s="41"/>
      <c r="M138" s="233" t="s">
        <v>1</v>
      </c>
      <c r="N138" s="234" t="s">
        <v>37</v>
      </c>
      <c r="O138" s="94"/>
      <c r="P138" s="235">
        <f>O138*H138</f>
        <v>0</v>
      </c>
      <c r="Q138" s="235">
        <v>0</v>
      </c>
      <c r="R138" s="235">
        <f>Q138*H138</f>
        <v>0</v>
      </c>
      <c r="S138" s="235">
        <v>0</v>
      </c>
      <c r="T138" s="236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7" t="s">
        <v>160</v>
      </c>
      <c r="AT138" s="237" t="s">
        <v>156</v>
      </c>
      <c r="AU138" s="237" t="s">
        <v>161</v>
      </c>
      <c r="AY138" s="14" t="s">
        <v>154</v>
      </c>
      <c r="BE138" s="238">
        <f>IF(N138="základná",J138,0)</f>
        <v>0</v>
      </c>
      <c r="BF138" s="238">
        <f>IF(N138="znížená",J138,0)</f>
        <v>0</v>
      </c>
      <c r="BG138" s="238">
        <f>IF(N138="zákl. prenesená",J138,0)</f>
        <v>0</v>
      </c>
      <c r="BH138" s="238">
        <f>IF(N138="zníž. prenesená",J138,0)</f>
        <v>0</v>
      </c>
      <c r="BI138" s="238">
        <f>IF(N138="nulová",J138,0)</f>
        <v>0</v>
      </c>
      <c r="BJ138" s="14" t="s">
        <v>161</v>
      </c>
      <c r="BK138" s="239">
        <f>ROUND(I138*H138,3)</f>
        <v>0</v>
      </c>
      <c r="BL138" s="14" t="s">
        <v>160</v>
      </c>
      <c r="BM138" s="237" t="s">
        <v>7</v>
      </c>
    </row>
    <row r="139" s="2" customFormat="1" ht="16.5" customHeight="1">
      <c r="A139" s="35"/>
      <c r="B139" s="36"/>
      <c r="C139" s="226" t="s">
        <v>115</v>
      </c>
      <c r="D139" s="226" t="s">
        <v>156</v>
      </c>
      <c r="E139" s="227" t="s">
        <v>2039</v>
      </c>
      <c r="F139" s="228" t="s">
        <v>2040</v>
      </c>
      <c r="G139" s="229" t="s">
        <v>167</v>
      </c>
      <c r="H139" s="230">
        <v>94.049999999999997</v>
      </c>
      <c r="I139" s="231"/>
      <c r="J139" s="230">
        <f>ROUND(I139*H139,3)</f>
        <v>0</v>
      </c>
      <c r="K139" s="232"/>
      <c r="L139" s="41"/>
      <c r="M139" s="233" t="s">
        <v>1</v>
      </c>
      <c r="N139" s="234" t="s">
        <v>37</v>
      </c>
      <c r="O139" s="94"/>
      <c r="P139" s="235">
        <f>O139*H139</f>
        <v>0</v>
      </c>
      <c r="Q139" s="235">
        <v>0</v>
      </c>
      <c r="R139" s="235">
        <f>Q139*H139</f>
        <v>0</v>
      </c>
      <c r="S139" s="235">
        <v>0</v>
      </c>
      <c r="T139" s="236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7" t="s">
        <v>160</v>
      </c>
      <c r="AT139" s="237" t="s">
        <v>156</v>
      </c>
      <c r="AU139" s="237" t="s">
        <v>161</v>
      </c>
      <c r="AY139" s="14" t="s">
        <v>154</v>
      </c>
      <c r="BE139" s="238">
        <f>IF(N139="základná",J139,0)</f>
        <v>0</v>
      </c>
      <c r="BF139" s="238">
        <f>IF(N139="znížená",J139,0)</f>
        <v>0</v>
      </c>
      <c r="BG139" s="238">
        <f>IF(N139="zákl. prenesená",J139,0)</f>
        <v>0</v>
      </c>
      <c r="BH139" s="238">
        <f>IF(N139="zníž. prenesená",J139,0)</f>
        <v>0</v>
      </c>
      <c r="BI139" s="238">
        <f>IF(N139="nulová",J139,0)</f>
        <v>0</v>
      </c>
      <c r="BJ139" s="14" t="s">
        <v>161</v>
      </c>
      <c r="BK139" s="239">
        <f>ROUND(I139*H139,3)</f>
        <v>0</v>
      </c>
      <c r="BL139" s="14" t="s">
        <v>160</v>
      </c>
      <c r="BM139" s="237" t="s">
        <v>194</v>
      </c>
    </row>
    <row r="140" s="2" customFormat="1" ht="33" customHeight="1">
      <c r="A140" s="35"/>
      <c r="B140" s="36"/>
      <c r="C140" s="226" t="s">
        <v>177</v>
      </c>
      <c r="D140" s="226" t="s">
        <v>156</v>
      </c>
      <c r="E140" s="227" t="s">
        <v>2041</v>
      </c>
      <c r="F140" s="228" t="s">
        <v>2042</v>
      </c>
      <c r="G140" s="229" t="s">
        <v>167</v>
      </c>
      <c r="H140" s="230">
        <v>456.94999999999999</v>
      </c>
      <c r="I140" s="231"/>
      <c r="J140" s="230">
        <f>ROUND(I140*H140,3)</f>
        <v>0</v>
      </c>
      <c r="K140" s="232"/>
      <c r="L140" s="41"/>
      <c r="M140" s="233" t="s">
        <v>1</v>
      </c>
      <c r="N140" s="234" t="s">
        <v>37</v>
      </c>
      <c r="O140" s="94"/>
      <c r="P140" s="235">
        <f>O140*H140</f>
        <v>0</v>
      </c>
      <c r="Q140" s="235">
        <v>0</v>
      </c>
      <c r="R140" s="235">
        <f>Q140*H140</f>
        <v>0</v>
      </c>
      <c r="S140" s="235">
        <v>0</v>
      </c>
      <c r="T140" s="236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7" t="s">
        <v>160</v>
      </c>
      <c r="AT140" s="237" t="s">
        <v>156</v>
      </c>
      <c r="AU140" s="237" t="s">
        <v>161</v>
      </c>
      <c r="AY140" s="14" t="s">
        <v>154</v>
      </c>
      <c r="BE140" s="238">
        <f>IF(N140="základná",J140,0)</f>
        <v>0</v>
      </c>
      <c r="BF140" s="238">
        <f>IF(N140="znížená",J140,0)</f>
        <v>0</v>
      </c>
      <c r="BG140" s="238">
        <f>IF(N140="zákl. prenesená",J140,0)</f>
        <v>0</v>
      </c>
      <c r="BH140" s="238">
        <f>IF(N140="zníž. prenesená",J140,0)</f>
        <v>0</v>
      </c>
      <c r="BI140" s="238">
        <f>IF(N140="nulová",J140,0)</f>
        <v>0</v>
      </c>
      <c r="BJ140" s="14" t="s">
        <v>161</v>
      </c>
      <c r="BK140" s="239">
        <f>ROUND(I140*H140,3)</f>
        <v>0</v>
      </c>
      <c r="BL140" s="14" t="s">
        <v>160</v>
      </c>
      <c r="BM140" s="237" t="s">
        <v>198</v>
      </c>
    </row>
    <row r="141" s="2" customFormat="1" ht="21.75" customHeight="1">
      <c r="A141" s="35"/>
      <c r="B141" s="36"/>
      <c r="C141" s="240" t="s">
        <v>200</v>
      </c>
      <c r="D141" s="240" t="s">
        <v>195</v>
      </c>
      <c r="E141" s="241" t="s">
        <v>2043</v>
      </c>
      <c r="F141" s="242" t="s">
        <v>2044</v>
      </c>
      <c r="G141" s="243" t="s">
        <v>167</v>
      </c>
      <c r="H141" s="244">
        <v>466.13499999999999</v>
      </c>
      <c r="I141" s="245"/>
      <c r="J141" s="244">
        <f>ROUND(I141*H141,3)</f>
        <v>0</v>
      </c>
      <c r="K141" s="246"/>
      <c r="L141" s="247"/>
      <c r="M141" s="248" t="s">
        <v>1</v>
      </c>
      <c r="N141" s="249" t="s">
        <v>37</v>
      </c>
      <c r="O141" s="94"/>
      <c r="P141" s="235">
        <f>O141*H141</f>
        <v>0</v>
      </c>
      <c r="Q141" s="235">
        <v>0</v>
      </c>
      <c r="R141" s="235">
        <f>Q141*H141</f>
        <v>0</v>
      </c>
      <c r="S141" s="235">
        <v>0</v>
      </c>
      <c r="T141" s="236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7" t="s">
        <v>171</v>
      </c>
      <c r="AT141" s="237" t="s">
        <v>195</v>
      </c>
      <c r="AU141" s="237" t="s">
        <v>161</v>
      </c>
      <c r="AY141" s="14" t="s">
        <v>154</v>
      </c>
      <c r="BE141" s="238">
        <f>IF(N141="základná",J141,0)</f>
        <v>0</v>
      </c>
      <c r="BF141" s="238">
        <f>IF(N141="znížená",J141,0)</f>
        <v>0</v>
      </c>
      <c r="BG141" s="238">
        <f>IF(N141="zákl. prenesená",J141,0)</f>
        <v>0</v>
      </c>
      <c r="BH141" s="238">
        <f>IF(N141="zníž. prenesená",J141,0)</f>
        <v>0</v>
      </c>
      <c r="BI141" s="238">
        <f>IF(N141="nulová",J141,0)</f>
        <v>0</v>
      </c>
      <c r="BJ141" s="14" t="s">
        <v>161</v>
      </c>
      <c r="BK141" s="239">
        <f>ROUND(I141*H141,3)</f>
        <v>0</v>
      </c>
      <c r="BL141" s="14" t="s">
        <v>160</v>
      </c>
      <c r="BM141" s="237" t="s">
        <v>203</v>
      </c>
    </row>
    <row r="142" s="12" customFormat="1" ht="22.8" customHeight="1">
      <c r="A142" s="12"/>
      <c r="B142" s="210"/>
      <c r="C142" s="211"/>
      <c r="D142" s="212" t="s">
        <v>70</v>
      </c>
      <c r="E142" s="224" t="s">
        <v>185</v>
      </c>
      <c r="F142" s="224" t="s">
        <v>199</v>
      </c>
      <c r="G142" s="211"/>
      <c r="H142" s="211"/>
      <c r="I142" s="214"/>
      <c r="J142" s="225">
        <f>BK142</f>
        <v>0</v>
      </c>
      <c r="K142" s="211"/>
      <c r="L142" s="216"/>
      <c r="M142" s="217"/>
      <c r="N142" s="218"/>
      <c r="O142" s="218"/>
      <c r="P142" s="219">
        <f>SUM(P143:P154)</f>
        <v>0</v>
      </c>
      <c r="Q142" s="218"/>
      <c r="R142" s="219">
        <f>SUM(R143:R154)</f>
        <v>0</v>
      </c>
      <c r="S142" s="218"/>
      <c r="T142" s="220">
        <f>SUM(T143:T154)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21" t="s">
        <v>79</v>
      </c>
      <c r="AT142" s="222" t="s">
        <v>70</v>
      </c>
      <c r="AU142" s="222" t="s">
        <v>79</v>
      </c>
      <c r="AY142" s="221" t="s">
        <v>154</v>
      </c>
      <c r="BK142" s="223">
        <f>SUM(BK143:BK154)</f>
        <v>0</v>
      </c>
    </row>
    <row r="143" s="2" customFormat="1" ht="24.15" customHeight="1">
      <c r="A143" s="35"/>
      <c r="B143" s="36"/>
      <c r="C143" s="226" t="s">
        <v>181</v>
      </c>
      <c r="D143" s="226" t="s">
        <v>156</v>
      </c>
      <c r="E143" s="227" t="s">
        <v>2045</v>
      </c>
      <c r="F143" s="228" t="s">
        <v>2046</v>
      </c>
      <c r="G143" s="229" t="s">
        <v>262</v>
      </c>
      <c r="H143" s="230">
        <v>3</v>
      </c>
      <c r="I143" s="231"/>
      <c r="J143" s="230">
        <f>ROUND(I143*H143,3)</f>
        <v>0</v>
      </c>
      <c r="K143" s="232"/>
      <c r="L143" s="41"/>
      <c r="M143" s="233" t="s">
        <v>1</v>
      </c>
      <c r="N143" s="234" t="s">
        <v>37</v>
      </c>
      <c r="O143" s="94"/>
      <c r="P143" s="235">
        <f>O143*H143</f>
        <v>0</v>
      </c>
      <c r="Q143" s="235">
        <v>0</v>
      </c>
      <c r="R143" s="235">
        <f>Q143*H143</f>
        <v>0</v>
      </c>
      <c r="S143" s="235">
        <v>0</v>
      </c>
      <c r="T143" s="236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7" t="s">
        <v>160</v>
      </c>
      <c r="AT143" s="237" t="s">
        <v>156</v>
      </c>
      <c r="AU143" s="237" t="s">
        <v>161</v>
      </c>
      <c r="AY143" s="14" t="s">
        <v>154</v>
      </c>
      <c r="BE143" s="238">
        <f>IF(N143="základná",J143,0)</f>
        <v>0</v>
      </c>
      <c r="BF143" s="238">
        <f>IF(N143="znížená",J143,0)</f>
        <v>0</v>
      </c>
      <c r="BG143" s="238">
        <f>IF(N143="zákl. prenesená",J143,0)</f>
        <v>0</v>
      </c>
      <c r="BH143" s="238">
        <f>IF(N143="zníž. prenesená",J143,0)</f>
        <v>0</v>
      </c>
      <c r="BI143" s="238">
        <f>IF(N143="nulová",J143,0)</f>
        <v>0</v>
      </c>
      <c r="BJ143" s="14" t="s">
        <v>161</v>
      </c>
      <c r="BK143" s="239">
        <f>ROUND(I143*H143,3)</f>
        <v>0</v>
      </c>
      <c r="BL143" s="14" t="s">
        <v>160</v>
      </c>
      <c r="BM143" s="237" t="s">
        <v>206</v>
      </c>
    </row>
    <row r="144" s="2" customFormat="1" ht="24.15" customHeight="1">
      <c r="A144" s="35"/>
      <c r="B144" s="36"/>
      <c r="C144" s="240" t="s">
        <v>207</v>
      </c>
      <c r="D144" s="240" t="s">
        <v>195</v>
      </c>
      <c r="E144" s="241" t="s">
        <v>2047</v>
      </c>
      <c r="F144" s="242" t="s">
        <v>2048</v>
      </c>
      <c r="G144" s="243" t="s">
        <v>262</v>
      </c>
      <c r="H144" s="244">
        <v>1</v>
      </c>
      <c r="I144" s="245"/>
      <c r="J144" s="244">
        <f>ROUND(I144*H144,3)</f>
        <v>0</v>
      </c>
      <c r="K144" s="246"/>
      <c r="L144" s="247"/>
      <c r="M144" s="248" t="s">
        <v>1</v>
      </c>
      <c r="N144" s="249" t="s">
        <v>37</v>
      </c>
      <c r="O144" s="94"/>
      <c r="P144" s="235">
        <f>O144*H144</f>
        <v>0</v>
      </c>
      <c r="Q144" s="235">
        <v>0</v>
      </c>
      <c r="R144" s="235">
        <f>Q144*H144</f>
        <v>0</v>
      </c>
      <c r="S144" s="235">
        <v>0</v>
      </c>
      <c r="T144" s="236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7" t="s">
        <v>171</v>
      </c>
      <c r="AT144" s="237" t="s">
        <v>195</v>
      </c>
      <c r="AU144" s="237" t="s">
        <v>161</v>
      </c>
      <c r="AY144" s="14" t="s">
        <v>154</v>
      </c>
      <c r="BE144" s="238">
        <f>IF(N144="základná",J144,0)</f>
        <v>0</v>
      </c>
      <c r="BF144" s="238">
        <f>IF(N144="znížená",J144,0)</f>
        <v>0</v>
      </c>
      <c r="BG144" s="238">
        <f>IF(N144="zákl. prenesená",J144,0)</f>
        <v>0</v>
      </c>
      <c r="BH144" s="238">
        <f>IF(N144="zníž. prenesená",J144,0)</f>
        <v>0</v>
      </c>
      <c r="BI144" s="238">
        <f>IF(N144="nulová",J144,0)</f>
        <v>0</v>
      </c>
      <c r="BJ144" s="14" t="s">
        <v>161</v>
      </c>
      <c r="BK144" s="239">
        <f>ROUND(I144*H144,3)</f>
        <v>0</v>
      </c>
      <c r="BL144" s="14" t="s">
        <v>160</v>
      </c>
      <c r="BM144" s="237" t="s">
        <v>210</v>
      </c>
    </row>
    <row r="145" s="2" customFormat="1" ht="24.15" customHeight="1">
      <c r="A145" s="35"/>
      <c r="B145" s="36"/>
      <c r="C145" s="240" t="s">
        <v>184</v>
      </c>
      <c r="D145" s="240" t="s">
        <v>195</v>
      </c>
      <c r="E145" s="241" t="s">
        <v>2049</v>
      </c>
      <c r="F145" s="242" t="s">
        <v>2050</v>
      </c>
      <c r="G145" s="243" t="s">
        <v>262</v>
      </c>
      <c r="H145" s="244">
        <v>1</v>
      </c>
      <c r="I145" s="245"/>
      <c r="J145" s="244">
        <f>ROUND(I145*H145,3)</f>
        <v>0</v>
      </c>
      <c r="K145" s="246"/>
      <c r="L145" s="247"/>
      <c r="M145" s="248" t="s">
        <v>1</v>
      </c>
      <c r="N145" s="249" t="s">
        <v>37</v>
      </c>
      <c r="O145" s="94"/>
      <c r="P145" s="235">
        <f>O145*H145</f>
        <v>0</v>
      </c>
      <c r="Q145" s="235">
        <v>0</v>
      </c>
      <c r="R145" s="235">
        <f>Q145*H145</f>
        <v>0</v>
      </c>
      <c r="S145" s="235">
        <v>0</v>
      </c>
      <c r="T145" s="236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7" t="s">
        <v>171</v>
      </c>
      <c r="AT145" s="237" t="s">
        <v>195</v>
      </c>
      <c r="AU145" s="237" t="s">
        <v>161</v>
      </c>
      <c r="AY145" s="14" t="s">
        <v>154</v>
      </c>
      <c r="BE145" s="238">
        <f>IF(N145="základná",J145,0)</f>
        <v>0</v>
      </c>
      <c r="BF145" s="238">
        <f>IF(N145="znížená",J145,0)</f>
        <v>0</v>
      </c>
      <c r="BG145" s="238">
        <f>IF(N145="zákl. prenesená",J145,0)</f>
        <v>0</v>
      </c>
      <c r="BH145" s="238">
        <f>IF(N145="zníž. prenesená",J145,0)</f>
        <v>0</v>
      </c>
      <c r="BI145" s="238">
        <f>IF(N145="nulová",J145,0)</f>
        <v>0</v>
      </c>
      <c r="BJ145" s="14" t="s">
        <v>161</v>
      </c>
      <c r="BK145" s="239">
        <f>ROUND(I145*H145,3)</f>
        <v>0</v>
      </c>
      <c r="BL145" s="14" t="s">
        <v>160</v>
      </c>
      <c r="BM145" s="237" t="s">
        <v>213</v>
      </c>
    </row>
    <row r="146" s="2" customFormat="1" ht="37.8" customHeight="1">
      <c r="A146" s="35"/>
      <c r="B146" s="36"/>
      <c r="C146" s="240" t="s">
        <v>214</v>
      </c>
      <c r="D146" s="240" t="s">
        <v>195</v>
      </c>
      <c r="E146" s="241" t="s">
        <v>2051</v>
      </c>
      <c r="F146" s="242" t="s">
        <v>2052</v>
      </c>
      <c r="G146" s="243" t="s">
        <v>262</v>
      </c>
      <c r="H146" s="244">
        <v>1</v>
      </c>
      <c r="I146" s="245"/>
      <c r="J146" s="244">
        <f>ROUND(I146*H146,3)</f>
        <v>0</v>
      </c>
      <c r="K146" s="246"/>
      <c r="L146" s="247"/>
      <c r="M146" s="248" t="s">
        <v>1</v>
      </c>
      <c r="N146" s="249" t="s">
        <v>37</v>
      </c>
      <c r="O146" s="94"/>
      <c r="P146" s="235">
        <f>O146*H146</f>
        <v>0</v>
      </c>
      <c r="Q146" s="235">
        <v>0</v>
      </c>
      <c r="R146" s="235">
        <f>Q146*H146</f>
        <v>0</v>
      </c>
      <c r="S146" s="235">
        <v>0</v>
      </c>
      <c r="T146" s="236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7" t="s">
        <v>171</v>
      </c>
      <c r="AT146" s="237" t="s">
        <v>195</v>
      </c>
      <c r="AU146" s="237" t="s">
        <v>161</v>
      </c>
      <c r="AY146" s="14" t="s">
        <v>154</v>
      </c>
      <c r="BE146" s="238">
        <f>IF(N146="základná",J146,0)</f>
        <v>0</v>
      </c>
      <c r="BF146" s="238">
        <f>IF(N146="znížená",J146,0)</f>
        <v>0</v>
      </c>
      <c r="BG146" s="238">
        <f>IF(N146="zákl. prenesená",J146,0)</f>
        <v>0</v>
      </c>
      <c r="BH146" s="238">
        <f>IF(N146="zníž. prenesená",J146,0)</f>
        <v>0</v>
      </c>
      <c r="BI146" s="238">
        <f>IF(N146="nulová",J146,0)</f>
        <v>0</v>
      </c>
      <c r="BJ146" s="14" t="s">
        <v>161</v>
      </c>
      <c r="BK146" s="239">
        <f>ROUND(I146*H146,3)</f>
        <v>0</v>
      </c>
      <c r="BL146" s="14" t="s">
        <v>160</v>
      </c>
      <c r="BM146" s="237" t="s">
        <v>217</v>
      </c>
    </row>
    <row r="147" s="2" customFormat="1" ht="44.25" customHeight="1">
      <c r="A147" s="35"/>
      <c r="B147" s="36"/>
      <c r="C147" s="240" t="s">
        <v>188</v>
      </c>
      <c r="D147" s="240" t="s">
        <v>195</v>
      </c>
      <c r="E147" s="241" t="s">
        <v>2053</v>
      </c>
      <c r="F147" s="242" t="s">
        <v>2054</v>
      </c>
      <c r="G147" s="243" t="s">
        <v>262</v>
      </c>
      <c r="H147" s="244">
        <v>1</v>
      </c>
      <c r="I147" s="245"/>
      <c r="J147" s="244">
        <f>ROUND(I147*H147,3)</f>
        <v>0</v>
      </c>
      <c r="K147" s="246"/>
      <c r="L147" s="247"/>
      <c r="M147" s="248" t="s">
        <v>1</v>
      </c>
      <c r="N147" s="249" t="s">
        <v>37</v>
      </c>
      <c r="O147" s="94"/>
      <c r="P147" s="235">
        <f>O147*H147</f>
        <v>0</v>
      </c>
      <c r="Q147" s="235">
        <v>0</v>
      </c>
      <c r="R147" s="235">
        <f>Q147*H147</f>
        <v>0</v>
      </c>
      <c r="S147" s="235">
        <v>0</v>
      </c>
      <c r="T147" s="236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7" t="s">
        <v>171</v>
      </c>
      <c r="AT147" s="237" t="s">
        <v>195</v>
      </c>
      <c r="AU147" s="237" t="s">
        <v>161</v>
      </c>
      <c r="AY147" s="14" t="s">
        <v>154</v>
      </c>
      <c r="BE147" s="238">
        <f>IF(N147="základná",J147,0)</f>
        <v>0</v>
      </c>
      <c r="BF147" s="238">
        <f>IF(N147="znížená",J147,0)</f>
        <v>0</v>
      </c>
      <c r="BG147" s="238">
        <f>IF(N147="zákl. prenesená",J147,0)</f>
        <v>0</v>
      </c>
      <c r="BH147" s="238">
        <f>IF(N147="zníž. prenesená",J147,0)</f>
        <v>0</v>
      </c>
      <c r="BI147" s="238">
        <f>IF(N147="nulová",J147,0)</f>
        <v>0</v>
      </c>
      <c r="BJ147" s="14" t="s">
        <v>161</v>
      </c>
      <c r="BK147" s="239">
        <f>ROUND(I147*H147,3)</f>
        <v>0</v>
      </c>
      <c r="BL147" s="14" t="s">
        <v>160</v>
      </c>
      <c r="BM147" s="237" t="s">
        <v>220</v>
      </c>
    </row>
    <row r="148" s="2" customFormat="1" ht="33" customHeight="1">
      <c r="A148" s="35"/>
      <c r="B148" s="36"/>
      <c r="C148" s="226" t="s">
        <v>221</v>
      </c>
      <c r="D148" s="226" t="s">
        <v>156</v>
      </c>
      <c r="E148" s="227" t="s">
        <v>2055</v>
      </c>
      <c r="F148" s="228" t="s">
        <v>2056</v>
      </c>
      <c r="G148" s="229" t="s">
        <v>309</v>
      </c>
      <c r="H148" s="230">
        <v>224</v>
      </c>
      <c r="I148" s="231"/>
      <c r="J148" s="230">
        <f>ROUND(I148*H148,3)</f>
        <v>0</v>
      </c>
      <c r="K148" s="232"/>
      <c r="L148" s="41"/>
      <c r="M148" s="233" t="s">
        <v>1</v>
      </c>
      <c r="N148" s="234" t="s">
        <v>37</v>
      </c>
      <c r="O148" s="94"/>
      <c r="P148" s="235">
        <f>O148*H148</f>
        <v>0</v>
      </c>
      <c r="Q148" s="235">
        <v>0</v>
      </c>
      <c r="R148" s="235">
        <f>Q148*H148</f>
        <v>0</v>
      </c>
      <c r="S148" s="235">
        <v>0</v>
      </c>
      <c r="T148" s="236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7" t="s">
        <v>160</v>
      </c>
      <c r="AT148" s="237" t="s">
        <v>156</v>
      </c>
      <c r="AU148" s="237" t="s">
        <v>161</v>
      </c>
      <c r="AY148" s="14" t="s">
        <v>154</v>
      </c>
      <c r="BE148" s="238">
        <f>IF(N148="základná",J148,0)</f>
        <v>0</v>
      </c>
      <c r="BF148" s="238">
        <f>IF(N148="znížená",J148,0)</f>
        <v>0</v>
      </c>
      <c r="BG148" s="238">
        <f>IF(N148="zákl. prenesená",J148,0)</f>
        <v>0</v>
      </c>
      <c r="BH148" s="238">
        <f>IF(N148="zníž. prenesená",J148,0)</f>
        <v>0</v>
      </c>
      <c r="BI148" s="238">
        <f>IF(N148="nulová",J148,0)</f>
        <v>0</v>
      </c>
      <c r="BJ148" s="14" t="s">
        <v>161</v>
      </c>
      <c r="BK148" s="239">
        <f>ROUND(I148*H148,3)</f>
        <v>0</v>
      </c>
      <c r="BL148" s="14" t="s">
        <v>160</v>
      </c>
      <c r="BM148" s="237" t="s">
        <v>224</v>
      </c>
    </row>
    <row r="149" s="2" customFormat="1" ht="21.75" customHeight="1">
      <c r="A149" s="35"/>
      <c r="B149" s="36"/>
      <c r="C149" s="240" t="s">
        <v>7</v>
      </c>
      <c r="D149" s="240" t="s">
        <v>195</v>
      </c>
      <c r="E149" s="241" t="s">
        <v>2057</v>
      </c>
      <c r="F149" s="242" t="s">
        <v>2058</v>
      </c>
      <c r="G149" s="243" t="s">
        <v>262</v>
      </c>
      <c r="H149" s="244">
        <v>228.50200000000001</v>
      </c>
      <c r="I149" s="245"/>
      <c r="J149" s="244">
        <f>ROUND(I149*H149,3)</f>
        <v>0</v>
      </c>
      <c r="K149" s="246"/>
      <c r="L149" s="247"/>
      <c r="M149" s="248" t="s">
        <v>1</v>
      </c>
      <c r="N149" s="249" t="s">
        <v>37</v>
      </c>
      <c r="O149" s="94"/>
      <c r="P149" s="235">
        <f>O149*H149</f>
        <v>0</v>
      </c>
      <c r="Q149" s="235">
        <v>0</v>
      </c>
      <c r="R149" s="235">
        <f>Q149*H149</f>
        <v>0</v>
      </c>
      <c r="S149" s="235">
        <v>0</v>
      </c>
      <c r="T149" s="236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7" t="s">
        <v>171</v>
      </c>
      <c r="AT149" s="237" t="s">
        <v>195</v>
      </c>
      <c r="AU149" s="237" t="s">
        <v>161</v>
      </c>
      <c r="AY149" s="14" t="s">
        <v>154</v>
      </c>
      <c r="BE149" s="238">
        <f>IF(N149="základná",J149,0)</f>
        <v>0</v>
      </c>
      <c r="BF149" s="238">
        <f>IF(N149="znížená",J149,0)</f>
        <v>0</v>
      </c>
      <c r="BG149" s="238">
        <f>IF(N149="zákl. prenesená",J149,0)</f>
        <v>0</v>
      </c>
      <c r="BH149" s="238">
        <f>IF(N149="zníž. prenesená",J149,0)</f>
        <v>0</v>
      </c>
      <c r="BI149" s="238">
        <f>IF(N149="nulová",J149,0)</f>
        <v>0</v>
      </c>
      <c r="BJ149" s="14" t="s">
        <v>161</v>
      </c>
      <c r="BK149" s="239">
        <f>ROUND(I149*H149,3)</f>
        <v>0</v>
      </c>
      <c r="BL149" s="14" t="s">
        <v>160</v>
      </c>
      <c r="BM149" s="237" t="s">
        <v>227</v>
      </c>
    </row>
    <row r="150" s="2" customFormat="1" ht="21.75" customHeight="1">
      <c r="A150" s="35"/>
      <c r="B150" s="36"/>
      <c r="C150" s="226" t="s">
        <v>228</v>
      </c>
      <c r="D150" s="226" t="s">
        <v>156</v>
      </c>
      <c r="E150" s="227" t="s">
        <v>353</v>
      </c>
      <c r="F150" s="228" t="s">
        <v>354</v>
      </c>
      <c r="G150" s="229" t="s">
        <v>191</v>
      </c>
      <c r="H150" s="230">
        <v>346.17500000000001</v>
      </c>
      <c r="I150" s="231"/>
      <c r="J150" s="230">
        <f>ROUND(I150*H150,3)</f>
        <v>0</v>
      </c>
      <c r="K150" s="232"/>
      <c r="L150" s="41"/>
      <c r="M150" s="233" t="s">
        <v>1</v>
      </c>
      <c r="N150" s="234" t="s">
        <v>37</v>
      </c>
      <c r="O150" s="94"/>
      <c r="P150" s="235">
        <f>O150*H150</f>
        <v>0</v>
      </c>
      <c r="Q150" s="235">
        <v>0</v>
      </c>
      <c r="R150" s="235">
        <f>Q150*H150</f>
        <v>0</v>
      </c>
      <c r="S150" s="235">
        <v>0</v>
      </c>
      <c r="T150" s="236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7" t="s">
        <v>160</v>
      </c>
      <c r="AT150" s="237" t="s">
        <v>156</v>
      </c>
      <c r="AU150" s="237" t="s">
        <v>161</v>
      </c>
      <c r="AY150" s="14" t="s">
        <v>154</v>
      </c>
      <c r="BE150" s="238">
        <f>IF(N150="základná",J150,0)</f>
        <v>0</v>
      </c>
      <c r="BF150" s="238">
        <f>IF(N150="znížená",J150,0)</f>
        <v>0</v>
      </c>
      <c r="BG150" s="238">
        <f>IF(N150="zákl. prenesená",J150,0)</f>
        <v>0</v>
      </c>
      <c r="BH150" s="238">
        <f>IF(N150="zníž. prenesená",J150,0)</f>
        <v>0</v>
      </c>
      <c r="BI150" s="238">
        <f>IF(N150="nulová",J150,0)</f>
        <v>0</v>
      </c>
      <c r="BJ150" s="14" t="s">
        <v>161</v>
      </c>
      <c r="BK150" s="239">
        <f>ROUND(I150*H150,3)</f>
        <v>0</v>
      </c>
      <c r="BL150" s="14" t="s">
        <v>160</v>
      </c>
      <c r="BM150" s="237" t="s">
        <v>231</v>
      </c>
    </row>
    <row r="151" s="2" customFormat="1" ht="24.15" customHeight="1">
      <c r="A151" s="35"/>
      <c r="B151" s="36"/>
      <c r="C151" s="226" t="s">
        <v>194</v>
      </c>
      <c r="D151" s="226" t="s">
        <v>156</v>
      </c>
      <c r="E151" s="227" t="s">
        <v>357</v>
      </c>
      <c r="F151" s="228" t="s">
        <v>358</v>
      </c>
      <c r="G151" s="229" t="s">
        <v>191</v>
      </c>
      <c r="H151" s="230">
        <v>2077.0500000000002</v>
      </c>
      <c r="I151" s="231"/>
      <c r="J151" s="230">
        <f>ROUND(I151*H151,3)</f>
        <v>0</v>
      </c>
      <c r="K151" s="232"/>
      <c r="L151" s="41"/>
      <c r="M151" s="233" t="s">
        <v>1</v>
      </c>
      <c r="N151" s="234" t="s">
        <v>37</v>
      </c>
      <c r="O151" s="94"/>
      <c r="P151" s="235">
        <f>O151*H151</f>
        <v>0</v>
      </c>
      <c r="Q151" s="235">
        <v>0</v>
      </c>
      <c r="R151" s="235">
        <f>Q151*H151</f>
        <v>0</v>
      </c>
      <c r="S151" s="235">
        <v>0</v>
      </c>
      <c r="T151" s="236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7" t="s">
        <v>160</v>
      </c>
      <c r="AT151" s="237" t="s">
        <v>156</v>
      </c>
      <c r="AU151" s="237" t="s">
        <v>161</v>
      </c>
      <c r="AY151" s="14" t="s">
        <v>154</v>
      </c>
      <c r="BE151" s="238">
        <f>IF(N151="základná",J151,0)</f>
        <v>0</v>
      </c>
      <c r="BF151" s="238">
        <f>IF(N151="znížená",J151,0)</f>
        <v>0</v>
      </c>
      <c r="BG151" s="238">
        <f>IF(N151="zákl. prenesená",J151,0)</f>
        <v>0</v>
      </c>
      <c r="BH151" s="238">
        <f>IF(N151="zníž. prenesená",J151,0)</f>
        <v>0</v>
      </c>
      <c r="BI151" s="238">
        <f>IF(N151="nulová",J151,0)</f>
        <v>0</v>
      </c>
      <c r="BJ151" s="14" t="s">
        <v>161</v>
      </c>
      <c r="BK151" s="239">
        <f>ROUND(I151*H151,3)</f>
        <v>0</v>
      </c>
      <c r="BL151" s="14" t="s">
        <v>160</v>
      </c>
      <c r="BM151" s="237" t="s">
        <v>234</v>
      </c>
    </row>
    <row r="152" s="2" customFormat="1" ht="24.15" customHeight="1">
      <c r="A152" s="35"/>
      <c r="B152" s="36"/>
      <c r="C152" s="226" t="s">
        <v>235</v>
      </c>
      <c r="D152" s="226" t="s">
        <v>156</v>
      </c>
      <c r="E152" s="227" t="s">
        <v>360</v>
      </c>
      <c r="F152" s="228" t="s">
        <v>361</v>
      </c>
      <c r="G152" s="229" t="s">
        <v>191</v>
      </c>
      <c r="H152" s="230">
        <v>346.17500000000001</v>
      </c>
      <c r="I152" s="231"/>
      <c r="J152" s="230">
        <f>ROUND(I152*H152,3)</f>
        <v>0</v>
      </c>
      <c r="K152" s="232"/>
      <c r="L152" s="41"/>
      <c r="M152" s="233" t="s">
        <v>1</v>
      </c>
      <c r="N152" s="234" t="s">
        <v>37</v>
      </c>
      <c r="O152" s="94"/>
      <c r="P152" s="235">
        <f>O152*H152</f>
        <v>0</v>
      </c>
      <c r="Q152" s="235">
        <v>0</v>
      </c>
      <c r="R152" s="235">
        <f>Q152*H152</f>
        <v>0</v>
      </c>
      <c r="S152" s="235">
        <v>0</v>
      </c>
      <c r="T152" s="236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7" t="s">
        <v>160</v>
      </c>
      <c r="AT152" s="237" t="s">
        <v>156</v>
      </c>
      <c r="AU152" s="237" t="s">
        <v>161</v>
      </c>
      <c r="AY152" s="14" t="s">
        <v>154</v>
      </c>
      <c r="BE152" s="238">
        <f>IF(N152="základná",J152,0)</f>
        <v>0</v>
      </c>
      <c r="BF152" s="238">
        <f>IF(N152="znížená",J152,0)</f>
        <v>0</v>
      </c>
      <c r="BG152" s="238">
        <f>IF(N152="zákl. prenesená",J152,0)</f>
        <v>0</v>
      </c>
      <c r="BH152" s="238">
        <f>IF(N152="zníž. prenesená",J152,0)</f>
        <v>0</v>
      </c>
      <c r="BI152" s="238">
        <f>IF(N152="nulová",J152,0)</f>
        <v>0</v>
      </c>
      <c r="BJ152" s="14" t="s">
        <v>161</v>
      </c>
      <c r="BK152" s="239">
        <f>ROUND(I152*H152,3)</f>
        <v>0</v>
      </c>
      <c r="BL152" s="14" t="s">
        <v>160</v>
      </c>
      <c r="BM152" s="237" t="s">
        <v>238</v>
      </c>
    </row>
    <row r="153" s="2" customFormat="1" ht="24.15" customHeight="1">
      <c r="A153" s="35"/>
      <c r="B153" s="36"/>
      <c r="C153" s="226" t="s">
        <v>198</v>
      </c>
      <c r="D153" s="226" t="s">
        <v>156</v>
      </c>
      <c r="E153" s="227" t="s">
        <v>364</v>
      </c>
      <c r="F153" s="228" t="s">
        <v>365</v>
      </c>
      <c r="G153" s="229" t="s">
        <v>191</v>
      </c>
      <c r="H153" s="230">
        <v>692.35000000000002</v>
      </c>
      <c r="I153" s="231"/>
      <c r="J153" s="230">
        <f>ROUND(I153*H153,3)</f>
        <v>0</v>
      </c>
      <c r="K153" s="232"/>
      <c r="L153" s="41"/>
      <c r="M153" s="233" t="s">
        <v>1</v>
      </c>
      <c r="N153" s="234" t="s">
        <v>37</v>
      </c>
      <c r="O153" s="94"/>
      <c r="P153" s="235">
        <f>O153*H153</f>
        <v>0</v>
      </c>
      <c r="Q153" s="235">
        <v>0</v>
      </c>
      <c r="R153" s="235">
        <f>Q153*H153</f>
        <v>0</v>
      </c>
      <c r="S153" s="235">
        <v>0</v>
      </c>
      <c r="T153" s="236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7" t="s">
        <v>160</v>
      </c>
      <c r="AT153" s="237" t="s">
        <v>156</v>
      </c>
      <c r="AU153" s="237" t="s">
        <v>161</v>
      </c>
      <c r="AY153" s="14" t="s">
        <v>154</v>
      </c>
      <c r="BE153" s="238">
        <f>IF(N153="základná",J153,0)</f>
        <v>0</v>
      </c>
      <c r="BF153" s="238">
        <f>IF(N153="znížená",J153,0)</f>
        <v>0</v>
      </c>
      <c r="BG153" s="238">
        <f>IF(N153="zákl. prenesená",J153,0)</f>
        <v>0</v>
      </c>
      <c r="BH153" s="238">
        <f>IF(N153="zníž. prenesená",J153,0)</f>
        <v>0</v>
      </c>
      <c r="BI153" s="238">
        <f>IF(N153="nulová",J153,0)</f>
        <v>0</v>
      </c>
      <c r="BJ153" s="14" t="s">
        <v>161</v>
      </c>
      <c r="BK153" s="239">
        <f>ROUND(I153*H153,3)</f>
        <v>0</v>
      </c>
      <c r="BL153" s="14" t="s">
        <v>160</v>
      </c>
      <c r="BM153" s="237" t="s">
        <v>241</v>
      </c>
    </row>
    <row r="154" s="2" customFormat="1" ht="24.15" customHeight="1">
      <c r="A154" s="35"/>
      <c r="B154" s="36"/>
      <c r="C154" s="226" t="s">
        <v>242</v>
      </c>
      <c r="D154" s="226" t="s">
        <v>156</v>
      </c>
      <c r="E154" s="227" t="s">
        <v>372</v>
      </c>
      <c r="F154" s="228" t="s">
        <v>373</v>
      </c>
      <c r="G154" s="229" t="s">
        <v>191</v>
      </c>
      <c r="H154" s="230">
        <v>346.17500000000001</v>
      </c>
      <c r="I154" s="231"/>
      <c r="J154" s="230">
        <f>ROUND(I154*H154,3)</f>
        <v>0</v>
      </c>
      <c r="K154" s="232"/>
      <c r="L154" s="41"/>
      <c r="M154" s="233" t="s">
        <v>1</v>
      </c>
      <c r="N154" s="234" t="s">
        <v>37</v>
      </c>
      <c r="O154" s="94"/>
      <c r="P154" s="235">
        <f>O154*H154</f>
        <v>0</v>
      </c>
      <c r="Q154" s="235">
        <v>0</v>
      </c>
      <c r="R154" s="235">
        <f>Q154*H154</f>
        <v>0</v>
      </c>
      <c r="S154" s="235">
        <v>0</v>
      </c>
      <c r="T154" s="236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7" t="s">
        <v>160</v>
      </c>
      <c r="AT154" s="237" t="s">
        <v>156</v>
      </c>
      <c r="AU154" s="237" t="s">
        <v>161</v>
      </c>
      <c r="AY154" s="14" t="s">
        <v>154</v>
      </c>
      <c r="BE154" s="238">
        <f>IF(N154="základná",J154,0)</f>
        <v>0</v>
      </c>
      <c r="BF154" s="238">
        <f>IF(N154="znížená",J154,0)</f>
        <v>0</v>
      </c>
      <c r="BG154" s="238">
        <f>IF(N154="zákl. prenesená",J154,0)</f>
        <v>0</v>
      </c>
      <c r="BH154" s="238">
        <f>IF(N154="zníž. prenesená",J154,0)</f>
        <v>0</v>
      </c>
      <c r="BI154" s="238">
        <f>IF(N154="nulová",J154,0)</f>
        <v>0</v>
      </c>
      <c r="BJ154" s="14" t="s">
        <v>161</v>
      </c>
      <c r="BK154" s="239">
        <f>ROUND(I154*H154,3)</f>
        <v>0</v>
      </c>
      <c r="BL154" s="14" t="s">
        <v>160</v>
      </c>
      <c r="BM154" s="237" t="s">
        <v>245</v>
      </c>
    </row>
    <row r="155" s="12" customFormat="1" ht="22.8" customHeight="1">
      <c r="A155" s="12"/>
      <c r="B155" s="210"/>
      <c r="C155" s="211"/>
      <c r="D155" s="212" t="s">
        <v>70</v>
      </c>
      <c r="E155" s="224" t="s">
        <v>375</v>
      </c>
      <c r="F155" s="224" t="s">
        <v>376</v>
      </c>
      <c r="G155" s="211"/>
      <c r="H155" s="211"/>
      <c r="I155" s="214"/>
      <c r="J155" s="225">
        <f>BK155</f>
        <v>0</v>
      </c>
      <c r="K155" s="211"/>
      <c r="L155" s="216"/>
      <c r="M155" s="217"/>
      <c r="N155" s="218"/>
      <c r="O155" s="218"/>
      <c r="P155" s="219">
        <f>SUM(P156:P157)</f>
        <v>0</v>
      </c>
      <c r="Q155" s="218"/>
      <c r="R155" s="219">
        <f>SUM(R156:R157)</f>
        <v>0</v>
      </c>
      <c r="S155" s="218"/>
      <c r="T155" s="220">
        <f>SUM(T156:T157)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21" t="s">
        <v>79</v>
      </c>
      <c r="AT155" s="222" t="s">
        <v>70</v>
      </c>
      <c r="AU155" s="222" t="s">
        <v>79</v>
      </c>
      <c r="AY155" s="221" t="s">
        <v>154</v>
      </c>
      <c r="BK155" s="223">
        <f>SUM(BK156:BK157)</f>
        <v>0</v>
      </c>
    </row>
    <row r="156" s="2" customFormat="1" ht="33" customHeight="1">
      <c r="A156" s="35"/>
      <c r="B156" s="36"/>
      <c r="C156" s="226" t="s">
        <v>203</v>
      </c>
      <c r="D156" s="226" t="s">
        <v>156</v>
      </c>
      <c r="E156" s="227" t="s">
        <v>2059</v>
      </c>
      <c r="F156" s="228" t="s">
        <v>2060</v>
      </c>
      <c r="G156" s="229" t="s">
        <v>191</v>
      </c>
      <c r="H156" s="230">
        <v>466.61000000000001</v>
      </c>
      <c r="I156" s="231"/>
      <c r="J156" s="230">
        <f>ROUND(I156*H156,3)</f>
        <v>0</v>
      </c>
      <c r="K156" s="232"/>
      <c r="L156" s="41"/>
      <c r="M156" s="233" t="s">
        <v>1</v>
      </c>
      <c r="N156" s="234" t="s">
        <v>37</v>
      </c>
      <c r="O156" s="94"/>
      <c r="P156" s="235">
        <f>O156*H156</f>
        <v>0</v>
      </c>
      <c r="Q156" s="235">
        <v>0</v>
      </c>
      <c r="R156" s="235">
        <f>Q156*H156</f>
        <v>0</v>
      </c>
      <c r="S156" s="235">
        <v>0</v>
      </c>
      <c r="T156" s="236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7" t="s">
        <v>160</v>
      </c>
      <c r="AT156" s="237" t="s">
        <v>156</v>
      </c>
      <c r="AU156" s="237" t="s">
        <v>161</v>
      </c>
      <c r="AY156" s="14" t="s">
        <v>154</v>
      </c>
      <c r="BE156" s="238">
        <f>IF(N156="základná",J156,0)</f>
        <v>0</v>
      </c>
      <c r="BF156" s="238">
        <f>IF(N156="znížená",J156,0)</f>
        <v>0</v>
      </c>
      <c r="BG156" s="238">
        <f>IF(N156="zákl. prenesená",J156,0)</f>
        <v>0</v>
      </c>
      <c r="BH156" s="238">
        <f>IF(N156="zníž. prenesená",J156,0)</f>
        <v>0</v>
      </c>
      <c r="BI156" s="238">
        <f>IF(N156="nulová",J156,0)</f>
        <v>0</v>
      </c>
      <c r="BJ156" s="14" t="s">
        <v>161</v>
      </c>
      <c r="BK156" s="239">
        <f>ROUND(I156*H156,3)</f>
        <v>0</v>
      </c>
      <c r="BL156" s="14" t="s">
        <v>160</v>
      </c>
      <c r="BM156" s="237" t="s">
        <v>248</v>
      </c>
    </row>
    <row r="157" s="2" customFormat="1" ht="44.25" customHeight="1">
      <c r="A157" s="35"/>
      <c r="B157" s="36"/>
      <c r="C157" s="226" t="s">
        <v>249</v>
      </c>
      <c r="D157" s="226" t="s">
        <v>156</v>
      </c>
      <c r="E157" s="227" t="s">
        <v>2061</v>
      </c>
      <c r="F157" s="228" t="s">
        <v>2062</v>
      </c>
      <c r="G157" s="229" t="s">
        <v>191</v>
      </c>
      <c r="H157" s="230">
        <v>466.61000000000001</v>
      </c>
      <c r="I157" s="231"/>
      <c r="J157" s="230">
        <f>ROUND(I157*H157,3)</f>
        <v>0</v>
      </c>
      <c r="K157" s="232"/>
      <c r="L157" s="41"/>
      <c r="M157" s="233" t="s">
        <v>1</v>
      </c>
      <c r="N157" s="234" t="s">
        <v>37</v>
      </c>
      <c r="O157" s="94"/>
      <c r="P157" s="235">
        <f>O157*H157</f>
        <v>0</v>
      </c>
      <c r="Q157" s="235">
        <v>0</v>
      </c>
      <c r="R157" s="235">
        <f>Q157*H157</f>
        <v>0</v>
      </c>
      <c r="S157" s="235">
        <v>0</v>
      </c>
      <c r="T157" s="236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7" t="s">
        <v>160</v>
      </c>
      <c r="AT157" s="237" t="s">
        <v>156</v>
      </c>
      <c r="AU157" s="237" t="s">
        <v>161</v>
      </c>
      <c r="AY157" s="14" t="s">
        <v>154</v>
      </c>
      <c r="BE157" s="238">
        <f>IF(N157="základná",J157,0)</f>
        <v>0</v>
      </c>
      <c r="BF157" s="238">
        <f>IF(N157="znížená",J157,0)</f>
        <v>0</v>
      </c>
      <c r="BG157" s="238">
        <f>IF(N157="zákl. prenesená",J157,0)</f>
        <v>0</v>
      </c>
      <c r="BH157" s="238">
        <f>IF(N157="zníž. prenesená",J157,0)</f>
        <v>0</v>
      </c>
      <c r="BI157" s="238">
        <f>IF(N157="nulová",J157,0)</f>
        <v>0</v>
      </c>
      <c r="BJ157" s="14" t="s">
        <v>161</v>
      </c>
      <c r="BK157" s="239">
        <f>ROUND(I157*H157,3)</f>
        <v>0</v>
      </c>
      <c r="BL157" s="14" t="s">
        <v>160</v>
      </c>
      <c r="BM157" s="237" t="s">
        <v>252</v>
      </c>
    </row>
    <row r="158" s="12" customFormat="1" ht="25.92" customHeight="1">
      <c r="A158" s="12"/>
      <c r="B158" s="210"/>
      <c r="C158" s="211"/>
      <c r="D158" s="212" t="s">
        <v>70</v>
      </c>
      <c r="E158" s="213" t="s">
        <v>384</v>
      </c>
      <c r="F158" s="213" t="s">
        <v>385</v>
      </c>
      <c r="G158" s="211"/>
      <c r="H158" s="211"/>
      <c r="I158" s="214"/>
      <c r="J158" s="215">
        <f>BK158</f>
        <v>0</v>
      </c>
      <c r="K158" s="211"/>
      <c r="L158" s="216"/>
      <c r="M158" s="217"/>
      <c r="N158" s="218"/>
      <c r="O158" s="218"/>
      <c r="P158" s="219">
        <f>P159</f>
        <v>0</v>
      </c>
      <c r="Q158" s="218"/>
      <c r="R158" s="219">
        <f>R159</f>
        <v>0</v>
      </c>
      <c r="S158" s="218"/>
      <c r="T158" s="220">
        <f>T159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21" t="s">
        <v>161</v>
      </c>
      <c r="AT158" s="222" t="s">
        <v>70</v>
      </c>
      <c r="AU158" s="222" t="s">
        <v>71</v>
      </c>
      <c r="AY158" s="221" t="s">
        <v>154</v>
      </c>
      <c r="BK158" s="223">
        <f>BK159</f>
        <v>0</v>
      </c>
    </row>
    <row r="159" s="12" customFormat="1" ht="22.8" customHeight="1">
      <c r="A159" s="12"/>
      <c r="B159" s="210"/>
      <c r="C159" s="211"/>
      <c r="D159" s="212" t="s">
        <v>70</v>
      </c>
      <c r="E159" s="224" t="s">
        <v>685</v>
      </c>
      <c r="F159" s="224" t="s">
        <v>686</v>
      </c>
      <c r="G159" s="211"/>
      <c r="H159" s="211"/>
      <c r="I159" s="214"/>
      <c r="J159" s="225">
        <f>BK159</f>
        <v>0</v>
      </c>
      <c r="K159" s="211"/>
      <c r="L159" s="216"/>
      <c r="M159" s="217"/>
      <c r="N159" s="218"/>
      <c r="O159" s="218"/>
      <c r="P159" s="219">
        <f>SUM(P160:P162)</f>
        <v>0</v>
      </c>
      <c r="Q159" s="218"/>
      <c r="R159" s="219">
        <f>SUM(R160:R162)</f>
        <v>0</v>
      </c>
      <c r="S159" s="218"/>
      <c r="T159" s="220">
        <f>SUM(T160:T162)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21" t="s">
        <v>161</v>
      </c>
      <c r="AT159" s="222" t="s">
        <v>70</v>
      </c>
      <c r="AU159" s="222" t="s">
        <v>79</v>
      </c>
      <c r="AY159" s="221" t="s">
        <v>154</v>
      </c>
      <c r="BK159" s="223">
        <f>SUM(BK160:BK162)</f>
        <v>0</v>
      </c>
    </row>
    <row r="160" s="2" customFormat="1" ht="24.15" customHeight="1">
      <c r="A160" s="35"/>
      <c r="B160" s="36"/>
      <c r="C160" s="226" t="s">
        <v>206</v>
      </c>
      <c r="D160" s="226" t="s">
        <v>156</v>
      </c>
      <c r="E160" s="227" t="s">
        <v>2063</v>
      </c>
      <c r="F160" s="228" t="s">
        <v>2064</v>
      </c>
      <c r="G160" s="229" t="s">
        <v>167</v>
      </c>
      <c r="H160" s="230">
        <v>94.049999999999997</v>
      </c>
      <c r="I160" s="231"/>
      <c r="J160" s="230">
        <f>ROUND(I160*H160,3)</f>
        <v>0</v>
      </c>
      <c r="K160" s="232"/>
      <c r="L160" s="41"/>
      <c r="M160" s="233" t="s">
        <v>1</v>
      </c>
      <c r="N160" s="234" t="s">
        <v>37</v>
      </c>
      <c r="O160" s="94"/>
      <c r="P160" s="235">
        <f>O160*H160</f>
        <v>0</v>
      </c>
      <c r="Q160" s="235">
        <v>0</v>
      </c>
      <c r="R160" s="235">
        <f>Q160*H160</f>
        <v>0</v>
      </c>
      <c r="S160" s="235">
        <v>0</v>
      </c>
      <c r="T160" s="236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7" t="s">
        <v>184</v>
      </c>
      <c r="AT160" s="237" t="s">
        <v>156</v>
      </c>
      <c r="AU160" s="237" t="s">
        <v>161</v>
      </c>
      <c r="AY160" s="14" t="s">
        <v>154</v>
      </c>
      <c r="BE160" s="238">
        <f>IF(N160="základná",J160,0)</f>
        <v>0</v>
      </c>
      <c r="BF160" s="238">
        <f>IF(N160="znížená",J160,0)</f>
        <v>0</v>
      </c>
      <c r="BG160" s="238">
        <f>IF(N160="zákl. prenesená",J160,0)</f>
        <v>0</v>
      </c>
      <c r="BH160" s="238">
        <f>IF(N160="zníž. prenesená",J160,0)</f>
        <v>0</v>
      </c>
      <c r="BI160" s="238">
        <f>IF(N160="nulová",J160,0)</f>
        <v>0</v>
      </c>
      <c r="BJ160" s="14" t="s">
        <v>161</v>
      </c>
      <c r="BK160" s="239">
        <f>ROUND(I160*H160,3)</f>
        <v>0</v>
      </c>
      <c r="BL160" s="14" t="s">
        <v>184</v>
      </c>
      <c r="BM160" s="237" t="s">
        <v>255</v>
      </c>
    </row>
    <row r="161" s="2" customFormat="1" ht="33" customHeight="1">
      <c r="A161" s="35"/>
      <c r="B161" s="36"/>
      <c r="C161" s="240" t="s">
        <v>256</v>
      </c>
      <c r="D161" s="240" t="s">
        <v>195</v>
      </c>
      <c r="E161" s="241" t="s">
        <v>2065</v>
      </c>
      <c r="F161" s="242" t="s">
        <v>2066</v>
      </c>
      <c r="G161" s="243" t="s">
        <v>167</v>
      </c>
      <c r="H161" s="244">
        <v>94.049999999999997</v>
      </c>
      <c r="I161" s="245"/>
      <c r="J161" s="244">
        <f>ROUND(I161*H161,3)</f>
        <v>0</v>
      </c>
      <c r="K161" s="246"/>
      <c r="L161" s="247"/>
      <c r="M161" s="248" t="s">
        <v>1</v>
      </c>
      <c r="N161" s="249" t="s">
        <v>37</v>
      </c>
      <c r="O161" s="94"/>
      <c r="P161" s="235">
        <f>O161*H161</f>
        <v>0</v>
      </c>
      <c r="Q161" s="235">
        <v>0</v>
      </c>
      <c r="R161" s="235">
        <f>Q161*H161</f>
        <v>0</v>
      </c>
      <c r="S161" s="235">
        <v>0</v>
      </c>
      <c r="T161" s="236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7" t="s">
        <v>213</v>
      </c>
      <c r="AT161" s="237" t="s">
        <v>195</v>
      </c>
      <c r="AU161" s="237" t="s">
        <v>161</v>
      </c>
      <c r="AY161" s="14" t="s">
        <v>154</v>
      </c>
      <c r="BE161" s="238">
        <f>IF(N161="základná",J161,0)</f>
        <v>0</v>
      </c>
      <c r="BF161" s="238">
        <f>IF(N161="znížená",J161,0)</f>
        <v>0</v>
      </c>
      <c r="BG161" s="238">
        <f>IF(N161="zákl. prenesená",J161,0)</f>
        <v>0</v>
      </c>
      <c r="BH161" s="238">
        <f>IF(N161="zníž. prenesená",J161,0)</f>
        <v>0</v>
      </c>
      <c r="BI161" s="238">
        <f>IF(N161="nulová",J161,0)</f>
        <v>0</v>
      </c>
      <c r="BJ161" s="14" t="s">
        <v>161</v>
      </c>
      <c r="BK161" s="239">
        <f>ROUND(I161*H161,3)</f>
        <v>0</v>
      </c>
      <c r="BL161" s="14" t="s">
        <v>184</v>
      </c>
      <c r="BM161" s="237" t="s">
        <v>259</v>
      </c>
    </row>
    <row r="162" s="2" customFormat="1" ht="24.15" customHeight="1">
      <c r="A162" s="35"/>
      <c r="B162" s="36"/>
      <c r="C162" s="226" t="s">
        <v>210</v>
      </c>
      <c r="D162" s="226" t="s">
        <v>156</v>
      </c>
      <c r="E162" s="227" t="s">
        <v>2067</v>
      </c>
      <c r="F162" s="228" t="s">
        <v>2068</v>
      </c>
      <c r="G162" s="229" t="s">
        <v>708</v>
      </c>
      <c r="H162" s="231"/>
      <c r="I162" s="231"/>
      <c r="J162" s="230">
        <f>ROUND(I162*H162,3)</f>
        <v>0</v>
      </c>
      <c r="K162" s="232"/>
      <c r="L162" s="41"/>
      <c r="M162" s="233" t="s">
        <v>1</v>
      </c>
      <c r="N162" s="234" t="s">
        <v>37</v>
      </c>
      <c r="O162" s="94"/>
      <c r="P162" s="235">
        <f>O162*H162</f>
        <v>0</v>
      </c>
      <c r="Q162" s="235">
        <v>0</v>
      </c>
      <c r="R162" s="235">
        <f>Q162*H162</f>
        <v>0</v>
      </c>
      <c r="S162" s="235">
        <v>0</v>
      </c>
      <c r="T162" s="236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7" t="s">
        <v>184</v>
      </c>
      <c r="AT162" s="237" t="s">
        <v>156</v>
      </c>
      <c r="AU162" s="237" t="s">
        <v>161</v>
      </c>
      <c r="AY162" s="14" t="s">
        <v>154</v>
      </c>
      <c r="BE162" s="238">
        <f>IF(N162="základná",J162,0)</f>
        <v>0</v>
      </c>
      <c r="BF162" s="238">
        <f>IF(N162="znížená",J162,0)</f>
        <v>0</v>
      </c>
      <c r="BG162" s="238">
        <f>IF(N162="zákl. prenesená",J162,0)</f>
        <v>0</v>
      </c>
      <c r="BH162" s="238">
        <f>IF(N162="zníž. prenesená",J162,0)</f>
        <v>0</v>
      </c>
      <c r="BI162" s="238">
        <f>IF(N162="nulová",J162,0)</f>
        <v>0</v>
      </c>
      <c r="BJ162" s="14" t="s">
        <v>161</v>
      </c>
      <c r="BK162" s="239">
        <f>ROUND(I162*H162,3)</f>
        <v>0</v>
      </c>
      <c r="BL162" s="14" t="s">
        <v>184</v>
      </c>
      <c r="BM162" s="237" t="s">
        <v>263</v>
      </c>
    </row>
    <row r="163" s="12" customFormat="1" ht="25.92" customHeight="1">
      <c r="A163" s="12"/>
      <c r="B163" s="210"/>
      <c r="C163" s="211"/>
      <c r="D163" s="212" t="s">
        <v>70</v>
      </c>
      <c r="E163" s="213" t="s">
        <v>1236</v>
      </c>
      <c r="F163" s="213" t="s">
        <v>1237</v>
      </c>
      <c r="G163" s="211"/>
      <c r="H163" s="211"/>
      <c r="I163" s="214"/>
      <c r="J163" s="215">
        <f>BK163</f>
        <v>0</v>
      </c>
      <c r="K163" s="211"/>
      <c r="L163" s="216"/>
      <c r="M163" s="217"/>
      <c r="N163" s="218"/>
      <c r="O163" s="218"/>
      <c r="P163" s="219">
        <f>P164</f>
        <v>0</v>
      </c>
      <c r="Q163" s="218"/>
      <c r="R163" s="219">
        <f>R164</f>
        <v>0</v>
      </c>
      <c r="S163" s="218"/>
      <c r="T163" s="220">
        <f>T164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21" t="s">
        <v>172</v>
      </c>
      <c r="AT163" s="222" t="s">
        <v>70</v>
      </c>
      <c r="AU163" s="222" t="s">
        <v>71</v>
      </c>
      <c r="AY163" s="221" t="s">
        <v>154</v>
      </c>
      <c r="BK163" s="223">
        <f>BK164</f>
        <v>0</v>
      </c>
    </row>
    <row r="164" s="12" customFormat="1" ht="22.8" customHeight="1">
      <c r="A164" s="12"/>
      <c r="B164" s="210"/>
      <c r="C164" s="211"/>
      <c r="D164" s="212" t="s">
        <v>70</v>
      </c>
      <c r="E164" s="224" t="s">
        <v>2069</v>
      </c>
      <c r="F164" s="224" t="s">
        <v>2070</v>
      </c>
      <c r="G164" s="211"/>
      <c r="H164" s="211"/>
      <c r="I164" s="214"/>
      <c r="J164" s="225">
        <f>BK164</f>
        <v>0</v>
      </c>
      <c r="K164" s="211"/>
      <c r="L164" s="216"/>
      <c r="M164" s="217"/>
      <c r="N164" s="218"/>
      <c r="O164" s="218"/>
      <c r="P164" s="219">
        <f>P165</f>
        <v>0</v>
      </c>
      <c r="Q164" s="218"/>
      <c r="R164" s="219">
        <f>R165</f>
        <v>0</v>
      </c>
      <c r="S164" s="218"/>
      <c r="T164" s="220">
        <f>T165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21" t="s">
        <v>172</v>
      </c>
      <c r="AT164" s="222" t="s">
        <v>70</v>
      </c>
      <c r="AU164" s="222" t="s">
        <v>79</v>
      </c>
      <c r="AY164" s="221" t="s">
        <v>154</v>
      </c>
      <c r="BK164" s="223">
        <f>BK165</f>
        <v>0</v>
      </c>
    </row>
    <row r="165" s="2" customFormat="1" ht="24.15" customHeight="1">
      <c r="A165" s="35"/>
      <c r="B165" s="36"/>
      <c r="C165" s="226" t="s">
        <v>264</v>
      </c>
      <c r="D165" s="226" t="s">
        <v>156</v>
      </c>
      <c r="E165" s="227" t="s">
        <v>2071</v>
      </c>
      <c r="F165" s="228" t="s">
        <v>2072</v>
      </c>
      <c r="G165" s="229" t="s">
        <v>2073</v>
      </c>
      <c r="H165" s="230">
        <v>1</v>
      </c>
      <c r="I165" s="231"/>
      <c r="J165" s="230">
        <f>ROUND(I165*H165,3)</f>
        <v>0</v>
      </c>
      <c r="K165" s="232"/>
      <c r="L165" s="41"/>
      <c r="M165" s="250" t="s">
        <v>1</v>
      </c>
      <c r="N165" s="251" t="s">
        <v>37</v>
      </c>
      <c r="O165" s="252"/>
      <c r="P165" s="253">
        <f>O165*H165</f>
        <v>0</v>
      </c>
      <c r="Q165" s="253">
        <v>0</v>
      </c>
      <c r="R165" s="253">
        <f>Q165*H165</f>
        <v>0</v>
      </c>
      <c r="S165" s="253">
        <v>0</v>
      </c>
      <c r="T165" s="254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7" t="s">
        <v>160</v>
      </c>
      <c r="AT165" s="237" t="s">
        <v>156</v>
      </c>
      <c r="AU165" s="237" t="s">
        <v>161</v>
      </c>
      <c r="AY165" s="14" t="s">
        <v>154</v>
      </c>
      <c r="BE165" s="238">
        <f>IF(N165="základná",J165,0)</f>
        <v>0</v>
      </c>
      <c r="BF165" s="238">
        <f>IF(N165="znížená",J165,0)</f>
        <v>0</v>
      </c>
      <c r="BG165" s="238">
        <f>IF(N165="zákl. prenesená",J165,0)</f>
        <v>0</v>
      </c>
      <c r="BH165" s="238">
        <f>IF(N165="zníž. prenesená",J165,0)</f>
        <v>0</v>
      </c>
      <c r="BI165" s="238">
        <f>IF(N165="nulová",J165,0)</f>
        <v>0</v>
      </c>
      <c r="BJ165" s="14" t="s">
        <v>161</v>
      </c>
      <c r="BK165" s="239">
        <f>ROUND(I165*H165,3)</f>
        <v>0</v>
      </c>
      <c r="BL165" s="14" t="s">
        <v>160</v>
      </c>
      <c r="BM165" s="237" t="s">
        <v>267</v>
      </c>
    </row>
    <row r="166" s="2" customFormat="1" ht="6.96" customHeight="1">
      <c r="A166" s="35"/>
      <c r="B166" s="69"/>
      <c r="C166" s="70"/>
      <c r="D166" s="70"/>
      <c r="E166" s="70"/>
      <c r="F166" s="70"/>
      <c r="G166" s="70"/>
      <c r="H166" s="70"/>
      <c r="I166" s="70"/>
      <c r="J166" s="70"/>
      <c r="K166" s="70"/>
      <c r="L166" s="41"/>
      <c r="M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</row>
  </sheetData>
  <sheetProtection sheet="1" autoFilter="0" formatColumns="0" formatRows="0" objects="1" scenarios="1" spinCount="100000" saltValue="oUascJsxKKfjREaZzkv24/ccg0BRIVIClyE9EE3ljgGbw9c0ttkVuD5067Ou7MIJ08/fEb4DvbhwjsjTEzTaMQ==" hashValue="G5S5NPPiZ6sKE/HbI8lD/675dbHctWN3KJNGjBvFpWeENLRTVTjUyC+Uk23gBrIhBVY1fgWvmtZLaKenB3/+AQ==" algorithmName="SHA-512" password="CC35"/>
  <autoFilter ref="C124:K165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105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71</v>
      </c>
    </row>
    <row r="4" s="1" customFormat="1" ht="24.96" customHeight="1">
      <c r="B4" s="17"/>
      <c r="D4" s="141" t="s">
        <v>118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14</v>
      </c>
      <c r="L6" s="17"/>
    </row>
    <row r="7" s="1" customFormat="1" ht="16.5" customHeight="1">
      <c r="B7" s="17"/>
      <c r="E7" s="144" t="str">
        <f>'Rekapitulácia stavby'!K6</f>
        <v>Denný stacionár v meste Tlmače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119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2074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16</v>
      </c>
      <c r="E11" s="35"/>
      <c r="F11" s="146" t="s">
        <v>1</v>
      </c>
      <c r="G11" s="35"/>
      <c r="H11" s="35"/>
      <c r="I11" s="143" t="s">
        <v>17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18</v>
      </c>
      <c r="E12" s="35"/>
      <c r="F12" s="146" t="s">
        <v>19</v>
      </c>
      <c r="G12" s="35"/>
      <c r="H12" s="35"/>
      <c r="I12" s="143" t="s">
        <v>20</v>
      </c>
      <c r="J12" s="147" t="str">
        <f>'Rekapitulácia stavby'!AN8</f>
        <v>29. 6. 2022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22</v>
      </c>
      <c r="E14" s="35"/>
      <c r="F14" s="35"/>
      <c r="G14" s="35"/>
      <c r="H14" s="35"/>
      <c r="I14" s="143" t="s">
        <v>23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24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25</v>
      </c>
      <c r="E17" s="35"/>
      <c r="F17" s="35"/>
      <c r="G17" s="35"/>
      <c r="H17" s="35"/>
      <c r="I17" s="143" t="s">
        <v>23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24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27</v>
      </c>
      <c r="E20" s="35"/>
      <c r="F20" s="35"/>
      <c r="G20" s="35"/>
      <c r="H20" s="35"/>
      <c r="I20" s="143" t="s">
        <v>23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24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29</v>
      </c>
      <c r="E23" s="35"/>
      <c r="F23" s="35"/>
      <c r="G23" s="35"/>
      <c r="H23" s="35"/>
      <c r="I23" s="143" t="s">
        <v>23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24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30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31</v>
      </c>
      <c r="E30" s="35"/>
      <c r="F30" s="35"/>
      <c r="G30" s="35"/>
      <c r="H30" s="35"/>
      <c r="I30" s="35"/>
      <c r="J30" s="154">
        <f>ROUND(J124, 3)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33</v>
      </c>
      <c r="G32" s="35"/>
      <c r="H32" s="35"/>
      <c r="I32" s="155" t="s">
        <v>32</v>
      </c>
      <c r="J32" s="155" t="s">
        <v>34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35</v>
      </c>
      <c r="E33" s="157" t="s">
        <v>36</v>
      </c>
      <c r="F33" s="158">
        <f>ROUND((SUM(BE124:BE158)),  3)</f>
        <v>0</v>
      </c>
      <c r="G33" s="159"/>
      <c r="H33" s="159"/>
      <c r="I33" s="160">
        <v>0.20000000000000001</v>
      </c>
      <c r="J33" s="158">
        <f>ROUND(((SUM(BE124:BE158))*I33),  3)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37</v>
      </c>
      <c r="F34" s="158">
        <f>ROUND((SUM(BF124:BF158)),  3)</f>
        <v>0</v>
      </c>
      <c r="G34" s="159"/>
      <c r="H34" s="159"/>
      <c r="I34" s="160">
        <v>0.20000000000000001</v>
      </c>
      <c r="J34" s="158">
        <f>ROUND(((SUM(BF124:BF158))*I34),  3)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38</v>
      </c>
      <c r="F35" s="161">
        <f>ROUND((SUM(BG124:BG158)),  3)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39</v>
      </c>
      <c r="F36" s="161">
        <f>ROUND((SUM(BH124:BH158)),  3)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40</v>
      </c>
      <c r="F37" s="158">
        <f>ROUND((SUM(BI124:BI158)),  3)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41</v>
      </c>
      <c r="E39" s="165"/>
      <c r="F39" s="165"/>
      <c r="G39" s="166" t="s">
        <v>42</v>
      </c>
      <c r="H39" s="167" t="s">
        <v>43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44</v>
      </c>
      <c r="E50" s="171"/>
      <c r="F50" s="171"/>
      <c r="G50" s="170" t="s">
        <v>45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46</v>
      </c>
      <c r="E61" s="173"/>
      <c r="F61" s="174" t="s">
        <v>47</v>
      </c>
      <c r="G61" s="172" t="s">
        <v>46</v>
      </c>
      <c r="H61" s="173"/>
      <c r="I61" s="173"/>
      <c r="J61" s="175" t="s">
        <v>47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48</v>
      </c>
      <c r="E65" s="176"/>
      <c r="F65" s="176"/>
      <c r="G65" s="170" t="s">
        <v>49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46</v>
      </c>
      <c r="E76" s="173"/>
      <c r="F76" s="174" t="s">
        <v>47</v>
      </c>
      <c r="G76" s="172" t="s">
        <v>46</v>
      </c>
      <c r="H76" s="173"/>
      <c r="I76" s="173"/>
      <c r="J76" s="175" t="s">
        <v>47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121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1" t="str">
        <f>E7</f>
        <v>Denný stacionár v meste Tlmače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119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07 - SO 07 Plynoinštalácia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18</v>
      </c>
      <c r="D89" s="37"/>
      <c r="E89" s="37"/>
      <c r="F89" s="24" t="str">
        <f>F12</f>
        <v xml:space="preserve"> </v>
      </c>
      <c r="G89" s="37"/>
      <c r="H89" s="37"/>
      <c r="I89" s="29" t="s">
        <v>20</v>
      </c>
      <c r="J89" s="82" t="str">
        <f>IF(J12="","",J12)</f>
        <v>29. 6. 2022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22</v>
      </c>
      <c r="D91" s="37"/>
      <c r="E91" s="37"/>
      <c r="F91" s="24" t="str">
        <f>E15</f>
        <v xml:space="preserve"> </v>
      </c>
      <c r="G91" s="37"/>
      <c r="H91" s="37"/>
      <c r="I91" s="29" t="s">
        <v>27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25</v>
      </c>
      <c r="D92" s="37"/>
      <c r="E92" s="37"/>
      <c r="F92" s="24" t="str">
        <f>IF(E18="","",E18)</f>
        <v>Vyplň údaj</v>
      </c>
      <c r="G92" s="37"/>
      <c r="H92" s="37"/>
      <c r="I92" s="29" t="s">
        <v>29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122</v>
      </c>
      <c r="D94" s="183"/>
      <c r="E94" s="183"/>
      <c r="F94" s="183"/>
      <c r="G94" s="183"/>
      <c r="H94" s="183"/>
      <c r="I94" s="183"/>
      <c r="J94" s="184" t="s">
        <v>123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124</v>
      </c>
      <c r="D96" s="37"/>
      <c r="E96" s="37"/>
      <c r="F96" s="37"/>
      <c r="G96" s="37"/>
      <c r="H96" s="37"/>
      <c r="I96" s="37"/>
      <c r="J96" s="113">
        <f>J124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125</v>
      </c>
    </row>
    <row r="97" s="9" customFormat="1" ht="24.96" customHeight="1">
      <c r="A97" s="9"/>
      <c r="B97" s="186"/>
      <c r="C97" s="187"/>
      <c r="D97" s="188" t="s">
        <v>126</v>
      </c>
      <c r="E97" s="189"/>
      <c r="F97" s="189"/>
      <c r="G97" s="189"/>
      <c r="H97" s="189"/>
      <c r="I97" s="189"/>
      <c r="J97" s="190">
        <f>J125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128</v>
      </c>
      <c r="E98" s="195"/>
      <c r="F98" s="195"/>
      <c r="G98" s="195"/>
      <c r="H98" s="195"/>
      <c r="I98" s="195"/>
      <c r="J98" s="196">
        <f>J126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2"/>
      <c r="C99" s="193"/>
      <c r="D99" s="194" t="s">
        <v>129</v>
      </c>
      <c r="E99" s="195"/>
      <c r="F99" s="195"/>
      <c r="G99" s="195"/>
      <c r="H99" s="195"/>
      <c r="I99" s="195"/>
      <c r="J99" s="196">
        <f>J134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86"/>
      <c r="C100" s="187"/>
      <c r="D100" s="188" t="s">
        <v>130</v>
      </c>
      <c r="E100" s="189"/>
      <c r="F100" s="189"/>
      <c r="G100" s="189"/>
      <c r="H100" s="189"/>
      <c r="I100" s="189"/>
      <c r="J100" s="190">
        <f>J136</f>
        <v>0</v>
      </c>
      <c r="K100" s="187"/>
      <c r="L100" s="191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92"/>
      <c r="C101" s="193"/>
      <c r="D101" s="194" t="s">
        <v>1427</v>
      </c>
      <c r="E101" s="195"/>
      <c r="F101" s="195"/>
      <c r="G101" s="195"/>
      <c r="H101" s="195"/>
      <c r="I101" s="195"/>
      <c r="J101" s="196">
        <f>J137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2"/>
      <c r="C102" s="193"/>
      <c r="D102" s="194" t="s">
        <v>2075</v>
      </c>
      <c r="E102" s="195"/>
      <c r="F102" s="195"/>
      <c r="G102" s="195"/>
      <c r="H102" s="195"/>
      <c r="I102" s="195"/>
      <c r="J102" s="196">
        <f>J152</f>
        <v>0</v>
      </c>
      <c r="K102" s="193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86"/>
      <c r="C103" s="187"/>
      <c r="D103" s="188" t="s">
        <v>485</v>
      </c>
      <c r="E103" s="189"/>
      <c r="F103" s="189"/>
      <c r="G103" s="189"/>
      <c r="H103" s="189"/>
      <c r="I103" s="189"/>
      <c r="J103" s="190">
        <f>J154</f>
        <v>0</v>
      </c>
      <c r="K103" s="187"/>
      <c r="L103" s="191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92"/>
      <c r="C104" s="193"/>
      <c r="D104" s="194" t="s">
        <v>2076</v>
      </c>
      <c r="E104" s="195"/>
      <c r="F104" s="195"/>
      <c r="G104" s="195"/>
      <c r="H104" s="195"/>
      <c r="I104" s="195"/>
      <c r="J104" s="196">
        <f>J155</f>
        <v>0</v>
      </c>
      <c r="K104" s="193"/>
      <c r="L104" s="19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6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6.96" customHeight="1">
      <c r="A106" s="35"/>
      <c r="B106" s="69"/>
      <c r="C106" s="70"/>
      <c r="D106" s="70"/>
      <c r="E106" s="70"/>
      <c r="F106" s="70"/>
      <c r="G106" s="70"/>
      <c r="H106" s="70"/>
      <c r="I106" s="70"/>
      <c r="J106" s="70"/>
      <c r="K106" s="70"/>
      <c r="L106" s="6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10" s="2" customFormat="1" ht="6.96" customHeight="1">
      <c r="A110" s="35"/>
      <c r="B110" s="71"/>
      <c r="C110" s="72"/>
      <c r="D110" s="72"/>
      <c r="E110" s="72"/>
      <c r="F110" s="72"/>
      <c r="G110" s="72"/>
      <c r="H110" s="72"/>
      <c r="I110" s="72"/>
      <c r="J110" s="72"/>
      <c r="K110" s="72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24.96" customHeight="1">
      <c r="A111" s="35"/>
      <c r="B111" s="36"/>
      <c r="C111" s="20" t="s">
        <v>140</v>
      </c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14</v>
      </c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181" t="str">
        <f>E7</f>
        <v>Denný stacionár v meste Tlmače</v>
      </c>
      <c r="F114" s="29"/>
      <c r="G114" s="29"/>
      <c r="H114" s="29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119</v>
      </c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6.5" customHeight="1">
      <c r="A116" s="35"/>
      <c r="B116" s="36"/>
      <c r="C116" s="37"/>
      <c r="D116" s="37"/>
      <c r="E116" s="79" t="str">
        <f>E9</f>
        <v>07 - SO 07 Plynoinštalácia</v>
      </c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18</v>
      </c>
      <c r="D118" s="37"/>
      <c r="E118" s="37"/>
      <c r="F118" s="24" t="str">
        <f>F12</f>
        <v xml:space="preserve"> </v>
      </c>
      <c r="G118" s="37"/>
      <c r="H118" s="37"/>
      <c r="I118" s="29" t="s">
        <v>20</v>
      </c>
      <c r="J118" s="82" t="str">
        <f>IF(J12="","",J12)</f>
        <v>29. 6. 2022</v>
      </c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6.96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5.15" customHeight="1">
      <c r="A120" s="35"/>
      <c r="B120" s="36"/>
      <c r="C120" s="29" t="s">
        <v>22</v>
      </c>
      <c r="D120" s="37"/>
      <c r="E120" s="37"/>
      <c r="F120" s="24" t="str">
        <f>E15</f>
        <v xml:space="preserve"> </v>
      </c>
      <c r="G120" s="37"/>
      <c r="H120" s="37"/>
      <c r="I120" s="29" t="s">
        <v>27</v>
      </c>
      <c r="J120" s="33" t="str">
        <f>E21</f>
        <v xml:space="preserve"> </v>
      </c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5.15" customHeight="1">
      <c r="A121" s="35"/>
      <c r="B121" s="36"/>
      <c r="C121" s="29" t="s">
        <v>25</v>
      </c>
      <c r="D121" s="37"/>
      <c r="E121" s="37"/>
      <c r="F121" s="24" t="str">
        <f>IF(E18="","",E18)</f>
        <v>Vyplň údaj</v>
      </c>
      <c r="G121" s="37"/>
      <c r="H121" s="37"/>
      <c r="I121" s="29" t="s">
        <v>29</v>
      </c>
      <c r="J121" s="33" t="str">
        <f>E24</f>
        <v xml:space="preserve"> </v>
      </c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0.32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11" customFormat="1" ht="29.28" customHeight="1">
      <c r="A123" s="198"/>
      <c r="B123" s="199"/>
      <c r="C123" s="200" t="s">
        <v>141</v>
      </c>
      <c r="D123" s="201" t="s">
        <v>56</v>
      </c>
      <c r="E123" s="201" t="s">
        <v>52</v>
      </c>
      <c r="F123" s="201" t="s">
        <v>53</v>
      </c>
      <c r="G123" s="201" t="s">
        <v>142</v>
      </c>
      <c r="H123" s="201" t="s">
        <v>143</v>
      </c>
      <c r="I123" s="201" t="s">
        <v>144</v>
      </c>
      <c r="J123" s="202" t="s">
        <v>123</v>
      </c>
      <c r="K123" s="203" t="s">
        <v>145</v>
      </c>
      <c r="L123" s="204"/>
      <c r="M123" s="103" t="s">
        <v>1</v>
      </c>
      <c r="N123" s="104" t="s">
        <v>35</v>
      </c>
      <c r="O123" s="104" t="s">
        <v>146</v>
      </c>
      <c r="P123" s="104" t="s">
        <v>147</v>
      </c>
      <c r="Q123" s="104" t="s">
        <v>148</v>
      </c>
      <c r="R123" s="104" t="s">
        <v>149</v>
      </c>
      <c r="S123" s="104" t="s">
        <v>150</v>
      </c>
      <c r="T123" s="105" t="s">
        <v>151</v>
      </c>
      <c r="U123" s="198"/>
      <c r="V123" s="198"/>
      <c r="W123" s="198"/>
      <c r="X123" s="198"/>
      <c r="Y123" s="198"/>
      <c r="Z123" s="198"/>
      <c r="AA123" s="198"/>
      <c r="AB123" s="198"/>
      <c r="AC123" s="198"/>
      <c r="AD123" s="198"/>
      <c r="AE123" s="198"/>
    </row>
    <row r="124" s="2" customFormat="1" ht="22.8" customHeight="1">
      <c r="A124" s="35"/>
      <c r="B124" s="36"/>
      <c r="C124" s="110" t="s">
        <v>124</v>
      </c>
      <c r="D124" s="37"/>
      <c r="E124" s="37"/>
      <c r="F124" s="37"/>
      <c r="G124" s="37"/>
      <c r="H124" s="37"/>
      <c r="I124" s="37"/>
      <c r="J124" s="205">
        <f>BK124</f>
        <v>0</v>
      </c>
      <c r="K124" s="37"/>
      <c r="L124" s="41"/>
      <c r="M124" s="106"/>
      <c r="N124" s="206"/>
      <c r="O124" s="107"/>
      <c r="P124" s="207">
        <f>P125+P136+P154</f>
        <v>0</v>
      </c>
      <c r="Q124" s="107"/>
      <c r="R124" s="207">
        <f>R125+R136+R154</f>
        <v>0</v>
      </c>
      <c r="S124" s="107"/>
      <c r="T124" s="208">
        <f>T125+T136+T154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4" t="s">
        <v>70</v>
      </c>
      <c r="AU124" s="14" t="s">
        <v>125</v>
      </c>
      <c r="BK124" s="209">
        <f>BK125+BK136+BK154</f>
        <v>0</v>
      </c>
    </row>
    <row r="125" s="12" customFormat="1" ht="25.92" customHeight="1">
      <c r="A125" s="12"/>
      <c r="B125" s="210"/>
      <c r="C125" s="211"/>
      <c r="D125" s="212" t="s">
        <v>70</v>
      </c>
      <c r="E125" s="213" t="s">
        <v>152</v>
      </c>
      <c r="F125" s="213" t="s">
        <v>153</v>
      </c>
      <c r="G125" s="211"/>
      <c r="H125" s="211"/>
      <c r="I125" s="214"/>
      <c r="J125" s="215">
        <f>BK125</f>
        <v>0</v>
      </c>
      <c r="K125" s="211"/>
      <c r="L125" s="216"/>
      <c r="M125" s="217"/>
      <c r="N125" s="218"/>
      <c r="O125" s="218"/>
      <c r="P125" s="219">
        <f>P126+P134</f>
        <v>0</v>
      </c>
      <c r="Q125" s="218"/>
      <c r="R125" s="219">
        <f>R126+R134</f>
        <v>0</v>
      </c>
      <c r="S125" s="218"/>
      <c r="T125" s="220">
        <f>T126+T134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1" t="s">
        <v>79</v>
      </c>
      <c r="AT125" s="222" t="s">
        <v>70</v>
      </c>
      <c r="AU125" s="222" t="s">
        <v>71</v>
      </c>
      <c r="AY125" s="221" t="s">
        <v>154</v>
      </c>
      <c r="BK125" s="223">
        <f>BK126+BK134</f>
        <v>0</v>
      </c>
    </row>
    <row r="126" s="12" customFormat="1" ht="22.8" customHeight="1">
      <c r="A126" s="12"/>
      <c r="B126" s="210"/>
      <c r="C126" s="211"/>
      <c r="D126" s="212" t="s">
        <v>70</v>
      </c>
      <c r="E126" s="224" t="s">
        <v>185</v>
      </c>
      <c r="F126" s="224" t="s">
        <v>199</v>
      </c>
      <c r="G126" s="211"/>
      <c r="H126" s="211"/>
      <c r="I126" s="214"/>
      <c r="J126" s="225">
        <f>BK126</f>
        <v>0</v>
      </c>
      <c r="K126" s="211"/>
      <c r="L126" s="216"/>
      <c r="M126" s="217"/>
      <c r="N126" s="218"/>
      <c r="O126" s="218"/>
      <c r="P126" s="219">
        <f>SUM(P127:P133)</f>
        <v>0</v>
      </c>
      <c r="Q126" s="218"/>
      <c r="R126" s="219">
        <f>SUM(R127:R133)</f>
        <v>0</v>
      </c>
      <c r="S126" s="218"/>
      <c r="T126" s="220">
        <f>SUM(T127:T133)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1" t="s">
        <v>79</v>
      </c>
      <c r="AT126" s="222" t="s">
        <v>70</v>
      </c>
      <c r="AU126" s="222" t="s">
        <v>79</v>
      </c>
      <c r="AY126" s="221" t="s">
        <v>154</v>
      </c>
      <c r="BK126" s="223">
        <f>SUM(BK127:BK133)</f>
        <v>0</v>
      </c>
    </row>
    <row r="127" s="2" customFormat="1" ht="21.75" customHeight="1">
      <c r="A127" s="35"/>
      <c r="B127" s="36"/>
      <c r="C127" s="226" t="s">
        <v>79</v>
      </c>
      <c r="D127" s="226" t="s">
        <v>156</v>
      </c>
      <c r="E127" s="227" t="s">
        <v>2077</v>
      </c>
      <c r="F127" s="228" t="s">
        <v>2078</v>
      </c>
      <c r="G127" s="229" t="s">
        <v>309</v>
      </c>
      <c r="H127" s="230">
        <v>40</v>
      </c>
      <c r="I127" s="231"/>
      <c r="J127" s="230">
        <f>ROUND(I127*H127,3)</f>
        <v>0</v>
      </c>
      <c r="K127" s="232"/>
      <c r="L127" s="41"/>
      <c r="M127" s="233" t="s">
        <v>1</v>
      </c>
      <c r="N127" s="234" t="s">
        <v>37</v>
      </c>
      <c r="O127" s="94"/>
      <c r="P127" s="235">
        <f>O127*H127</f>
        <v>0</v>
      </c>
      <c r="Q127" s="235">
        <v>0</v>
      </c>
      <c r="R127" s="235">
        <f>Q127*H127</f>
        <v>0</v>
      </c>
      <c r="S127" s="235">
        <v>0</v>
      </c>
      <c r="T127" s="236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7" t="s">
        <v>160</v>
      </c>
      <c r="AT127" s="237" t="s">
        <v>156</v>
      </c>
      <c r="AU127" s="237" t="s">
        <v>161</v>
      </c>
      <c r="AY127" s="14" t="s">
        <v>154</v>
      </c>
      <c r="BE127" s="238">
        <f>IF(N127="základná",J127,0)</f>
        <v>0</v>
      </c>
      <c r="BF127" s="238">
        <f>IF(N127="znížená",J127,0)</f>
        <v>0</v>
      </c>
      <c r="BG127" s="238">
        <f>IF(N127="zákl. prenesená",J127,0)</f>
        <v>0</v>
      </c>
      <c r="BH127" s="238">
        <f>IF(N127="zníž. prenesená",J127,0)</f>
        <v>0</v>
      </c>
      <c r="BI127" s="238">
        <f>IF(N127="nulová",J127,0)</f>
        <v>0</v>
      </c>
      <c r="BJ127" s="14" t="s">
        <v>161</v>
      </c>
      <c r="BK127" s="239">
        <f>ROUND(I127*H127,3)</f>
        <v>0</v>
      </c>
      <c r="BL127" s="14" t="s">
        <v>160</v>
      </c>
      <c r="BM127" s="237" t="s">
        <v>161</v>
      </c>
    </row>
    <row r="128" s="2" customFormat="1" ht="24.15" customHeight="1">
      <c r="A128" s="35"/>
      <c r="B128" s="36"/>
      <c r="C128" s="226" t="s">
        <v>161</v>
      </c>
      <c r="D128" s="226" t="s">
        <v>156</v>
      </c>
      <c r="E128" s="227" t="s">
        <v>1794</v>
      </c>
      <c r="F128" s="228" t="s">
        <v>1795</v>
      </c>
      <c r="G128" s="229" t="s">
        <v>1140</v>
      </c>
      <c r="H128" s="230">
        <v>45</v>
      </c>
      <c r="I128" s="231"/>
      <c r="J128" s="230">
        <f>ROUND(I128*H128,3)</f>
        <v>0</v>
      </c>
      <c r="K128" s="232"/>
      <c r="L128" s="41"/>
      <c r="M128" s="233" t="s">
        <v>1</v>
      </c>
      <c r="N128" s="234" t="s">
        <v>37</v>
      </c>
      <c r="O128" s="94"/>
      <c r="P128" s="235">
        <f>O128*H128</f>
        <v>0</v>
      </c>
      <c r="Q128" s="235">
        <v>0</v>
      </c>
      <c r="R128" s="235">
        <f>Q128*H128</f>
        <v>0</v>
      </c>
      <c r="S128" s="235">
        <v>0</v>
      </c>
      <c r="T128" s="236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7" t="s">
        <v>160</v>
      </c>
      <c r="AT128" s="237" t="s">
        <v>156</v>
      </c>
      <c r="AU128" s="237" t="s">
        <v>161</v>
      </c>
      <c r="AY128" s="14" t="s">
        <v>154</v>
      </c>
      <c r="BE128" s="238">
        <f>IF(N128="základná",J128,0)</f>
        <v>0</v>
      </c>
      <c r="BF128" s="238">
        <f>IF(N128="znížená",J128,0)</f>
        <v>0</v>
      </c>
      <c r="BG128" s="238">
        <f>IF(N128="zákl. prenesená",J128,0)</f>
        <v>0</v>
      </c>
      <c r="BH128" s="238">
        <f>IF(N128="zníž. prenesená",J128,0)</f>
        <v>0</v>
      </c>
      <c r="BI128" s="238">
        <f>IF(N128="nulová",J128,0)</f>
        <v>0</v>
      </c>
      <c r="BJ128" s="14" t="s">
        <v>161</v>
      </c>
      <c r="BK128" s="239">
        <f>ROUND(I128*H128,3)</f>
        <v>0</v>
      </c>
      <c r="BL128" s="14" t="s">
        <v>160</v>
      </c>
      <c r="BM128" s="237" t="s">
        <v>160</v>
      </c>
    </row>
    <row r="129" s="2" customFormat="1" ht="24.15" customHeight="1">
      <c r="A129" s="35"/>
      <c r="B129" s="36"/>
      <c r="C129" s="226" t="s">
        <v>164</v>
      </c>
      <c r="D129" s="226" t="s">
        <v>156</v>
      </c>
      <c r="E129" s="227" t="s">
        <v>2079</v>
      </c>
      <c r="F129" s="228" t="s">
        <v>2080</v>
      </c>
      <c r="G129" s="229" t="s">
        <v>1140</v>
      </c>
      <c r="H129" s="230">
        <v>130</v>
      </c>
      <c r="I129" s="231"/>
      <c r="J129" s="230">
        <f>ROUND(I129*H129,3)</f>
        <v>0</v>
      </c>
      <c r="K129" s="232"/>
      <c r="L129" s="41"/>
      <c r="M129" s="233" t="s">
        <v>1</v>
      </c>
      <c r="N129" s="234" t="s">
        <v>37</v>
      </c>
      <c r="O129" s="94"/>
      <c r="P129" s="235">
        <f>O129*H129</f>
        <v>0</v>
      </c>
      <c r="Q129" s="235">
        <v>0</v>
      </c>
      <c r="R129" s="235">
        <f>Q129*H129</f>
        <v>0</v>
      </c>
      <c r="S129" s="235">
        <v>0</v>
      </c>
      <c r="T129" s="236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7" t="s">
        <v>160</v>
      </c>
      <c r="AT129" s="237" t="s">
        <v>156</v>
      </c>
      <c r="AU129" s="237" t="s">
        <v>161</v>
      </c>
      <c r="AY129" s="14" t="s">
        <v>154</v>
      </c>
      <c r="BE129" s="238">
        <f>IF(N129="základná",J129,0)</f>
        <v>0</v>
      </c>
      <c r="BF129" s="238">
        <f>IF(N129="znížená",J129,0)</f>
        <v>0</v>
      </c>
      <c r="BG129" s="238">
        <f>IF(N129="zákl. prenesená",J129,0)</f>
        <v>0</v>
      </c>
      <c r="BH129" s="238">
        <f>IF(N129="zníž. prenesená",J129,0)</f>
        <v>0</v>
      </c>
      <c r="BI129" s="238">
        <f>IF(N129="nulová",J129,0)</f>
        <v>0</v>
      </c>
      <c r="BJ129" s="14" t="s">
        <v>161</v>
      </c>
      <c r="BK129" s="239">
        <f>ROUND(I129*H129,3)</f>
        <v>0</v>
      </c>
      <c r="BL129" s="14" t="s">
        <v>160</v>
      </c>
      <c r="BM129" s="237" t="s">
        <v>168</v>
      </c>
    </row>
    <row r="130" s="2" customFormat="1" ht="24.15" customHeight="1">
      <c r="A130" s="35"/>
      <c r="B130" s="36"/>
      <c r="C130" s="226" t="s">
        <v>160</v>
      </c>
      <c r="D130" s="226" t="s">
        <v>156</v>
      </c>
      <c r="E130" s="227" t="s">
        <v>2081</v>
      </c>
      <c r="F130" s="228" t="s">
        <v>2082</v>
      </c>
      <c r="G130" s="229" t="s">
        <v>1140</v>
      </c>
      <c r="H130" s="230">
        <v>30</v>
      </c>
      <c r="I130" s="231"/>
      <c r="J130" s="230">
        <f>ROUND(I130*H130,3)</f>
        <v>0</v>
      </c>
      <c r="K130" s="232"/>
      <c r="L130" s="41"/>
      <c r="M130" s="233" t="s">
        <v>1</v>
      </c>
      <c r="N130" s="234" t="s">
        <v>37</v>
      </c>
      <c r="O130" s="94"/>
      <c r="P130" s="235">
        <f>O130*H130</f>
        <v>0</v>
      </c>
      <c r="Q130" s="235">
        <v>0</v>
      </c>
      <c r="R130" s="235">
        <f>Q130*H130</f>
        <v>0</v>
      </c>
      <c r="S130" s="235">
        <v>0</v>
      </c>
      <c r="T130" s="236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7" t="s">
        <v>160</v>
      </c>
      <c r="AT130" s="237" t="s">
        <v>156</v>
      </c>
      <c r="AU130" s="237" t="s">
        <v>161</v>
      </c>
      <c r="AY130" s="14" t="s">
        <v>154</v>
      </c>
      <c r="BE130" s="238">
        <f>IF(N130="základná",J130,0)</f>
        <v>0</v>
      </c>
      <c r="BF130" s="238">
        <f>IF(N130="znížená",J130,0)</f>
        <v>0</v>
      </c>
      <c r="BG130" s="238">
        <f>IF(N130="zákl. prenesená",J130,0)</f>
        <v>0</v>
      </c>
      <c r="BH130" s="238">
        <f>IF(N130="zníž. prenesená",J130,0)</f>
        <v>0</v>
      </c>
      <c r="BI130" s="238">
        <f>IF(N130="nulová",J130,0)</f>
        <v>0</v>
      </c>
      <c r="BJ130" s="14" t="s">
        <v>161</v>
      </c>
      <c r="BK130" s="239">
        <f>ROUND(I130*H130,3)</f>
        <v>0</v>
      </c>
      <c r="BL130" s="14" t="s">
        <v>160</v>
      </c>
      <c r="BM130" s="237" t="s">
        <v>171</v>
      </c>
    </row>
    <row r="131" s="2" customFormat="1" ht="21.75" customHeight="1">
      <c r="A131" s="35"/>
      <c r="B131" s="36"/>
      <c r="C131" s="226" t="s">
        <v>172</v>
      </c>
      <c r="D131" s="226" t="s">
        <v>156</v>
      </c>
      <c r="E131" s="227" t="s">
        <v>1491</v>
      </c>
      <c r="F131" s="228" t="s">
        <v>354</v>
      </c>
      <c r="G131" s="229" t="s">
        <v>191</v>
      </c>
      <c r="H131" s="230">
        <v>0.52800000000000002</v>
      </c>
      <c r="I131" s="231"/>
      <c r="J131" s="230">
        <f>ROUND(I131*H131,3)</f>
        <v>0</v>
      </c>
      <c r="K131" s="232"/>
      <c r="L131" s="41"/>
      <c r="M131" s="233" t="s">
        <v>1</v>
      </c>
      <c r="N131" s="234" t="s">
        <v>37</v>
      </c>
      <c r="O131" s="94"/>
      <c r="P131" s="235">
        <f>O131*H131</f>
        <v>0</v>
      </c>
      <c r="Q131" s="235">
        <v>0</v>
      </c>
      <c r="R131" s="235">
        <f>Q131*H131</f>
        <v>0</v>
      </c>
      <c r="S131" s="235">
        <v>0</v>
      </c>
      <c r="T131" s="236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7" t="s">
        <v>160</v>
      </c>
      <c r="AT131" s="237" t="s">
        <v>156</v>
      </c>
      <c r="AU131" s="237" t="s">
        <v>161</v>
      </c>
      <c r="AY131" s="14" t="s">
        <v>154</v>
      </c>
      <c r="BE131" s="238">
        <f>IF(N131="základná",J131,0)</f>
        <v>0</v>
      </c>
      <c r="BF131" s="238">
        <f>IF(N131="znížená",J131,0)</f>
        <v>0</v>
      </c>
      <c r="BG131" s="238">
        <f>IF(N131="zákl. prenesená",J131,0)</f>
        <v>0</v>
      </c>
      <c r="BH131" s="238">
        <f>IF(N131="zníž. prenesená",J131,0)</f>
        <v>0</v>
      </c>
      <c r="BI131" s="238">
        <f>IF(N131="nulová",J131,0)</f>
        <v>0</v>
      </c>
      <c r="BJ131" s="14" t="s">
        <v>161</v>
      </c>
      <c r="BK131" s="239">
        <f>ROUND(I131*H131,3)</f>
        <v>0</v>
      </c>
      <c r="BL131" s="14" t="s">
        <v>160</v>
      </c>
      <c r="BM131" s="237" t="s">
        <v>112</v>
      </c>
    </row>
    <row r="132" s="2" customFormat="1" ht="24.15" customHeight="1">
      <c r="A132" s="35"/>
      <c r="B132" s="36"/>
      <c r="C132" s="226" t="s">
        <v>168</v>
      </c>
      <c r="D132" s="226" t="s">
        <v>156</v>
      </c>
      <c r="E132" s="227" t="s">
        <v>1492</v>
      </c>
      <c r="F132" s="228" t="s">
        <v>358</v>
      </c>
      <c r="G132" s="229" t="s">
        <v>191</v>
      </c>
      <c r="H132" s="230">
        <v>2.6400000000000001</v>
      </c>
      <c r="I132" s="231"/>
      <c r="J132" s="230">
        <f>ROUND(I132*H132,3)</f>
        <v>0</v>
      </c>
      <c r="K132" s="232"/>
      <c r="L132" s="41"/>
      <c r="M132" s="233" t="s">
        <v>1</v>
      </c>
      <c r="N132" s="234" t="s">
        <v>37</v>
      </c>
      <c r="O132" s="94"/>
      <c r="P132" s="235">
        <f>O132*H132</f>
        <v>0</v>
      </c>
      <c r="Q132" s="235">
        <v>0</v>
      </c>
      <c r="R132" s="235">
        <f>Q132*H132</f>
        <v>0</v>
      </c>
      <c r="S132" s="235">
        <v>0</v>
      </c>
      <c r="T132" s="236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7" t="s">
        <v>160</v>
      </c>
      <c r="AT132" s="237" t="s">
        <v>156</v>
      </c>
      <c r="AU132" s="237" t="s">
        <v>161</v>
      </c>
      <c r="AY132" s="14" t="s">
        <v>154</v>
      </c>
      <c r="BE132" s="238">
        <f>IF(N132="základná",J132,0)</f>
        <v>0</v>
      </c>
      <c r="BF132" s="238">
        <f>IF(N132="znížená",J132,0)</f>
        <v>0</v>
      </c>
      <c r="BG132" s="238">
        <f>IF(N132="zákl. prenesená",J132,0)</f>
        <v>0</v>
      </c>
      <c r="BH132" s="238">
        <f>IF(N132="zníž. prenesená",J132,0)</f>
        <v>0</v>
      </c>
      <c r="BI132" s="238">
        <f>IF(N132="nulová",J132,0)</f>
        <v>0</v>
      </c>
      <c r="BJ132" s="14" t="s">
        <v>161</v>
      </c>
      <c r="BK132" s="239">
        <f>ROUND(I132*H132,3)</f>
        <v>0</v>
      </c>
      <c r="BL132" s="14" t="s">
        <v>160</v>
      </c>
      <c r="BM132" s="237" t="s">
        <v>177</v>
      </c>
    </row>
    <row r="133" s="2" customFormat="1" ht="24.15" customHeight="1">
      <c r="A133" s="35"/>
      <c r="B133" s="36"/>
      <c r="C133" s="226" t="s">
        <v>178</v>
      </c>
      <c r="D133" s="226" t="s">
        <v>156</v>
      </c>
      <c r="E133" s="227" t="s">
        <v>1493</v>
      </c>
      <c r="F133" s="228" t="s">
        <v>1494</v>
      </c>
      <c r="G133" s="229" t="s">
        <v>191</v>
      </c>
      <c r="H133" s="230">
        <v>0.52800000000000002</v>
      </c>
      <c r="I133" s="231"/>
      <c r="J133" s="230">
        <f>ROUND(I133*H133,3)</f>
        <v>0</v>
      </c>
      <c r="K133" s="232"/>
      <c r="L133" s="41"/>
      <c r="M133" s="233" t="s">
        <v>1</v>
      </c>
      <c r="N133" s="234" t="s">
        <v>37</v>
      </c>
      <c r="O133" s="94"/>
      <c r="P133" s="235">
        <f>O133*H133</f>
        <v>0</v>
      </c>
      <c r="Q133" s="235">
        <v>0</v>
      </c>
      <c r="R133" s="235">
        <f>Q133*H133</f>
        <v>0</v>
      </c>
      <c r="S133" s="235">
        <v>0</v>
      </c>
      <c r="T133" s="236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7" t="s">
        <v>160</v>
      </c>
      <c r="AT133" s="237" t="s">
        <v>156</v>
      </c>
      <c r="AU133" s="237" t="s">
        <v>161</v>
      </c>
      <c r="AY133" s="14" t="s">
        <v>154</v>
      </c>
      <c r="BE133" s="238">
        <f>IF(N133="základná",J133,0)</f>
        <v>0</v>
      </c>
      <c r="BF133" s="238">
        <f>IF(N133="znížená",J133,0)</f>
        <v>0</v>
      </c>
      <c r="BG133" s="238">
        <f>IF(N133="zákl. prenesená",J133,0)</f>
        <v>0</v>
      </c>
      <c r="BH133" s="238">
        <f>IF(N133="zníž. prenesená",J133,0)</f>
        <v>0</v>
      </c>
      <c r="BI133" s="238">
        <f>IF(N133="nulová",J133,0)</f>
        <v>0</v>
      </c>
      <c r="BJ133" s="14" t="s">
        <v>161</v>
      </c>
      <c r="BK133" s="239">
        <f>ROUND(I133*H133,3)</f>
        <v>0</v>
      </c>
      <c r="BL133" s="14" t="s">
        <v>160</v>
      </c>
      <c r="BM133" s="237" t="s">
        <v>181</v>
      </c>
    </row>
    <row r="134" s="12" customFormat="1" ht="22.8" customHeight="1">
      <c r="A134" s="12"/>
      <c r="B134" s="210"/>
      <c r="C134" s="211"/>
      <c r="D134" s="212" t="s">
        <v>70</v>
      </c>
      <c r="E134" s="224" t="s">
        <v>375</v>
      </c>
      <c r="F134" s="224" t="s">
        <v>376</v>
      </c>
      <c r="G134" s="211"/>
      <c r="H134" s="211"/>
      <c r="I134" s="214"/>
      <c r="J134" s="225">
        <f>BK134</f>
        <v>0</v>
      </c>
      <c r="K134" s="211"/>
      <c r="L134" s="216"/>
      <c r="M134" s="217"/>
      <c r="N134" s="218"/>
      <c r="O134" s="218"/>
      <c r="P134" s="219">
        <f>P135</f>
        <v>0</v>
      </c>
      <c r="Q134" s="218"/>
      <c r="R134" s="219">
        <f>R135</f>
        <v>0</v>
      </c>
      <c r="S134" s="218"/>
      <c r="T134" s="220">
        <f>T135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1" t="s">
        <v>79</v>
      </c>
      <c r="AT134" s="222" t="s">
        <v>70</v>
      </c>
      <c r="AU134" s="222" t="s">
        <v>79</v>
      </c>
      <c r="AY134" s="221" t="s">
        <v>154</v>
      </c>
      <c r="BK134" s="223">
        <f>BK135</f>
        <v>0</v>
      </c>
    </row>
    <row r="135" s="2" customFormat="1" ht="24.15" customHeight="1">
      <c r="A135" s="35"/>
      <c r="B135" s="36"/>
      <c r="C135" s="226" t="s">
        <v>171</v>
      </c>
      <c r="D135" s="226" t="s">
        <v>156</v>
      </c>
      <c r="E135" s="227" t="s">
        <v>1495</v>
      </c>
      <c r="F135" s="228" t="s">
        <v>378</v>
      </c>
      <c r="G135" s="229" t="s">
        <v>191</v>
      </c>
      <c r="H135" s="230">
        <v>0.002</v>
      </c>
      <c r="I135" s="231"/>
      <c r="J135" s="230">
        <f>ROUND(I135*H135,3)</f>
        <v>0</v>
      </c>
      <c r="K135" s="232"/>
      <c r="L135" s="41"/>
      <c r="M135" s="233" t="s">
        <v>1</v>
      </c>
      <c r="N135" s="234" t="s">
        <v>37</v>
      </c>
      <c r="O135" s="94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6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7" t="s">
        <v>160</v>
      </c>
      <c r="AT135" s="237" t="s">
        <v>156</v>
      </c>
      <c r="AU135" s="237" t="s">
        <v>161</v>
      </c>
      <c r="AY135" s="14" t="s">
        <v>154</v>
      </c>
      <c r="BE135" s="238">
        <f>IF(N135="základná",J135,0)</f>
        <v>0</v>
      </c>
      <c r="BF135" s="238">
        <f>IF(N135="znížená",J135,0)</f>
        <v>0</v>
      </c>
      <c r="BG135" s="238">
        <f>IF(N135="zákl. prenesená",J135,0)</f>
        <v>0</v>
      </c>
      <c r="BH135" s="238">
        <f>IF(N135="zníž. prenesená",J135,0)</f>
        <v>0</v>
      </c>
      <c r="BI135" s="238">
        <f>IF(N135="nulová",J135,0)</f>
        <v>0</v>
      </c>
      <c r="BJ135" s="14" t="s">
        <v>161</v>
      </c>
      <c r="BK135" s="239">
        <f>ROUND(I135*H135,3)</f>
        <v>0</v>
      </c>
      <c r="BL135" s="14" t="s">
        <v>160</v>
      </c>
      <c r="BM135" s="237" t="s">
        <v>184</v>
      </c>
    </row>
    <row r="136" s="12" customFormat="1" ht="25.92" customHeight="1">
      <c r="A136" s="12"/>
      <c r="B136" s="210"/>
      <c r="C136" s="211"/>
      <c r="D136" s="212" t="s">
        <v>70</v>
      </c>
      <c r="E136" s="213" t="s">
        <v>384</v>
      </c>
      <c r="F136" s="213" t="s">
        <v>385</v>
      </c>
      <c r="G136" s="211"/>
      <c r="H136" s="211"/>
      <c r="I136" s="214"/>
      <c r="J136" s="215">
        <f>BK136</f>
        <v>0</v>
      </c>
      <c r="K136" s="211"/>
      <c r="L136" s="216"/>
      <c r="M136" s="217"/>
      <c r="N136" s="218"/>
      <c r="O136" s="218"/>
      <c r="P136" s="219">
        <f>P137+P152</f>
        <v>0</v>
      </c>
      <c r="Q136" s="218"/>
      <c r="R136" s="219">
        <f>R137+R152</f>
        <v>0</v>
      </c>
      <c r="S136" s="218"/>
      <c r="T136" s="220">
        <f>T137+T152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1" t="s">
        <v>161</v>
      </c>
      <c r="AT136" s="222" t="s">
        <v>70</v>
      </c>
      <c r="AU136" s="222" t="s">
        <v>71</v>
      </c>
      <c r="AY136" s="221" t="s">
        <v>154</v>
      </c>
      <c r="BK136" s="223">
        <f>BK137+BK152</f>
        <v>0</v>
      </c>
    </row>
    <row r="137" s="12" customFormat="1" ht="22.8" customHeight="1">
      <c r="A137" s="12"/>
      <c r="B137" s="210"/>
      <c r="C137" s="211"/>
      <c r="D137" s="212" t="s">
        <v>70</v>
      </c>
      <c r="E137" s="224" t="s">
        <v>1750</v>
      </c>
      <c r="F137" s="224" t="s">
        <v>1751</v>
      </c>
      <c r="G137" s="211"/>
      <c r="H137" s="211"/>
      <c r="I137" s="214"/>
      <c r="J137" s="225">
        <f>BK137</f>
        <v>0</v>
      </c>
      <c r="K137" s="211"/>
      <c r="L137" s="216"/>
      <c r="M137" s="217"/>
      <c r="N137" s="218"/>
      <c r="O137" s="218"/>
      <c r="P137" s="219">
        <f>SUM(P138:P151)</f>
        <v>0</v>
      </c>
      <c r="Q137" s="218"/>
      <c r="R137" s="219">
        <f>SUM(R138:R151)</f>
        <v>0</v>
      </c>
      <c r="S137" s="218"/>
      <c r="T137" s="220">
        <f>SUM(T138:T151)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1" t="s">
        <v>161</v>
      </c>
      <c r="AT137" s="222" t="s">
        <v>70</v>
      </c>
      <c r="AU137" s="222" t="s">
        <v>79</v>
      </c>
      <c r="AY137" s="221" t="s">
        <v>154</v>
      </c>
      <c r="BK137" s="223">
        <f>SUM(BK138:BK151)</f>
        <v>0</v>
      </c>
    </row>
    <row r="138" s="2" customFormat="1" ht="24.15" customHeight="1">
      <c r="A138" s="35"/>
      <c r="B138" s="36"/>
      <c r="C138" s="226" t="s">
        <v>185</v>
      </c>
      <c r="D138" s="226" t="s">
        <v>156</v>
      </c>
      <c r="E138" s="227" t="s">
        <v>2083</v>
      </c>
      <c r="F138" s="228" t="s">
        <v>2084</v>
      </c>
      <c r="G138" s="229" t="s">
        <v>309</v>
      </c>
      <c r="H138" s="230">
        <v>0.5</v>
      </c>
      <c r="I138" s="231"/>
      <c r="J138" s="230">
        <f>ROUND(I138*H138,3)</f>
        <v>0</v>
      </c>
      <c r="K138" s="232"/>
      <c r="L138" s="41"/>
      <c r="M138" s="233" t="s">
        <v>1</v>
      </c>
      <c r="N138" s="234" t="s">
        <v>37</v>
      </c>
      <c r="O138" s="94"/>
      <c r="P138" s="235">
        <f>O138*H138</f>
        <v>0</v>
      </c>
      <c r="Q138" s="235">
        <v>0</v>
      </c>
      <c r="R138" s="235">
        <f>Q138*H138</f>
        <v>0</v>
      </c>
      <c r="S138" s="235">
        <v>0</v>
      </c>
      <c r="T138" s="236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7" t="s">
        <v>184</v>
      </c>
      <c r="AT138" s="237" t="s">
        <v>156</v>
      </c>
      <c r="AU138" s="237" t="s">
        <v>161</v>
      </c>
      <c r="AY138" s="14" t="s">
        <v>154</v>
      </c>
      <c r="BE138" s="238">
        <f>IF(N138="základná",J138,0)</f>
        <v>0</v>
      </c>
      <c r="BF138" s="238">
        <f>IF(N138="znížená",J138,0)</f>
        <v>0</v>
      </c>
      <c r="BG138" s="238">
        <f>IF(N138="zákl. prenesená",J138,0)</f>
        <v>0</v>
      </c>
      <c r="BH138" s="238">
        <f>IF(N138="zníž. prenesená",J138,0)</f>
        <v>0</v>
      </c>
      <c r="BI138" s="238">
        <f>IF(N138="nulová",J138,0)</f>
        <v>0</v>
      </c>
      <c r="BJ138" s="14" t="s">
        <v>161</v>
      </c>
      <c r="BK138" s="239">
        <f>ROUND(I138*H138,3)</f>
        <v>0</v>
      </c>
      <c r="BL138" s="14" t="s">
        <v>184</v>
      </c>
      <c r="BM138" s="237" t="s">
        <v>188</v>
      </c>
    </row>
    <row r="139" s="2" customFormat="1" ht="24.15" customHeight="1">
      <c r="A139" s="35"/>
      <c r="B139" s="36"/>
      <c r="C139" s="226" t="s">
        <v>112</v>
      </c>
      <c r="D139" s="226" t="s">
        <v>156</v>
      </c>
      <c r="E139" s="227" t="s">
        <v>2085</v>
      </c>
      <c r="F139" s="228" t="s">
        <v>2086</v>
      </c>
      <c r="G139" s="229" t="s">
        <v>309</v>
      </c>
      <c r="H139" s="230">
        <v>38.100000000000001</v>
      </c>
      <c r="I139" s="231"/>
      <c r="J139" s="230">
        <f>ROUND(I139*H139,3)</f>
        <v>0</v>
      </c>
      <c r="K139" s="232"/>
      <c r="L139" s="41"/>
      <c r="M139" s="233" t="s">
        <v>1</v>
      </c>
      <c r="N139" s="234" t="s">
        <v>37</v>
      </c>
      <c r="O139" s="94"/>
      <c r="P139" s="235">
        <f>O139*H139</f>
        <v>0</v>
      </c>
      <c r="Q139" s="235">
        <v>0</v>
      </c>
      <c r="R139" s="235">
        <f>Q139*H139</f>
        <v>0</v>
      </c>
      <c r="S139" s="235">
        <v>0</v>
      </c>
      <c r="T139" s="236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7" t="s">
        <v>184</v>
      </c>
      <c r="AT139" s="237" t="s">
        <v>156</v>
      </c>
      <c r="AU139" s="237" t="s">
        <v>161</v>
      </c>
      <c r="AY139" s="14" t="s">
        <v>154</v>
      </c>
      <c r="BE139" s="238">
        <f>IF(N139="základná",J139,0)</f>
        <v>0</v>
      </c>
      <c r="BF139" s="238">
        <f>IF(N139="znížená",J139,0)</f>
        <v>0</v>
      </c>
      <c r="BG139" s="238">
        <f>IF(N139="zákl. prenesená",J139,0)</f>
        <v>0</v>
      </c>
      <c r="BH139" s="238">
        <f>IF(N139="zníž. prenesená",J139,0)</f>
        <v>0</v>
      </c>
      <c r="BI139" s="238">
        <f>IF(N139="nulová",J139,0)</f>
        <v>0</v>
      </c>
      <c r="BJ139" s="14" t="s">
        <v>161</v>
      </c>
      <c r="BK139" s="239">
        <f>ROUND(I139*H139,3)</f>
        <v>0</v>
      </c>
      <c r="BL139" s="14" t="s">
        <v>184</v>
      </c>
      <c r="BM139" s="237" t="s">
        <v>7</v>
      </c>
    </row>
    <row r="140" s="2" customFormat="1" ht="24.15" customHeight="1">
      <c r="A140" s="35"/>
      <c r="B140" s="36"/>
      <c r="C140" s="226" t="s">
        <v>115</v>
      </c>
      <c r="D140" s="226" t="s">
        <v>156</v>
      </c>
      <c r="E140" s="227" t="s">
        <v>2087</v>
      </c>
      <c r="F140" s="228" t="s">
        <v>2088</v>
      </c>
      <c r="G140" s="229" t="s">
        <v>309</v>
      </c>
      <c r="H140" s="230">
        <v>1.8</v>
      </c>
      <c r="I140" s="231"/>
      <c r="J140" s="230">
        <f>ROUND(I140*H140,3)</f>
        <v>0</v>
      </c>
      <c r="K140" s="232"/>
      <c r="L140" s="41"/>
      <c r="M140" s="233" t="s">
        <v>1</v>
      </c>
      <c r="N140" s="234" t="s">
        <v>37</v>
      </c>
      <c r="O140" s="94"/>
      <c r="P140" s="235">
        <f>O140*H140</f>
        <v>0</v>
      </c>
      <c r="Q140" s="235">
        <v>0</v>
      </c>
      <c r="R140" s="235">
        <f>Q140*H140</f>
        <v>0</v>
      </c>
      <c r="S140" s="235">
        <v>0</v>
      </c>
      <c r="T140" s="236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7" t="s">
        <v>184</v>
      </c>
      <c r="AT140" s="237" t="s">
        <v>156</v>
      </c>
      <c r="AU140" s="237" t="s">
        <v>161</v>
      </c>
      <c r="AY140" s="14" t="s">
        <v>154</v>
      </c>
      <c r="BE140" s="238">
        <f>IF(N140="základná",J140,0)</f>
        <v>0</v>
      </c>
      <c r="BF140" s="238">
        <f>IF(N140="znížená",J140,0)</f>
        <v>0</v>
      </c>
      <c r="BG140" s="238">
        <f>IF(N140="zákl. prenesená",J140,0)</f>
        <v>0</v>
      </c>
      <c r="BH140" s="238">
        <f>IF(N140="zníž. prenesená",J140,0)</f>
        <v>0</v>
      </c>
      <c r="BI140" s="238">
        <f>IF(N140="nulová",J140,0)</f>
        <v>0</v>
      </c>
      <c r="BJ140" s="14" t="s">
        <v>161</v>
      </c>
      <c r="BK140" s="239">
        <f>ROUND(I140*H140,3)</f>
        <v>0</v>
      </c>
      <c r="BL140" s="14" t="s">
        <v>184</v>
      </c>
      <c r="BM140" s="237" t="s">
        <v>194</v>
      </c>
    </row>
    <row r="141" s="2" customFormat="1" ht="24.15" customHeight="1">
      <c r="A141" s="35"/>
      <c r="B141" s="36"/>
      <c r="C141" s="226" t="s">
        <v>177</v>
      </c>
      <c r="D141" s="226" t="s">
        <v>156</v>
      </c>
      <c r="E141" s="227" t="s">
        <v>2089</v>
      </c>
      <c r="F141" s="228" t="s">
        <v>2090</v>
      </c>
      <c r="G141" s="229" t="s">
        <v>309</v>
      </c>
      <c r="H141" s="230">
        <v>1.4299999999999999</v>
      </c>
      <c r="I141" s="231"/>
      <c r="J141" s="230">
        <f>ROUND(I141*H141,3)</f>
        <v>0</v>
      </c>
      <c r="K141" s="232"/>
      <c r="L141" s="41"/>
      <c r="M141" s="233" t="s">
        <v>1</v>
      </c>
      <c r="N141" s="234" t="s">
        <v>37</v>
      </c>
      <c r="O141" s="94"/>
      <c r="P141" s="235">
        <f>O141*H141</f>
        <v>0</v>
      </c>
      <c r="Q141" s="235">
        <v>0</v>
      </c>
      <c r="R141" s="235">
        <f>Q141*H141</f>
        <v>0</v>
      </c>
      <c r="S141" s="235">
        <v>0</v>
      </c>
      <c r="T141" s="236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7" t="s">
        <v>184</v>
      </c>
      <c r="AT141" s="237" t="s">
        <v>156</v>
      </c>
      <c r="AU141" s="237" t="s">
        <v>161</v>
      </c>
      <c r="AY141" s="14" t="s">
        <v>154</v>
      </c>
      <c r="BE141" s="238">
        <f>IF(N141="základná",J141,0)</f>
        <v>0</v>
      </c>
      <c r="BF141" s="238">
        <f>IF(N141="znížená",J141,0)</f>
        <v>0</v>
      </c>
      <c r="BG141" s="238">
        <f>IF(N141="zákl. prenesená",J141,0)</f>
        <v>0</v>
      </c>
      <c r="BH141" s="238">
        <f>IF(N141="zníž. prenesená",J141,0)</f>
        <v>0</v>
      </c>
      <c r="BI141" s="238">
        <f>IF(N141="nulová",J141,0)</f>
        <v>0</v>
      </c>
      <c r="BJ141" s="14" t="s">
        <v>161</v>
      </c>
      <c r="BK141" s="239">
        <f>ROUND(I141*H141,3)</f>
        <v>0</v>
      </c>
      <c r="BL141" s="14" t="s">
        <v>184</v>
      </c>
      <c r="BM141" s="237" t="s">
        <v>198</v>
      </c>
    </row>
    <row r="142" s="2" customFormat="1" ht="24.15" customHeight="1">
      <c r="A142" s="35"/>
      <c r="B142" s="36"/>
      <c r="C142" s="226" t="s">
        <v>200</v>
      </c>
      <c r="D142" s="226" t="s">
        <v>156</v>
      </c>
      <c r="E142" s="227" t="s">
        <v>1948</v>
      </c>
      <c r="F142" s="228" t="s">
        <v>1949</v>
      </c>
      <c r="G142" s="229" t="s">
        <v>309</v>
      </c>
      <c r="H142" s="230">
        <v>0.75</v>
      </c>
      <c r="I142" s="231"/>
      <c r="J142" s="230">
        <f>ROUND(I142*H142,3)</f>
        <v>0</v>
      </c>
      <c r="K142" s="232"/>
      <c r="L142" s="41"/>
      <c r="M142" s="233" t="s">
        <v>1</v>
      </c>
      <c r="N142" s="234" t="s">
        <v>37</v>
      </c>
      <c r="O142" s="94"/>
      <c r="P142" s="235">
        <f>O142*H142</f>
        <v>0</v>
      </c>
      <c r="Q142" s="235">
        <v>0</v>
      </c>
      <c r="R142" s="235">
        <f>Q142*H142</f>
        <v>0</v>
      </c>
      <c r="S142" s="235">
        <v>0</v>
      </c>
      <c r="T142" s="236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7" t="s">
        <v>184</v>
      </c>
      <c r="AT142" s="237" t="s">
        <v>156</v>
      </c>
      <c r="AU142" s="237" t="s">
        <v>161</v>
      </c>
      <c r="AY142" s="14" t="s">
        <v>154</v>
      </c>
      <c r="BE142" s="238">
        <f>IF(N142="základná",J142,0)</f>
        <v>0</v>
      </c>
      <c r="BF142" s="238">
        <f>IF(N142="znížená",J142,0)</f>
        <v>0</v>
      </c>
      <c r="BG142" s="238">
        <f>IF(N142="zákl. prenesená",J142,0)</f>
        <v>0</v>
      </c>
      <c r="BH142" s="238">
        <f>IF(N142="zníž. prenesená",J142,0)</f>
        <v>0</v>
      </c>
      <c r="BI142" s="238">
        <f>IF(N142="nulová",J142,0)</f>
        <v>0</v>
      </c>
      <c r="BJ142" s="14" t="s">
        <v>161</v>
      </c>
      <c r="BK142" s="239">
        <f>ROUND(I142*H142,3)</f>
        <v>0</v>
      </c>
      <c r="BL142" s="14" t="s">
        <v>184</v>
      </c>
      <c r="BM142" s="237" t="s">
        <v>203</v>
      </c>
    </row>
    <row r="143" s="2" customFormat="1" ht="24.15" customHeight="1">
      <c r="A143" s="35"/>
      <c r="B143" s="36"/>
      <c r="C143" s="226" t="s">
        <v>181</v>
      </c>
      <c r="D143" s="226" t="s">
        <v>156</v>
      </c>
      <c r="E143" s="227" t="s">
        <v>2091</v>
      </c>
      <c r="F143" s="228" t="s">
        <v>2092</v>
      </c>
      <c r="G143" s="229" t="s">
        <v>309</v>
      </c>
      <c r="H143" s="230">
        <v>1.3</v>
      </c>
      <c r="I143" s="231"/>
      <c r="J143" s="230">
        <f>ROUND(I143*H143,3)</f>
        <v>0</v>
      </c>
      <c r="K143" s="232"/>
      <c r="L143" s="41"/>
      <c r="M143" s="233" t="s">
        <v>1</v>
      </c>
      <c r="N143" s="234" t="s">
        <v>37</v>
      </c>
      <c r="O143" s="94"/>
      <c r="P143" s="235">
        <f>O143*H143</f>
        <v>0</v>
      </c>
      <c r="Q143" s="235">
        <v>0</v>
      </c>
      <c r="R143" s="235">
        <f>Q143*H143</f>
        <v>0</v>
      </c>
      <c r="S143" s="235">
        <v>0</v>
      </c>
      <c r="T143" s="236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7" t="s">
        <v>184</v>
      </c>
      <c r="AT143" s="237" t="s">
        <v>156</v>
      </c>
      <c r="AU143" s="237" t="s">
        <v>161</v>
      </c>
      <c r="AY143" s="14" t="s">
        <v>154</v>
      </c>
      <c r="BE143" s="238">
        <f>IF(N143="základná",J143,0)</f>
        <v>0</v>
      </c>
      <c r="BF143" s="238">
        <f>IF(N143="znížená",J143,0)</f>
        <v>0</v>
      </c>
      <c r="BG143" s="238">
        <f>IF(N143="zákl. prenesená",J143,0)</f>
        <v>0</v>
      </c>
      <c r="BH143" s="238">
        <f>IF(N143="zníž. prenesená",J143,0)</f>
        <v>0</v>
      </c>
      <c r="BI143" s="238">
        <f>IF(N143="nulová",J143,0)</f>
        <v>0</v>
      </c>
      <c r="BJ143" s="14" t="s">
        <v>161</v>
      </c>
      <c r="BK143" s="239">
        <f>ROUND(I143*H143,3)</f>
        <v>0</v>
      </c>
      <c r="BL143" s="14" t="s">
        <v>184</v>
      </c>
      <c r="BM143" s="237" t="s">
        <v>206</v>
      </c>
    </row>
    <row r="144" s="2" customFormat="1" ht="37.8" customHeight="1">
      <c r="A144" s="35"/>
      <c r="B144" s="36"/>
      <c r="C144" s="226" t="s">
        <v>207</v>
      </c>
      <c r="D144" s="226" t="s">
        <v>156</v>
      </c>
      <c r="E144" s="227" t="s">
        <v>2093</v>
      </c>
      <c r="F144" s="228" t="s">
        <v>2094</v>
      </c>
      <c r="G144" s="229" t="s">
        <v>262</v>
      </c>
      <c r="H144" s="230">
        <v>2</v>
      </c>
      <c r="I144" s="231"/>
      <c r="J144" s="230">
        <f>ROUND(I144*H144,3)</f>
        <v>0</v>
      </c>
      <c r="K144" s="232"/>
      <c r="L144" s="41"/>
      <c r="M144" s="233" t="s">
        <v>1</v>
      </c>
      <c r="N144" s="234" t="s">
        <v>37</v>
      </c>
      <c r="O144" s="94"/>
      <c r="P144" s="235">
        <f>O144*H144</f>
        <v>0</v>
      </c>
      <c r="Q144" s="235">
        <v>0</v>
      </c>
      <c r="R144" s="235">
        <f>Q144*H144</f>
        <v>0</v>
      </c>
      <c r="S144" s="235">
        <v>0</v>
      </c>
      <c r="T144" s="236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7" t="s">
        <v>184</v>
      </c>
      <c r="AT144" s="237" t="s">
        <v>156</v>
      </c>
      <c r="AU144" s="237" t="s">
        <v>161</v>
      </c>
      <c r="AY144" s="14" t="s">
        <v>154</v>
      </c>
      <c r="BE144" s="238">
        <f>IF(N144="základná",J144,0)</f>
        <v>0</v>
      </c>
      <c r="BF144" s="238">
        <f>IF(N144="znížená",J144,0)</f>
        <v>0</v>
      </c>
      <c r="BG144" s="238">
        <f>IF(N144="zákl. prenesená",J144,0)</f>
        <v>0</v>
      </c>
      <c r="BH144" s="238">
        <f>IF(N144="zníž. prenesená",J144,0)</f>
        <v>0</v>
      </c>
      <c r="BI144" s="238">
        <f>IF(N144="nulová",J144,0)</f>
        <v>0</v>
      </c>
      <c r="BJ144" s="14" t="s">
        <v>161</v>
      </c>
      <c r="BK144" s="239">
        <f>ROUND(I144*H144,3)</f>
        <v>0</v>
      </c>
      <c r="BL144" s="14" t="s">
        <v>184</v>
      </c>
      <c r="BM144" s="237" t="s">
        <v>210</v>
      </c>
    </row>
    <row r="145" s="2" customFormat="1" ht="24.15" customHeight="1">
      <c r="A145" s="35"/>
      <c r="B145" s="36"/>
      <c r="C145" s="226" t="s">
        <v>184</v>
      </c>
      <c r="D145" s="226" t="s">
        <v>156</v>
      </c>
      <c r="E145" s="227" t="s">
        <v>2095</v>
      </c>
      <c r="F145" s="228" t="s">
        <v>2096</v>
      </c>
      <c r="G145" s="229" t="s">
        <v>262</v>
      </c>
      <c r="H145" s="230">
        <v>1</v>
      </c>
      <c r="I145" s="231"/>
      <c r="J145" s="230">
        <f>ROUND(I145*H145,3)</f>
        <v>0</v>
      </c>
      <c r="K145" s="232"/>
      <c r="L145" s="41"/>
      <c r="M145" s="233" t="s">
        <v>1</v>
      </c>
      <c r="N145" s="234" t="s">
        <v>37</v>
      </c>
      <c r="O145" s="94"/>
      <c r="P145" s="235">
        <f>O145*H145</f>
        <v>0</v>
      </c>
      <c r="Q145" s="235">
        <v>0</v>
      </c>
      <c r="R145" s="235">
        <f>Q145*H145</f>
        <v>0</v>
      </c>
      <c r="S145" s="235">
        <v>0</v>
      </c>
      <c r="T145" s="236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7" t="s">
        <v>184</v>
      </c>
      <c r="AT145" s="237" t="s">
        <v>156</v>
      </c>
      <c r="AU145" s="237" t="s">
        <v>161</v>
      </c>
      <c r="AY145" s="14" t="s">
        <v>154</v>
      </c>
      <c r="BE145" s="238">
        <f>IF(N145="základná",J145,0)</f>
        <v>0</v>
      </c>
      <c r="BF145" s="238">
        <f>IF(N145="znížená",J145,0)</f>
        <v>0</v>
      </c>
      <c r="BG145" s="238">
        <f>IF(N145="zákl. prenesená",J145,0)</f>
        <v>0</v>
      </c>
      <c r="BH145" s="238">
        <f>IF(N145="zníž. prenesená",J145,0)</f>
        <v>0</v>
      </c>
      <c r="BI145" s="238">
        <f>IF(N145="nulová",J145,0)</f>
        <v>0</v>
      </c>
      <c r="BJ145" s="14" t="s">
        <v>161</v>
      </c>
      <c r="BK145" s="239">
        <f>ROUND(I145*H145,3)</f>
        <v>0</v>
      </c>
      <c r="BL145" s="14" t="s">
        <v>184</v>
      </c>
      <c r="BM145" s="237" t="s">
        <v>213</v>
      </c>
    </row>
    <row r="146" s="2" customFormat="1" ht="33" customHeight="1">
      <c r="A146" s="35"/>
      <c r="B146" s="36"/>
      <c r="C146" s="240" t="s">
        <v>214</v>
      </c>
      <c r="D146" s="240" t="s">
        <v>195</v>
      </c>
      <c r="E146" s="241" t="s">
        <v>2097</v>
      </c>
      <c r="F146" s="242" t="s">
        <v>2098</v>
      </c>
      <c r="G146" s="243" t="s">
        <v>262</v>
      </c>
      <c r="H146" s="244">
        <v>1</v>
      </c>
      <c r="I146" s="245"/>
      <c r="J146" s="244">
        <f>ROUND(I146*H146,3)</f>
        <v>0</v>
      </c>
      <c r="K146" s="246"/>
      <c r="L146" s="247"/>
      <c r="M146" s="248" t="s">
        <v>1</v>
      </c>
      <c r="N146" s="249" t="s">
        <v>37</v>
      </c>
      <c r="O146" s="94"/>
      <c r="P146" s="235">
        <f>O146*H146</f>
        <v>0</v>
      </c>
      <c r="Q146" s="235">
        <v>0</v>
      </c>
      <c r="R146" s="235">
        <f>Q146*H146</f>
        <v>0</v>
      </c>
      <c r="S146" s="235">
        <v>0</v>
      </c>
      <c r="T146" s="236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7" t="s">
        <v>213</v>
      </c>
      <c r="AT146" s="237" t="s">
        <v>195</v>
      </c>
      <c r="AU146" s="237" t="s">
        <v>161</v>
      </c>
      <c r="AY146" s="14" t="s">
        <v>154</v>
      </c>
      <c r="BE146" s="238">
        <f>IF(N146="základná",J146,0)</f>
        <v>0</v>
      </c>
      <c r="BF146" s="238">
        <f>IF(N146="znížená",J146,0)</f>
        <v>0</v>
      </c>
      <c r="BG146" s="238">
        <f>IF(N146="zákl. prenesená",J146,0)</f>
        <v>0</v>
      </c>
      <c r="BH146" s="238">
        <f>IF(N146="zníž. prenesená",J146,0)</f>
        <v>0</v>
      </c>
      <c r="BI146" s="238">
        <f>IF(N146="nulová",J146,0)</f>
        <v>0</v>
      </c>
      <c r="BJ146" s="14" t="s">
        <v>161</v>
      </c>
      <c r="BK146" s="239">
        <f>ROUND(I146*H146,3)</f>
        <v>0</v>
      </c>
      <c r="BL146" s="14" t="s">
        <v>184</v>
      </c>
      <c r="BM146" s="237" t="s">
        <v>217</v>
      </c>
    </row>
    <row r="147" s="2" customFormat="1" ht="16.5" customHeight="1">
      <c r="A147" s="35"/>
      <c r="B147" s="36"/>
      <c r="C147" s="226" t="s">
        <v>188</v>
      </c>
      <c r="D147" s="226" t="s">
        <v>156</v>
      </c>
      <c r="E147" s="227" t="s">
        <v>2099</v>
      </c>
      <c r="F147" s="228" t="s">
        <v>2100</v>
      </c>
      <c r="G147" s="229" t="s">
        <v>262</v>
      </c>
      <c r="H147" s="230">
        <v>1</v>
      </c>
      <c r="I147" s="231"/>
      <c r="J147" s="230">
        <f>ROUND(I147*H147,3)</f>
        <v>0</v>
      </c>
      <c r="K147" s="232"/>
      <c r="L147" s="41"/>
      <c r="M147" s="233" t="s">
        <v>1</v>
      </c>
      <c r="N147" s="234" t="s">
        <v>37</v>
      </c>
      <c r="O147" s="94"/>
      <c r="P147" s="235">
        <f>O147*H147</f>
        <v>0</v>
      </c>
      <c r="Q147" s="235">
        <v>0</v>
      </c>
      <c r="R147" s="235">
        <f>Q147*H147</f>
        <v>0</v>
      </c>
      <c r="S147" s="235">
        <v>0</v>
      </c>
      <c r="T147" s="236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7" t="s">
        <v>184</v>
      </c>
      <c r="AT147" s="237" t="s">
        <v>156</v>
      </c>
      <c r="AU147" s="237" t="s">
        <v>161</v>
      </c>
      <c r="AY147" s="14" t="s">
        <v>154</v>
      </c>
      <c r="BE147" s="238">
        <f>IF(N147="základná",J147,0)</f>
        <v>0</v>
      </c>
      <c r="BF147" s="238">
        <f>IF(N147="znížená",J147,0)</f>
        <v>0</v>
      </c>
      <c r="BG147" s="238">
        <f>IF(N147="zákl. prenesená",J147,0)</f>
        <v>0</v>
      </c>
      <c r="BH147" s="238">
        <f>IF(N147="zníž. prenesená",J147,0)</f>
        <v>0</v>
      </c>
      <c r="BI147" s="238">
        <f>IF(N147="nulová",J147,0)</f>
        <v>0</v>
      </c>
      <c r="BJ147" s="14" t="s">
        <v>161</v>
      </c>
      <c r="BK147" s="239">
        <f>ROUND(I147*H147,3)</f>
        <v>0</v>
      </c>
      <c r="BL147" s="14" t="s">
        <v>184</v>
      </c>
      <c r="BM147" s="237" t="s">
        <v>220</v>
      </c>
    </row>
    <row r="148" s="2" customFormat="1" ht="33" customHeight="1">
      <c r="A148" s="35"/>
      <c r="B148" s="36"/>
      <c r="C148" s="240" t="s">
        <v>221</v>
      </c>
      <c r="D148" s="240" t="s">
        <v>195</v>
      </c>
      <c r="E148" s="241" t="s">
        <v>2101</v>
      </c>
      <c r="F148" s="242" t="s">
        <v>2102</v>
      </c>
      <c r="G148" s="243" t="s">
        <v>262</v>
      </c>
      <c r="H148" s="244">
        <v>1</v>
      </c>
      <c r="I148" s="245"/>
      <c r="J148" s="244">
        <f>ROUND(I148*H148,3)</f>
        <v>0</v>
      </c>
      <c r="K148" s="246"/>
      <c r="L148" s="247"/>
      <c r="M148" s="248" t="s">
        <v>1</v>
      </c>
      <c r="N148" s="249" t="s">
        <v>37</v>
      </c>
      <c r="O148" s="94"/>
      <c r="P148" s="235">
        <f>O148*H148</f>
        <v>0</v>
      </c>
      <c r="Q148" s="235">
        <v>0</v>
      </c>
      <c r="R148" s="235">
        <f>Q148*H148</f>
        <v>0</v>
      </c>
      <c r="S148" s="235">
        <v>0</v>
      </c>
      <c r="T148" s="236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7" t="s">
        <v>213</v>
      </c>
      <c r="AT148" s="237" t="s">
        <v>195</v>
      </c>
      <c r="AU148" s="237" t="s">
        <v>161</v>
      </c>
      <c r="AY148" s="14" t="s">
        <v>154</v>
      </c>
      <c r="BE148" s="238">
        <f>IF(N148="základná",J148,0)</f>
        <v>0</v>
      </c>
      <c r="BF148" s="238">
        <f>IF(N148="znížená",J148,0)</f>
        <v>0</v>
      </c>
      <c r="BG148" s="238">
        <f>IF(N148="zákl. prenesená",J148,0)</f>
        <v>0</v>
      </c>
      <c r="BH148" s="238">
        <f>IF(N148="zníž. prenesená",J148,0)</f>
        <v>0</v>
      </c>
      <c r="BI148" s="238">
        <f>IF(N148="nulová",J148,0)</f>
        <v>0</v>
      </c>
      <c r="BJ148" s="14" t="s">
        <v>161</v>
      </c>
      <c r="BK148" s="239">
        <f>ROUND(I148*H148,3)</f>
        <v>0</v>
      </c>
      <c r="BL148" s="14" t="s">
        <v>184</v>
      </c>
      <c r="BM148" s="237" t="s">
        <v>224</v>
      </c>
    </row>
    <row r="149" s="2" customFormat="1" ht="16.5" customHeight="1">
      <c r="A149" s="35"/>
      <c r="B149" s="36"/>
      <c r="C149" s="226" t="s">
        <v>7</v>
      </c>
      <c r="D149" s="226" t="s">
        <v>156</v>
      </c>
      <c r="E149" s="227" t="s">
        <v>2103</v>
      </c>
      <c r="F149" s="228" t="s">
        <v>2104</v>
      </c>
      <c r="G149" s="229" t="s">
        <v>262</v>
      </c>
      <c r="H149" s="230">
        <v>2</v>
      </c>
      <c r="I149" s="231"/>
      <c r="J149" s="230">
        <f>ROUND(I149*H149,3)</f>
        <v>0</v>
      </c>
      <c r="K149" s="232"/>
      <c r="L149" s="41"/>
      <c r="M149" s="233" t="s">
        <v>1</v>
      </c>
      <c r="N149" s="234" t="s">
        <v>37</v>
      </c>
      <c r="O149" s="94"/>
      <c r="P149" s="235">
        <f>O149*H149</f>
        <v>0</v>
      </c>
      <c r="Q149" s="235">
        <v>0</v>
      </c>
      <c r="R149" s="235">
        <f>Q149*H149</f>
        <v>0</v>
      </c>
      <c r="S149" s="235">
        <v>0</v>
      </c>
      <c r="T149" s="236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7" t="s">
        <v>184</v>
      </c>
      <c r="AT149" s="237" t="s">
        <v>156</v>
      </c>
      <c r="AU149" s="237" t="s">
        <v>161</v>
      </c>
      <c r="AY149" s="14" t="s">
        <v>154</v>
      </c>
      <c r="BE149" s="238">
        <f>IF(N149="základná",J149,0)</f>
        <v>0</v>
      </c>
      <c r="BF149" s="238">
        <f>IF(N149="znížená",J149,0)</f>
        <v>0</v>
      </c>
      <c r="BG149" s="238">
        <f>IF(N149="zákl. prenesená",J149,0)</f>
        <v>0</v>
      </c>
      <c r="BH149" s="238">
        <f>IF(N149="zníž. prenesená",J149,0)</f>
        <v>0</v>
      </c>
      <c r="BI149" s="238">
        <f>IF(N149="nulová",J149,0)</f>
        <v>0</v>
      </c>
      <c r="BJ149" s="14" t="s">
        <v>161</v>
      </c>
      <c r="BK149" s="239">
        <f>ROUND(I149*H149,3)</f>
        <v>0</v>
      </c>
      <c r="BL149" s="14" t="s">
        <v>184</v>
      </c>
      <c r="BM149" s="237" t="s">
        <v>227</v>
      </c>
    </row>
    <row r="150" s="2" customFormat="1" ht="33" customHeight="1">
      <c r="A150" s="35"/>
      <c r="B150" s="36"/>
      <c r="C150" s="240" t="s">
        <v>228</v>
      </c>
      <c r="D150" s="240" t="s">
        <v>195</v>
      </c>
      <c r="E150" s="241" t="s">
        <v>2105</v>
      </c>
      <c r="F150" s="242" t="s">
        <v>2106</v>
      </c>
      <c r="G150" s="243" t="s">
        <v>262</v>
      </c>
      <c r="H150" s="244">
        <v>2</v>
      </c>
      <c r="I150" s="245"/>
      <c r="J150" s="244">
        <f>ROUND(I150*H150,3)</f>
        <v>0</v>
      </c>
      <c r="K150" s="246"/>
      <c r="L150" s="247"/>
      <c r="M150" s="248" t="s">
        <v>1</v>
      </c>
      <c r="N150" s="249" t="s">
        <v>37</v>
      </c>
      <c r="O150" s="94"/>
      <c r="P150" s="235">
        <f>O150*H150</f>
        <v>0</v>
      </c>
      <c r="Q150" s="235">
        <v>0</v>
      </c>
      <c r="R150" s="235">
        <f>Q150*H150</f>
        <v>0</v>
      </c>
      <c r="S150" s="235">
        <v>0</v>
      </c>
      <c r="T150" s="236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7" t="s">
        <v>213</v>
      </c>
      <c r="AT150" s="237" t="s">
        <v>195</v>
      </c>
      <c r="AU150" s="237" t="s">
        <v>161</v>
      </c>
      <c r="AY150" s="14" t="s">
        <v>154</v>
      </c>
      <c r="BE150" s="238">
        <f>IF(N150="základná",J150,0)</f>
        <v>0</v>
      </c>
      <c r="BF150" s="238">
        <f>IF(N150="znížená",J150,0)</f>
        <v>0</v>
      </c>
      <c r="BG150" s="238">
        <f>IF(N150="zákl. prenesená",J150,0)</f>
        <v>0</v>
      </c>
      <c r="BH150" s="238">
        <f>IF(N150="zníž. prenesená",J150,0)</f>
        <v>0</v>
      </c>
      <c r="BI150" s="238">
        <f>IF(N150="nulová",J150,0)</f>
        <v>0</v>
      </c>
      <c r="BJ150" s="14" t="s">
        <v>161</v>
      </c>
      <c r="BK150" s="239">
        <f>ROUND(I150*H150,3)</f>
        <v>0</v>
      </c>
      <c r="BL150" s="14" t="s">
        <v>184</v>
      </c>
      <c r="BM150" s="237" t="s">
        <v>231</v>
      </c>
    </row>
    <row r="151" s="2" customFormat="1" ht="24.15" customHeight="1">
      <c r="A151" s="35"/>
      <c r="B151" s="36"/>
      <c r="C151" s="226" t="s">
        <v>194</v>
      </c>
      <c r="D151" s="226" t="s">
        <v>156</v>
      </c>
      <c r="E151" s="227" t="s">
        <v>1756</v>
      </c>
      <c r="F151" s="228" t="s">
        <v>1757</v>
      </c>
      <c r="G151" s="229" t="s">
        <v>708</v>
      </c>
      <c r="H151" s="231"/>
      <c r="I151" s="231"/>
      <c r="J151" s="230">
        <f>ROUND(I151*H151,3)</f>
        <v>0</v>
      </c>
      <c r="K151" s="232"/>
      <c r="L151" s="41"/>
      <c r="M151" s="233" t="s">
        <v>1</v>
      </c>
      <c r="N151" s="234" t="s">
        <v>37</v>
      </c>
      <c r="O151" s="94"/>
      <c r="P151" s="235">
        <f>O151*H151</f>
        <v>0</v>
      </c>
      <c r="Q151" s="235">
        <v>0</v>
      </c>
      <c r="R151" s="235">
        <f>Q151*H151</f>
        <v>0</v>
      </c>
      <c r="S151" s="235">
        <v>0</v>
      </c>
      <c r="T151" s="236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7" t="s">
        <v>184</v>
      </c>
      <c r="AT151" s="237" t="s">
        <v>156</v>
      </c>
      <c r="AU151" s="237" t="s">
        <v>161</v>
      </c>
      <c r="AY151" s="14" t="s">
        <v>154</v>
      </c>
      <c r="BE151" s="238">
        <f>IF(N151="základná",J151,0)</f>
        <v>0</v>
      </c>
      <c r="BF151" s="238">
        <f>IF(N151="znížená",J151,0)</f>
        <v>0</v>
      </c>
      <c r="BG151" s="238">
        <f>IF(N151="zákl. prenesená",J151,0)</f>
        <v>0</v>
      </c>
      <c r="BH151" s="238">
        <f>IF(N151="zníž. prenesená",J151,0)</f>
        <v>0</v>
      </c>
      <c r="BI151" s="238">
        <f>IF(N151="nulová",J151,0)</f>
        <v>0</v>
      </c>
      <c r="BJ151" s="14" t="s">
        <v>161</v>
      </c>
      <c r="BK151" s="239">
        <f>ROUND(I151*H151,3)</f>
        <v>0</v>
      </c>
      <c r="BL151" s="14" t="s">
        <v>184</v>
      </c>
      <c r="BM151" s="237" t="s">
        <v>234</v>
      </c>
    </row>
    <row r="152" s="12" customFormat="1" ht="22.8" customHeight="1">
      <c r="A152" s="12"/>
      <c r="B152" s="210"/>
      <c r="C152" s="211"/>
      <c r="D152" s="212" t="s">
        <v>70</v>
      </c>
      <c r="E152" s="224" t="s">
        <v>2107</v>
      </c>
      <c r="F152" s="224" t="s">
        <v>2108</v>
      </c>
      <c r="G152" s="211"/>
      <c r="H152" s="211"/>
      <c r="I152" s="214"/>
      <c r="J152" s="225">
        <f>BK152</f>
        <v>0</v>
      </c>
      <c r="K152" s="211"/>
      <c r="L152" s="216"/>
      <c r="M152" s="217"/>
      <c r="N152" s="218"/>
      <c r="O152" s="218"/>
      <c r="P152" s="219">
        <f>P153</f>
        <v>0</v>
      </c>
      <c r="Q152" s="218"/>
      <c r="R152" s="219">
        <f>R153</f>
        <v>0</v>
      </c>
      <c r="S152" s="218"/>
      <c r="T152" s="220">
        <f>T153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21" t="s">
        <v>161</v>
      </c>
      <c r="AT152" s="222" t="s">
        <v>70</v>
      </c>
      <c r="AU152" s="222" t="s">
        <v>79</v>
      </c>
      <c r="AY152" s="221" t="s">
        <v>154</v>
      </c>
      <c r="BK152" s="223">
        <f>BK153</f>
        <v>0</v>
      </c>
    </row>
    <row r="153" s="2" customFormat="1" ht="33" customHeight="1">
      <c r="A153" s="35"/>
      <c r="B153" s="36"/>
      <c r="C153" s="226" t="s">
        <v>235</v>
      </c>
      <c r="D153" s="226" t="s">
        <v>156</v>
      </c>
      <c r="E153" s="227" t="s">
        <v>2109</v>
      </c>
      <c r="F153" s="228" t="s">
        <v>2110</v>
      </c>
      <c r="G153" s="229" t="s">
        <v>309</v>
      </c>
      <c r="H153" s="230">
        <v>41.829999999999998</v>
      </c>
      <c r="I153" s="231"/>
      <c r="J153" s="230">
        <f>ROUND(I153*H153,3)</f>
        <v>0</v>
      </c>
      <c r="K153" s="232"/>
      <c r="L153" s="41"/>
      <c r="M153" s="233" t="s">
        <v>1</v>
      </c>
      <c r="N153" s="234" t="s">
        <v>37</v>
      </c>
      <c r="O153" s="94"/>
      <c r="P153" s="235">
        <f>O153*H153</f>
        <v>0</v>
      </c>
      <c r="Q153" s="235">
        <v>0</v>
      </c>
      <c r="R153" s="235">
        <f>Q153*H153</f>
        <v>0</v>
      </c>
      <c r="S153" s="235">
        <v>0</v>
      </c>
      <c r="T153" s="236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7" t="s">
        <v>184</v>
      </c>
      <c r="AT153" s="237" t="s">
        <v>156</v>
      </c>
      <c r="AU153" s="237" t="s">
        <v>161</v>
      </c>
      <c r="AY153" s="14" t="s">
        <v>154</v>
      </c>
      <c r="BE153" s="238">
        <f>IF(N153="základná",J153,0)</f>
        <v>0</v>
      </c>
      <c r="BF153" s="238">
        <f>IF(N153="znížená",J153,0)</f>
        <v>0</v>
      </c>
      <c r="BG153" s="238">
        <f>IF(N153="zákl. prenesená",J153,0)</f>
        <v>0</v>
      </c>
      <c r="BH153" s="238">
        <f>IF(N153="zníž. prenesená",J153,0)</f>
        <v>0</v>
      </c>
      <c r="BI153" s="238">
        <f>IF(N153="nulová",J153,0)</f>
        <v>0</v>
      </c>
      <c r="BJ153" s="14" t="s">
        <v>161</v>
      </c>
      <c r="BK153" s="239">
        <f>ROUND(I153*H153,3)</f>
        <v>0</v>
      </c>
      <c r="BL153" s="14" t="s">
        <v>184</v>
      </c>
      <c r="BM153" s="237" t="s">
        <v>238</v>
      </c>
    </row>
    <row r="154" s="12" customFormat="1" ht="25.92" customHeight="1">
      <c r="A154" s="12"/>
      <c r="B154" s="210"/>
      <c r="C154" s="211"/>
      <c r="D154" s="212" t="s">
        <v>70</v>
      </c>
      <c r="E154" s="213" t="s">
        <v>195</v>
      </c>
      <c r="F154" s="213" t="s">
        <v>1118</v>
      </c>
      <c r="G154" s="211"/>
      <c r="H154" s="211"/>
      <c r="I154" s="214"/>
      <c r="J154" s="215">
        <f>BK154</f>
        <v>0</v>
      </c>
      <c r="K154" s="211"/>
      <c r="L154" s="216"/>
      <c r="M154" s="217"/>
      <c r="N154" s="218"/>
      <c r="O154" s="218"/>
      <c r="P154" s="219">
        <f>P155</f>
        <v>0</v>
      </c>
      <c r="Q154" s="218"/>
      <c r="R154" s="219">
        <f>R155</f>
        <v>0</v>
      </c>
      <c r="S154" s="218"/>
      <c r="T154" s="220">
        <f>T155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21" t="s">
        <v>164</v>
      </c>
      <c r="AT154" s="222" t="s">
        <v>70</v>
      </c>
      <c r="AU154" s="222" t="s">
        <v>71</v>
      </c>
      <c r="AY154" s="221" t="s">
        <v>154</v>
      </c>
      <c r="BK154" s="223">
        <f>BK155</f>
        <v>0</v>
      </c>
    </row>
    <row r="155" s="12" customFormat="1" ht="22.8" customHeight="1">
      <c r="A155" s="12"/>
      <c r="B155" s="210"/>
      <c r="C155" s="211"/>
      <c r="D155" s="212" t="s">
        <v>70</v>
      </c>
      <c r="E155" s="224" t="s">
        <v>2111</v>
      </c>
      <c r="F155" s="224" t="s">
        <v>2112</v>
      </c>
      <c r="G155" s="211"/>
      <c r="H155" s="211"/>
      <c r="I155" s="214"/>
      <c r="J155" s="225">
        <f>BK155</f>
        <v>0</v>
      </c>
      <c r="K155" s="211"/>
      <c r="L155" s="216"/>
      <c r="M155" s="217"/>
      <c r="N155" s="218"/>
      <c r="O155" s="218"/>
      <c r="P155" s="219">
        <f>SUM(P156:P158)</f>
        <v>0</v>
      </c>
      <c r="Q155" s="218"/>
      <c r="R155" s="219">
        <f>SUM(R156:R158)</f>
        <v>0</v>
      </c>
      <c r="S155" s="218"/>
      <c r="T155" s="220">
        <f>SUM(T156:T158)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21" t="s">
        <v>164</v>
      </c>
      <c r="AT155" s="222" t="s">
        <v>70</v>
      </c>
      <c r="AU155" s="222" t="s">
        <v>79</v>
      </c>
      <c r="AY155" s="221" t="s">
        <v>154</v>
      </c>
      <c r="BK155" s="223">
        <f>SUM(BK156:BK158)</f>
        <v>0</v>
      </c>
    </row>
    <row r="156" s="2" customFormat="1" ht="21.75" customHeight="1">
      <c r="A156" s="35"/>
      <c r="B156" s="36"/>
      <c r="C156" s="226" t="s">
        <v>198</v>
      </c>
      <c r="D156" s="226" t="s">
        <v>156</v>
      </c>
      <c r="E156" s="227" t="s">
        <v>2113</v>
      </c>
      <c r="F156" s="228" t="s">
        <v>2114</v>
      </c>
      <c r="G156" s="229" t="s">
        <v>309</v>
      </c>
      <c r="H156" s="230">
        <v>41.829999999999998</v>
      </c>
      <c r="I156" s="231"/>
      <c r="J156" s="230">
        <f>ROUND(I156*H156,3)</f>
        <v>0</v>
      </c>
      <c r="K156" s="232"/>
      <c r="L156" s="41"/>
      <c r="M156" s="233" t="s">
        <v>1</v>
      </c>
      <c r="N156" s="234" t="s">
        <v>37</v>
      </c>
      <c r="O156" s="94"/>
      <c r="P156" s="235">
        <f>O156*H156</f>
        <v>0</v>
      </c>
      <c r="Q156" s="235">
        <v>0</v>
      </c>
      <c r="R156" s="235">
        <f>Q156*H156</f>
        <v>0</v>
      </c>
      <c r="S156" s="235">
        <v>0</v>
      </c>
      <c r="T156" s="236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7" t="s">
        <v>270</v>
      </c>
      <c r="AT156" s="237" t="s">
        <v>156</v>
      </c>
      <c r="AU156" s="237" t="s">
        <v>161</v>
      </c>
      <c r="AY156" s="14" t="s">
        <v>154</v>
      </c>
      <c r="BE156" s="238">
        <f>IF(N156="základná",J156,0)</f>
        <v>0</v>
      </c>
      <c r="BF156" s="238">
        <f>IF(N156="znížená",J156,0)</f>
        <v>0</v>
      </c>
      <c r="BG156" s="238">
        <f>IF(N156="zákl. prenesená",J156,0)</f>
        <v>0</v>
      </c>
      <c r="BH156" s="238">
        <f>IF(N156="zníž. prenesená",J156,0)</f>
        <v>0</v>
      </c>
      <c r="BI156" s="238">
        <f>IF(N156="nulová",J156,0)</f>
        <v>0</v>
      </c>
      <c r="BJ156" s="14" t="s">
        <v>161</v>
      </c>
      <c r="BK156" s="239">
        <f>ROUND(I156*H156,3)</f>
        <v>0</v>
      </c>
      <c r="BL156" s="14" t="s">
        <v>270</v>
      </c>
      <c r="BM156" s="237" t="s">
        <v>241</v>
      </c>
    </row>
    <row r="157" s="2" customFormat="1" ht="21.75" customHeight="1">
      <c r="A157" s="35"/>
      <c r="B157" s="36"/>
      <c r="C157" s="226" t="s">
        <v>242</v>
      </c>
      <c r="D157" s="226" t="s">
        <v>156</v>
      </c>
      <c r="E157" s="227" t="s">
        <v>2115</v>
      </c>
      <c r="F157" s="228" t="s">
        <v>2116</v>
      </c>
      <c r="G157" s="229" t="s">
        <v>309</v>
      </c>
      <c r="H157" s="230">
        <v>41.829999999999998</v>
      </c>
      <c r="I157" s="231"/>
      <c r="J157" s="230">
        <f>ROUND(I157*H157,3)</f>
        <v>0</v>
      </c>
      <c r="K157" s="232"/>
      <c r="L157" s="41"/>
      <c r="M157" s="233" t="s">
        <v>1</v>
      </c>
      <c r="N157" s="234" t="s">
        <v>37</v>
      </c>
      <c r="O157" s="94"/>
      <c r="P157" s="235">
        <f>O157*H157</f>
        <v>0</v>
      </c>
      <c r="Q157" s="235">
        <v>0</v>
      </c>
      <c r="R157" s="235">
        <f>Q157*H157</f>
        <v>0</v>
      </c>
      <c r="S157" s="235">
        <v>0</v>
      </c>
      <c r="T157" s="236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7" t="s">
        <v>270</v>
      </c>
      <c r="AT157" s="237" t="s">
        <v>156</v>
      </c>
      <c r="AU157" s="237" t="s">
        <v>161</v>
      </c>
      <c r="AY157" s="14" t="s">
        <v>154</v>
      </c>
      <c r="BE157" s="238">
        <f>IF(N157="základná",J157,0)</f>
        <v>0</v>
      </c>
      <c r="BF157" s="238">
        <f>IF(N157="znížená",J157,0)</f>
        <v>0</v>
      </c>
      <c r="BG157" s="238">
        <f>IF(N157="zákl. prenesená",J157,0)</f>
        <v>0</v>
      </c>
      <c r="BH157" s="238">
        <f>IF(N157="zníž. prenesená",J157,0)</f>
        <v>0</v>
      </c>
      <c r="BI157" s="238">
        <f>IF(N157="nulová",J157,0)</f>
        <v>0</v>
      </c>
      <c r="BJ157" s="14" t="s">
        <v>161</v>
      </c>
      <c r="BK157" s="239">
        <f>ROUND(I157*H157,3)</f>
        <v>0</v>
      </c>
      <c r="BL157" s="14" t="s">
        <v>270</v>
      </c>
      <c r="BM157" s="237" t="s">
        <v>245</v>
      </c>
    </row>
    <row r="158" s="2" customFormat="1" ht="16.5" customHeight="1">
      <c r="A158" s="35"/>
      <c r="B158" s="36"/>
      <c r="C158" s="226" t="s">
        <v>203</v>
      </c>
      <c r="D158" s="226" t="s">
        <v>156</v>
      </c>
      <c r="E158" s="227" t="s">
        <v>1234</v>
      </c>
      <c r="F158" s="228" t="s">
        <v>1235</v>
      </c>
      <c r="G158" s="229" t="s">
        <v>708</v>
      </c>
      <c r="H158" s="231"/>
      <c r="I158" s="231"/>
      <c r="J158" s="230">
        <f>ROUND(I158*H158,3)</f>
        <v>0</v>
      </c>
      <c r="K158" s="232"/>
      <c r="L158" s="41"/>
      <c r="M158" s="250" t="s">
        <v>1</v>
      </c>
      <c r="N158" s="251" t="s">
        <v>37</v>
      </c>
      <c r="O158" s="252"/>
      <c r="P158" s="253">
        <f>O158*H158</f>
        <v>0</v>
      </c>
      <c r="Q158" s="253">
        <v>0</v>
      </c>
      <c r="R158" s="253">
        <f>Q158*H158</f>
        <v>0</v>
      </c>
      <c r="S158" s="253">
        <v>0</v>
      </c>
      <c r="T158" s="254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7" t="s">
        <v>270</v>
      </c>
      <c r="AT158" s="237" t="s">
        <v>156</v>
      </c>
      <c r="AU158" s="237" t="s">
        <v>161</v>
      </c>
      <c r="AY158" s="14" t="s">
        <v>154</v>
      </c>
      <c r="BE158" s="238">
        <f>IF(N158="základná",J158,0)</f>
        <v>0</v>
      </c>
      <c r="BF158" s="238">
        <f>IF(N158="znížená",J158,0)</f>
        <v>0</v>
      </c>
      <c r="BG158" s="238">
        <f>IF(N158="zákl. prenesená",J158,0)</f>
        <v>0</v>
      </c>
      <c r="BH158" s="238">
        <f>IF(N158="zníž. prenesená",J158,0)</f>
        <v>0</v>
      </c>
      <c r="BI158" s="238">
        <f>IF(N158="nulová",J158,0)</f>
        <v>0</v>
      </c>
      <c r="BJ158" s="14" t="s">
        <v>161</v>
      </c>
      <c r="BK158" s="239">
        <f>ROUND(I158*H158,3)</f>
        <v>0</v>
      </c>
      <c r="BL158" s="14" t="s">
        <v>270</v>
      </c>
      <c r="BM158" s="237" t="s">
        <v>248</v>
      </c>
    </row>
    <row r="159" s="2" customFormat="1" ht="6.96" customHeight="1">
      <c r="A159" s="35"/>
      <c r="B159" s="69"/>
      <c r="C159" s="70"/>
      <c r="D159" s="70"/>
      <c r="E159" s="70"/>
      <c r="F159" s="70"/>
      <c r="G159" s="70"/>
      <c r="H159" s="70"/>
      <c r="I159" s="70"/>
      <c r="J159" s="70"/>
      <c r="K159" s="70"/>
      <c r="L159" s="41"/>
      <c r="M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</row>
  </sheetData>
  <sheetProtection sheet="1" autoFilter="0" formatColumns="0" formatRows="0" objects="1" scenarios="1" spinCount="100000" saltValue="fCJFW//hdW1FCysCkamNzVUa0wU21ZjJl/7SPPWjmnS6bMxNv84hjPUxXGW8C6nekrZsY83wjcgK0Rf4m9PIwQ==" hashValue="6bZbmdbMVtp/VgkEiDidvtRJjAvwdRoz/vq47qINlSHmtwZFhdCdt5ye3gm2s0ctZavQayvoRgM/UwkBcriVyQ==" algorithmName="SHA-512" password="CC35"/>
  <autoFilter ref="C123:K158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108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71</v>
      </c>
    </row>
    <row r="4" s="1" customFormat="1" ht="24.96" customHeight="1">
      <c r="B4" s="17"/>
      <c r="D4" s="141" t="s">
        <v>118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14</v>
      </c>
      <c r="L6" s="17"/>
    </row>
    <row r="7" s="1" customFormat="1" ht="16.5" customHeight="1">
      <c r="B7" s="17"/>
      <c r="E7" s="144" t="str">
        <f>'Rekapitulácia stavby'!K6</f>
        <v>Denný stacionár v meste Tlmače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119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2117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16</v>
      </c>
      <c r="E11" s="35"/>
      <c r="F11" s="146" t="s">
        <v>1</v>
      </c>
      <c r="G11" s="35"/>
      <c r="H11" s="35"/>
      <c r="I11" s="143" t="s">
        <v>17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18</v>
      </c>
      <c r="E12" s="35"/>
      <c r="F12" s="146" t="s">
        <v>19</v>
      </c>
      <c r="G12" s="35"/>
      <c r="H12" s="35"/>
      <c r="I12" s="143" t="s">
        <v>20</v>
      </c>
      <c r="J12" s="147" t="str">
        <f>'Rekapitulácia stavby'!AN8</f>
        <v>29. 6. 2022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22</v>
      </c>
      <c r="E14" s="35"/>
      <c r="F14" s="35"/>
      <c r="G14" s="35"/>
      <c r="H14" s="35"/>
      <c r="I14" s="143" t="s">
        <v>23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24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25</v>
      </c>
      <c r="E17" s="35"/>
      <c r="F17" s="35"/>
      <c r="G17" s="35"/>
      <c r="H17" s="35"/>
      <c r="I17" s="143" t="s">
        <v>23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24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27</v>
      </c>
      <c r="E20" s="35"/>
      <c r="F20" s="35"/>
      <c r="G20" s="35"/>
      <c r="H20" s="35"/>
      <c r="I20" s="143" t="s">
        <v>23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24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29</v>
      </c>
      <c r="E23" s="35"/>
      <c r="F23" s="35"/>
      <c r="G23" s="35"/>
      <c r="H23" s="35"/>
      <c r="I23" s="143" t="s">
        <v>23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24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30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31</v>
      </c>
      <c r="E30" s="35"/>
      <c r="F30" s="35"/>
      <c r="G30" s="35"/>
      <c r="H30" s="35"/>
      <c r="I30" s="35"/>
      <c r="J30" s="154">
        <f>ROUND(J122, 3)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33</v>
      </c>
      <c r="G32" s="35"/>
      <c r="H32" s="35"/>
      <c r="I32" s="155" t="s">
        <v>32</v>
      </c>
      <c r="J32" s="155" t="s">
        <v>34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35</v>
      </c>
      <c r="E33" s="157" t="s">
        <v>36</v>
      </c>
      <c r="F33" s="158">
        <f>ROUND((SUM(BE122:BE175)),  3)</f>
        <v>0</v>
      </c>
      <c r="G33" s="159"/>
      <c r="H33" s="159"/>
      <c r="I33" s="160">
        <v>0.20000000000000001</v>
      </c>
      <c r="J33" s="158">
        <f>ROUND(((SUM(BE122:BE175))*I33),  3)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37</v>
      </c>
      <c r="F34" s="158">
        <f>ROUND((SUM(BF122:BF175)),  3)</f>
        <v>0</v>
      </c>
      <c r="G34" s="159"/>
      <c r="H34" s="159"/>
      <c r="I34" s="160">
        <v>0.20000000000000001</v>
      </c>
      <c r="J34" s="158">
        <f>ROUND(((SUM(BF122:BF175))*I34),  3)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38</v>
      </c>
      <c r="F35" s="161">
        <f>ROUND((SUM(BG122:BG175)),  3)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39</v>
      </c>
      <c r="F36" s="161">
        <f>ROUND((SUM(BH122:BH175)),  3)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40</v>
      </c>
      <c r="F37" s="158">
        <f>ROUND((SUM(BI122:BI175)),  3)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41</v>
      </c>
      <c r="E39" s="165"/>
      <c r="F39" s="165"/>
      <c r="G39" s="166" t="s">
        <v>42</v>
      </c>
      <c r="H39" s="167" t="s">
        <v>43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44</v>
      </c>
      <c r="E50" s="171"/>
      <c r="F50" s="171"/>
      <c r="G50" s="170" t="s">
        <v>45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46</v>
      </c>
      <c r="E61" s="173"/>
      <c r="F61" s="174" t="s">
        <v>47</v>
      </c>
      <c r="G61" s="172" t="s">
        <v>46</v>
      </c>
      <c r="H61" s="173"/>
      <c r="I61" s="173"/>
      <c r="J61" s="175" t="s">
        <v>47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48</v>
      </c>
      <c r="E65" s="176"/>
      <c r="F65" s="176"/>
      <c r="G65" s="170" t="s">
        <v>49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46</v>
      </c>
      <c r="E76" s="173"/>
      <c r="F76" s="174" t="s">
        <v>47</v>
      </c>
      <c r="G76" s="172" t="s">
        <v>46</v>
      </c>
      <c r="H76" s="173"/>
      <c r="I76" s="173"/>
      <c r="J76" s="175" t="s">
        <v>47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121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1" t="str">
        <f>E7</f>
        <v>Denný stacionár v meste Tlmače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119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08 - SO 08 Prípojka kanal...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18</v>
      </c>
      <c r="D89" s="37"/>
      <c r="E89" s="37"/>
      <c r="F89" s="24" t="str">
        <f>F12</f>
        <v xml:space="preserve"> </v>
      </c>
      <c r="G89" s="37"/>
      <c r="H89" s="37"/>
      <c r="I89" s="29" t="s">
        <v>20</v>
      </c>
      <c r="J89" s="82" t="str">
        <f>IF(J12="","",J12)</f>
        <v>29. 6. 2022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22</v>
      </c>
      <c r="D91" s="37"/>
      <c r="E91" s="37"/>
      <c r="F91" s="24" t="str">
        <f>E15</f>
        <v xml:space="preserve"> </v>
      </c>
      <c r="G91" s="37"/>
      <c r="H91" s="37"/>
      <c r="I91" s="29" t="s">
        <v>27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25</v>
      </c>
      <c r="D92" s="37"/>
      <c r="E92" s="37"/>
      <c r="F92" s="24" t="str">
        <f>IF(E18="","",E18)</f>
        <v>Vyplň údaj</v>
      </c>
      <c r="G92" s="37"/>
      <c r="H92" s="37"/>
      <c r="I92" s="29" t="s">
        <v>29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122</v>
      </c>
      <c r="D94" s="183"/>
      <c r="E94" s="183"/>
      <c r="F94" s="183"/>
      <c r="G94" s="183"/>
      <c r="H94" s="183"/>
      <c r="I94" s="183"/>
      <c r="J94" s="184" t="s">
        <v>123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124</v>
      </c>
      <c r="D96" s="37"/>
      <c r="E96" s="37"/>
      <c r="F96" s="37"/>
      <c r="G96" s="37"/>
      <c r="H96" s="37"/>
      <c r="I96" s="37"/>
      <c r="J96" s="113">
        <f>J122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125</v>
      </c>
    </row>
    <row r="97" s="9" customFormat="1" ht="24.96" customHeight="1">
      <c r="A97" s="9"/>
      <c r="B97" s="186"/>
      <c r="C97" s="187"/>
      <c r="D97" s="188" t="s">
        <v>2118</v>
      </c>
      <c r="E97" s="189"/>
      <c r="F97" s="189"/>
      <c r="G97" s="189"/>
      <c r="H97" s="189"/>
      <c r="I97" s="189"/>
      <c r="J97" s="190">
        <f>J123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86"/>
      <c r="C98" s="187"/>
      <c r="D98" s="188" t="s">
        <v>2119</v>
      </c>
      <c r="E98" s="189"/>
      <c r="F98" s="189"/>
      <c r="G98" s="189"/>
      <c r="H98" s="189"/>
      <c r="I98" s="189"/>
      <c r="J98" s="190">
        <f>J139</f>
        <v>0</v>
      </c>
      <c r="K98" s="187"/>
      <c r="L98" s="191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86"/>
      <c r="C99" s="187"/>
      <c r="D99" s="188" t="s">
        <v>2120</v>
      </c>
      <c r="E99" s="189"/>
      <c r="F99" s="189"/>
      <c r="G99" s="189"/>
      <c r="H99" s="189"/>
      <c r="I99" s="189"/>
      <c r="J99" s="190">
        <f>J159</f>
        <v>0</v>
      </c>
      <c r="K99" s="187"/>
      <c r="L99" s="19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6"/>
      <c r="C100" s="187"/>
      <c r="D100" s="188" t="s">
        <v>126</v>
      </c>
      <c r="E100" s="189"/>
      <c r="F100" s="189"/>
      <c r="G100" s="189"/>
      <c r="H100" s="189"/>
      <c r="I100" s="189"/>
      <c r="J100" s="190">
        <f>J161</f>
        <v>0</v>
      </c>
      <c r="K100" s="187"/>
      <c r="L100" s="191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92"/>
      <c r="C101" s="193"/>
      <c r="D101" s="194" t="s">
        <v>477</v>
      </c>
      <c r="E101" s="195"/>
      <c r="F101" s="195"/>
      <c r="G101" s="195"/>
      <c r="H101" s="195"/>
      <c r="I101" s="195"/>
      <c r="J101" s="196">
        <f>J162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2"/>
      <c r="C102" s="193"/>
      <c r="D102" s="194" t="s">
        <v>478</v>
      </c>
      <c r="E102" s="195"/>
      <c r="F102" s="195"/>
      <c r="G102" s="195"/>
      <c r="H102" s="195"/>
      <c r="I102" s="195"/>
      <c r="J102" s="196">
        <f>J165</f>
        <v>0</v>
      </c>
      <c r="K102" s="193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66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="2" customFormat="1" ht="6.96" customHeight="1">
      <c r="A104" s="35"/>
      <c r="B104" s="69"/>
      <c r="C104" s="70"/>
      <c r="D104" s="70"/>
      <c r="E104" s="70"/>
      <c r="F104" s="70"/>
      <c r="G104" s="70"/>
      <c r="H104" s="70"/>
      <c r="I104" s="70"/>
      <c r="J104" s="70"/>
      <c r="K104" s="70"/>
      <c r="L104" s="6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="2" customFormat="1" ht="6.96" customHeight="1">
      <c r="A108" s="35"/>
      <c r="B108" s="71"/>
      <c r="C108" s="72"/>
      <c r="D108" s="72"/>
      <c r="E108" s="72"/>
      <c r="F108" s="72"/>
      <c r="G108" s="72"/>
      <c r="H108" s="72"/>
      <c r="I108" s="72"/>
      <c r="J108" s="72"/>
      <c r="K108" s="72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24.96" customHeight="1">
      <c r="A109" s="35"/>
      <c r="B109" s="36"/>
      <c r="C109" s="20" t="s">
        <v>140</v>
      </c>
      <c r="D109" s="37"/>
      <c r="E109" s="37"/>
      <c r="F109" s="37"/>
      <c r="G109" s="37"/>
      <c r="H109" s="37"/>
      <c r="I109" s="37"/>
      <c r="J109" s="37"/>
      <c r="K109" s="37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6.96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14</v>
      </c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181" t="str">
        <f>E7</f>
        <v>Denný stacionár v meste Tlmače</v>
      </c>
      <c r="F112" s="29"/>
      <c r="G112" s="29"/>
      <c r="H112" s="29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119</v>
      </c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79" t="str">
        <f>E9</f>
        <v>08 - SO 08 Prípojka kanal...</v>
      </c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18</v>
      </c>
      <c r="D116" s="37"/>
      <c r="E116" s="37"/>
      <c r="F116" s="24" t="str">
        <f>F12</f>
        <v xml:space="preserve"> </v>
      </c>
      <c r="G116" s="37"/>
      <c r="H116" s="37"/>
      <c r="I116" s="29" t="s">
        <v>20</v>
      </c>
      <c r="J116" s="82" t="str">
        <f>IF(J12="","",J12)</f>
        <v>29. 6. 2022</v>
      </c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22</v>
      </c>
      <c r="D118" s="37"/>
      <c r="E118" s="37"/>
      <c r="F118" s="24" t="str">
        <f>E15</f>
        <v xml:space="preserve"> </v>
      </c>
      <c r="G118" s="37"/>
      <c r="H118" s="37"/>
      <c r="I118" s="29" t="s">
        <v>27</v>
      </c>
      <c r="J118" s="33" t="str">
        <f>E21</f>
        <v xml:space="preserve"> </v>
      </c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25</v>
      </c>
      <c r="D119" s="37"/>
      <c r="E119" s="37"/>
      <c r="F119" s="24" t="str">
        <f>IF(E18="","",E18)</f>
        <v>Vyplň údaj</v>
      </c>
      <c r="G119" s="37"/>
      <c r="H119" s="37"/>
      <c r="I119" s="29" t="s">
        <v>29</v>
      </c>
      <c r="J119" s="33" t="str">
        <f>E24</f>
        <v xml:space="preserve"> </v>
      </c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0.32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11" customFormat="1" ht="29.28" customHeight="1">
      <c r="A121" s="198"/>
      <c r="B121" s="199"/>
      <c r="C121" s="200" t="s">
        <v>141</v>
      </c>
      <c r="D121" s="201" t="s">
        <v>56</v>
      </c>
      <c r="E121" s="201" t="s">
        <v>52</v>
      </c>
      <c r="F121" s="201" t="s">
        <v>53</v>
      </c>
      <c r="G121" s="201" t="s">
        <v>142</v>
      </c>
      <c r="H121" s="201" t="s">
        <v>143</v>
      </c>
      <c r="I121" s="201" t="s">
        <v>144</v>
      </c>
      <c r="J121" s="202" t="s">
        <v>123</v>
      </c>
      <c r="K121" s="203" t="s">
        <v>145</v>
      </c>
      <c r="L121" s="204"/>
      <c r="M121" s="103" t="s">
        <v>1</v>
      </c>
      <c r="N121" s="104" t="s">
        <v>35</v>
      </c>
      <c r="O121" s="104" t="s">
        <v>146</v>
      </c>
      <c r="P121" s="104" t="s">
        <v>147</v>
      </c>
      <c r="Q121" s="104" t="s">
        <v>148</v>
      </c>
      <c r="R121" s="104" t="s">
        <v>149</v>
      </c>
      <c r="S121" s="104" t="s">
        <v>150</v>
      </c>
      <c r="T121" s="105" t="s">
        <v>151</v>
      </c>
      <c r="U121" s="198"/>
      <c r="V121" s="198"/>
      <c r="W121" s="198"/>
      <c r="X121" s="198"/>
      <c r="Y121" s="198"/>
      <c r="Z121" s="198"/>
      <c r="AA121" s="198"/>
      <c r="AB121" s="198"/>
      <c r="AC121" s="198"/>
      <c r="AD121" s="198"/>
      <c r="AE121" s="198"/>
    </row>
    <row r="122" s="2" customFormat="1" ht="22.8" customHeight="1">
      <c r="A122" s="35"/>
      <c r="B122" s="36"/>
      <c r="C122" s="110" t="s">
        <v>124</v>
      </c>
      <c r="D122" s="37"/>
      <c r="E122" s="37"/>
      <c r="F122" s="37"/>
      <c r="G122" s="37"/>
      <c r="H122" s="37"/>
      <c r="I122" s="37"/>
      <c r="J122" s="205">
        <f>BK122</f>
        <v>0</v>
      </c>
      <c r="K122" s="37"/>
      <c r="L122" s="41"/>
      <c r="M122" s="106"/>
      <c r="N122" s="206"/>
      <c r="O122" s="107"/>
      <c r="P122" s="207">
        <f>P123+P139+P159+P161</f>
        <v>0</v>
      </c>
      <c r="Q122" s="107"/>
      <c r="R122" s="207">
        <f>R123+R139+R159+R161</f>
        <v>0</v>
      </c>
      <c r="S122" s="107"/>
      <c r="T122" s="208">
        <f>T123+T139+T159+T161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4" t="s">
        <v>70</v>
      </c>
      <c r="AU122" s="14" t="s">
        <v>125</v>
      </c>
      <c r="BK122" s="209">
        <f>BK123+BK139+BK159+BK161</f>
        <v>0</v>
      </c>
    </row>
    <row r="123" s="12" customFormat="1" ht="25.92" customHeight="1">
      <c r="A123" s="12"/>
      <c r="B123" s="210"/>
      <c r="C123" s="211"/>
      <c r="D123" s="212" t="s">
        <v>70</v>
      </c>
      <c r="E123" s="213" t="s">
        <v>79</v>
      </c>
      <c r="F123" s="213" t="s">
        <v>155</v>
      </c>
      <c r="G123" s="211"/>
      <c r="H123" s="211"/>
      <c r="I123" s="214"/>
      <c r="J123" s="215">
        <f>BK123</f>
        <v>0</v>
      </c>
      <c r="K123" s="211"/>
      <c r="L123" s="216"/>
      <c r="M123" s="217"/>
      <c r="N123" s="218"/>
      <c r="O123" s="218"/>
      <c r="P123" s="219">
        <f>SUM(P124:P138)</f>
        <v>0</v>
      </c>
      <c r="Q123" s="218"/>
      <c r="R123" s="219">
        <f>SUM(R124:R138)</f>
        <v>0</v>
      </c>
      <c r="S123" s="218"/>
      <c r="T123" s="220">
        <f>SUM(T124:T138)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1" t="s">
        <v>79</v>
      </c>
      <c r="AT123" s="222" t="s">
        <v>70</v>
      </c>
      <c r="AU123" s="222" t="s">
        <v>71</v>
      </c>
      <c r="AY123" s="221" t="s">
        <v>154</v>
      </c>
      <c r="BK123" s="223">
        <f>SUM(BK124:BK138)</f>
        <v>0</v>
      </c>
    </row>
    <row r="124" s="2" customFormat="1" ht="21.75" customHeight="1">
      <c r="A124" s="35"/>
      <c r="B124" s="36"/>
      <c r="C124" s="226" t="s">
        <v>79</v>
      </c>
      <c r="D124" s="226" t="s">
        <v>156</v>
      </c>
      <c r="E124" s="227" t="s">
        <v>2121</v>
      </c>
      <c r="F124" s="228" t="s">
        <v>2122</v>
      </c>
      <c r="G124" s="229" t="s">
        <v>159</v>
      </c>
      <c r="H124" s="230">
        <v>76.290999999999997</v>
      </c>
      <c r="I124" s="231"/>
      <c r="J124" s="230">
        <f>ROUND(I124*H124,3)</f>
        <v>0</v>
      </c>
      <c r="K124" s="232"/>
      <c r="L124" s="41"/>
      <c r="M124" s="233" t="s">
        <v>1</v>
      </c>
      <c r="N124" s="234" t="s">
        <v>37</v>
      </c>
      <c r="O124" s="94"/>
      <c r="P124" s="235">
        <f>O124*H124</f>
        <v>0</v>
      </c>
      <c r="Q124" s="235">
        <v>0</v>
      </c>
      <c r="R124" s="235">
        <f>Q124*H124</f>
        <v>0</v>
      </c>
      <c r="S124" s="235">
        <v>0</v>
      </c>
      <c r="T124" s="236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37" t="s">
        <v>160</v>
      </c>
      <c r="AT124" s="237" t="s">
        <v>156</v>
      </c>
      <c r="AU124" s="237" t="s">
        <v>79</v>
      </c>
      <c r="AY124" s="14" t="s">
        <v>154</v>
      </c>
      <c r="BE124" s="238">
        <f>IF(N124="základná",J124,0)</f>
        <v>0</v>
      </c>
      <c r="BF124" s="238">
        <f>IF(N124="znížená",J124,0)</f>
        <v>0</v>
      </c>
      <c r="BG124" s="238">
        <f>IF(N124="zákl. prenesená",J124,0)</f>
        <v>0</v>
      </c>
      <c r="BH124" s="238">
        <f>IF(N124="zníž. prenesená",J124,0)</f>
        <v>0</v>
      </c>
      <c r="BI124" s="238">
        <f>IF(N124="nulová",J124,0)</f>
        <v>0</v>
      </c>
      <c r="BJ124" s="14" t="s">
        <v>161</v>
      </c>
      <c r="BK124" s="239">
        <f>ROUND(I124*H124,3)</f>
        <v>0</v>
      </c>
      <c r="BL124" s="14" t="s">
        <v>160</v>
      </c>
      <c r="BM124" s="237" t="s">
        <v>161</v>
      </c>
    </row>
    <row r="125" s="2" customFormat="1" ht="37.8" customHeight="1">
      <c r="A125" s="35"/>
      <c r="B125" s="36"/>
      <c r="C125" s="226" t="s">
        <v>161</v>
      </c>
      <c r="D125" s="226" t="s">
        <v>156</v>
      </c>
      <c r="E125" s="227" t="s">
        <v>2123</v>
      </c>
      <c r="F125" s="228" t="s">
        <v>2124</v>
      </c>
      <c r="G125" s="229" t="s">
        <v>159</v>
      </c>
      <c r="H125" s="230">
        <v>76.290999999999997</v>
      </c>
      <c r="I125" s="231"/>
      <c r="J125" s="230">
        <f>ROUND(I125*H125,3)</f>
        <v>0</v>
      </c>
      <c r="K125" s="232"/>
      <c r="L125" s="41"/>
      <c r="M125" s="233" t="s">
        <v>1</v>
      </c>
      <c r="N125" s="234" t="s">
        <v>37</v>
      </c>
      <c r="O125" s="94"/>
      <c r="P125" s="235">
        <f>O125*H125</f>
        <v>0</v>
      </c>
      <c r="Q125" s="235">
        <v>0</v>
      </c>
      <c r="R125" s="235">
        <f>Q125*H125</f>
        <v>0</v>
      </c>
      <c r="S125" s="235">
        <v>0</v>
      </c>
      <c r="T125" s="236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37" t="s">
        <v>160</v>
      </c>
      <c r="AT125" s="237" t="s">
        <v>156</v>
      </c>
      <c r="AU125" s="237" t="s">
        <v>79</v>
      </c>
      <c r="AY125" s="14" t="s">
        <v>154</v>
      </c>
      <c r="BE125" s="238">
        <f>IF(N125="základná",J125,0)</f>
        <v>0</v>
      </c>
      <c r="BF125" s="238">
        <f>IF(N125="znížená",J125,0)</f>
        <v>0</v>
      </c>
      <c r="BG125" s="238">
        <f>IF(N125="zákl. prenesená",J125,0)</f>
        <v>0</v>
      </c>
      <c r="BH125" s="238">
        <f>IF(N125="zníž. prenesená",J125,0)</f>
        <v>0</v>
      </c>
      <c r="BI125" s="238">
        <f>IF(N125="nulová",J125,0)</f>
        <v>0</v>
      </c>
      <c r="BJ125" s="14" t="s">
        <v>161</v>
      </c>
      <c r="BK125" s="239">
        <f>ROUND(I125*H125,3)</f>
        <v>0</v>
      </c>
      <c r="BL125" s="14" t="s">
        <v>160</v>
      </c>
      <c r="BM125" s="237" t="s">
        <v>160</v>
      </c>
    </row>
    <row r="126" s="2" customFormat="1" ht="16.5" customHeight="1">
      <c r="A126" s="35"/>
      <c r="B126" s="36"/>
      <c r="C126" s="226" t="s">
        <v>164</v>
      </c>
      <c r="D126" s="226" t="s">
        <v>156</v>
      </c>
      <c r="E126" s="227" t="s">
        <v>2125</v>
      </c>
      <c r="F126" s="228" t="s">
        <v>2126</v>
      </c>
      <c r="G126" s="229" t="s">
        <v>159</v>
      </c>
      <c r="H126" s="230">
        <v>86.334000000000003</v>
      </c>
      <c r="I126" s="231"/>
      <c r="J126" s="230">
        <f>ROUND(I126*H126,3)</f>
        <v>0</v>
      </c>
      <c r="K126" s="232"/>
      <c r="L126" s="41"/>
      <c r="M126" s="233" t="s">
        <v>1</v>
      </c>
      <c r="N126" s="234" t="s">
        <v>37</v>
      </c>
      <c r="O126" s="94"/>
      <c r="P126" s="235">
        <f>O126*H126</f>
        <v>0</v>
      </c>
      <c r="Q126" s="235">
        <v>0</v>
      </c>
      <c r="R126" s="235">
        <f>Q126*H126</f>
        <v>0</v>
      </c>
      <c r="S126" s="235">
        <v>0</v>
      </c>
      <c r="T126" s="236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37" t="s">
        <v>160</v>
      </c>
      <c r="AT126" s="237" t="s">
        <v>156</v>
      </c>
      <c r="AU126" s="237" t="s">
        <v>79</v>
      </c>
      <c r="AY126" s="14" t="s">
        <v>154</v>
      </c>
      <c r="BE126" s="238">
        <f>IF(N126="základná",J126,0)</f>
        <v>0</v>
      </c>
      <c r="BF126" s="238">
        <f>IF(N126="znížená",J126,0)</f>
        <v>0</v>
      </c>
      <c r="BG126" s="238">
        <f>IF(N126="zákl. prenesená",J126,0)</f>
        <v>0</v>
      </c>
      <c r="BH126" s="238">
        <f>IF(N126="zníž. prenesená",J126,0)</f>
        <v>0</v>
      </c>
      <c r="BI126" s="238">
        <f>IF(N126="nulová",J126,0)</f>
        <v>0</v>
      </c>
      <c r="BJ126" s="14" t="s">
        <v>161</v>
      </c>
      <c r="BK126" s="239">
        <f>ROUND(I126*H126,3)</f>
        <v>0</v>
      </c>
      <c r="BL126" s="14" t="s">
        <v>160</v>
      </c>
      <c r="BM126" s="237" t="s">
        <v>168</v>
      </c>
    </row>
    <row r="127" s="2" customFormat="1" ht="24.15" customHeight="1">
      <c r="A127" s="35"/>
      <c r="B127" s="36"/>
      <c r="C127" s="226" t="s">
        <v>160</v>
      </c>
      <c r="D127" s="226" t="s">
        <v>156</v>
      </c>
      <c r="E127" s="227" t="s">
        <v>2127</v>
      </c>
      <c r="F127" s="228" t="s">
        <v>2128</v>
      </c>
      <c r="G127" s="229" t="s">
        <v>159</v>
      </c>
      <c r="H127" s="230">
        <v>86.334000000000003</v>
      </c>
      <c r="I127" s="231"/>
      <c r="J127" s="230">
        <f>ROUND(I127*H127,3)</f>
        <v>0</v>
      </c>
      <c r="K127" s="232"/>
      <c r="L127" s="41"/>
      <c r="M127" s="233" t="s">
        <v>1</v>
      </c>
      <c r="N127" s="234" t="s">
        <v>37</v>
      </c>
      <c r="O127" s="94"/>
      <c r="P127" s="235">
        <f>O127*H127</f>
        <v>0</v>
      </c>
      <c r="Q127" s="235">
        <v>0</v>
      </c>
      <c r="R127" s="235">
        <f>Q127*H127</f>
        <v>0</v>
      </c>
      <c r="S127" s="235">
        <v>0</v>
      </c>
      <c r="T127" s="236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7" t="s">
        <v>160</v>
      </c>
      <c r="AT127" s="237" t="s">
        <v>156</v>
      </c>
      <c r="AU127" s="237" t="s">
        <v>79</v>
      </c>
      <c r="AY127" s="14" t="s">
        <v>154</v>
      </c>
      <c r="BE127" s="238">
        <f>IF(N127="základná",J127,0)</f>
        <v>0</v>
      </c>
      <c r="BF127" s="238">
        <f>IF(N127="znížená",J127,0)</f>
        <v>0</v>
      </c>
      <c r="BG127" s="238">
        <f>IF(N127="zákl. prenesená",J127,0)</f>
        <v>0</v>
      </c>
      <c r="BH127" s="238">
        <f>IF(N127="zníž. prenesená",J127,0)</f>
        <v>0</v>
      </c>
      <c r="BI127" s="238">
        <f>IF(N127="nulová",J127,0)</f>
        <v>0</v>
      </c>
      <c r="BJ127" s="14" t="s">
        <v>161</v>
      </c>
      <c r="BK127" s="239">
        <f>ROUND(I127*H127,3)</f>
        <v>0</v>
      </c>
      <c r="BL127" s="14" t="s">
        <v>160</v>
      </c>
      <c r="BM127" s="237" t="s">
        <v>171</v>
      </c>
    </row>
    <row r="128" s="2" customFormat="1" ht="24.15" customHeight="1">
      <c r="A128" s="35"/>
      <c r="B128" s="36"/>
      <c r="C128" s="226" t="s">
        <v>172</v>
      </c>
      <c r="D128" s="226" t="s">
        <v>156</v>
      </c>
      <c r="E128" s="227" t="s">
        <v>1438</v>
      </c>
      <c r="F128" s="228" t="s">
        <v>1439</v>
      </c>
      <c r="G128" s="229" t="s">
        <v>167</v>
      </c>
      <c r="H128" s="230">
        <v>254.94999999999999</v>
      </c>
      <c r="I128" s="231"/>
      <c r="J128" s="230">
        <f>ROUND(I128*H128,3)</f>
        <v>0</v>
      </c>
      <c r="K128" s="232"/>
      <c r="L128" s="41"/>
      <c r="M128" s="233" t="s">
        <v>1</v>
      </c>
      <c r="N128" s="234" t="s">
        <v>37</v>
      </c>
      <c r="O128" s="94"/>
      <c r="P128" s="235">
        <f>O128*H128</f>
        <v>0</v>
      </c>
      <c r="Q128" s="235">
        <v>0</v>
      </c>
      <c r="R128" s="235">
        <f>Q128*H128</f>
        <v>0</v>
      </c>
      <c r="S128" s="235">
        <v>0</v>
      </c>
      <c r="T128" s="236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7" t="s">
        <v>160</v>
      </c>
      <c r="AT128" s="237" t="s">
        <v>156</v>
      </c>
      <c r="AU128" s="237" t="s">
        <v>79</v>
      </c>
      <c r="AY128" s="14" t="s">
        <v>154</v>
      </c>
      <c r="BE128" s="238">
        <f>IF(N128="základná",J128,0)</f>
        <v>0</v>
      </c>
      <c r="BF128" s="238">
        <f>IF(N128="znížená",J128,0)</f>
        <v>0</v>
      </c>
      <c r="BG128" s="238">
        <f>IF(N128="zákl. prenesená",J128,0)</f>
        <v>0</v>
      </c>
      <c r="BH128" s="238">
        <f>IF(N128="zníž. prenesená",J128,0)</f>
        <v>0</v>
      </c>
      <c r="BI128" s="238">
        <f>IF(N128="nulová",J128,0)</f>
        <v>0</v>
      </c>
      <c r="BJ128" s="14" t="s">
        <v>161</v>
      </c>
      <c r="BK128" s="239">
        <f>ROUND(I128*H128,3)</f>
        <v>0</v>
      </c>
      <c r="BL128" s="14" t="s">
        <v>160</v>
      </c>
      <c r="BM128" s="237" t="s">
        <v>112</v>
      </c>
    </row>
    <row r="129" s="2" customFormat="1" ht="24.15" customHeight="1">
      <c r="A129" s="35"/>
      <c r="B129" s="36"/>
      <c r="C129" s="226" t="s">
        <v>168</v>
      </c>
      <c r="D129" s="226" t="s">
        <v>156</v>
      </c>
      <c r="E129" s="227" t="s">
        <v>1440</v>
      </c>
      <c r="F129" s="228" t="s">
        <v>1441</v>
      </c>
      <c r="G129" s="229" t="s">
        <v>167</v>
      </c>
      <c r="H129" s="230">
        <v>254.94999999999999</v>
      </c>
      <c r="I129" s="231"/>
      <c r="J129" s="230">
        <f>ROUND(I129*H129,3)</f>
        <v>0</v>
      </c>
      <c r="K129" s="232"/>
      <c r="L129" s="41"/>
      <c r="M129" s="233" t="s">
        <v>1</v>
      </c>
      <c r="N129" s="234" t="s">
        <v>37</v>
      </c>
      <c r="O129" s="94"/>
      <c r="P129" s="235">
        <f>O129*H129</f>
        <v>0</v>
      </c>
      <c r="Q129" s="235">
        <v>0</v>
      </c>
      <c r="R129" s="235">
        <f>Q129*H129</f>
        <v>0</v>
      </c>
      <c r="S129" s="235">
        <v>0</v>
      </c>
      <c r="T129" s="236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7" t="s">
        <v>160</v>
      </c>
      <c r="AT129" s="237" t="s">
        <v>156</v>
      </c>
      <c r="AU129" s="237" t="s">
        <v>79</v>
      </c>
      <c r="AY129" s="14" t="s">
        <v>154</v>
      </c>
      <c r="BE129" s="238">
        <f>IF(N129="základná",J129,0)</f>
        <v>0</v>
      </c>
      <c r="BF129" s="238">
        <f>IF(N129="znížená",J129,0)</f>
        <v>0</v>
      </c>
      <c r="BG129" s="238">
        <f>IF(N129="zákl. prenesená",J129,0)</f>
        <v>0</v>
      </c>
      <c r="BH129" s="238">
        <f>IF(N129="zníž. prenesená",J129,0)</f>
        <v>0</v>
      </c>
      <c r="BI129" s="238">
        <f>IF(N129="nulová",J129,0)</f>
        <v>0</v>
      </c>
      <c r="BJ129" s="14" t="s">
        <v>161</v>
      </c>
      <c r="BK129" s="239">
        <f>ROUND(I129*H129,3)</f>
        <v>0</v>
      </c>
      <c r="BL129" s="14" t="s">
        <v>160</v>
      </c>
      <c r="BM129" s="237" t="s">
        <v>177</v>
      </c>
    </row>
    <row r="130" s="2" customFormat="1" ht="24.15" customHeight="1">
      <c r="A130" s="35"/>
      <c r="B130" s="36"/>
      <c r="C130" s="226" t="s">
        <v>178</v>
      </c>
      <c r="D130" s="226" t="s">
        <v>156</v>
      </c>
      <c r="E130" s="227" t="s">
        <v>2129</v>
      </c>
      <c r="F130" s="228" t="s">
        <v>2130</v>
      </c>
      <c r="G130" s="229" t="s">
        <v>167</v>
      </c>
      <c r="H130" s="230">
        <v>69.275999999999996</v>
      </c>
      <c r="I130" s="231"/>
      <c r="J130" s="230">
        <f>ROUND(I130*H130,3)</f>
        <v>0</v>
      </c>
      <c r="K130" s="232"/>
      <c r="L130" s="41"/>
      <c r="M130" s="233" t="s">
        <v>1</v>
      </c>
      <c r="N130" s="234" t="s">
        <v>37</v>
      </c>
      <c r="O130" s="94"/>
      <c r="P130" s="235">
        <f>O130*H130</f>
        <v>0</v>
      </c>
      <c r="Q130" s="235">
        <v>0</v>
      </c>
      <c r="R130" s="235">
        <f>Q130*H130</f>
        <v>0</v>
      </c>
      <c r="S130" s="235">
        <v>0</v>
      </c>
      <c r="T130" s="236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7" t="s">
        <v>160</v>
      </c>
      <c r="AT130" s="237" t="s">
        <v>156</v>
      </c>
      <c r="AU130" s="237" t="s">
        <v>79</v>
      </c>
      <c r="AY130" s="14" t="s">
        <v>154</v>
      </c>
      <c r="BE130" s="238">
        <f>IF(N130="základná",J130,0)</f>
        <v>0</v>
      </c>
      <c r="BF130" s="238">
        <f>IF(N130="znížená",J130,0)</f>
        <v>0</v>
      </c>
      <c r="BG130" s="238">
        <f>IF(N130="zákl. prenesená",J130,0)</f>
        <v>0</v>
      </c>
      <c r="BH130" s="238">
        <f>IF(N130="zníž. prenesená",J130,0)</f>
        <v>0</v>
      </c>
      <c r="BI130" s="238">
        <f>IF(N130="nulová",J130,0)</f>
        <v>0</v>
      </c>
      <c r="BJ130" s="14" t="s">
        <v>161</v>
      </c>
      <c r="BK130" s="239">
        <f>ROUND(I130*H130,3)</f>
        <v>0</v>
      </c>
      <c r="BL130" s="14" t="s">
        <v>160</v>
      </c>
      <c r="BM130" s="237" t="s">
        <v>181</v>
      </c>
    </row>
    <row r="131" s="2" customFormat="1" ht="21.75" customHeight="1">
      <c r="A131" s="35"/>
      <c r="B131" s="36"/>
      <c r="C131" s="226" t="s">
        <v>171</v>
      </c>
      <c r="D131" s="226" t="s">
        <v>156</v>
      </c>
      <c r="E131" s="227" t="s">
        <v>2131</v>
      </c>
      <c r="F131" s="228" t="s">
        <v>2132</v>
      </c>
      <c r="G131" s="229" t="s">
        <v>167</v>
      </c>
      <c r="H131" s="230">
        <v>69.275999999999996</v>
      </c>
      <c r="I131" s="231"/>
      <c r="J131" s="230">
        <f>ROUND(I131*H131,3)</f>
        <v>0</v>
      </c>
      <c r="K131" s="232"/>
      <c r="L131" s="41"/>
      <c r="M131" s="233" t="s">
        <v>1</v>
      </c>
      <c r="N131" s="234" t="s">
        <v>37</v>
      </c>
      <c r="O131" s="94"/>
      <c r="P131" s="235">
        <f>O131*H131</f>
        <v>0</v>
      </c>
      <c r="Q131" s="235">
        <v>0</v>
      </c>
      <c r="R131" s="235">
        <f>Q131*H131</f>
        <v>0</v>
      </c>
      <c r="S131" s="235">
        <v>0</v>
      </c>
      <c r="T131" s="236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7" t="s">
        <v>160</v>
      </c>
      <c r="AT131" s="237" t="s">
        <v>156</v>
      </c>
      <c r="AU131" s="237" t="s">
        <v>79</v>
      </c>
      <c r="AY131" s="14" t="s">
        <v>154</v>
      </c>
      <c r="BE131" s="238">
        <f>IF(N131="základná",J131,0)</f>
        <v>0</v>
      </c>
      <c r="BF131" s="238">
        <f>IF(N131="znížená",J131,0)</f>
        <v>0</v>
      </c>
      <c r="BG131" s="238">
        <f>IF(N131="zákl. prenesená",J131,0)</f>
        <v>0</v>
      </c>
      <c r="BH131" s="238">
        <f>IF(N131="zníž. prenesená",J131,0)</f>
        <v>0</v>
      </c>
      <c r="BI131" s="238">
        <f>IF(N131="nulová",J131,0)</f>
        <v>0</v>
      </c>
      <c r="BJ131" s="14" t="s">
        <v>161</v>
      </c>
      <c r="BK131" s="239">
        <f>ROUND(I131*H131,3)</f>
        <v>0</v>
      </c>
      <c r="BL131" s="14" t="s">
        <v>160</v>
      </c>
      <c r="BM131" s="237" t="s">
        <v>184</v>
      </c>
    </row>
    <row r="132" s="2" customFormat="1" ht="33" customHeight="1">
      <c r="A132" s="35"/>
      <c r="B132" s="36"/>
      <c r="C132" s="226" t="s">
        <v>185</v>
      </c>
      <c r="D132" s="226" t="s">
        <v>156</v>
      </c>
      <c r="E132" s="227" t="s">
        <v>1442</v>
      </c>
      <c r="F132" s="228" t="s">
        <v>1443</v>
      </c>
      <c r="G132" s="229" t="s">
        <v>159</v>
      </c>
      <c r="H132" s="230">
        <v>28.27</v>
      </c>
      <c r="I132" s="231"/>
      <c r="J132" s="230">
        <f>ROUND(I132*H132,3)</f>
        <v>0</v>
      </c>
      <c r="K132" s="232"/>
      <c r="L132" s="41"/>
      <c r="M132" s="233" t="s">
        <v>1</v>
      </c>
      <c r="N132" s="234" t="s">
        <v>37</v>
      </c>
      <c r="O132" s="94"/>
      <c r="P132" s="235">
        <f>O132*H132</f>
        <v>0</v>
      </c>
      <c r="Q132" s="235">
        <v>0</v>
      </c>
      <c r="R132" s="235">
        <f>Q132*H132</f>
        <v>0</v>
      </c>
      <c r="S132" s="235">
        <v>0</v>
      </c>
      <c r="T132" s="236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7" t="s">
        <v>160</v>
      </c>
      <c r="AT132" s="237" t="s">
        <v>156</v>
      </c>
      <c r="AU132" s="237" t="s">
        <v>79</v>
      </c>
      <c r="AY132" s="14" t="s">
        <v>154</v>
      </c>
      <c r="BE132" s="238">
        <f>IF(N132="základná",J132,0)</f>
        <v>0</v>
      </c>
      <c r="BF132" s="238">
        <f>IF(N132="znížená",J132,0)</f>
        <v>0</v>
      </c>
      <c r="BG132" s="238">
        <f>IF(N132="zákl. prenesená",J132,0)</f>
        <v>0</v>
      </c>
      <c r="BH132" s="238">
        <f>IF(N132="zníž. prenesená",J132,0)</f>
        <v>0</v>
      </c>
      <c r="BI132" s="238">
        <f>IF(N132="nulová",J132,0)</f>
        <v>0</v>
      </c>
      <c r="BJ132" s="14" t="s">
        <v>161</v>
      </c>
      <c r="BK132" s="239">
        <f>ROUND(I132*H132,3)</f>
        <v>0</v>
      </c>
      <c r="BL132" s="14" t="s">
        <v>160</v>
      </c>
      <c r="BM132" s="237" t="s">
        <v>188</v>
      </c>
    </row>
    <row r="133" s="2" customFormat="1" ht="37.8" customHeight="1">
      <c r="A133" s="35"/>
      <c r="B133" s="36"/>
      <c r="C133" s="226" t="s">
        <v>112</v>
      </c>
      <c r="D133" s="226" t="s">
        <v>156</v>
      </c>
      <c r="E133" s="227" t="s">
        <v>1444</v>
      </c>
      <c r="F133" s="228" t="s">
        <v>1445</v>
      </c>
      <c r="G133" s="229" t="s">
        <v>159</v>
      </c>
      <c r="H133" s="230">
        <v>84.810000000000002</v>
      </c>
      <c r="I133" s="231"/>
      <c r="J133" s="230">
        <f>ROUND(I133*H133,3)</f>
        <v>0</v>
      </c>
      <c r="K133" s="232"/>
      <c r="L133" s="41"/>
      <c r="M133" s="233" t="s">
        <v>1</v>
      </c>
      <c r="N133" s="234" t="s">
        <v>37</v>
      </c>
      <c r="O133" s="94"/>
      <c r="P133" s="235">
        <f>O133*H133</f>
        <v>0</v>
      </c>
      <c r="Q133" s="235">
        <v>0</v>
      </c>
      <c r="R133" s="235">
        <f>Q133*H133</f>
        <v>0</v>
      </c>
      <c r="S133" s="235">
        <v>0</v>
      </c>
      <c r="T133" s="236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7" t="s">
        <v>160</v>
      </c>
      <c r="AT133" s="237" t="s">
        <v>156</v>
      </c>
      <c r="AU133" s="237" t="s">
        <v>79</v>
      </c>
      <c r="AY133" s="14" t="s">
        <v>154</v>
      </c>
      <c r="BE133" s="238">
        <f>IF(N133="základná",J133,0)</f>
        <v>0</v>
      </c>
      <c r="BF133" s="238">
        <f>IF(N133="znížená",J133,0)</f>
        <v>0</v>
      </c>
      <c r="BG133" s="238">
        <f>IF(N133="zákl. prenesená",J133,0)</f>
        <v>0</v>
      </c>
      <c r="BH133" s="238">
        <f>IF(N133="zníž. prenesená",J133,0)</f>
        <v>0</v>
      </c>
      <c r="BI133" s="238">
        <f>IF(N133="nulová",J133,0)</f>
        <v>0</v>
      </c>
      <c r="BJ133" s="14" t="s">
        <v>161</v>
      </c>
      <c r="BK133" s="239">
        <f>ROUND(I133*H133,3)</f>
        <v>0</v>
      </c>
      <c r="BL133" s="14" t="s">
        <v>160</v>
      </c>
      <c r="BM133" s="237" t="s">
        <v>7</v>
      </c>
    </row>
    <row r="134" s="2" customFormat="1" ht="16.5" customHeight="1">
      <c r="A134" s="35"/>
      <c r="B134" s="36"/>
      <c r="C134" s="226" t="s">
        <v>115</v>
      </c>
      <c r="D134" s="226" t="s">
        <v>156</v>
      </c>
      <c r="E134" s="227" t="s">
        <v>1446</v>
      </c>
      <c r="F134" s="228" t="s">
        <v>187</v>
      </c>
      <c r="G134" s="229" t="s">
        <v>159</v>
      </c>
      <c r="H134" s="230">
        <v>28.27</v>
      </c>
      <c r="I134" s="231"/>
      <c r="J134" s="230">
        <f>ROUND(I134*H134,3)</f>
        <v>0</v>
      </c>
      <c r="K134" s="232"/>
      <c r="L134" s="41"/>
      <c r="M134" s="233" t="s">
        <v>1</v>
      </c>
      <c r="N134" s="234" t="s">
        <v>37</v>
      </c>
      <c r="O134" s="94"/>
      <c r="P134" s="235">
        <f>O134*H134</f>
        <v>0</v>
      </c>
      <c r="Q134" s="235">
        <v>0</v>
      </c>
      <c r="R134" s="235">
        <f>Q134*H134</f>
        <v>0</v>
      </c>
      <c r="S134" s="235">
        <v>0</v>
      </c>
      <c r="T134" s="236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7" t="s">
        <v>160</v>
      </c>
      <c r="AT134" s="237" t="s">
        <v>156</v>
      </c>
      <c r="AU134" s="237" t="s">
        <v>79</v>
      </c>
      <c r="AY134" s="14" t="s">
        <v>154</v>
      </c>
      <c r="BE134" s="238">
        <f>IF(N134="základná",J134,0)</f>
        <v>0</v>
      </c>
      <c r="BF134" s="238">
        <f>IF(N134="znížená",J134,0)</f>
        <v>0</v>
      </c>
      <c r="BG134" s="238">
        <f>IF(N134="zákl. prenesená",J134,0)</f>
        <v>0</v>
      </c>
      <c r="BH134" s="238">
        <f>IF(N134="zníž. prenesená",J134,0)</f>
        <v>0</v>
      </c>
      <c r="BI134" s="238">
        <f>IF(N134="nulová",J134,0)</f>
        <v>0</v>
      </c>
      <c r="BJ134" s="14" t="s">
        <v>161</v>
      </c>
      <c r="BK134" s="239">
        <f>ROUND(I134*H134,3)</f>
        <v>0</v>
      </c>
      <c r="BL134" s="14" t="s">
        <v>160</v>
      </c>
      <c r="BM134" s="237" t="s">
        <v>194</v>
      </c>
    </row>
    <row r="135" s="2" customFormat="1" ht="24.15" customHeight="1">
      <c r="A135" s="35"/>
      <c r="B135" s="36"/>
      <c r="C135" s="226" t="s">
        <v>177</v>
      </c>
      <c r="D135" s="226" t="s">
        <v>156</v>
      </c>
      <c r="E135" s="227" t="s">
        <v>1447</v>
      </c>
      <c r="F135" s="228" t="s">
        <v>190</v>
      </c>
      <c r="G135" s="229" t="s">
        <v>191</v>
      </c>
      <c r="H135" s="230">
        <v>53.713000000000001</v>
      </c>
      <c r="I135" s="231"/>
      <c r="J135" s="230">
        <f>ROUND(I135*H135,3)</f>
        <v>0</v>
      </c>
      <c r="K135" s="232"/>
      <c r="L135" s="41"/>
      <c r="M135" s="233" t="s">
        <v>1</v>
      </c>
      <c r="N135" s="234" t="s">
        <v>37</v>
      </c>
      <c r="O135" s="94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6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7" t="s">
        <v>160</v>
      </c>
      <c r="AT135" s="237" t="s">
        <v>156</v>
      </c>
      <c r="AU135" s="237" t="s">
        <v>79</v>
      </c>
      <c r="AY135" s="14" t="s">
        <v>154</v>
      </c>
      <c r="BE135" s="238">
        <f>IF(N135="základná",J135,0)</f>
        <v>0</v>
      </c>
      <c r="BF135" s="238">
        <f>IF(N135="znížená",J135,0)</f>
        <v>0</v>
      </c>
      <c r="BG135" s="238">
        <f>IF(N135="zákl. prenesená",J135,0)</f>
        <v>0</v>
      </c>
      <c r="BH135" s="238">
        <f>IF(N135="zníž. prenesená",J135,0)</f>
        <v>0</v>
      </c>
      <c r="BI135" s="238">
        <f>IF(N135="nulová",J135,0)</f>
        <v>0</v>
      </c>
      <c r="BJ135" s="14" t="s">
        <v>161</v>
      </c>
      <c r="BK135" s="239">
        <f>ROUND(I135*H135,3)</f>
        <v>0</v>
      </c>
      <c r="BL135" s="14" t="s">
        <v>160</v>
      </c>
      <c r="BM135" s="237" t="s">
        <v>198</v>
      </c>
    </row>
    <row r="136" s="2" customFormat="1" ht="24.15" customHeight="1">
      <c r="A136" s="35"/>
      <c r="B136" s="36"/>
      <c r="C136" s="226" t="s">
        <v>200</v>
      </c>
      <c r="D136" s="226" t="s">
        <v>156</v>
      </c>
      <c r="E136" s="227" t="s">
        <v>2133</v>
      </c>
      <c r="F136" s="228" t="s">
        <v>2134</v>
      </c>
      <c r="G136" s="229" t="s">
        <v>159</v>
      </c>
      <c r="H136" s="230">
        <v>134.35499999999999</v>
      </c>
      <c r="I136" s="231"/>
      <c r="J136" s="230">
        <f>ROUND(I136*H136,3)</f>
        <v>0</v>
      </c>
      <c r="K136" s="232"/>
      <c r="L136" s="41"/>
      <c r="M136" s="233" t="s">
        <v>1</v>
      </c>
      <c r="N136" s="234" t="s">
        <v>37</v>
      </c>
      <c r="O136" s="94"/>
      <c r="P136" s="235">
        <f>O136*H136</f>
        <v>0</v>
      </c>
      <c r="Q136" s="235">
        <v>0</v>
      </c>
      <c r="R136" s="235">
        <f>Q136*H136</f>
        <v>0</v>
      </c>
      <c r="S136" s="235">
        <v>0</v>
      </c>
      <c r="T136" s="236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7" t="s">
        <v>160</v>
      </c>
      <c r="AT136" s="237" t="s">
        <v>156</v>
      </c>
      <c r="AU136" s="237" t="s">
        <v>79</v>
      </c>
      <c r="AY136" s="14" t="s">
        <v>154</v>
      </c>
      <c r="BE136" s="238">
        <f>IF(N136="základná",J136,0)</f>
        <v>0</v>
      </c>
      <c r="BF136" s="238">
        <f>IF(N136="znížená",J136,0)</f>
        <v>0</v>
      </c>
      <c r="BG136" s="238">
        <f>IF(N136="zákl. prenesená",J136,0)</f>
        <v>0</v>
      </c>
      <c r="BH136" s="238">
        <f>IF(N136="zníž. prenesená",J136,0)</f>
        <v>0</v>
      </c>
      <c r="BI136" s="238">
        <f>IF(N136="nulová",J136,0)</f>
        <v>0</v>
      </c>
      <c r="BJ136" s="14" t="s">
        <v>161</v>
      </c>
      <c r="BK136" s="239">
        <f>ROUND(I136*H136,3)</f>
        <v>0</v>
      </c>
      <c r="BL136" s="14" t="s">
        <v>160</v>
      </c>
      <c r="BM136" s="237" t="s">
        <v>203</v>
      </c>
    </row>
    <row r="137" s="2" customFormat="1" ht="24.15" customHeight="1">
      <c r="A137" s="35"/>
      <c r="B137" s="36"/>
      <c r="C137" s="226" t="s">
        <v>181</v>
      </c>
      <c r="D137" s="226" t="s">
        <v>156</v>
      </c>
      <c r="E137" s="227" t="s">
        <v>1450</v>
      </c>
      <c r="F137" s="228" t="s">
        <v>1451</v>
      </c>
      <c r="G137" s="229" t="s">
        <v>159</v>
      </c>
      <c r="H137" s="230">
        <v>13.959</v>
      </c>
      <c r="I137" s="231"/>
      <c r="J137" s="230">
        <f>ROUND(I137*H137,3)</f>
        <v>0</v>
      </c>
      <c r="K137" s="232"/>
      <c r="L137" s="41"/>
      <c r="M137" s="233" t="s">
        <v>1</v>
      </c>
      <c r="N137" s="234" t="s">
        <v>37</v>
      </c>
      <c r="O137" s="94"/>
      <c r="P137" s="235">
        <f>O137*H137</f>
        <v>0</v>
      </c>
      <c r="Q137" s="235">
        <v>0</v>
      </c>
      <c r="R137" s="235">
        <f>Q137*H137</f>
        <v>0</v>
      </c>
      <c r="S137" s="235">
        <v>0</v>
      </c>
      <c r="T137" s="236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7" t="s">
        <v>160</v>
      </c>
      <c r="AT137" s="237" t="s">
        <v>156</v>
      </c>
      <c r="AU137" s="237" t="s">
        <v>79</v>
      </c>
      <c r="AY137" s="14" t="s">
        <v>154</v>
      </c>
      <c r="BE137" s="238">
        <f>IF(N137="základná",J137,0)</f>
        <v>0</v>
      </c>
      <c r="BF137" s="238">
        <f>IF(N137="znížená",J137,0)</f>
        <v>0</v>
      </c>
      <c r="BG137" s="238">
        <f>IF(N137="zákl. prenesená",J137,0)</f>
        <v>0</v>
      </c>
      <c r="BH137" s="238">
        <f>IF(N137="zníž. prenesená",J137,0)</f>
        <v>0</v>
      </c>
      <c r="BI137" s="238">
        <f>IF(N137="nulová",J137,0)</f>
        <v>0</v>
      </c>
      <c r="BJ137" s="14" t="s">
        <v>161</v>
      </c>
      <c r="BK137" s="239">
        <f>ROUND(I137*H137,3)</f>
        <v>0</v>
      </c>
      <c r="BL137" s="14" t="s">
        <v>160</v>
      </c>
      <c r="BM137" s="237" t="s">
        <v>206</v>
      </c>
    </row>
    <row r="138" s="2" customFormat="1" ht="16.5" customHeight="1">
      <c r="A138" s="35"/>
      <c r="B138" s="36"/>
      <c r="C138" s="240" t="s">
        <v>207</v>
      </c>
      <c r="D138" s="240" t="s">
        <v>195</v>
      </c>
      <c r="E138" s="241" t="s">
        <v>1452</v>
      </c>
      <c r="F138" s="242" t="s">
        <v>1453</v>
      </c>
      <c r="G138" s="243" t="s">
        <v>191</v>
      </c>
      <c r="H138" s="244">
        <v>26.521999999999998</v>
      </c>
      <c r="I138" s="245"/>
      <c r="J138" s="244">
        <f>ROUND(I138*H138,3)</f>
        <v>0</v>
      </c>
      <c r="K138" s="246"/>
      <c r="L138" s="247"/>
      <c r="M138" s="248" t="s">
        <v>1</v>
      </c>
      <c r="N138" s="249" t="s">
        <v>37</v>
      </c>
      <c r="O138" s="94"/>
      <c r="P138" s="235">
        <f>O138*H138</f>
        <v>0</v>
      </c>
      <c r="Q138" s="235">
        <v>0</v>
      </c>
      <c r="R138" s="235">
        <f>Q138*H138</f>
        <v>0</v>
      </c>
      <c r="S138" s="235">
        <v>0</v>
      </c>
      <c r="T138" s="236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7" t="s">
        <v>171</v>
      </c>
      <c r="AT138" s="237" t="s">
        <v>195</v>
      </c>
      <c r="AU138" s="237" t="s">
        <v>79</v>
      </c>
      <c r="AY138" s="14" t="s">
        <v>154</v>
      </c>
      <c r="BE138" s="238">
        <f>IF(N138="základná",J138,0)</f>
        <v>0</v>
      </c>
      <c r="BF138" s="238">
        <f>IF(N138="znížená",J138,0)</f>
        <v>0</v>
      </c>
      <c r="BG138" s="238">
        <f>IF(N138="zákl. prenesená",J138,0)</f>
        <v>0</v>
      </c>
      <c r="BH138" s="238">
        <f>IF(N138="zníž. prenesená",J138,0)</f>
        <v>0</v>
      </c>
      <c r="BI138" s="238">
        <f>IF(N138="nulová",J138,0)</f>
        <v>0</v>
      </c>
      <c r="BJ138" s="14" t="s">
        <v>161</v>
      </c>
      <c r="BK138" s="239">
        <f>ROUND(I138*H138,3)</f>
        <v>0</v>
      </c>
      <c r="BL138" s="14" t="s">
        <v>160</v>
      </c>
      <c r="BM138" s="237" t="s">
        <v>210</v>
      </c>
    </row>
    <row r="139" s="12" customFormat="1" ht="25.92" customHeight="1">
      <c r="A139" s="12"/>
      <c r="B139" s="210"/>
      <c r="C139" s="211"/>
      <c r="D139" s="212" t="s">
        <v>70</v>
      </c>
      <c r="E139" s="213" t="s">
        <v>171</v>
      </c>
      <c r="F139" s="213" t="s">
        <v>2135</v>
      </c>
      <c r="G139" s="211"/>
      <c r="H139" s="211"/>
      <c r="I139" s="214"/>
      <c r="J139" s="215">
        <f>BK139</f>
        <v>0</v>
      </c>
      <c r="K139" s="211"/>
      <c r="L139" s="216"/>
      <c r="M139" s="217"/>
      <c r="N139" s="218"/>
      <c r="O139" s="218"/>
      <c r="P139" s="219">
        <f>SUM(P140:P158)</f>
        <v>0</v>
      </c>
      <c r="Q139" s="218"/>
      <c r="R139" s="219">
        <f>SUM(R140:R158)</f>
        <v>0</v>
      </c>
      <c r="S139" s="218"/>
      <c r="T139" s="220">
        <f>SUM(T140:T158)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21" t="s">
        <v>79</v>
      </c>
      <c r="AT139" s="222" t="s">
        <v>70</v>
      </c>
      <c r="AU139" s="222" t="s">
        <v>71</v>
      </c>
      <c r="AY139" s="221" t="s">
        <v>154</v>
      </c>
      <c r="BK139" s="223">
        <f>SUM(BK140:BK158)</f>
        <v>0</v>
      </c>
    </row>
    <row r="140" s="2" customFormat="1" ht="24.15" customHeight="1">
      <c r="A140" s="35"/>
      <c r="B140" s="36"/>
      <c r="C140" s="226" t="s">
        <v>184</v>
      </c>
      <c r="D140" s="226" t="s">
        <v>156</v>
      </c>
      <c r="E140" s="227" t="s">
        <v>2136</v>
      </c>
      <c r="F140" s="228" t="s">
        <v>2137</v>
      </c>
      <c r="G140" s="229" t="s">
        <v>309</v>
      </c>
      <c r="H140" s="230">
        <v>21.800000000000001</v>
      </c>
      <c r="I140" s="231"/>
      <c r="J140" s="230">
        <f>ROUND(I140*H140,3)</f>
        <v>0</v>
      </c>
      <c r="K140" s="232"/>
      <c r="L140" s="41"/>
      <c r="M140" s="233" t="s">
        <v>1</v>
      </c>
      <c r="N140" s="234" t="s">
        <v>37</v>
      </c>
      <c r="O140" s="94"/>
      <c r="P140" s="235">
        <f>O140*H140</f>
        <v>0</v>
      </c>
      <c r="Q140" s="235">
        <v>0</v>
      </c>
      <c r="R140" s="235">
        <f>Q140*H140</f>
        <v>0</v>
      </c>
      <c r="S140" s="235">
        <v>0</v>
      </c>
      <c r="T140" s="236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7" t="s">
        <v>160</v>
      </c>
      <c r="AT140" s="237" t="s">
        <v>156</v>
      </c>
      <c r="AU140" s="237" t="s">
        <v>79</v>
      </c>
      <c r="AY140" s="14" t="s">
        <v>154</v>
      </c>
      <c r="BE140" s="238">
        <f>IF(N140="základná",J140,0)</f>
        <v>0</v>
      </c>
      <c r="BF140" s="238">
        <f>IF(N140="znížená",J140,0)</f>
        <v>0</v>
      </c>
      <c r="BG140" s="238">
        <f>IF(N140="zákl. prenesená",J140,0)</f>
        <v>0</v>
      </c>
      <c r="BH140" s="238">
        <f>IF(N140="zníž. prenesená",J140,0)</f>
        <v>0</v>
      </c>
      <c r="BI140" s="238">
        <f>IF(N140="nulová",J140,0)</f>
        <v>0</v>
      </c>
      <c r="BJ140" s="14" t="s">
        <v>161</v>
      </c>
      <c r="BK140" s="239">
        <f>ROUND(I140*H140,3)</f>
        <v>0</v>
      </c>
      <c r="BL140" s="14" t="s">
        <v>160</v>
      </c>
      <c r="BM140" s="237" t="s">
        <v>213</v>
      </c>
    </row>
    <row r="141" s="2" customFormat="1" ht="33" customHeight="1">
      <c r="A141" s="35"/>
      <c r="B141" s="36"/>
      <c r="C141" s="240" t="s">
        <v>214</v>
      </c>
      <c r="D141" s="240" t="s">
        <v>195</v>
      </c>
      <c r="E141" s="241" t="s">
        <v>2138</v>
      </c>
      <c r="F141" s="242" t="s">
        <v>2139</v>
      </c>
      <c r="G141" s="243" t="s">
        <v>262</v>
      </c>
      <c r="H141" s="244">
        <v>5</v>
      </c>
      <c r="I141" s="245"/>
      <c r="J141" s="244">
        <f>ROUND(I141*H141,3)</f>
        <v>0</v>
      </c>
      <c r="K141" s="246"/>
      <c r="L141" s="247"/>
      <c r="M141" s="248" t="s">
        <v>1</v>
      </c>
      <c r="N141" s="249" t="s">
        <v>37</v>
      </c>
      <c r="O141" s="94"/>
      <c r="P141" s="235">
        <f>O141*H141</f>
        <v>0</v>
      </c>
      <c r="Q141" s="235">
        <v>0</v>
      </c>
      <c r="R141" s="235">
        <f>Q141*H141</f>
        <v>0</v>
      </c>
      <c r="S141" s="235">
        <v>0</v>
      </c>
      <c r="T141" s="236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7" t="s">
        <v>171</v>
      </c>
      <c r="AT141" s="237" t="s">
        <v>195</v>
      </c>
      <c r="AU141" s="237" t="s">
        <v>79</v>
      </c>
      <c r="AY141" s="14" t="s">
        <v>154</v>
      </c>
      <c r="BE141" s="238">
        <f>IF(N141="základná",J141,0)</f>
        <v>0</v>
      </c>
      <c r="BF141" s="238">
        <f>IF(N141="znížená",J141,0)</f>
        <v>0</v>
      </c>
      <c r="BG141" s="238">
        <f>IF(N141="zákl. prenesená",J141,0)</f>
        <v>0</v>
      </c>
      <c r="BH141" s="238">
        <f>IF(N141="zníž. prenesená",J141,0)</f>
        <v>0</v>
      </c>
      <c r="BI141" s="238">
        <f>IF(N141="nulová",J141,0)</f>
        <v>0</v>
      </c>
      <c r="BJ141" s="14" t="s">
        <v>161</v>
      </c>
      <c r="BK141" s="239">
        <f>ROUND(I141*H141,3)</f>
        <v>0</v>
      </c>
      <c r="BL141" s="14" t="s">
        <v>160</v>
      </c>
      <c r="BM141" s="237" t="s">
        <v>217</v>
      </c>
    </row>
    <row r="142" s="2" customFormat="1" ht="24.15" customHeight="1">
      <c r="A142" s="35"/>
      <c r="B142" s="36"/>
      <c r="C142" s="240" t="s">
        <v>188</v>
      </c>
      <c r="D142" s="240" t="s">
        <v>195</v>
      </c>
      <c r="E142" s="241" t="s">
        <v>2140</v>
      </c>
      <c r="F142" s="242" t="s">
        <v>2141</v>
      </c>
      <c r="G142" s="243" t="s">
        <v>262</v>
      </c>
      <c r="H142" s="244">
        <v>1</v>
      </c>
      <c r="I142" s="245"/>
      <c r="J142" s="244">
        <f>ROUND(I142*H142,3)</f>
        <v>0</v>
      </c>
      <c r="K142" s="246"/>
      <c r="L142" s="247"/>
      <c r="M142" s="248" t="s">
        <v>1</v>
      </c>
      <c r="N142" s="249" t="s">
        <v>37</v>
      </c>
      <c r="O142" s="94"/>
      <c r="P142" s="235">
        <f>O142*H142</f>
        <v>0</v>
      </c>
      <c r="Q142" s="235">
        <v>0</v>
      </c>
      <c r="R142" s="235">
        <f>Q142*H142</f>
        <v>0</v>
      </c>
      <c r="S142" s="235">
        <v>0</v>
      </c>
      <c r="T142" s="236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7" t="s">
        <v>171</v>
      </c>
      <c r="AT142" s="237" t="s">
        <v>195</v>
      </c>
      <c r="AU142" s="237" t="s">
        <v>79</v>
      </c>
      <c r="AY142" s="14" t="s">
        <v>154</v>
      </c>
      <c r="BE142" s="238">
        <f>IF(N142="základná",J142,0)</f>
        <v>0</v>
      </c>
      <c r="BF142" s="238">
        <f>IF(N142="znížená",J142,0)</f>
        <v>0</v>
      </c>
      <c r="BG142" s="238">
        <f>IF(N142="zákl. prenesená",J142,0)</f>
        <v>0</v>
      </c>
      <c r="BH142" s="238">
        <f>IF(N142="zníž. prenesená",J142,0)</f>
        <v>0</v>
      </c>
      <c r="BI142" s="238">
        <f>IF(N142="nulová",J142,0)</f>
        <v>0</v>
      </c>
      <c r="BJ142" s="14" t="s">
        <v>161</v>
      </c>
      <c r="BK142" s="239">
        <f>ROUND(I142*H142,3)</f>
        <v>0</v>
      </c>
      <c r="BL142" s="14" t="s">
        <v>160</v>
      </c>
      <c r="BM142" s="237" t="s">
        <v>220</v>
      </c>
    </row>
    <row r="143" s="2" customFormat="1" ht="24.15" customHeight="1">
      <c r="A143" s="35"/>
      <c r="B143" s="36"/>
      <c r="C143" s="226" t="s">
        <v>221</v>
      </c>
      <c r="D143" s="226" t="s">
        <v>156</v>
      </c>
      <c r="E143" s="227" t="s">
        <v>2142</v>
      </c>
      <c r="F143" s="228" t="s">
        <v>2143</v>
      </c>
      <c r="G143" s="229" t="s">
        <v>309</v>
      </c>
      <c r="H143" s="230">
        <v>29.899999999999999</v>
      </c>
      <c r="I143" s="231"/>
      <c r="J143" s="230">
        <f>ROUND(I143*H143,3)</f>
        <v>0</v>
      </c>
      <c r="K143" s="232"/>
      <c r="L143" s="41"/>
      <c r="M143" s="233" t="s">
        <v>1</v>
      </c>
      <c r="N143" s="234" t="s">
        <v>37</v>
      </c>
      <c r="O143" s="94"/>
      <c r="P143" s="235">
        <f>O143*H143</f>
        <v>0</v>
      </c>
      <c r="Q143" s="235">
        <v>0</v>
      </c>
      <c r="R143" s="235">
        <f>Q143*H143</f>
        <v>0</v>
      </c>
      <c r="S143" s="235">
        <v>0</v>
      </c>
      <c r="T143" s="236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7" t="s">
        <v>160</v>
      </c>
      <c r="AT143" s="237" t="s">
        <v>156</v>
      </c>
      <c r="AU143" s="237" t="s">
        <v>79</v>
      </c>
      <c r="AY143" s="14" t="s">
        <v>154</v>
      </c>
      <c r="BE143" s="238">
        <f>IF(N143="základná",J143,0)</f>
        <v>0</v>
      </c>
      <c r="BF143" s="238">
        <f>IF(N143="znížená",J143,0)</f>
        <v>0</v>
      </c>
      <c r="BG143" s="238">
        <f>IF(N143="zákl. prenesená",J143,0)</f>
        <v>0</v>
      </c>
      <c r="BH143" s="238">
        <f>IF(N143="zníž. prenesená",J143,0)</f>
        <v>0</v>
      </c>
      <c r="BI143" s="238">
        <f>IF(N143="nulová",J143,0)</f>
        <v>0</v>
      </c>
      <c r="BJ143" s="14" t="s">
        <v>161</v>
      </c>
      <c r="BK143" s="239">
        <f>ROUND(I143*H143,3)</f>
        <v>0</v>
      </c>
      <c r="BL143" s="14" t="s">
        <v>160</v>
      </c>
      <c r="BM143" s="237" t="s">
        <v>224</v>
      </c>
    </row>
    <row r="144" s="2" customFormat="1" ht="33" customHeight="1">
      <c r="A144" s="35"/>
      <c r="B144" s="36"/>
      <c r="C144" s="240" t="s">
        <v>7</v>
      </c>
      <c r="D144" s="240" t="s">
        <v>195</v>
      </c>
      <c r="E144" s="241" t="s">
        <v>2144</v>
      </c>
      <c r="F144" s="242" t="s">
        <v>2145</v>
      </c>
      <c r="G144" s="243" t="s">
        <v>262</v>
      </c>
      <c r="H144" s="244">
        <v>7</v>
      </c>
      <c r="I144" s="245"/>
      <c r="J144" s="244">
        <f>ROUND(I144*H144,3)</f>
        <v>0</v>
      </c>
      <c r="K144" s="246"/>
      <c r="L144" s="247"/>
      <c r="M144" s="248" t="s">
        <v>1</v>
      </c>
      <c r="N144" s="249" t="s">
        <v>37</v>
      </c>
      <c r="O144" s="94"/>
      <c r="P144" s="235">
        <f>O144*H144</f>
        <v>0</v>
      </c>
      <c r="Q144" s="235">
        <v>0</v>
      </c>
      <c r="R144" s="235">
        <f>Q144*H144</f>
        <v>0</v>
      </c>
      <c r="S144" s="235">
        <v>0</v>
      </c>
      <c r="T144" s="236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7" t="s">
        <v>171</v>
      </c>
      <c r="AT144" s="237" t="s">
        <v>195</v>
      </c>
      <c r="AU144" s="237" t="s">
        <v>79</v>
      </c>
      <c r="AY144" s="14" t="s">
        <v>154</v>
      </c>
      <c r="BE144" s="238">
        <f>IF(N144="základná",J144,0)</f>
        <v>0</v>
      </c>
      <c r="BF144" s="238">
        <f>IF(N144="znížená",J144,0)</f>
        <v>0</v>
      </c>
      <c r="BG144" s="238">
        <f>IF(N144="zákl. prenesená",J144,0)</f>
        <v>0</v>
      </c>
      <c r="BH144" s="238">
        <f>IF(N144="zníž. prenesená",J144,0)</f>
        <v>0</v>
      </c>
      <c r="BI144" s="238">
        <f>IF(N144="nulová",J144,0)</f>
        <v>0</v>
      </c>
      <c r="BJ144" s="14" t="s">
        <v>161</v>
      </c>
      <c r="BK144" s="239">
        <f>ROUND(I144*H144,3)</f>
        <v>0</v>
      </c>
      <c r="BL144" s="14" t="s">
        <v>160</v>
      </c>
      <c r="BM144" s="237" t="s">
        <v>227</v>
      </c>
    </row>
    <row r="145" s="2" customFormat="1" ht="24.15" customHeight="1">
      <c r="A145" s="35"/>
      <c r="B145" s="36"/>
      <c r="C145" s="226" t="s">
        <v>228</v>
      </c>
      <c r="D145" s="226" t="s">
        <v>156</v>
      </c>
      <c r="E145" s="227" t="s">
        <v>2146</v>
      </c>
      <c r="F145" s="228" t="s">
        <v>2147</v>
      </c>
      <c r="G145" s="229" t="s">
        <v>309</v>
      </c>
      <c r="H145" s="230">
        <v>29.899999999999999</v>
      </c>
      <c r="I145" s="231"/>
      <c r="J145" s="230">
        <f>ROUND(I145*H145,3)</f>
        <v>0</v>
      </c>
      <c r="K145" s="232"/>
      <c r="L145" s="41"/>
      <c r="M145" s="233" t="s">
        <v>1</v>
      </c>
      <c r="N145" s="234" t="s">
        <v>37</v>
      </c>
      <c r="O145" s="94"/>
      <c r="P145" s="235">
        <f>O145*H145</f>
        <v>0</v>
      </c>
      <c r="Q145" s="235">
        <v>0</v>
      </c>
      <c r="R145" s="235">
        <f>Q145*H145</f>
        <v>0</v>
      </c>
      <c r="S145" s="235">
        <v>0</v>
      </c>
      <c r="T145" s="236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7" t="s">
        <v>160</v>
      </c>
      <c r="AT145" s="237" t="s">
        <v>156</v>
      </c>
      <c r="AU145" s="237" t="s">
        <v>79</v>
      </c>
      <c r="AY145" s="14" t="s">
        <v>154</v>
      </c>
      <c r="BE145" s="238">
        <f>IF(N145="základná",J145,0)</f>
        <v>0</v>
      </c>
      <c r="BF145" s="238">
        <f>IF(N145="znížená",J145,0)</f>
        <v>0</v>
      </c>
      <c r="BG145" s="238">
        <f>IF(N145="zákl. prenesená",J145,0)</f>
        <v>0</v>
      </c>
      <c r="BH145" s="238">
        <f>IF(N145="zníž. prenesená",J145,0)</f>
        <v>0</v>
      </c>
      <c r="BI145" s="238">
        <f>IF(N145="nulová",J145,0)</f>
        <v>0</v>
      </c>
      <c r="BJ145" s="14" t="s">
        <v>161</v>
      </c>
      <c r="BK145" s="239">
        <f>ROUND(I145*H145,3)</f>
        <v>0</v>
      </c>
      <c r="BL145" s="14" t="s">
        <v>160</v>
      </c>
      <c r="BM145" s="237" t="s">
        <v>231</v>
      </c>
    </row>
    <row r="146" s="2" customFormat="1" ht="24.15" customHeight="1">
      <c r="A146" s="35"/>
      <c r="B146" s="36"/>
      <c r="C146" s="226" t="s">
        <v>194</v>
      </c>
      <c r="D146" s="226" t="s">
        <v>156</v>
      </c>
      <c r="E146" s="227" t="s">
        <v>2148</v>
      </c>
      <c r="F146" s="228" t="s">
        <v>2149</v>
      </c>
      <c r="G146" s="229" t="s">
        <v>262</v>
      </c>
      <c r="H146" s="230">
        <v>6</v>
      </c>
      <c r="I146" s="231"/>
      <c r="J146" s="230">
        <f>ROUND(I146*H146,3)</f>
        <v>0</v>
      </c>
      <c r="K146" s="232"/>
      <c r="L146" s="41"/>
      <c r="M146" s="233" t="s">
        <v>1</v>
      </c>
      <c r="N146" s="234" t="s">
        <v>37</v>
      </c>
      <c r="O146" s="94"/>
      <c r="P146" s="235">
        <f>O146*H146</f>
        <v>0</v>
      </c>
      <c r="Q146" s="235">
        <v>0</v>
      </c>
      <c r="R146" s="235">
        <f>Q146*H146</f>
        <v>0</v>
      </c>
      <c r="S146" s="235">
        <v>0</v>
      </c>
      <c r="T146" s="236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7" t="s">
        <v>160</v>
      </c>
      <c r="AT146" s="237" t="s">
        <v>156</v>
      </c>
      <c r="AU146" s="237" t="s">
        <v>79</v>
      </c>
      <c r="AY146" s="14" t="s">
        <v>154</v>
      </c>
      <c r="BE146" s="238">
        <f>IF(N146="základná",J146,0)</f>
        <v>0</v>
      </c>
      <c r="BF146" s="238">
        <f>IF(N146="znížená",J146,0)</f>
        <v>0</v>
      </c>
      <c r="BG146" s="238">
        <f>IF(N146="zákl. prenesená",J146,0)</f>
        <v>0</v>
      </c>
      <c r="BH146" s="238">
        <f>IF(N146="zníž. prenesená",J146,0)</f>
        <v>0</v>
      </c>
      <c r="BI146" s="238">
        <f>IF(N146="nulová",J146,0)</f>
        <v>0</v>
      </c>
      <c r="BJ146" s="14" t="s">
        <v>161</v>
      </c>
      <c r="BK146" s="239">
        <f>ROUND(I146*H146,3)</f>
        <v>0</v>
      </c>
      <c r="BL146" s="14" t="s">
        <v>160</v>
      </c>
      <c r="BM146" s="237" t="s">
        <v>234</v>
      </c>
    </row>
    <row r="147" s="2" customFormat="1" ht="33" customHeight="1">
      <c r="A147" s="35"/>
      <c r="B147" s="36"/>
      <c r="C147" s="240" t="s">
        <v>235</v>
      </c>
      <c r="D147" s="240" t="s">
        <v>195</v>
      </c>
      <c r="E147" s="241" t="s">
        <v>2150</v>
      </c>
      <c r="F147" s="242" t="s">
        <v>2151</v>
      </c>
      <c r="G147" s="243" t="s">
        <v>262</v>
      </c>
      <c r="H147" s="244">
        <v>2</v>
      </c>
      <c r="I147" s="245"/>
      <c r="J147" s="244">
        <f>ROUND(I147*H147,3)</f>
        <v>0</v>
      </c>
      <c r="K147" s="246"/>
      <c r="L147" s="247"/>
      <c r="M147" s="248" t="s">
        <v>1</v>
      </c>
      <c r="N147" s="249" t="s">
        <v>37</v>
      </c>
      <c r="O147" s="94"/>
      <c r="P147" s="235">
        <f>O147*H147</f>
        <v>0</v>
      </c>
      <c r="Q147" s="235">
        <v>0</v>
      </c>
      <c r="R147" s="235">
        <f>Q147*H147</f>
        <v>0</v>
      </c>
      <c r="S147" s="235">
        <v>0</v>
      </c>
      <c r="T147" s="236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7" t="s">
        <v>171</v>
      </c>
      <c r="AT147" s="237" t="s">
        <v>195</v>
      </c>
      <c r="AU147" s="237" t="s">
        <v>79</v>
      </c>
      <c r="AY147" s="14" t="s">
        <v>154</v>
      </c>
      <c r="BE147" s="238">
        <f>IF(N147="základná",J147,0)</f>
        <v>0</v>
      </c>
      <c r="BF147" s="238">
        <f>IF(N147="znížená",J147,0)</f>
        <v>0</v>
      </c>
      <c r="BG147" s="238">
        <f>IF(N147="zákl. prenesená",J147,0)</f>
        <v>0</v>
      </c>
      <c r="BH147" s="238">
        <f>IF(N147="zníž. prenesená",J147,0)</f>
        <v>0</v>
      </c>
      <c r="BI147" s="238">
        <f>IF(N147="nulová",J147,0)</f>
        <v>0</v>
      </c>
      <c r="BJ147" s="14" t="s">
        <v>161</v>
      </c>
      <c r="BK147" s="239">
        <f>ROUND(I147*H147,3)</f>
        <v>0</v>
      </c>
      <c r="BL147" s="14" t="s">
        <v>160</v>
      </c>
      <c r="BM147" s="237" t="s">
        <v>238</v>
      </c>
    </row>
    <row r="148" s="2" customFormat="1" ht="24.15" customHeight="1">
      <c r="A148" s="35"/>
      <c r="B148" s="36"/>
      <c r="C148" s="240" t="s">
        <v>198</v>
      </c>
      <c r="D148" s="240" t="s">
        <v>195</v>
      </c>
      <c r="E148" s="241" t="s">
        <v>2152</v>
      </c>
      <c r="F148" s="242" t="s">
        <v>2153</v>
      </c>
      <c r="G148" s="243" t="s">
        <v>262</v>
      </c>
      <c r="H148" s="244">
        <v>3</v>
      </c>
      <c r="I148" s="245"/>
      <c r="J148" s="244">
        <f>ROUND(I148*H148,3)</f>
        <v>0</v>
      </c>
      <c r="K148" s="246"/>
      <c r="L148" s="247"/>
      <c r="M148" s="248" t="s">
        <v>1</v>
      </c>
      <c r="N148" s="249" t="s">
        <v>37</v>
      </c>
      <c r="O148" s="94"/>
      <c r="P148" s="235">
        <f>O148*H148</f>
        <v>0</v>
      </c>
      <c r="Q148" s="235">
        <v>0</v>
      </c>
      <c r="R148" s="235">
        <f>Q148*H148</f>
        <v>0</v>
      </c>
      <c r="S148" s="235">
        <v>0</v>
      </c>
      <c r="T148" s="236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7" t="s">
        <v>171</v>
      </c>
      <c r="AT148" s="237" t="s">
        <v>195</v>
      </c>
      <c r="AU148" s="237" t="s">
        <v>79</v>
      </c>
      <c r="AY148" s="14" t="s">
        <v>154</v>
      </c>
      <c r="BE148" s="238">
        <f>IF(N148="základná",J148,0)</f>
        <v>0</v>
      </c>
      <c r="BF148" s="238">
        <f>IF(N148="znížená",J148,0)</f>
        <v>0</v>
      </c>
      <c r="BG148" s="238">
        <f>IF(N148="zákl. prenesená",J148,0)</f>
        <v>0</v>
      </c>
      <c r="BH148" s="238">
        <f>IF(N148="zníž. prenesená",J148,0)</f>
        <v>0</v>
      </c>
      <c r="BI148" s="238">
        <f>IF(N148="nulová",J148,0)</f>
        <v>0</v>
      </c>
      <c r="BJ148" s="14" t="s">
        <v>161</v>
      </c>
      <c r="BK148" s="239">
        <f>ROUND(I148*H148,3)</f>
        <v>0</v>
      </c>
      <c r="BL148" s="14" t="s">
        <v>160</v>
      </c>
      <c r="BM148" s="237" t="s">
        <v>241</v>
      </c>
    </row>
    <row r="149" s="2" customFormat="1" ht="24.15" customHeight="1">
      <c r="A149" s="35"/>
      <c r="B149" s="36"/>
      <c r="C149" s="240" t="s">
        <v>242</v>
      </c>
      <c r="D149" s="240" t="s">
        <v>195</v>
      </c>
      <c r="E149" s="241" t="s">
        <v>2154</v>
      </c>
      <c r="F149" s="242" t="s">
        <v>2155</v>
      </c>
      <c r="G149" s="243" t="s">
        <v>262</v>
      </c>
      <c r="H149" s="244">
        <v>1</v>
      </c>
      <c r="I149" s="245"/>
      <c r="J149" s="244">
        <f>ROUND(I149*H149,3)</f>
        <v>0</v>
      </c>
      <c r="K149" s="246"/>
      <c r="L149" s="247"/>
      <c r="M149" s="248" t="s">
        <v>1</v>
      </c>
      <c r="N149" s="249" t="s">
        <v>37</v>
      </c>
      <c r="O149" s="94"/>
      <c r="P149" s="235">
        <f>O149*H149</f>
        <v>0</v>
      </c>
      <c r="Q149" s="235">
        <v>0</v>
      </c>
      <c r="R149" s="235">
        <f>Q149*H149</f>
        <v>0</v>
      </c>
      <c r="S149" s="235">
        <v>0</v>
      </c>
      <c r="T149" s="236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7" t="s">
        <v>171</v>
      </c>
      <c r="AT149" s="237" t="s">
        <v>195</v>
      </c>
      <c r="AU149" s="237" t="s">
        <v>79</v>
      </c>
      <c r="AY149" s="14" t="s">
        <v>154</v>
      </c>
      <c r="BE149" s="238">
        <f>IF(N149="základná",J149,0)</f>
        <v>0</v>
      </c>
      <c r="BF149" s="238">
        <f>IF(N149="znížená",J149,0)</f>
        <v>0</v>
      </c>
      <c r="BG149" s="238">
        <f>IF(N149="zákl. prenesená",J149,0)</f>
        <v>0</v>
      </c>
      <c r="BH149" s="238">
        <f>IF(N149="zníž. prenesená",J149,0)</f>
        <v>0</v>
      </c>
      <c r="BI149" s="238">
        <f>IF(N149="nulová",J149,0)</f>
        <v>0</v>
      </c>
      <c r="BJ149" s="14" t="s">
        <v>161</v>
      </c>
      <c r="BK149" s="239">
        <f>ROUND(I149*H149,3)</f>
        <v>0</v>
      </c>
      <c r="BL149" s="14" t="s">
        <v>160</v>
      </c>
      <c r="BM149" s="237" t="s">
        <v>245</v>
      </c>
    </row>
    <row r="150" s="2" customFormat="1" ht="24.15" customHeight="1">
      <c r="A150" s="35"/>
      <c r="B150" s="36"/>
      <c r="C150" s="226" t="s">
        <v>203</v>
      </c>
      <c r="D150" s="226" t="s">
        <v>156</v>
      </c>
      <c r="E150" s="227" t="s">
        <v>2156</v>
      </c>
      <c r="F150" s="228" t="s">
        <v>2157</v>
      </c>
      <c r="G150" s="229" t="s">
        <v>262</v>
      </c>
      <c r="H150" s="230">
        <v>2</v>
      </c>
      <c r="I150" s="231"/>
      <c r="J150" s="230">
        <f>ROUND(I150*H150,3)</f>
        <v>0</v>
      </c>
      <c r="K150" s="232"/>
      <c r="L150" s="41"/>
      <c r="M150" s="233" t="s">
        <v>1</v>
      </c>
      <c r="N150" s="234" t="s">
        <v>37</v>
      </c>
      <c r="O150" s="94"/>
      <c r="P150" s="235">
        <f>O150*H150</f>
        <v>0</v>
      </c>
      <c r="Q150" s="235">
        <v>0</v>
      </c>
      <c r="R150" s="235">
        <f>Q150*H150</f>
        <v>0</v>
      </c>
      <c r="S150" s="235">
        <v>0</v>
      </c>
      <c r="T150" s="236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7" t="s">
        <v>160</v>
      </c>
      <c r="AT150" s="237" t="s">
        <v>156</v>
      </c>
      <c r="AU150" s="237" t="s">
        <v>79</v>
      </c>
      <c r="AY150" s="14" t="s">
        <v>154</v>
      </c>
      <c r="BE150" s="238">
        <f>IF(N150="základná",J150,0)</f>
        <v>0</v>
      </c>
      <c r="BF150" s="238">
        <f>IF(N150="znížená",J150,0)</f>
        <v>0</v>
      </c>
      <c r="BG150" s="238">
        <f>IF(N150="zákl. prenesená",J150,0)</f>
        <v>0</v>
      </c>
      <c r="BH150" s="238">
        <f>IF(N150="zníž. prenesená",J150,0)</f>
        <v>0</v>
      </c>
      <c r="BI150" s="238">
        <f>IF(N150="nulová",J150,0)</f>
        <v>0</v>
      </c>
      <c r="BJ150" s="14" t="s">
        <v>161</v>
      </c>
      <c r="BK150" s="239">
        <f>ROUND(I150*H150,3)</f>
        <v>0</v>
      </c>
      <c r="BL150" s="14" t="s">
        <v>160</v>
      </c>
      <c r="BM150" s="237" t="s">
        <v>248</v>
      </c>
    </row>
    <row r="151" s="2" customFormat="1" ht="24.15" customHeight="1">
      <c r="A151" s="35"/>
      <c r="B151" s="36"/>
      <c r="C151" s="240" t="s">
        <v>249</v>
      </c>
      <c r="D151" s="240" t="s">
        <v>195</v>
      </c>
      <c r="E151" s="241" t="s">
        <v>2158</v>
      </c>
      <c r="F151" s="242" t="s">
        <v>2159</v>
      </c>
      <c r="G151" s="243" t="s">
        <v>262</v>
      </c>
      <c r="H151" s="244">
        <v>2</v>
      </c>
      <c r="I151" s="245"/>
      <c r="J151" s="244">
        <f>ROUND(I151*H151,3)</f>
        <v>0</v>
      </c>
      <c r="K151" s="246"/>
      <c r="L151" s="247"/>
      <c r="M151" s="248" t="s">
        <v>1</v>
      </c>
      <c r="N151" s="249" t="s">
        <v>37</v>
      </c>
      <c r="O151" s="94"/>
      <c r="P151" s="235">
        <f>O151*H151</f>
        <v>0</v>
      </c>
      <c r="Q151" s="235">
        <v>0</v>
      </c>
      <c r="R151" s="235">
        <f>Q151*H151</f>
        <v>0</v>
      </c>
      <c r="S151" s="235">
        <v>0</v>
      </c>
      <c r="T151" s="236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7" t="s">
        <v>171</v>
      </c>
      <c r="AT151" s="237" t="s">
        <v>195</v>
      </c>
      <c r="AU151" s="237" t="s">
        <v>79</v>
      </c>
      <c r="AY151" s="14" t="s">
        <v>154</v>
      </c>
      <c r="BE151" s="238">
        <f>IF(N151="základná",J151,0)</f>
        <v>0</v>
      </c>
      <c r="BF151" s="238">
        <f>IF(N151="znížená",J151,0)</f>
        <v>0</v>
      </c>
      <c r="BG151" s="238">
        <f>IF(N151="zákl. prenesená",J151,0)</f>
        <v>0</v>
      </c>
      <c r="BH151" s="238">
        <f>IF(N151="zníž. prenesená",J151,0)</f>
        <v>0</v>
      </c>
      <c r="BI151" s="238">
        <f>IF(N151="nulová",J151,0)</f>
        <v>0</v>
      </c>
      <c r="BJ151" s="14" t="s">
        <v>161</v>
      </c>
      <c r="BK151" s="239">
        <f>ROUND(I151*H151,3)</f>
        <v>0</v>
      </c>
      <c r="BL151" s="14" t="s">
        <v>160</v>
      </c>
      <c r="BM151" s="237" t="s">
        <v>252</v>
      </c>
    </row>
    <row r="152" s="2" customFormat="1" ht="37.8" customHeight="1">
      <c r="A152" s="35"/>
      <c r="B152" s="36"/>
      <c r="C152" s="226" t="s">
        <v>206</v>
      </c>
      <c r="D152" s="226" t="s">
        <v>156</v>
      </c>
      <c r="E152" s="227" t="s">
        <v>2160</v>
      </c>
      <c r="F152" s="228" t="s">
        <v>2161</v>
      </c>
      <c r="G152" s="229" t="s">
        <v>262</v>
      </c>
      <c r="H152" s="230">
        <v>3</v>
      </c>
      <c r="I152" s="231"/>
      <c r="J152" s="230">
        <f>ROUND(I152*H152,3)</f>
        <v>0</v>
      </c>
      <c r="K152" s="232"/>
      <c r="L152" s="41"/>
      <c r="M152" s="233" t="s">
        <v>1</v>
      </c>
      <c r="N152" s="234" t="s">
        <v>37</v>
      </c>
      <c r="O152" s="94"/>
      <c r="P152" s="235">
        <f>O152*H152</f>
        <v>0</v>
      </c>
      <c r="Q152" s="235">
        <v>0</v>
      </c>
      <c r="R152" s="235">
        <f>Q152*H152</f>
        <v>0</v>
      </c>
      <c r="S152" s="235">
        <v>0</v>
      </c>
      <c r="T152" s="236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7" t="s">
        <v>160</v>
      </c>
      <c r="AT152" s="237" t="s">
        <v>156</v>
      </c>
      <c r="AU152" s="237" t="s">
        <v>79</v>
      </c>
      <c r="AY152" s="14" t="s">
        <v>154</v>
      </c>
      <c r="BE152" s="238">
        <f>IF(N152="základná",J152,0)</f>
        <v>0</v>
      </c>
      <c r="BF152" s="238">
        <f>IF(N152="znížená",J152,0)</f>
        <v>0</v>
      </c>
      <c r="BG152" s="238">
        <f>IF(N152="zákl. prenesená",J152,0)</f>
        <v>0</v>
      </c>
      <c r="BH152" s="238">
        <f>IF(N152="zníž. prenesená",J152,0)</f>
        <v>0</v>
      </c>
      <c r="BI152" s="238">
        <f>IF(N152="nulová",J152,0)</f>
        <v>0</v>
      </c>
      <c r="BJ152" s="14" t="s">
        <v>161</v>
      </c>
      <c r="BK152" s="239">
        <f>ROUND(I152*H152,3)</f>
        <v>0</v>
      </c>
      <c r="BL152" s="14" t="s">
        <v>160</v>
      </c>
      <c r="BM152" s="237" t="s">
        <v>255</v>
      </c>
    </row>
    <row r="153" s="2" customFormat="1" ht="24.15" customHeight="1">
      <c r="A153" s="35"/>
      <c r="B153" s="36"/>
      <c r="C153" s="240" t="s">
        <v>256</v>
      </c>
      <c r="D153" s="240" t="s">
        <v>195</v>
      </c>
      <c r="E153" s="241" t="s">
        <v>2162</v>
      </c>
      <c r="F153" s="242" t="s">
        <v>2163</v>
      </c>
      <c r="G153" s="243" t="s">
        <v>262</v>
      </c>
      <c r="H153" s="244">
        <v>3</v>
      </c>
      <c r="I153" s="245"/>
      <c r="J153" s="244">
        <f>ROUND(I153*H153,3)</f>
        <v>0</v>
      </c>
      <c r="K153" s="246"/>
      <c r="L153" s="247"/>
      <c r="M153" s="248" t="s">
        <v>1</v>
      </c>
      <c r="N153" s="249" t="s">
        <v>37</v>
      </c>
      <c r="O153" s="94"/>
      <c r="P153" s="235">
        <f>O153*H153</f>
        <v>0</v>
      </c>
      <c r="Q153" s="235">
        <v>0</v>
      </c>
      <c r="R153" s="235">
        <f>Q153*H153</f>
        <v>0</v>
      </c>
      <c r="S153" s="235">
        <v>0</v>
      </c>
      <c r="T153" s="236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7" t="s">
        <v>171</v>
      </c>
      <c r="AT153" s="237" t="s">
        <v>195</v>
      </c>
      <c r="AU153" s="237" t="s">
        <v>79</v>
      </c>
      <c r="AY153" s="14" t="s">
        <v>154</v>
      </c>
      <c r="BE153" s="238">
        <f>IF(N153="základná",J153,0)</f>
        <v>0</v>
      </c>
      <c r="BF153" s="238">
        <f>IF(N153="znížená",J153,0)</f>
        <v>0</v>
      </c>
      <c r="BG153" s="238">
        <f>IF(N153="zákl. prenesená",J153,0)</f>
        <v>0</v>
      </c>
      <c r="BH153" s="238">
        <f>IF(N153="zníž. prenesená",J153,0)</f>
        <v>0</v>
      </c>
      <c r="BI153" s="238">
        <f>IF(N153="nulová",J153,0)</f>
        <v>0</v>
      </c>
      <c r="BJ153" s="14" t="s">
        <v>161</v>
      </c>
      <c r="BK153" s="239">
        <f>ROUND(I153*H153,3)</f>
        <v>0</v>
      </c>
      <c r="BL153" s="14" t="s">
        <v>160</v>
      </c>
      <c r="BM153" s="237" t="s">
        <v>259</v>
      </c>
    </row>
    <row r="154" s="2" customFormat="1" ht="24.15" customHeight="1">
      <c r="A154" s="35"/>
      <c r="B154" s="36"/>
      <c r="C154" s="240" t="s">
        <v>210</v>
      </c>
      <c r="D154" s="240" t="s">
        <v>195</v>
      </c>
      <c r="E154" s="241" t="s">
        <v>2164</v>
      </c>
      <c r="F154" s="242" t="s">
        <v>2165</v>
      </c>
      <c r="G154" s="243" t="s">
        <v>262</v>
      </c>
      <c r="H154" s="244">
        <v>3</v>
      </c>
      <c r="I154" s="245"/>
      <c r="J154" s="244">
        <f>ROUND(I154*H154,3)</f>
        <v>0</v>
      </c>
      <c r="K154" s="246"/>
      <c r="L154" s="247"/>
      <c r="M154" s="248" t="s">
        <v>1</v>
      </c>
      <c r="N154" s="249" t="s">
        <v>37</v>
      </c>
      <c r="O154" s="94"/>
      <c r="P154" s="235">
        <f>O154*H154</f>
        <v>0</v>
      </c>
      <c r="Q154" s="235">
        <v>0</v>
      </c>
      <c r="R154" s="235">
        <f>Q154*H154</f>
        <v>0</v>
      </c>
      <c r="S154" s="235">
        <v>0</v>
      </c>
      <c r="T154" s="236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7" t="s">
        <v>171</v>
      </c>
      <c r="AT154" s="237" t="s">
        <v>195</v>
      </c>
      <c r="AU154" s="237" t="s">
        <v>79</v>
      </c>
      <c r="AY154" s="14" t="s">
        <v>154</v>
      </c>
      <c r="BE154" s="238">
        <f>IF(N154="základná",J154,0)</f>
        <v>0</v>
      </c>
      <c r="BF154" s="238">
        <f>IF(N154="znížená",J154,0)</f>
        <v>0</v>
      </c>
      <c r="BG154" s="238">
        <f>IF(N154="zákl. prenesená",J154,0)</f>
        <v>0</v>
      </c>
      <c r="BH154" s="238">
        <f>IF(N154="zníž. prenesená",J154,0)</f>
        <v>0</v>
      </c>
      <c r="BI154" s="238">
        <f>IF(N154="nulová",J154,0)</f>
        <v>0</v>
      </c>
      <c r="BJ154" s="14" t="s">
        <v>161</v>
      </c>
      <c r="BK154" s="239">
        <f>ROUND(I154*H154,3)</f>
        <v>0</v>
      </c>
      <c r="BL154" s="14" t="s">
        <v>160</v>
      </c>
      <c r="BM154" s="237" t="s">
        <v>263</v>
      </c>
    </row>
    <row r="155" s="2" customFormat="1" ht="24.15" customHeight="1">
      <c r="A155" s="35"/>
      <c r="B155" s="36"/>
      <c r="C155" s="226" t="s">
        <v>264</v>
      </c>
      <c r="D155" s="226" t="s">
        <v>156</v>
      </c>
      <c r="E155" s="227" t="s">
        <v>2166</v>
      </c>
      <c r="F155" s="228" t="s">
        <v>2167</v>
      </c>
      <c r="G155" s="229" t="s">
        <v>262</v>
      </c>
      <c r="H155" s="230">
        <v>3</v>
      </c>
      <c r="I155" s="231"/>
      <c r="J155" s="230">
        <f>ROUND(I155*H155,3)</f>
        <v>0</v>
      </c>
      <c r="K155" s="232"/>
      <c r="L155" s="41"/>
      <c r="M155" s="233" t="s">
        <v>1</v>
      </c>
      <c r="N155" s="234" t="s">
        <v>37</v>
      </c>
      <c r="O155" s="94"/>
      <c r="P155" s="235">
        <f>O155*H155</f>
        <v>0</v>
      </c>
      <c r="Q155" s="235">
        <v>0</v>
      </c>
      <c r="R155" s="235">
        <f>Q155*H155</f>
        <v>0</v>
      </c>
      <c r="S155" s="235">
        <v>0</v>
      </c>
      <c r="T155" s="236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7" t="s">
        <v>160</v>
      </c>
      <c r="AT155" s="237" t="s">
        <v>156</v>
      </c>
      <c r="AU155" s="237" t="s">
        <v>79</v>
      </c>
      <c r="AY155" s="14" t="s">
        <v>154</v>
      </c>
      <c r="BE155" s="238">
        <f>IF(N155="základná",J155,0)</f>
        <v>0</v>
      </c>
      <c r="BF155" s="238">
        <f>IF(N155="znížená",J155,0)</f>
        <v>0</v>
      </c>
      <c r="BG155" s="238">
        <f>IF(N155="zákl. prenesená",J155,0)</f>
        <v>0</v>
      </c>
      <c r="BH155" s="238">
        <f>IF(N155="zníž. prenesená",J155,0)</f>
        <v>0</v>
      </c>
      <c r="BI155" s="238">
        <f>IF(N155="nulová",J155,0)</f>
        <v>0</v>
      </c>
      <c r="BJ155" s="14" t="s">
        <v>161</v>
      </c>
      <c r="BK155" s="239">
        <f>ROUND(I155*H155,3)</f>
        <v>0</v>
      </c>
      <c r="BL155" s="14" t="s">
        <v>160</v>
      </c>
      <c r="BM155" s="237" t="s">
        <v>267</v>
      </c>
    </row>
    <row r="156" s="2" customFormat="1" ht="16.5" customHeight="1">
      <c r="A156" s="35"/>
      <c r="B156" s="36"/>
      <c r="C156" s="240" t="s">
        <v>213</v>
      </c>
      <c r="D156" s="240" t="s">
        <v>195</v>
      </c>
      <c r="E156" s="241" t="s">
        <v>2168</v>
      </c>
      <c r="F156" s="242" t="s">
        <v>2169</v>
      </c>
      <c r="G156" s="243" t="s">
        <v>262</v>
      </c>
      <c r="H156" s="244">
        <v>3</v>
      </c>
      <c r="I156" s="245"/>
      <c r="J156" s="244">
        <f>ROUND(I156*H156,3)</f>
        <v>0</v>
      </c>
      <c r="K156" s="246"/>
      <c r="L156" s="247"/>
      <c r="M156" s="248" t="s">
        <v>1</v>
      </c>
      <c r="N156" s="249" t="s">
        <v>37</v>
      </c>
      <c r="O156" s="94"/>
      <c r="P156" s="235">
        <f>O156*H156</f>
        <v>0</v>
      </c>
      <c r="Q156" s="235">
        <v>0</v>
      </c>
      <c r="R156" s="235">
        <f>Q156*H156</f>
        <v>0</v>
      </c>
      <c r="S156" s="235">
        <v>0</v>
      </c>
      <c r="T156" s="236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7" t="s">
        <v>171</v>
      </c>
      <c r="AT156" s="237" t="s">
        <v>195</v>
      </c>
      <c r="AU156" s="237" t="s">
        <v>79</v>
      </c>
      <c r="AY156" s="14" t="s">
        <v>154</v>
      </c>
      <c r="BE156" s="238">
        <f>IF(N156="základná",J156,0)</f>
        <v>0</v>
      </c>
      <c r="BF156" s="238">
        <f>IF(N156="znížená",J156,0)</f>
        <v>0</v>
      </c>
      <c r="BG156" s="238">
        <f>IF(N156="zákl. prenesená",J156,0)</f>
        <v>0</v>
      </c>
      <c r="BH156" s="238">
        <f>IF(N156="zníž. prenesená",J156,0)</f>
        <v>0</v>
      </c>
      <c r="BI156" s="238">
        <f>IF(N156="nulová",J156,0)</f>
        <v>0</v>
      </c>
      <c r="BJ156" s="14" t="s">
        <v>161</v>
      </c>
      <c r="BK156" s="239">
        <f>ROUND(I156*H156,3)</f>
        <v>0</v>
      </c>
      <c r="BL156" s="14" t="s">
        <v>160</v>
      </c>
      <c r="BM156" s="237" t="s">
        <v>270</v>
      </c>
    </row>
    <row r="157" s="2" customFormat="1" ht="16.5" customHeight="1">
      <c r="A157" s="35"/>
      <c r="B157" s="36"/>
      <c r="C157" s="226" t="s">
        <v>271</v>
      </c>
      <c r="D157" s="226" t="s">
        <v>156</v>
      </c>
      <c r="E157" s="227" t="s">
        <v>2170</v>
      </c>
      <c r="F157" s="228" t="s">
        <v>2171</v>
      </c>
      <c r="G157" s="229" t="s">
        <v>309</v>
      </c>
      <c r="H157" s="230">
        <v>51.700000000000003</v>
      </c>
      <c r="I157" s="231"/>
      <c r="J157" s="230">
        <f>ROUND(I157*H157,3)</f>
        <v>0</v>
      </c>
      <c r="K157" s="232"/>
      <c r="L157" s="41"/>
      <c r="M157" s="233" t="s">
        <v>1</v>
      </c>
      <c r="N157" s="234" t="s">
        <v>37</v>
      </c>
      <c r="O157" s="94"/>
      <c r="P157" s="235">
        <f>O157*H157</f>
        <v>0</v>
      </c>
      <c r="Q157" s="235">
        <v>0</v>
      </c>
      <c r="R157" s="235">
        <f>Q157*H157</f>
        <v>0</v>
      </c>
      <c r="S157" s="235">
        <v>0</v>
      </c>
      <c r="T157" s="236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7" t="s">
        <v>160</v>
      </c>
      <c r="AT157" s="237" t="s">
        <v>156</v>
      </c>
      <c r="AU157" s="237" t="s">
        <v>79</v>
      </c>
      <c r="AY157" s="14" t="s">
        <v>154</v>
      </c>
      <c r="BE157" s="238">
        <f>IF(N157="základná",J157,0)</f>
        <v>0</v>
      </c>
      <c r="BF157" s="238">
        <f>IF(N157="znížená",J157,0)</f>
        <v>0</v>
      </c>
      <c r="BG157" s="238">
        <f>IF(N157="zákl. prenesená",J157,0)</f>
        <v>0</v>
      </c>
      <c r="BH157" s="238">
        <f>IF(N157="zníž. prenesená",J157,0)</f>
        <v>0</v>
      </c>
      <c r="BI157" s="238">
        <f>IF(N157="nulová",J157,0)</f>
        <v>0</v>
      </c>
      <c r="BJ157" s="14" t="s">
        <v>161</v>
      </c>
      <c r="BK157" s="239">
        <f>ROUND(I157*H157,3)</f>
        <v>0</v>
      </c>
      <c r="BL157" s="14" t="s">
        <v>160</v>
      </c>
      <c r="BM157" s="237" t="s">
        <v>274</v>
      </c>
    </row>
    <row r="158" s="2" customFormat="1" ht="24.15" customHeight="1">
      <c r="A158" s="35"/>
      <c r="B158" s="36"/>
      <c r="C158" s="226" t="s">
        <v>217</v>
      </c>
      <c r="D158" s="226" t="s">
        <v>156</v>
      </c>
      <c r="E158" s="227" t="s">
        <v>2172</v>
      </c>
      <c r="F158" s="228" t="s">
        <v>2173</v>
      </c>
      <c r="G158" s="229" t="s">
        <v>309</v>
      </c>
      <c r="H158" s="230">
        <v>51.700000000000003</v>
      </c>
      <c r="I158" s="231"/>
      <c r="J158" s="230">
        <f>ROUND(I158*H158,3)</f>
        <v>0</v>
      </c>
      <c r="K158" s="232"/>
      <c r="L158" s="41"/>
      <c r="M158" s="233" t="s">
        <v>1</v>
      </c>
      <c r="N158" s="234" t="s">
        <v>37</v>
      </c>
      <c r="O158" s="94"/>
      <c r="P158" s="235">
        <f>O158*H158</f>
        <v>0</v>
      </c>
      <c r="Q158" s="235">
        <v>0</v>
      </c>
      <c r="R158" s="235">
        <f>Q158*H158</f>
        <v>0</v>
      </c>
      <c r="S158" s="235">
        <v>0</v>
      </c>
      <c r="T158" s="236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7" t="s">
        <v>160</v>
      </c>
      <c r="AT158" s="237" t="s">
        <v>156</v>
      </c>
      <c r="AU158" s="237" t="s">
        <v>79</v>
      </c>
      <c r="AY158" s="14" t="s">
        <v>154</v>
      </c>
      <c r="BE158" s="238">
        <f>IF(N158="základná",J158,0)</f>
        <v>0</v>
      </c>
      <c r="BF158" s="238">
        <f>IF(N158="znížená",J158,0)</f>
        <v>0</v>
      </c>
      <c r="BG158" s="238">
        <f>IF(N158="zákl. prenesená",J158,0)</f>
        <v>0</v>
      </c>
      <c r="BH158" s="238">
        <f>IF(N158="zníž. prenesená",J158,0)</f>
        <v>0</v>
      </c>
      <c r="BI158" s="238">
        <f>IF(N158="nulová",J158,0)</f>
        <v>0</v>
      </c>
      <c r="BJ158" s="14" t="s">
        <v>161</v>
      </c>
      <c r="BK158" s="239">
        <f>ROUND(I158*H158,3)</f>
        <v>0</v>
      </c>
      <c r="BL158" s="14" t="s">
        <v>160</v>
      </c>
      <c r="BM158" s="237" t="s">
        <v>277</v>
      </c>
    </row>
    <row r="159" s="12" customFormat="1" ht="25.92" customHeight="1">
      <c r="A159" s="12"/>
      <c r="B159" s="210"/>
      <c r="C159" s="211"/>
      <c r="D159" s="212" t="s">
        <v>70</v>
      </c>
      <c r="E159" s="213" t="s">
        <v>375</v>
      </c>
      <c r="F159" s="213" t="s">
        <v>376</v>
      </c>
      <c r="G159" s="211"/>
      <c r="H159" s="211"/>
      <c r="I159" s="214"/>
      <c r="J159" s="215">
        <f>BK159</f>
        <v>0</v>
      </c>
      <c r="K159" s="211"/>
      <c r="L159" s="216"/>
      <c r="M159" s="217"/>
      <c r="N159" s="218"/>
      <c r="O159" s="218"/>
      <c r="P159" s="219">
        <f>P160</f>
        <v>0</v>
      </c>
      <c r="Q159" s="218"/>
      <c r="R159" s="219">
        <f>R160</f>
        <v>0</v>
      </c>
      <c r="S159" s="218"/>
      <c r="T159" s="220">
        <f>T160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21" t="s">
        <v>79</v>
      </c>
      <c r="AT159" s="222" t="s">
        <v>70</v>
      </c>
      <c r="AU159" s="222" t="s">
        <v>71</v>
      </c>
      <c r="AY159" s="221" t="s">
        <v>154</v>
      </c>
      <c r="BK159" s="223">
        <f>BK160</f>
        <v>0</v>
      </c>
    </row>
    <row r="160" s="2" customFormat="1" ht="33" customHeight="1">
      <c r="A160" s="35"/>
      <c r="B160" s="36"/>
      <c r="C160" s="226" t="s">
        <v>278</v>
      </c>
      <c r="D160" s="226" t="s">
        <v>156</v>
      </c>
      <c r="E160" s="227" t="s">
        <v>2174</v>
      </c>
      <c r="F160" s="228" t="s">
        <v>2175</v>
      </c>
      <c r="G160" s="229" t="s">
        <v>191</v>
      </c>
      <c r="H160" s="230">
        <v>53.835000000000001</v>
      </c>
      <c r="I160" s="231"/>
      <c r="J160" s="230">
        <f>ROUND(I160*H160,3)</f>
        <v>0</v>
      </c>
      <c r="K160" s="232"/>
      <c r="L160" s="41"/>
      <c r="M160" s="233" t="s">
        <v>1</v>
      </c>
      <c r="N160" s="234" t="s">
        <v>37</v>
      </c>
      <c r="O160" s="94"/>
      <c r="P160" s="235">
        <f>O160*H160</f>
        <v>0</v>
      </c>
      <c r="Q160" s="235">
        <v>0</v>
      </c>
      <c r="R160" s="235">
        <f>Q160*H160</f>
        <v>0</v>
      </c>
      <c r="S160" s="235">
        <v>0</v>
      </c>
      <c r="T160" s="236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7" t="s">
        <v>160</v>
      </c>
      <c r="AT160" s="237" t="s">
        <v>156</v>
      </c>
      <c r="AU160" s="237" t="s">
        <v>79</v>
      </c>
      <c r="AY160" s="14" t="s">
        <v>154</v>
      </c>
      <c r="BE160" s="238">
        <f>IF(N160="základná",J160,0)</f>
        <v>0</v>
      </c>
      <c r="BF160" s="238">
        <f>IF(N160="znížená",J160,0)</f>
        <v>0</v>
      </c>
      <c r="BG160" s="238">
        <f>IF(N160="zákl. prenesená",J160,0)</f>
        <v>0</v>
      </c>
      <c r="BH160" s="238">
        <f>IF(N160="zníž. prenesená",J160,0)</f>
        <v>0</v>
      </c>
      <c r="BI160" s="238">
        <f>IF(N160="nulová",J160,0)</f>
        <v>0</v>
      </c>
      <c r="BJ160" s="14" t="s">
        <v>161</v>
      </c>
      <c r="BK160" s="239">
        <f>ROUND(I160*H160,3)</f>
        <v>0</v>
      </c>
      <c r="BL160" s="14" t="s">
        <v>160</v>
      </c>
      <c r="BM160" s="237" t="s">
        <v>281</v>
      </c>
    </row>
    <row r="161" s="12" customFormat="1" ht="25.92" customHeight="1">
      <c r="A161" s="12"/>
      <c r="B161" s="210"/>
      <c r="C161" s="211"/>
      <c r="D161" s="212" t="s">
        <v>70</v>
      </c>
      <c r="E161" s="213" t="s">
        <v>152</v>
      </c>
      <c r="F161" s="213" t="s">
        <v>153</v>
      </c>
      <c r="G161" s="211"/>
      <c r="H161" s="211"/>
      <c r="I161" s="214"/>
      <c r="J161" s="215">
        <f>BK161</f>
        <v>0</v>
      </c>
      <c r="K161" s="211"/>
      <c r="L161" s="216"/>
      <c r="M161" s="217"/>
      <c r="N161" s="218"/>
      <c r="O161" s="218"/>
      <c r="P161" s="219">
        <f>P162+P165</f>
        <v>0</v>
      </c>
      <c r="Q161" s="218"/>
      <c r="R161" s="219">
        <f>R162+R165</f>
        <v>0</v>
      </c>
      <c r="S161" s="218"/>
      <c r="T161" s="220">
        <f>T162+T165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21" t="s">
        <v>79</v>
      </c>
      <c r="AT161" s="222" t="s">
        <v>70</v>
      </c>
      <c r="AU161" s="222" t="s">
        <v>71</v>
      </c>
      <c r="AY161" s="221" t="s">
        <v>154</v>
      </c>
      <c r="BK161" s="223">
        <f>BK162+BK165</f>
        <v>0</v>
      </c>
    </row>
    <row r="162" s="12" customFormat="1" ht="22.8" customHeight="1">
      <c r="A162" s="12"/>
      <c r="B162" s="210"/>
      <c r="C162" s="211"/>
      <c r="D162" s="212" t="s">
        <v>70</v>
      </c>
      <c r="E162" s="224" t="s">
        <v>164</v>
      </c>
      <c r="F162" s="224" t="s">
        <v>519</v>
      </c>
      <c r="G162" s="211"/>
      <c r="H162" s="211"/>
      <c r="I162" s="214"/>
      <c r="J162" s="225">
        <f>BK162</f>
        <v>0</v>
      </c>
      <c r="K162" s="211"/>
      <c r="L162" s="216"/>
      <c r="M162" s="217"/>
      <c r="N162" s="218"/>
      <c r="O162" s="218"/>
      <c r="P162" s="219">
        <f>SUM(P163:P164)</f>
        <v>0</v>
      </c>
      <c r="Q162" s="218"/>
      <c r="R162" s="219">
        <f>SUM(R163:R164)</f>
        <v>0</v>
      </c>
      <c r="S162" s="218"/>
      <c r="T162" s="220">
        <f>SUM(T163:T164)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21" t="s">
        <v>79</v>
      </c>
      <c r="AT162" s="222" t="s">
        <v>70</v>
      </c>
      <c r="AU162" s="222" t="s">
        <v>79</v>
      </c>
      <c r="AY162" s="221" t="s">
        <v>154</v>
      </c>
      <c r="BK162" s="223">
        <f>SUM(BK163:BK164)</f>
        <v>0</v>
      </c>
    </row>
    <row r="163" s="2" customFormat="1" ht="37.8" customHeight="1">
      <c r="A163" s="35"/>
      <c r="B163" s="36"/>
      <c r="C163" s="226" t="s">
        <v>220</v>
      </c>
      <c r="D163" s="226" t="s">
        <v>156</v>
      </c>
      <c r="E163" s="227" t="s">
        <v>2176</v>
      </c>
      <c r="F163" s="228" t="s">
        <v>2177</v>
      </c>
      <c r="G163" s="229" t="s">
        <v>262</v>
      </c>
      <c r="H163" s="230">
        <v>1</v>
      </c>
      <c r="I163" s="231"/>
      <c r="J163" s="230">
        <f>ROUND(I163*H163,3)</f>
        <v>0</v>
      </c>
      <c r="K163" s="232"/>
      <c r="L163" s="41"/>
      <c r="M163" s="233" t="s">
        <v>1</v>
      </c>
      <c r="N163" s="234" t="s">
        <v>37</v>
      </c>
      <c r="O163" s="94"/>
      <c r="P163" s="235">
        <f>O163*H163</f>
        <v>0</v>
      </c>
      <c r="Q163" s="235">
        <v>0</v>
      </c>
      <c r="R163" s="235">
        <f>Q163*H163</f>
        <v>0</v>
      </c>
      <c r="S163" s="235">
        <v>0</v>
      </c>
      <c r="T163" s="236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7" t="s">
        <v>160</v>
      </c>
      <c r="AT163" s="237" t="s">
        <v>156</v>
      </c>
      <c r="AU163" s="237" t="s">
        <v>161</v>
      </c>
      <c r="AY163" s="14" t="s">
        <v>154</v>
      </c>
      <c r="BE163" s="238">
        <f>IF(N163="základná",J163,0)</f>
        <v>0</v>
      </c>
      <c r="BF163" s="238">
        <f>IF(N163="znížená",J163,0)</f>
        <v>0</v>
      </c>
      <c r="BG163" s="238">
        <f>IF(N163="zákl. prenesená",J163,0)</f>
        <v>0</v>
      </c>
      <c r="BH163" s="238">
        <f>IF(N163="zníž. prenesená",J163,0)</f>
        <v>0</v>
      </c>
      <c r="BI163" s="238">
        <f>IF(N163="nulová",J163,0)</f>
        <v>0</v>
      </c>
      <c r="BJ163" s="14" t="s">
        <v>161</v>
      </c>
      <c r="BK163" s="239">
        <f>ROUND(I163*H163,3)</f>
        <v>0</v>
      </c>
      <c r="BL163" s="14" t="s">
        <v>160</v>
      </c>
      <c r="BM163" s="237" t="s">
        <v>284</v>
      </c>
    </row>
    <row r="164" s="2" customFormat="1" ht="24.15" customHeight="1">
      <c r="A164" s="35"/>
      <c r="B164" s="36"/>
      <c r="C164" s="240" t="s">
        <v>285</v>
      </c>
      <c r="D164" s="240" t="s">
        <v>195</v>
      </c>
      <c r="E164" s="241" t="s">
        <v>2178</v>
      </c>
      <c r="F164" s="242" t="s">
        <v>2179</v>
      </c>
      <c r="G164" s="243" t="s">
        <v>262</v>
      </c>
      <c r="H164" s="244">
        <v>1</v>
      </c>
      <c r="I164" s="245"/>
      <c r="J164" s="244">
        <f>ROUND(I164*H164,3)</f>
        <v>0</v>
      </c>
      <c r="K164" s="246"/>
      <c r="L164" s="247"/>
      <c r="M164" s="248" t="s">
        <v>1</v>
      </c>
      <c r="N164" s="249" t="s">
        <v>37</v>
      </c>
      <c r="O164" s="94"/>
      <c r="P164" s="235">
        <f>O164*H164</f>
        <v>0</v>
      </c>
      <c r="Q164" s="235">
        <v>0</v>
      </c>
      <c r="R164" s="235">
        <f>Q164*H164</f>
        <v>0</v>
      </c>
      <c r="S164" s="235">
        <v>0</v>
      </c>
      <c r="T164" s="236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7" t="s">
        <v>171</v>
      </c>
      <c r="AT164" s="237" t="s">
        <v>195</v>
      </c>
      <c r="AU164" s="237" t="s">
        <v>161</v>
      </c>
      <c r="AY164" s="14" t="s">
        <v>154</v>
      </c>
      <c r="BE164" s="238">
        <f>IF(N164="základná",J164,0)</f>
        <v>0</v>
      </c>
      <c r="BF164" s="238">
        <f>IF(N164="znížená",J164,0)</f>
        <v>0</v>
      </c>
      <c r="BG164" s="238">
        <f>IF(N164="zákl. prenesená",J164,0)</f>
        <v>0</v>
      </c>
      <c r="BH164" s="238">
        <f>IF(N164="zníž. prenesená",J164,0)</f>
        <v>0</v>
      </c>
      <c r="BI164" s="238">
        <f>IF(N164="nulová",J164,0)</f>
        <v>0</v>
      </c>
      <c r="BJ164" s="14" t="s">
        <v>161</v>
      </c>
      <c r="BK164" s="239">
        <f>ROUND(I164*H164,3)</f>
        <v>0</v>
      </c>
      <c r="BL164" s="14" t="s">
        <v>160</v>
      </c>
      <c r="BM164" s="237" t="s">
        <v>288</v>
      </c>
    </row>
    <row r="165" s="12" customFormat="1" ht="22.8" customHeight="1">
      <c r="A165" s="12"/>
      <c r="B165" s="210"/>
      <c r="C165" s="211"/>
      <c r="D165" s="212" t="s">
        <v>70</v>
      </c>
      <c r="E165" s="224" t="s">
        <v>160</v>
      </c>
      <c r="F165" s="224" t="s">
        <v>563</v>
      </c>
      <c r="G165" s="211"/>
      <c r="H165" s="211"/>
      <c r="I165" s="214"/>
      <c r="J165" s="225">
        <f>BK165</f>
        <v>0</v>
      </c>
      <c r="K165" s="211"/>
      <c r="L165" s="216"/>
      <c r="M165" s="217"/>
      <c r="N165" s="218"/>
      <c r="O165" s="218"/>
      <c r="P165" s="219">
        <f>SUM(P166:P175)</f>
        <v>0</v>
      </c>
      <c r="Q165" s="218"/>
      <c r="R165" s="219">
        <f>SUM(R166:R175)</f>
        <v>0</v>
      </c>
      <c r="S165" s="218"/>
      <c r="T165" s="220">
        <f>SUM(T166:T175)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21" t="s">
        <v>79</v>
      </c>
      <c r="AT165" s="222" t="s">
        <v>70</v>
      </c>
      <c r="AU165" s="222" t="s">
        <v>79</v>
      </c>
      <c r="AY165" s="221" t="s">
        <v>154</v>
      </c>
      <c r="BK165" s="223">
        <f>SUM(BK166:BK175)</f>
        <v>0</v>
      </c>
    </row>
    <row r="166" s="2" customFormat="1" ht="37.8" customHeight="1">
      <c r="A166" s="35"/>
      <c r="B166" s="36"/>
      <c r="C166" s="226" t="s">
        <v>224</v>
      </c>
      <c r="D166" s="226" t="s">
        <v>156</v>
      </c>
      <c r="E166" s="227" t="s">
        <v>1458</v>
      </c>
      <c r="F166" s="228" t="s">
        <v>1459</v>
      </c>
      <c r="G166" s="229" t="s">
        <v>159</v>
      </c>
      <c r="H166" s="230">
        <v>4.843</v>
      </c>
      <c r="I166" s="231"/>
      <c r="J166" s="230">
        <f>ROUND(I166*H166,3)</f>
        <v>0</v>
      </c>
      <c r="K166" s="232"/>
      <c r="L166" s="41"/>
      <c r="M166" s="233" t="s">
        <v>1</v>
      </c>
      <c r="N166" s="234" t="s">
        <v>37</v>
      </c>
      <c r="O166" s="94"/>
      <c r="P166" s="235">
        <f>O166*H166</f>
        <v>0</v>
      </c>
      <c r="Q166" s="235">
        <v>0</v>
      </c>
      <c r="R166" s="235">
        <f>Q166*H166</f>
        <v>0</v>
      </c>
      <c r="S166" s="235">
        <v>0</v>
      </c>
      <c r="T166" s="236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7" t="s">
        <v>160</v>
      </c>
      <c r="AT166" s="237" t="s">
        <v>156</v>
      </c>
      <c r="AU166" s="237" t="s">
        <v>161</v>
      </c>
      <c r="AY166" s="14" t="s">
        <v>154</v>
      </c>
      <c r="BE166" s="238">
        <f>IF(N166="základná",J166,0)</f>
        <v>0</v>
      </c>
      <c r="BF166" s="238">
        <f>IF(N166="znížená",J166,0)</f>
        <v>0</v>
      </c>
      <c r="BG166" s="238">
        <f>IF(N166="zákl. prenesená",J166,0)</f>
        <v>0</v>
      </c>
      <c r="BH166" s="238">
        <f>IF(N166="zníž. prenesená",J166,0)</f>
        <v>0</v>
      </c>
      <c r="BI166" s="238">
        <f>IF(N166="nulová",J166,0)</f>
        <v>0</v>
      </c>
      <c r="BJ166" s="14" t="s">
        <v>161</v>
      </c>
      <c r="BK166" s="239">
        <f>ROUND(I166*H166,3)</f>
        <v>0</v>
      </c>
      <c r="BL166" s="14" t="s">
        <v>160</v>
      </c>
      <c r="BM166" s="237" t="s">
        <v>291</v>
      </c>
    </row>
    <row r="167" s="2" customFormat="1" ht="33" customHeight="1">
      <c r="A167" s="35"/>
      <c r="B167" s="36"/>
      <c r="C167" s="226" t="s">
        <v>292</v>
      </c>
      <c r="D167" s="226" t="s">
        <v>156</v>
      </c>
      <c r="E167" s="227" t="s">
        <v>2180</v>
      </c>
      <c r="F167" s="228" t="s">
        <v>2181</v>
      </c>
      <c r="G167" s="229" t="s">
        <v>159</v>
      </c>
      <c r="H167" s="230">
        <v>1.2669999999999999</v>
      </c>
      <c r="I167" s="231"/>
      <c r="J167" s="230">
        <f>ROUND(I167*H167,3)</f>
        <v>0</v>
      </c>
      <c r="K167" s="232"/>
      <c r="L167" s="41"/>
      <c r="M167" s="233" t="s">
        <v>1</v>
      </c>
      <c r="N167" s="234" t="s">
        <v>37</v>
      </c>
      <c r="O167" s="94"/>
      <c r="P167" s="235">
        <f>O167*H167</f>
        <v>0</v>
      </c>
      <c r="Q167" s="235">
        <v>0</v>
      </c>
      <c r="R167" s="235">
        <f>Q167*H167</f>
        <v>0</v>
      </c>
      <c r="S167" s="235">
        <v>0</v>
      </c>
      <c r="T167" s="236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7" t="s">
        <v>160</v>
      </c>
      <c r="AT167" s="237" t="s">
        <v>156</v>
      </c>
      <c r="AU167" s="237" t="s">
        <v>161</v>
      </c>
      <c r="AY167" s="14" t="s">
        <v>154</v>
      </c>
      <c r="BE167" s="238">
        <f>IF(N167="základná",J167,0)</f>
        <v>0</v>
      </c>
      <c r="BF167" s="238">
        <f>IF(N167="znížená",J167,0)</f>
        <v>0</v>
      </c>
      <c r="BG167" s="238">
        <f>IF(N167="zákl. prenesená",J167,0)</f>
        <v>0</v>
      </c>
      <c r="BH167" s="238">
        <f>IF(N167="zníž. prenesená",J167,0)</f>
        <v>0</v>
      </c>
      <c r="BI167" s="238">
        <f>IF(N167="nulová",J167,0)</f>
        <v>0</v>
      </c>
      <c r="BJ167" s="14" t="s">
        <v>161</v>
      </c>
      <c r="BK167" s="239">
        <f>ROUND(I167*H167,3)</f>
        <v>0</v>
      </c>
      <c r="BL167" s="14" t="s">
        <v>160</v>
      </c>
      <c r="BM167" s="237" t="s">
        <v>295</v>
      </c>
    </row>
    <row r="168" s="2" customFormat="1" ht="24.15" customHeight="1">
      <c r="A168" s="35"/>
      <c r="B168" s="36"/>
      <c r="C168" s="226" t="s">
        <v>227</v>
      </c>
      <c r="D168" s="226" t="s">
        <v>156</v>
      </c>
      <c r="E168" s="227" t="s">
        <v>2182</v>
      </c>
      <c r="F168" s="228" t="s">
        <v>2183</v>
      </c>
      <c r="G168" s="229" t="s">
        <v>262</v>
      </c>
      <c r="H168" s="230">
        <v>2</v>
      </c>
      <c r="I168" s="231"/>
      <c r="J168" s="230">
        <f>ROUND(I168*H168,3)</f>
        <v>0</v>
      </c>
      <c r="K168" s="232"/>
      <c r="L168" s="41"/>
      <c r="M168" s="233" t="s">
        <v>1</v>
      </c>
      <c r="N168" s="234" t="s">
        <v>37</v>
      </c>
      <c r="O168" s="94"/>
      <c r="P168" s="235">
        <f>O168*H168</f>
        <v>0</v>
      </c>
      <c r="Q168" s="235">
        <v>0</v>
      </c>
      <c r="R168" s="235">
        <f>Q168*H168</f>
        <v>0</v>
      </c>
      <c r="S168" s="235">
        <v>0</v>
      </c>
      <c r="T168" s="236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7" t="s">
        <v>160</v>
      </c>
      <c r="AT168" s="237" t="s">
        <v>156</v>
      </c>
      <c r="AU168" s="237" t="s">
        <v>161</v>
      </c>
      <c r="AY168" s="14" t="s">
        <v>154</v>
      </c>
      <c r="BE168" s="238">
        <f>IF(N168="základná",J168,0)</f>
        <v>0</v>
      </c>
      <c r="BF168" s="238">
        <f>IF(N168="znížená",J168,0)</f>
        <v>0</v>
      </c>
      <c r="BG168" s="238">
        <f>IF(N168="zákl. prenesená",J168,0)</f>
        <v>0</v>
      </c>
      <c r="BH168" s="238">
        <f>IF(N168="zníž. prenesená",J168,0)</f>
        <v>0</v>
      </c>
      <c r="BI168" s="238">
        <f>IF(N168="nulová",J168,0)</f>
        <v>0</v>
      </c>
      <c r="BJ168" s="14" t="s">
        <v>161</v>
      </c>
      <c r="BK168" s="239">
        <f>ROUND(I168*H168,3)</f>
        <v>0</v>
      </c>
      <c r="BL168" s="14" t="s">
        <v>160</v>
      </c>
      <c r="BM168" s="237" t="s">
        <v>298</v>
      </c>
    </row>
    <row r="169" s="2" customFormat="1" ht="24.15" customHeight="1">
      <c r="A169" s="35"/>
      <c r="B169" s="36"/>
      <c r="C169" s="240" t="s">
        <v>299</v>
      </c>
      <c r="D169" s="240" t="s">
        <v>195</v>
      </c>
      <c r="E169" s="241" t="s">
        <v>2184</v>
      </c>
      <c r="F169" s="242" t="s">
        <v>2185</v>
      </c>
      <c r="G169" s="243" t="s">
        <v>262</v>
      </c>
      <c r="H169" s="244">
        <v>2</v>
      </c>
      <c r="I169" s="245"/>
      <c r="J169" s="244">
        <f>ROUND(I169*H169,3)</f>
        <v>0</v>
      </c>
      <c r="K169" s="246"/>
      <c r="L169" s="247"/>
      <c r="M169" s="248" t="s">
        <v>1</v>
      </c>
      <c r="N169" s="249" t="s">
        <v>37</v>
      </c>
      <c r="O169" s="94"/>
      <c r="P169" s="235">
        <f>O169*H169</f>
        <v>0</v>
      </c>
      <c r="Q169" s="235">
        <v>0</v>
      </c>
      <c r="R169" s="235">
        <f>Q169*H169</f>
        <v>0</v>
      </c>
      <c r="S169" s="235">
        <v>0</v>
      </c>
      <c r="T169" s="236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7" t="s">
        <v>171</v>
      </c>
      <c r="AT169" s="237" t="s">
        <v>195</v>
      </c>
      <c r="AU169" s="237" t="s">
        <v>161</v>
      </c>
      <c r="AY169" s="14" t="s">
        <v>154</v>
      </c>
      <c r="BE169" s="238">
        <f>IF(N169="základná",J169,0)</f>
        <v>0</v>
      </c>
      <c r="BF169" s="238">
        <f>IF(N169="znížená",J169,0)</f>
        <v>0</v>
      </c>
      <c r="BG169" s="238">
        <f>IF(N169="zákl. prenesená",J169,0)</f>
        <v>0</v>
      </c>
      <c r="BH169" s="238">
        <f>IF(N169="zníž. prenesená",J169,0)</f>
        <v>0</v>
      </c>
      <c r="BI169" s="238">
        <f>IF(N169="nulová",J169,0)</f>
        <v>0</v>
      </c>
      <c r="BJ169" s="14" t="s">
        <v>161</v>
      </c>
      <c r="BK169" s="239">
        <f>ROUND(I169*H169,3)</f>
        <v>0</v>
      </c>
      <c r="BL169" s="14" t="s">
        <v>160</v>
      </c>
      <c r="BM169" s="237" t="s">
        <v>302</v>
      </c>
    </row>
    <row r="170" s="2" customFormat="1" ht="24.15" customHeight="1">
      <c r="A170" s="35"/>
      <c r="B170" s="36"/>
      <c r="C170" s="226" t="s">
        <v>231</v>
      </c>
      <c r="D170" s="226" t="s">
        <v>156</v>
      </c>
      <c r="E170" s="227" t="s">
        <v>2186</v>
      </c>
      <c r="F170" s="228" t="s">
        <v>2187</v>
      </c>
      <c r="G170" s="229" t="s">
        <v>159</v>
      </c>
      <c r="H170" s="230">
        <v>1.6419999999999999</v>
      </c>
      <c r="I170" s="231"/>
      <c r="J170" s="230">
        <f>ROUND(I170*H170,3)</f>
        <v>0</v>
      </c>
      <c r="K170" s="232"/>
      <c r="L170" s="41"/>
      <c r="M170" s="233" t="s">
        <v>1</v>
      </c>
      <c r="N170" s="234" t="s">
        <v>37</v>
      </c>
      <c r="O170" s="94"/>
      <c r="P170" s="235">
        <f>O170*H170</f>
        <v>0</v>
      </c>
      <c r="Q170" s="235">
        <v>0</v>
      </c>
      <c r="R170" s="235">
        <f>Q170*H170</f>
        <v>0</v>
      </c>
      <c r="S170" s="235">
        <v>0</v>
      </c>
      <c r="T170" s="236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7" t="s">
        <v>160</v>
      </c>
      <c r="AT170" s="237" t="s">
        <v>156</v>
      </c>
      <c r="AU170" s="237" t="s">
        <v>161</v>
      </c>
      <c r="AY170" s="14" t="s">
        <v>154</v>
      </c>
      <c r="BE170" s="238">
        <f>IF(N170="základná",J170,0)</f>
        <v>0</v>
      </c>
      <c r="BF170" s="238">
        <f>IF(N170="znížená",J170,0)</f>
        <v>0</v>
      </c>
      <c r="BG170" s="238">
        <f>IF(N170="zákl. prenesená",J170,0)</f>
        <v>0</v>
      </c>
      <c r="BH170" s="238">
        <f>IF(N170="zníž. prenesená",J170,0)</f>
        <v>0</v>
      </c>
      <c r="BI170" s="238">
        <f>IF(N170="nulová",J170,0)</f>
        <v>0</v>
      </c>
      <c r="BJ170" s="14" t="s">
        <v>161</v>
      </c>
      <c r="BK170" s="239">
        <f>ROUND(I170*H170,3)</f>
        <v>0</v>
      </c>
      <c r="BL170" s="14" t="s">
        <v>160</v>
      </c>
      <c r="BM170" s="237" t="s">
        <v>305</v>
      </c>
    </row>
    <row r="171" s="2" customFormat="1" ht="24.15" customHeight="1">
      <c r="A171" s="35"/>
      <c r="B171" s="36"/>
      <c r="C171" s="226" t="s">
        <v>306</v>
      </c>
      <c r="D171" s="226" t="s">
        <v>156</v>
      </c>
      <c r="E171" s="227" t="s">
        <v>2188</v>
      </c>
      <c r="F171" s="228" t="s">
        <v>2189</v>
      </c>
      <c r="G171" s="229" t="s">
        <v>309</v>
      </c>
      <c r="H171" s="230">
        <v>21.800000000000001</v>
      </c>
      <c r="I171" s="231"/>
      <c r="J171" s="230">
        <f>ROUND(I171*H171,3)</f>
        <v>0</v>
      </c>
      <c r="K171" s="232"/>
      <c r="L171" s="41"/>
      <c r="M171" s="233" t="s">
        <v>1</v>
      </c>
      <c r="N171" s="234" t="s">
        <v>37</v>
      </c>
      <c r="O171" s="94"/>
      <c r="P171" s="235">
        <f>O171*H171</f>
        <v>0</v>
      </c>
      <c r="Q171" s="235">
        <v>0</v>
      </c>
      <c r="R171" s="235">
        <f>Q171*H171</f>
        <v>0</v>
      </c>
      <c r="S171" s="235">
        <v>0</v>
      </c>
      <c r="T171" s="236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7" t="s">
        <v>160</v>
      </c>
      <c r="AT171" s="237" t="s">
        <v>156</v>
      </c>
      <c r="AU171" s="237" t="s">
        <v>161</v>
      </c>
      <c r="AY171" s="14" t="s">
        <v>154</v>
      </c>
      <c r="BE171" s="238">
        <f>IF(N171="základná",J171,0)</f>
        <v>0</v>
      </c>
      <c r="BF171" s="238">
        <f>IF(N171="znížená",J171,0)</f>
        <v>0</v>
      </c>
      <c r="BG171" s="238">
        <f>IF(N171="zákl. prenesená",J171,0)</f>
        <v>0</v>
      </c>
      <c r="BH171" s="238">
        <f>IF(N171="zníž. prenesená",J171,0)</f>
        <v>0</v>
      </c>
      <c r="BI171" s="238">
        <f>IF(N171="nulová",J171,0)</f>
        <v>0</v>
      </c>
      <c r="BJ171" s="14" t="s">
        <v>161</v>
      </c>
      <c r="BK171" s="239">
        <f>ROUND(I171*H171,3)</f>
        <v>0</v>
      </c>
      <c r="BL171" s="14" t="s">
        <v>160</v>
      </c>
      <c r="BM171" s="237" t="s">
        <v>310</v>
      </c>
    </row>
    <row r="172" s="2" customFormat="1" ht="33" customHeight="1">
      <c r="A172" s="35"/>
      <c r="B172" s="36"/>
      <c r="C172" s="226" t="s">
        <v>234</v>
      </c>
      <c r="D172" s="226" t="s">
        <v>156</v>
      </c>
      <c r="E172" s="227" t="s">
        <v>2190</v>
      </c>
      <c r="F172" s="228" t="s">
        <v>2191</v>
      </c>
      <c r="G172" s="229" t="s">
        <v>191</v>
      </c>
      <c r="H172" s="230">
        <v>0.014999999999999999</v>
      </c>
      <c r="I172" s="231"/>
      <c r="J172" s="230">
        <f>ROUND(I172*H172,3)</f>
        <v>0</v>
      </c>
      <c r="K172" s="232"/>
      <c r="L172" s="41"/>
      <c r="M172" s="233" t="s">
        <v>1</v>
      </c>
      <c r="N172" s="234" t="s">
        <v>37</v>
      </c>
      <c r="O172" s="94"/>
      <c r="P172" s="235">
        <f>O172*H172</f>
        <v>0</v>
      </c>
      <c r="Q172" s="235">
        <v>0</v>
      </c>
      <c r="R172" s="235">
        <f>Q172*H172</f>
        <v>0</v>
      </c>
      <c r="S172" s="235">
        <v>0</v>
      </c>
      <c r="T172" s="236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7" t="s">
        <v>160</v>
      </c>
      <c r="AT172" s="237" t="s">
        <v>156</v>
      </c>
      <c r="AU172" s="237" t="s">
        <v>161</v>
      </c>
      <c r="AY172" s="14" t="s">
        <v>154</v>
      </c>
      <c r="BE172" s="238">
        <f>IF(N172="základná",J172,0)</f>
        <v>0</v>
      </c>
      <c r="BF172" s="238">
        <f>IF(N172="znížená",J172,0)</f>
        <v>0</v>
      </c>
      <c r="BG172" s="238">
        <f>IF(N172="zákl. prenesená",J172,0)</f>
        <v>0</v>
      </c>
      <c r="BH172" s="238">
        <f>IF(N172="zníž. prenesená",J172,0)</f>
        <v>0</v>
      </c>
      <c r="BI172" s="238">
        <f>IF(N172="nulová",J172,0)</f>
        <v>0</v>
      </c>
      <c r="BJ172" s="14" t="s">
        <v>161</v>
      </c>
      <c r="BK172" s="239">
        <f>ROUND(I172*H172,3)</f>
        <v>0</v>
      </c>
      <c r="BL172" s="14" t="s">
        <v>160</v>
      </c>
      <c r="BM172" s="237" t="s">
        <v>313</v>
      </c>
    </row>
    <row r="173" s="2" customFormat="1" ht="24.15" customHeight="1">
      <c r="A173" s="35"/>
      <c r="B173" s="36"/>
      <c r="C173" s="240" t="s">
        <v>314</v>
      </c>
      <c r="D173" s="240" t="s">
        <v>195</v>
      </c>
      <c r="E173" s="241" t="s">
        <v>2192</v>
      </c>
      <c r="F173" s="242" t="s">
        <v>2193</v>
      </c>
      <c r="G173" s="243" t="s">
        <v>262</v>
      </c>
      <c r="H173" s="244">
        <v>3</v>
      </c>
      <c r="I173" s="245"/>
      <c r="J173" s="244">
        <f>ROUND(I173*H173,3)</f>
        <v>0</v>
      </c>
      <c r="K173" s="246"/>
      <c r="L173" s="247"/>
      <c r="M173" s="248" t="s">
        <v>1</v>
      </c>
      <c r="N173" s="249" t="s">
        <v>37</v>
      </c>
      <c r="O173" s="94"/>
      <c r="P173" s="235">
        <f>O173*H173</f>
        <v>0</v>
      </c>
      <c r="Q173" s="235">
        <v>0</v>
      </c>
      <c r="R173" s="235">
        <f>Q173*H173</f>
        <v>0</v>
      </c>
      <c r="S173" s="235">
        <v>0</v>
      </c>
      <c r="T173" s="236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7" t="s">
        <v>171</v>
      </c>
      <c r="AT173" s="237" t="s">
        <v>195</v>
      </c>
      <c r="AU173" s="237" t="s">
        <v>161</v>
      </c>
      <c r="AY173" s="14" t="s">
        <v>154</v>
      </c>
      <c r="BE173" s="238">
        <f>IF(N173="základná",J173,0)</f>
        <v>0</v>
      </c>
      <c r="BF173" s="238">
        <f>IF(N173="znížená",J173,0)</f>
        <v>0</v>
      </c>
      <c r="BG173" s="238">
        <f>IF(N173="zákl. prenesená",J173,0)</f>
        <v>0</v>
      </c>
      <c r="BH173" s="238">
        <f>IF(N173="zníž. prenesená",J173,0)</f>
        <v>0</v>
      </c>
      <c r="BI173" s="238">
        <f>IF(N173="nulová",J173,0)</f>
        <v>0</v>
      </c>
      <c r="BJ173" s="14" t="s">
        <v>161</v>
      </c>
      <c r="BK173" s="239">
        <f>ROUND(I173*H173,3)</f>
        <v>0</v>
      </c>
      <c r="BL173" s="14" t="s">
        <v>160</v>
      </c>
      <c r="BM173" s="237" t="s">
        <v>317</v>
      </c>
    </row>
    <row r="174" s="2" customFormat="1" ht="16.5" customHeight="1">
      <c r="A174" s="35"/>
      <c r="B174" s="36"/>
      <c r="C174" s="240" t="s">
        <v>238</v>
      </c>
      <c r="D174" s="240" t="s">
        <v>195</v>
      </c>
      <c r="E174" s="241" t="s">
        <v>2168</v>
      </c>
      <c r="F174" s="242" t="s">
        <v>2169</v>
      </c>
      <c r="G174" s="243" t="s">
        <v>262</v>
      </c>
      <c r="H174" s="244">
        <v>3</v>
      </c>
      <c r="I174" s="245"/>
      <c r="J174" s="244">
        <f>ROUND(I174*H174,3)</f>
        <v>0</v>
      </c>
      <c r="K174" s="246"/>
      <c r="L174" s="247"/>
      <c r="M174" s="248" t="s">
        <v>1</v>
      </c>
      <c r="N174" s="249" t="s">
        <v>37</v>
      </c>
      <c r="O174" s="94"/>
      <c r="P174" s="235">
        <f>O174*H174</f>
        <v>0</v>
      </c>
      <c r="Q174" s="235">
        <v>0</v>
      </c>
      <c r="R174" s="235">
        <f>Q174*H174</f>
        <v>0</v>
      </c>
      <c r="S174" s="235">
        <v>0</v>
      </c>
      <c r="T174" s="236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7" t="s">
        <v>171</v>
      </c>
      <c r="AT174" s="237" t="s">
        <v>195</v>
      </c>
      <c r="AU174" s="237" t="s">
        <v>161</v>
      </c>
      <c r="AY174" s="14" t="s">
        <v>154</v>
      </c>
      <c r="BE174" s="238">
        <f>IF(N174="základná",J174,0)</f>
        <v>0</v>
      </c>
      <c r="BF174" s="238">
        <f>IF(N174="znížená",J174,0)</f>
        <v>0</v>
      </c>
      <c r="BG174" s="238">
        <f>IF(N174="zákl. prenesená",J174,0)</f>
        <v>0</v>
      </c>
      <c r="BH174" s="238">
        <f>IF(N174="zníž. prenesená",J174,0)</f>
        <v>0</v>
      </c>
      <c r="BI174" s="238">
        <f>IF(N174="nulová",J174,0)</f>
        <v>0</v>
      </c>
      <c r="BJ174" s="14" t="s">
        <v>161</v>
      </c>
      <c r="BK174" s="239">
        <f>ROUND(I174*H174,3)</f>
        <v>0</v>
      </c>
      <c r="BL174" s="14" t="s">
        <v>160</v>
      </c>
      <c r="BM174" s="237" t="s">
        <v>320</v>
      </c>
    </row>
    <row r="175" s="2" customFormat="1" ht="24.15" customHeight="1">
      <c r="A175" s="35"/>
      <c r="B175" s="36"/>
      <c r="C175" s="240" t="s">
        <v>321</v>
      </c>
      <c r="D175" s="240" t="s">
        <v>195</v>
      </c>
      <c r="E175" s="241" t="s">
        <v>2194</v>
      </c>
      <c r="F175" s="242" t="s">
        <v>2195</v>
      </c>
      <c r="G175" s="243" t="s">
        <v>262</v>
      </c>
      <c r="H175" s="244">
        <v>3</v>
      </c>
      <c r="I175" s="245"/>
      <c r="J175" s="244">
        <f>ROUND(I175*H175,3)</f>
        <v>0</v>
      </c>
      <c r="K175" s="246"/>
      <c r="L175" s="247"/>
      <c r="M175" s="255" t="s">
        <v>1</v>
      </c>
      <c r="N175" s="256" t="s">
        <v>37</v>
      </c>
      <c r="O175" s="252"/>
      <c r="P175" s="253">
        <f>O175*H175</f>
        <v>0</v>
      </c>
      <c r="Q175" s="253">
        <v>0</v>
      </c>
      <c r="R175" s="253">
        <f>Q175*H175</f>
        <v>0</v>
      </c>
      <c r="S175" s="253">
        <v>0</v>
      </c>
      <c r="T175" s="254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7" t="s">
        <v>171</v>
      </c>
      <c r="AT175" s="237" t="s">
        <v>195</v>
      </c>
      <c r="AU175" s="237" t="s">
        <v>161</v>
      </c>
      <c r="AY175" s="14" t="s">
        <v>154</v>
      </c>
      <c r="BE175" s="238">
        <f>IF(N175="základná",J175,0)</f>
        <v>0</v>
      </c>
      <c r="BF175" s="238">
        <f>IF(N175="znížená",J175,0)</f>
        <v>0</v>
      </c>
      <c r="BG175" s="238">
        <f>IF(N175="zákl. prenesená",J175,0)</f>
        <v>0</v>
      </c>
      <c r="BH175" s="238">
        <f>IF(N175="zníž. prenesená",J175,0)</f>
        <v>0</v>
      </c>
      <c r="BI175" s="238">
        <f>IF(N175="nulová",J175,0)</f>
        <v>0</v>
      </c>
      <c r="BJ175" s="14" t="s">
        <v>161</v>
      </c>
      <c r="BK175" s="239">
        <f>ROUND(I175*H175,3)</f>
        <v>0</v>
      </c>
      <c r="BL175" s="14" t="s">
        <v>160</v>
      </c>
      <c r="BM175" s="237" t="s">
        <v>324</v>
      </c>
    </row>
    <row r="176" s="2" customFormat="1" ht="6.96" customHeight="1">
      <c r="A176" s="35"/>
      <c r="B176" s="69"/>
      <c r="C176" s="70"/>
      <c r="D176" s="70"/>
      <c r="E176" s="70"/>
      <c r="F176" s="70"/>
      <c r="G176" s="70"/>
      <c r="H176" s="70"/>
      <c r="I176" s="70"/>
      <c r="J176" s="70"/>
      <c r="K176" s="70"/>
      <c r="L176" s="41"/>
      <c r="M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</row>
  </sheetData>
  <sheetProtection sheet="1" autoFilter="0" formatColumns="0" formatRows="0" objects="1" scenarios="1" spinCount="100000" saltValue="ODrx44CX6z/31VedD7TK2rzxjXFBNjCjQ4SnqAFgRxGBa/a9KFOLBXQGXaKg56yOKhP9oQ80uam/GVO3yZJczQ==" hashValue="sk9m/IXlAFUuHTNyuCl+krUew3Vi8gixErfkHlG3UqOMydHaJ652gdsd+9QlF6JDU0QRxAxVHPlNtaQhEqGVHg==" algorithmName="SHA-512" password="CC35"/>
  <autoFilter ref="C121:K175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111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71</v>
      </c>
    </row>
    <row r="4" s="1" customFormat="1" ht="24.96" customHeight="1">
      <c r="B4" s="17"/>
      <c r="D4" s="141" t="s">
        <v>118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14</v>
      </c>
      <c r="L6" s="17"/>
    </row>
    <row r="7" s="1" customFormat="1" ht="16.5" customHeight="1">
      <c r="B7" s="17"/>
      <c r="E7" s="144" t="str">
        <f>'Rekapitulácia stavby'!K6</f>
        <v>Denný stacionár v meste Tlmače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119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2196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16</v>
      </c>
      <c r="E11" s="35"/>
      <c r="F11" s="146" t="s">
        <v>1</v>
      </c>
      <c r="G11" s="35"/>
      <c r="H11" s="35"/>
      <c r="I11" s="143" t="s">
        <v>17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18</v>
      </c>
      <c r="E12" s="35"/>
      <c r="F12" s="146" t="s">
        <v>19</v>
      </c>
      <c r="G12" s="35"/>
      <c r="H12" s="35"/>
      <c r="I12" s="143" t="s">
        <v>20</v>
      </c>
      <c r="J12" s="147" t="str">
        <f>'Rekapitulácia stavby'!AN8</f>
        <v>29. 6. 2022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22</v>
      </c>
      <c r="E14" s="35"/>
      <c r="F14" s="35"/>
      <c r="G14" s="35"/>
      <c r="H14" s="35"/>
      <c r="I14" s="143" t="s">
        <v>23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24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25</v>
      </c>
      <c r="E17" s="35"/>
      <c r="F17" s="35"/>
      <c r="G17" s="35"/>
      <c r="H17" s="35"/>
      <c r="I17" s="143" t="s">
        <v>23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24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27</v>
      </c>
      <c r="E20" s="35"/>
      <c r="F20" s="35"/>
      <c r="G20" s="35"/>
      <c r="H20" s="35"/>
      <c r="I20" s="143" t="s">
        <v>23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24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29</v>
      </c>
      <c r="E23" s="35"/>
      <c r="F23" s="35"/>
      <c r="G23" s="35"/>
      <c r="H23" s="35"/>
      <c r="I23" s="143" t="s">
        <v>23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24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30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31</v>
      </c>
      <c r="E30" s="35"/>
      <c r="F30" s="35"/>
      <c r="G30" s="35"/>
      <c r="H30" s="35"/>
      <c r="I30" s="35"/>
      <c r="J30" s="154">
        <f>ROUND(J123, 3)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33</v>
      </c>
      <c r="G32" s="35"/>
      <c r="H32" s="35"/>
      <c r="I32" s="155" t="s">
        <v>32</v>
      </c>
      <c r="J32" s="155" t="s">
        <v>34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35</v>
      </c>
      <c r="E33" s="157" t="s">
        <v>36</v>
      </c>
      <c r="F33" s="158">
        <f>ROUND((SUM(BE123:BE174)),  3)</f>
        <v>0</v>
      </c>
      <c r="G33" s="159"/>
      <c r="H33" s="159"/>
      <c r="I33" s="160">
        <v>0.20000000000000001</v>
      </c>
      <c r="J33" s="158">
        <f>ROUND(((SUM(BE123:BE174))*I33),  3)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37</v>
      </c>
      <c r="F34" s="158">
        <f>ROUND((SUM(BF123:BF174)),  3)</f>
        <v>0</v>
      </c>
      <c r="G34" s="159"/>
      <c r="H34" s="159"/>
      <c r="I34" s="160">
        <v>0.20000000000000001</v>
      </c>
      <c r="J34" s="158">
        <f>ROUND(((SUM(BF123:BF174))*I34),  3)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38</v>
      </c>
      <c r="F35" s="161">
        <f>ROUND((SUM(BG123:BG174)),  3)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39</v>
      </c>
      <c r="F36" s="161">
        <f>ROUND((SUM(BH123:BH174)),  3)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40</v>
      </c>
      <c r="F37" s="158">
        <f>ROUND((SUM(BI123:BI174)),  3)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41</v>
      </c>
      <c r="E39" s="165"/>
      <c r="F39" s="165"/>
      <c r="G39" s="166" t="s">
        <v>42</v>
      </c>
      <c r="H39" s="167" t="s">
        <v>43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44</v>
      </c>
      <c r="E50" s="171"/>
      <c r="F50" s="171"/>
      <c r="G50" s="170" t="s">
        <v>45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46</v>
      </c>
      <c r="E61" s="173"/>
      <c r="F61" s="174" t="s">
        <v>47</v>
      </c>
      <c r="G61" s="172" t="s">
        <v>46</v>
      </c>
      <c r="H61" s="173"/>
      <c r="I61" s="173"/>
      <c r="J61" s="175" t="s">
        <v>47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48</v>
      </c>
      <c r="E65" s="176"/>
      <c r="F65" s="176"/>
      <c r="G65" s="170" t="s">
        <v>49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46</v>
      </c>
      <c r="E76" s="173"/>
      <c r="F76" s="174" t="s">
        <v>47</v>
      </c>
      <c r="G76" s="172" t="s">
        <v>46</v>
      </c>
      <c r="H76" s="173"/>
      <c r="I76" s="173"/>
      <c r="J76" s="175" t="s">
        <v>47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121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1" t="str">
        <f>E7</f>
        <v>Denný stacionár v meste Tlmače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119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09 - SO 09 Prípojka plyn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18</v>
      </c>
      <c r="D89" s="37"/>
      <c r="E89" s="37"/>
      <c r="F89" s="24" t="str">
        <f>F12</f>
        <v xml:space="preserve"> </v>
      </c>
      <c r="G89" s="37"/>
      <c r="H89" s="37"/>
      <c r="I89" s="29" t="s">
        <v>20</v>
      </c>
      <c r="J89" s="82" t="str">
        <f>IF(J12="","",J12)</f>
        <v>29. 6. 2022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22</v>
      </c>
      <c r="D91" s="37"/>
      <c r="E91" s="37"/>
      <c r="F91" s="24" t="str">
        <f>E15</f>
        <v xml:space="preserve"> </v>
      </c>
      <c r="G91" s="37"/>
      <c r="H91" s="37"/>
      <c r="I91" s="29" t="s">
        <v>27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25</v>
      </c>
      <c r="D92" s="37"/>
      <c r="E92" s="37"/>
      <c r="F92" s="24" t="str">
        <f>IF(E18="","",E18)</f>
        <v>Vyplň údaj</v>
      </c>
      <c r="G92" s="37"/>
      <c r="H92" s="37"/>
      <c r="I92" s="29" t="s">
        <v>29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122</v>
      </c>
      <c r="D94" s="183"/>
      <c r="E94" s="183"/>
      <c r="F94" s="183"/>
      <c r="G94" s="183"/>
      <c r="H94" s="183"/>
      <c r="I94" s="183"/>
      <c r="J94" s="184" t="s">
        <v>123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124</v>
      </c>
      <c r="D96" s="37"/>
      <c r="E96" s="37"/>
      <c r="F96" s="37"/>
      <c r="G96" s="37"/>
      <c r="H96" s="37"/>
      <c r="I96" s="37"/>
      <c r="J96" s="113">
        <f>J123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125</v>
      </c>
    </row>
    <row r="97" s="9" customFormat="1" ht="24.96" customHeight="1">
      <c r="A97" s="9"/>
      <c r="B97" s="186"/>
      <c r="C97" s="187"/>
      <c r="D97" s="188" t="s">
        <v>2118</v>
      </c>
      <c r="E97" s="189"/>
      <c r="F97" s="189"/>
      <c r="G97" s="189"/>
      <c r="H97" s="189"/>
      <c r="I97" s="189"/>
      <c r="J97" s="190">
        <f>J124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86"/>
      <c r="C98" s="187"/>
      <c r="D98" s="188" t="s">
        <v>2119</v>
      </c>
      <c r="E98" s="189"/>
      <c r="F98" s="189"/>
      <c r="G98" s="189"/>
      <c r="H98" s="189"/>
      <c r="I98" s="189"/>
      <c r="J98" s="190">
        <f>J136</f>
        <v>0</v>
      </c>
      <c r="K98" s="187"/>
      <c r="L98" s="191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86"/>
      <c r="C99" s="187"/>
      <c r="D99" s="188" t="s">
        <v>2120</v>
      </c>
      <c r="E99" s="189"/>
      <c r="F99" s="189"/>
      <c r="G99" s="189"/>
      <c r="H99" s="189"/>
      <c r="I99" s="189"/>
      <c r="J99" s="190">
        <f>J144</f>
        <v>0</v>
      </c>
      <c r="K99" s="187"/>
      <c r="L99" s="19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6"/>
      <c r="C100" s="187"/>
      <c r="D100" s="188" t="s">
        <v>126</v>
      </c>
      <c r="E100" s="189"/>
      <c r="F100" s="189"/>
      <c r="G100" s="189"/>
      <c r="H100" s="189"/>
      <c r="I100" s="189"/>
      <c r="J100" s="190">
        <f>J146</f>
        <v>0</v>
      </c>
      <c r="K100" s="187"/>
      <c r="L100" s="191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92"/>
      <c r="C101" s="193"/>
      <c r="D101" s="194" t="s">
        <v>478</v>
      </c>
      <c r="E101" s="195"/>
      <c r="F101" s="195"/>
      <c r="G101" s="195"/>
      <c r="H101" s="195"/>
      <c r="I101" s="195"/>
      <c r="J101" s="196">
        <f>J147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6"/>
      <c r="C102" s="187"/>
      <c r="D102" s="188" t="s">
        <v>2197</v>
      </c>
      <c r="E102" s="189"/>
      <c r="F102" s="189"/>
      <c r="G102" s="189"/>
      <c r="H102" s="189"/>
      <c r="I102" s="189"/>
      <c r="J102" s="190">
        <f>J149</f>
        <v>0</v>
      </c>
      <c r="K102" s="187"/>
      <c r="L102" s="191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86"/>
      <c r="C103" s="187"/>
      <c r="D103" s="188" t="s">
        <v>2198</v>
      </c>
      <c r="E103" s="189"/>
      <c r="F103" s="189"/>
      <c r="G103" s="189"/>
      <c r="H103" s="189"/>
      <c r="I103" s="189"/>
      <c r="J103" s="190">
        <f>J170</f>
        <v>0</v>
      </c>
      <c r="K103" s="187"/>
      <c r="L103" s="191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6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6.96" customHeight="1">
      <c r="A105" s="35"/>
      <c r="B105" s="69"/>
      <c r="C105" s="70"/>
      <c r="D105" s="70"/>
      <c r="E105" s="70"/>
      <c r="F105" s="70"/>
      <c r="G105" s="70"/>
      <c r="H105" s="70"/>
      <c r="I105" s="70"/>
      <c r="J105" s="70"/>
      <c r="K105" s="70"/>
      <c r="L105" s="6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9" s="2" customFormat="1" ht="6.96" customHeight="1">
      <c r="A109" s="35"/>
      <c r="B109" s="71"/>
      <c r="C109" s="72"/>
      <c r="D109" s="72"/>
      <c r="E109" s="72"/>
      <c r="F109" s="72"/>
      <c r="G109" s="72"/>
      <c r="H109" s="72"/>
      <c r="I109" s="72"/>
      <c r="J109" s="72"/>
      <c r="K109" s="72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24.96" customHeight="1">
      <c r="A110" s="35"/>
      <c r="B110" s="36"/>
      <c r="C110" s="20" t="s">
        <v>140</v>
      </c>
      <c r="D110" s="37"/>
      <c r="E110" s="37"/>
      <c r="F110" s="37"/>
      <c r="G110" s="37"/>
      <c r="H110" s="37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14</v>
      </c>
      <c r="D112" s="37"/>
      <c r="E112" s="37"/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6.5" customHeight="1">
      <c r="A113" s="35"/>
      <c r="B113" s="36"/>
      <c r="C113" s="37"/>
      <c r="D113" s="37"/>
      <c r="E113" s="181" t="str">
        <f>E7</f>
        <v>Denný stacionár v meste Tlmače</v>
      </c>
      <c r="F113" s="29"/>
      <c r="G113" s="29"/>
      <c r="H113" s="29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119</v>
      </c>
      <c r="D114" s="37"/>
      <c r="E114" s="37"/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6.5" customHeight="1">
      <c r="A115" s="35"/>
      <c r="B115" s="36"/>
      <c r="C115" s="37"/>
      <c r="D115" s="37"/>
      <c r="E115" s="79" t="str">
        <f>E9</f>
        <v>09 - SO 09 Prípojka plyn</v>
      </c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2" customHeight="1">
      <c r="A117" s="35"/>
      <c r="B117" s="36"/>
      <c r="C117" s="29" t="s">
        <v>18</v>
      </c>
      <c r="D117" s="37"/>
      <c r="E117" s="37"/>
      <c r="F117" s="24" t="str">
        <f>F12</f>
        <v xml:space="preserve"> </v>
      </c>
      <c r="G117" s="37"/>
      <c r="H117" s="37"/>
      <c r="I117" s="29" t="s">
        <v>20</v>
      </c>
      <c r="J117" s="82" t="str">
        <f>IF(J12="","",J12)</f>
        <v>29. 6. 2022</v>
      </c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22</v>
      </c>
      <c r="D119" s="37"/>
      <c r="E119" s="37"/>
      <c r="F119" s="24" t="str">
        <f>E15</f>
        <v xml:space="preserve"> </v>
      </c>
      <c r="G119" s="37"/>
      <c r="H119" s="37"/>
      <c r="I119" s="29" t="s">
        <v>27</v>
      </c>
      <c r="J119" s="33" t="str">
        <f>E21</f>
        <v xml:space="preserve"> </v>
      </c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5.15" customHeight="1">
      <c r="A120" s="35"/>
      <c r="B120" s="36"/>
      <c r="C120" s="29" t="s">
        <v>25</v>
      </c>
      <c r="D120" s="37"/>
      <c r="E120" s="37"/>
      <c r="F120" s="24" t="str">
        <f>IF(E18="","",E18)</f>
        <v>Vyplň údaj</v>
      </c>
      <c r="G120" s="37"/>
      <c r="H120" s="37"/>
      <c r="I120" s="29" t="s">
        <v>29</v>
      </c>
      <c r="J120" s="33" t="str">
        <f>E24</f>
        <v xml:space="preserve"> </v>
      </c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0.32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11" customFormat="1" ht="29.28" customHeight="1">
      <c r="A122" s="198"/>
      <c r="B122" s="199"/>
      <c r="C122" s="200" t="s">
        <v>141</v>
      </c>
      <c r="D122" s="201" t="s">
        <v>56</v>
      </c>
      <c r="E122" s="201" t="s">
        <v>52</v>
      </c>
      <c r="F122" s="201" t="s">
        <v>53</v>
      </c>
      <c r="G122" s="201" t="s">
        <v>142</v>
      </c>
      <c r="H122" s="201" t="s">
        <v>143</v>
      </c>
      <c r="I122" s="201" t="s">
        <v>144</v>
      </c>
      <c r="J122" s="202" t="s">
        <v>123</v>
      </c>
      <c r="K122" s="203" t="s">
        <v>145</v>
      </c>
      <c r="L122" s="204"/>
      <c r="M122" s="103" t="s">
        <v>1</v>
      </c>
      <c r="N122" s="104" t="s">
        <v>35</v>
      </c>
      <c r="O122" s="104" t="s">
        <v>146</v>
      </c>
      <c r="P122" s="104" t="s">
        <v>147</v>
      </c>
      <c r="Q122" s="104" t="s">
        <v>148</v>
      </c>
      <c r="R122" s="104" t="s">
        <v>149</v>
      </c>
      <c r="S122" s="104" t="s">
        <v>150</v>
      </c>
      <c r="T122" s="105" t="s">
        <v>151</v>
      </c>
      <c r="U122" s="198"/>
      <c r="V122" s="198"/>
      <c r="W122" s="198"/>
      <c r="X122" s="198"/>
      <c r="Y122" s="198"/>
      <c r="Z122" s="198"/>
      <c r="AA122" s="198"/>
      <c r="AB122" s="198"/>
      <c r="AC122" s="198"/>
      <c r="AD122" s="198"/>
      <c r="AE122" s="198"/>
    </row>
    <row r="123" s="2" customFormat="1" ht="22.8" customHeight="1">
      <c r="A123" s="35"/>
      <c r="B123" s="36"/>
      <c r="C123" s="110" t="s">
        <v>124</v>
      </c>
      <c r="D123" s="37"/>
      <c r="E123" s="37"/>
      <c r="F123" s="37"/>
      <c r="G123" s="37"/>
      <c r="H123" s="37"/>
      <c r="I123" s="37"/>
      <c r="J123" s="205">
        <f>BK123</f>
        <v>0</v>
      </c>
      <c r="K123" s="37"/>
      <c r="L123" s="41"/>
      <c r="M123" s="106"/>
      <c r="N123" s="206"/>
      <c r="O123" s="107"/>
      <c r="P123" s="207">
        <f>P124+P136+P144+P146+P149+P170</f>
        <v>0</v>
      </c>
      <c r="Q123" s="107"/>
      <c r="R123" s="207">
        <f>R124+R136+R144+R146+R149+R170</f>
        <v>0</v>
      </c>
      <c r="S123" s="107"/>
      <c r="T123" s="208">
        <f>T124+T136+T144+T146+T149+T170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4" t="s">
        <v>70</v>
      </c>
      <c r="AU123" s="14" t="s">
        <v>125</v>
      </c>
      <c r="BK123" s="209">
        <f>BK124+BK136+BK144+BK146+BK149+BK170</f>
        <v>0</v>
      </c>
    </row>
    <row r="124" s="12" customFormat="1" ht="25.92" customHeight="1">
      <c r="A124" s="12"/>
      <c r="B124" s="210"/>
      <c r="C124" s="211"/>
      <c r="D124" s="212" t="s">
        <v>70</v>
      </c>
      <c r="E124" s="213" t="s">
        <v>79</v>
      </c>
      <c r="F124" s="213" t="s">
        <v>155</v>
      </c>
      <c r="G124" s="211"/>
      <c r="H124" s="211"/>
      <c r="I124" s="214"/>
      <c r="J124" s="215">
        <f>BK124</f>
        <v>0</v>
      </c>
      <c r="K124" s="211"/>
      <c r="L124" s="216"/>
      <c r="M124" s="217"/>
      <c r="N124" s="218"/>
      <c r="O124" s="218"/>
      <c r="P124" s="219">
        <f>SUM(P125:P135)</f>
        <v>0</v>
      </c>
      <c r="Q124" s="218"/>
      <c r="R124" s="219">
        <f>SUM(R125:R135)</f>
        <v>0</v>
      </c>
      <c r="S124" s="218"/>
      <c r="T124" s="220">
        <f>SUM(T125:T135)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1" t="s">
        <v>79</v>
      </c>
      <c r="AT124" s="222" t="s">
        <v>70</v>
      </c>
      <c r="AU124" s="222" t="s">
        <v>71</v>
      </c>
      <c r="AY124" s="221" t="s">
        <v>154</v>
      </c>
      <c r="BK124" s="223">
        <f>SUM(BK125:BK135)</f>
        <v>0</v>
      </c>
    </row>
    <row r="125" s="2" customFormat="1" ht="21.75" customHeight="1">
      <c r="A125" s="35"/>
      <c r="B125" s="36"/>
      <c r="C125" s="226" t="s">
        <v>79</v>
      </c>
      <c r="D125" s="226" t="s">
        <v>156</v>
      </c>
      <c r="E125" s="227" t="s">
        <v>2121</v>
      </c>
      <c r="F125" s="228" t="s">
        <v>2122</v>
      </c>
      <c r="G125" s="229" t="s">
        <v>159</v>
      </c>
      <c r="H125" s="230">
        <v>24.199999999999999</v>
      </c>
      <c r="I125" s="231"/>
      <c r="J125" s="230">
        <f>ROUND(I125*H125,3)</f>
        <v>0</v>
      </c>
      <c r="K125" s="232"/>
      <c r="L125" s="41"/>
      <c r="M125" s="233" t="s">
        <v>1</v>
      </c>
      <c r="N125" s="234" t="s">
        <v>37</v>
      </c>
      <c r="O125" s="94"/>
      <c r="P125" s="235">
        <f>O125*H125</f>
        <v>0</v>
      </c>
      <c r="Q125" s="235">
        <v>0</v>
      </c>
      <c r="R125" s="235">
        <f>Q125*H125</f>
        <v>0</v>
      </c>
      <c r="S125" s="235">
        <v>0</v>
      </c>
      <c r="T125" s="236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37" t="s">
        <v>160</v>
      </c>
      <c r="AT125" s="237" t="s">
        <v>156</v>
      </c>
      <c r="AU125" s="237" t="s">
        <v>79</v>
      </c>
      <c r="AY125" s="14" t="s">
        <v>154</v>
      </c>
      <c r="BE125" s="238">
        <f>IF(N125="základná",J125,0)</f>
        <v>0</v>
      </c>
      <c r="BF125" s="238">
        <f>IF(N125="znížená",J125,0)</f>
        <v>0</v>
      </c>
      <c r="BG125" s="238">
        <f>IF(N125="zákl. prenesená",J125,0)</f>
        <v>0</v>
      </c>
      <c r="BH125" s="238">
        <f>IF(N125="zníž. prenesená",J125,0)</f>
        <v>0</v>
      </c>
      <c r="BI125" s="238">
        <f>IF(N125="nulová",J125,0)</f>
        <v>0</v>
      </c>
      <c r="BJ125" s="14" t="s">
        <v>161</v>
      </c>
      <c r="BK125" s="239">
        <f>ROUND(I125*H125,3)</f>
        <v>0</v>
      </c>
      <c r="BL125" s="14" t="s">
        <v>160</v>
      </c>
      <c r="BM125" s="237" t="s">
        <v>161</v>
      </c>
    </row>
    <row r="126" s="2" customFormat="1" ht="37.8" customHeight="1">
      <c r="A126" s="35"/>
      <c r="B126" s="36"/>
      <c r="C126" s="226" t="s">
        <v>161</v>
      </c>
      <c r="D126" s="226" t="s">
        <v>156</v>
      </c>
      <c r="E126" s="227" t="s">
        <v>2123</v>
      </c>
      <c r="F126" s="228" t="s">
        <v>2124</v>
      </c>
      <c r="G126" s="229" t="s">
        <v>159</v>
      </c>
      <c r="H126" s="230">
        <v>24.199999999999999</v>
      </c>
      <c r="I126" s="231"/>
      <c r="J126" s="230">
        <f>ROUND(I126*H126,3)</f>
        <v>0</v>
      </c>
      <c r="K126" s="232"/>
      <c r="L126" s="41"/>
      <c r="M126" s="233" t="s">
        <v>1</v>
      </c>
      <c r="N126" s="234" t="s">
        <v>37</v>
      </c>
      <c r="O126" s="94"/>
      <c r="P126" s="235">
        <f>O126*H126</f>
        <v>0</v>
      </c>
      <c r="Q126" s="235">
        <v>0</v>
      </c>
      <c r="R126" s="235">
        <f>Q126*H126</f>
        <v>0</v>
      </c>
      <c r="S126" s="235">
        <v>0</v>
      </c>
      <c r="T126" s="236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37" t="s">
        <v>160</v>
      </c>
      <c r="AT126" s="237" t="s">
        <v>156</v>
      </c>
      <c r="AU126" s="237" t="s">
        <v>79</v>
      </c>
      <c r="AY126" s="14" t="s">
        <v>154</v>
      </c>
      <c r="BE126" s="238">
        <f>IF(N126="základná",J126,0)</f>
        <v>0</v>
      </c>
      <c r="BF126" s="238">
        <f>IF(N126="znížená",J126,0)</f>
        <v>0</v>
      </c>
      <c r="BG126" s="238">
        <f>IF(N126="zákl. prenesená",J126,0)</f>
        <v>0</v>
      </c>
      <c r="BH126" s="238">
        <f>IF(N126="zníž. prenesená",J126,0)</f>
        <v>0</v>
      </c>
      <c r="BI126" s="238">
        <f>IF(N126="nulová",J126,0)</f>
        <v>0</v>
      </c>
      <c r="BJ126" s="14" t="s">
        <v>161</v>
      </c>
      <c r="BK126" s="239">
        <f>ROUND(I126*H126,3)</f>
        <v>0</v>
      </c>
      <c r="BL126" s="14" t="s">
        <v>160</v>
      </c>
      <c r="BM126" s="237" t="s">
        <v>160</v>
      </c>
    </row>
    <row r="127" s="2" customFormat="1" ht="24.15" customHeight="1">
      <c r="A127" s="35"/>
      <c r="B127" s="36"/>
      <c r="C127" s="226" t="s">
        <v>164</v>
      </c>
      <c r="D127" s="226" t="s">
        <v>156</v>
      </c>
      <c r="E127" s="227" t="s">
        <v>1438</v>
      </c>
      <c r="F127" s="228" t="s">
        <v>1439</v>
      </c>
      <c r="G127" s="229" t="s">
        <v>167</v>
      </c>
      <c r="H127" s="230">
        <v>121</v>
      </c>
      <c r="I127" s="231"/>
      <c r="J127" s="230">
        <f>ROUND(I127*H127,3)</f>
        <v>0</v>
      </c>
      <c r="K127" s="232"/>
      <c r="L127" s="41"/>
      <c r="M127" s="233" t="s">
        <v>1</v>
      </c>
      <c r="N127" s="234" t="s">
        <v>37</v>
      </c>
      <c r="O127" s="94"/>
      <c r="P127" s="235">
        <f>O127*H127</f>
        <v>0</v>
      </c>
      <c r="Q127" s="235">
        <v>0</v>
      </c>
      <c r="R127" s="235">
        <f>Q127*H127</f>
        <v>0</v>
      </c>
      <c r="S127" s="235">
        <v>0</v>
      </c>
      <c r="T127" s="236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7" t="s">
        <v>160</v>
      </c>
      <c r="AT127" s="237" t="s">
        <v>156</v>
      </c>
      <c r="AU127" s="237" t="s">
        <v>79</v>
      </c>
      <c r="AY127" s="14" t="s">
        <v>154</v>
      </c>
      <c r="BE127" s="238">
        <f>IF(N127="základná",J127,0)</f>
        <v>0</v>
      </c>
      <c r="BF127" s="238">
        <f>IF(N127="znížená",J127,0)</f>
        <v>0</v>
      </c>
      <c r="BG127" s="238">
        <f>IF(N127="zákl. prenesená",J127,0)</f>
        <v>0</v>
      </c>
      <c r="BH127" s="238">
        <f>IF(N127="zníž. prenesená",J127,0)</f>
        <v>0</v>
      </c>
      <c r="BI127" s="238">
        <f>IF(N127="nulová",J127,0)</f>
        <v>0</v>
      </c>
      <c r="BJ127" s="14" t="s">
        <v>161</v>
      </c>
      <c r="BK127" s="239">
        <f>ROUND(I127*H127,3)</f>
        <v>0</v>
      </c>
      <c r="BL127" s="14" t="s">
        <v>160</v>
      </c>
      <c r="BM127" s="237" t="s">
        <v>168</v>
      </c>
    </row>
    <row r="128" s="2" customFormat="1" ht="24.15" customHeight="1">
      <c r="A128" s="35"/>
      <c r="B128" s="36"/>
      <c r="C128" s="226" t="s">
        <v>160</v>
      </c>
      <c r="D128" s="226" t="s">
        <v>156</v>
      </c>
      <c r="E128" s="227" t="s">
        <v>1440</v>
      </c>
      <c r="F128" s="228" t="s">
        <v>1441</v>
      </c>
      <c r="G128" s="229" t="s">
        <v>167</v>
      </c>
      <c r="H128" s="230">
        <v>121</v>
      </c>
      <c r="I128" s="231"/>
      <c r="J128" s="230">
        <f>ROUND(I128*H128,3)</f>
        <v>0</v>
      </c>
      <c r="K128" s="232"/>
      <c r="L128" s="41"/>
      <c r="M128" s="233" t="s">
        <v>1</v>
      </c>
      <c r="N128" s="234" t="s">
        <v>37</v>
      </c>
      <c r="O128" s="94"/>
      <c r="P128" s="235">
        <f>O128*H128</f>
        <v>0</v>
      </c>
      <c r="Q128" s="235">
        <v>0</v>
      </c>
      <c r="R128" s="235">
        <f>Q128*H128</f>
        <v>0</v>
      </c>
      <c r="S128" s="235">
        <v>0</v>
      </c>
      <c r="T128" s="236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7" t="s">
        <v>160</v>
      </c>
      <c r="AT128" s="237" t="s">
        <v>156</v>
      </c>
      <c r="AU128" s="237" t="s">
        <v>79</v>
      </c>
      <c r="AY128" s="14" t="s">
        <v>154</v>
      </c>
      <c r="BE128" s="238">
        <f>IF(N128="základná",J128,0)</f>
        <v>0</v>
      </c>
      <c r="BF128" s="238">
        <f>IF(N128="znížená",J128,0)</f>
        <v>0</v>
      </c>
      <c r="BG128" s="238">
        <f>IF(N128="zákl. prenesená",J128,0)</f>
        <v>0</v>
      </c>
      <c r="BH128" s="238">
        <f>IF(N128="zníž. prenesená",J128,0)</f>
        <v>0</v>
      </c>
      <c r="BI128" s="238">
        <f>IF(N128="nulová",J128,0)</f>
        <v>0</v>
      </c>
      <c r="BJ128" s="14" t="s">
        <v>161</v>
      </c>
      <c r="BK128" s="239">
        <f>ROUND(I128*H128,3)</f>
        <v>0</v>
      </c>
      <c r="BL128" s="14" t="s">
        <v>160</v>
      </c>
      <c r="BM128" s="237" t="s">
        <v>171</v>
      </c>
    </row>
    <row r="129" s="2" customFormat="1" ht="33" customHeight="1">
      <c r="A129" s="35"/>
      <c r="B129" s="36"/>
      <c r="C129" s="226" t="s">
        <v>172</v>
      </c>
      <c r="D129" s="226" t="s">
        <v>156</v>
      </c>
      <c r="E129" s="227" t="s">
        <v>1442</v>
      </c>
      <c r="F129" s="228" t="s">
        <v>1443</v>
      </c>
      <c r="G129" s="229" t="s">
        <v>159</v>
      </c>
      <c r="H129" s="230">
        <v>10.890000000000001</v>
      </c>
      <c r="I129" s="231"/>
      <c r="J129" s="230">
        <f>ROUND(I129*H129,3)</f>
        <v>0</v>
      </c>
      <c r="K129" s="232"/>
      <c r="L129" s="41"/>
      <c r="M129" s="233" t="s">
        <v>1</v>
      </c>
      <c r="N129" s="234" t="s">
        <v>37</v>
      </c>
      <c r="O129" s="94"/>
      <c r="P129" s="235">
        <f>O129*H129</f>
        <v>0</v>
      </c>
      <c r="Q129" s="235">
        <v>0</v>
      </c>
      <c r="R129" s="235">
        <f>Q129*H129</f>
        <v>0</v>
      </c>
      <c r="S129" s="235">
        <v>0</v>
      </c>
      <c r="T129" s="236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7" t="s">
        <v>160</v>
      </c>
      <c r="AT129" s="237" t="s">
        <v>156</v>
      </c>
      <c r="AU129" s="237" t="s">
        <v>79</v>
      </c>
      <c r="AY129" s="14" t="s">
        <v>154</v>
      </c>
      <c r="BE129" s="238">
        <f>IF(N129="základná",J129,0)</f>
        <v>0</v>
      </c>
      <c r="BF129" s="238">
        <f>IF(N129="znížená",J129,0)</f>
        <v>0</v>
      </c>
      <c r="BG129" s="238">
        <f>IF(N129="zákl. prenesená",J129,0)</f>
        <v>0</v>
      </c>
      <c r="BH129" s="238">
        <f>IF(N129="zníž. prenesená",J129,0)</f>
        <v>0</v>
      </c>
      <c r="BI129" s="238">
        <f>IF(N129="nulová",J129,0)</f>
        <v>0</v>
      </c>
      <c r="BJ129" s="14" t="s">
        <v>161</v>
      </c>
      <c r="BK129" s="239">
        <f>ROUND(I129*H129,3)</f>
        <v>0</v>
      </c>
      <c r="BL129" s="14" t="s">
        <v>160</v>
      </c>
      <c r="BM129" s="237" t="s">
        <v>112</v>
      </c>
    </row>
    <row r="130" s="2" customFormat="1" ht="37.8" customHeight="1">
      <c r="A130" s="35"/>
      <c r="B130" s="36"/>
      <c r="C130" s="226" t="s">
        <v>168</v>
      </c>
      <c r="D130" s="226" t="s">
        <v>156</v>
      </c>
      <c r="E130" s="227" t="s">
        <v>1444</v>
      </c>
      <c r="F130" s="228" t="s">
        <v>1445</v>
      </c>
      <c r="G130" s="229" t="s">
        <v>159</v>
      </c>
      <c r="H130" s="230">
        <v>32.670000000000002</v>
      </c>
      <c r="I130" s="231"/>
      <c r="J130" s="230">
        <f>ROUND(I130*H130,3)</f>
        <v>0</v>
      </c>
      <c r="K130" s="232"/>
      <c r="L130" s="41"/>
      <c r="M130" s="233" t="s">
        <v>1</v>
      </c>
      <c r="N130" s="234" t="s">
        <v>37</v>
      </c>
      <c r="O130" s="94"/>
      <c r="P130" s="235">
        <f>O130*H130</f>
        <v>0</v>
      </c>
      <c r="Q130" s="235">
        <v>0</v>
      </c>
      <c r="R130" s="235">
        <f>Q130*H130</f>
        <v>0</v>
      </c>
      <c r="S130" s="235">
        <v>0</v>
      </c>
      <c r="T130" s="236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7" t="s">
        <v>160</v>
      </c>
      <c r="AT130" s="237" t="s">
        <v>156</v>
      </c>
      <c r="AU130" s="237" t="s">
        <v>79</v>
      </c>
      <c r="AY130" s="14" t="s">
        <v>154</v>
      </c>
      <c r="BE130" s="238">
        <f>IF(N130="základná",J130,0)</f>
        <v>0</v>
      </c>
      <c r="BF130" s="238">
        <f>IF(N130="znížená",J130,0)</f>
        <v>0</v>
      </c>
      <c r="BG130" s="238">
        <f>IF(N130="zákl. prenesená",J130,0)</f>
        <v>0</v>
      </c>
      <c r="BH130" s="238">
        <f>IF(N130="zníž. prenesená",J130,0)</f>
        <v>0</v>
      </c>
      <c r="BI130" s="238">
        <f>IF(N130="nulová",J130,0)</f>
        <v>0</v>
      </c>
      <c r="BJ130" s="14" t="s">
        <v>161</v>
      </c>
      <c r="BK130" s="239">
        <f>ROUND(I130*H130,3)</f>
        <v>0</v>
      </c>
      <c r="BL130" s="14" t="s">
        <v>160</v>
      </c>
      <c r="BM130" s="237" t="s">
        <v>177</v>
      </c>
    </row>
    <row r="131" s="2" customFormat="1" ht="16.5" customHeight="1">
      <c r="A131" s="35"/>
      <c r="B131" s="36"/>
      <c r="C131" s="226" t="s">
        <v>178</v>
      </c>
      <c r="D131" s="226" t="s">
        <v>156</v>
      </c>
      <c r="E131" s="227" t="s">
        <v>1446</v>
      </c>
      <c r="F131" s="228" t="s">
        <v>187</v>
      </c>
      <c r="G131" s="229" t="s">
        <v>159</v>
      </c>
      <c r="H131" s="230">
        <v>10.890000000000001</v>
      </c>
      <c r="I131" s="231"/>
      <c r="J131" s="230">
        <f>ROUND(I131*H131,3)</f>
        <v>0</v>
      </c>
      <c r="K131" s="232"/>
      <c r="L131" s="41"/>
      <c r="M131" s="233" t="s">
        <v>1</v>
      </c>
      <c r="N131" s="234" t="s">
        <v>37</v>
      </c>
      <c r="O131" s="94"/>
      <c r="P131" s="235">
        <f>O131*H131</f>
        <v>0</v>
      </c>
      <c r="Q131" s="235">
        <v>0</v>
      </c>
      <c r="R131" s="235">
        <f>Q131*H131</f>
        <v>0</v>
      </c>
      <c r="S131" s="235">
        <v>0</v>
      </c>
      <c r="T131" s="236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7" t="s">
        <v>160</v>
      </c>
      <c r="AT131" s="237" t="s">
        <v>156</v>
      </c>
      <c r="AU131" s="237" t="s">
        <v>79</v>
      </c>
      <c r="AY131" s="14" t="s">
        <v>154</v>
      </c>
      <c r="BE131" s="238">
        <f>IF(N131="základná",J131,0)</f>
        <v>0</v>
      </c>
      <c r="BF131" s="238">
        <f>IF(N131="znížená",J131,0)</f>
        <v>0</v>
      </c>
      <c r="BG131" s="238">
        <f>IF(N131="zákl. prenesená",J131,0)</f>
        <v>0</v>
      </c>
      <c r="BH131" s="238">
        <f>IF(N131="zníž. prenesená",J131,0)</f>
        <v>0</v>
      </c>
      <c r="BI131" s="238">
        <f>IF(N131="nulová",J131,0)</f>
        <v>0</v>
      </c>
      <c r="BJ131" s="14" t="s">
        <v>161</v>
      </c>
      <c r="BK131" s="239">
        <f>ROUND(I131*H131,3)</f>
        <v>0</v>
      </c>
      <c r="BL131" s="14" t="s">
        <v>160</v>
      </c>
      <c r="BM131" s="237" t="s">
        <v>181</v>
      </c>
    </row>
    <row r="132" s="2" customFormat="1" ht="24.15" customHeight="1">
      <c r="A132" s="35"/>
      <c r="B132" s="36"/>
      <c r="C132" s="226" t="s">
        <v>171</v>
      </c>
      <c r="D132" s="226" t="s">
        <v>156</v>
      </c>
      <c r="E132" s="227" t="s">
        <v>1447</v>
      </c>
      <c r="F132" s="228" t="s">
        <v>190</v>
      </c>
      <c r="G132" s="229" t="s">
        <v>191</v>
      </c>
      <c r="H132" s="230">
        <v>20.690999999999999</v>
      </c>
      <c r="I132" s="231"/>
      <c r="J132" s="230">
        <f>ROUND(I132*H132,3)</f>
        <v>0</v>
      </c>
      <c r="K132" s="232"/>
      <c r="L132" s="41"/>
      <c r="M132" s="233" t="s">
        <v>1</v>
      </c>
      <c r="N132" s="234" t="s">
        <v>37</v>
      </c>
      <c r="O132" s="94"/>
      <c r="P132" s="235">
        <f>O132*H132</f>
        <v>0</v>
      </c>
      <c r="Q132" s="235">
        <v>0</v>
      </c>
      <c r="R132" s="235">
        <f>Q132*H132</f>
        <v>0</v>
      </c>
      <c r="S132" s="235">
        <v>0</v>
      </c>
      <c r="T132" s="236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7" t="s">
        <v>160</v>
      </c>
      <c r="AT132" s="237" t="s">
        <v>156</v>
      </c>
      <c r="AU132" s="237" t="s">
        <v>79</v>
      </c>
      <c r="AY132" s="14" t="s">
        <v>154</v>
      </c>
      <c r="BE132" s="238">
        <f>IF(N132="základná",J132,0)</f>
        <v>0</v>
      </c>
      <c r="BF132" s="238">
        <f>IF(N132="znížená",J132,0)</f>
        <v>0</v>
      </c>
      <c r="BG132" s="238">
        <f>IF(N132="zákl. prenesená",J132,0)</f>
        <v>0</v>
      </c>
      <c r="BH132" s="238">
        <f>IF(N132="zníž. prenesená",J132,0)</f>
        <v>0</v>
      </c>
      <c r="BI132" s="238">
        <f>IF(N132="nulová",J132,0)</f>
        <v>0</v>
      </c>
      <c r="BJ132" s="14" t="s">
        <v>161</v>
      </c>
      <c r="BK132" s="239">
        <f>ROUND(I132*H132,3)</f>
        <v>0</v>
      </c>
      <c r="BL132" s="14" t="s">
        <v>160</v>
      </c>
      <c r="BM132" s="237" t="s">
        <v>184</v>
      </c>
    </row>
    <row r="133" s="2" customFormat="1" ht="24.15" customHeight="1">
      <c r="A133" s="35"/>
      <c r="B133" s="36"/>
      <c r="C133" s="226" t="s">
        <v>185</v>
      </c>
      <c r="D133" s="226" t="s">
        <v>156</v>
      </c>
      <c r="E133" s="227" t="s">
        <v>2133</v>
      </c>
      <c r="F133" s="228" t="s">
        <v>2134</v>
      </c>
      <c r="G133" s="229" t="s">
        <v>159</v>
      </c>
      <c r="H133" s="230">
        <v>13.310000000000001</v>
      </c>
      <c r="I133" s="231"/>
      <c r="J133" s="230">
        <f>ROUND(I133*H133,3)</f>
        <v>0</v>
      </c>
      <c r="K133" s="232"/>
      <c r="L133" s="41"/>
      <c r="M133" s="233" t="s">
        <v>1</v>
      </c>
      <c r="N133" s="234" t="s">
        <v>37</v>
      </c>
      <c r="O133" s="94"/>
      <c r="P133" s="235">
        <f>O133*H133</f>
        <v>0</v>
      </c>
      <c r="Q133" s="235">
        <v>0</v>
      </c>
      <c r="R133" s="235">
        <f>Q133*H133</f>
        <v>0</v>
      </c>
      <c r="S133" s="235">
        <v>0</v>
      </c>
      <c r="T133" s="236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7" t="s">
        <v>160</v>
      </c>
      <c r="AT133" s="237" t="s">
        <v>156</v>
      </c>
      <c r="AU133" s="237" t="s">
        <v>79</v>
      </c>
      <c r="AY133" s="14" t="s">
        <v>154</v>
      </c>
      <c r="BE133" s="238">
        <f>IF(N133="základná",J133,0)</f>
        <v>0</v>
      </c>
      <c r="BF133" s="238">
        <f>IF(N133="znížená",J133,0)</f>
        <v>0</v>
      </c>
      <c r="BG133" s="238">
        <f>IF(N133="zákl. prenesená",J133,0)</f>
        <v>0</v>
      </c>
      <c r="BH133" s="238">
        <f>IF(N133="zníž. prenesená",J133,0)</f>
        <v>0</v>
      </c>
      <c r="BI133" s="238">
        <f>IF(N133="nulová",J133,0)</f>
        <v>0</v>
      </c>
      <c r="BJ133" s="14" t="s">
        <v>161</v>
      </c>
      <c r="BK133" s="239">
        <f>ROUND(I133*H133,3)</f>
        <v>0</v>
      </c>
      <c r="BL133" s="14" t="s">
        <v>160</v>
      </c>
      <c r="BM133" s="237" t="s">
        <v>188</v>
      </c>
    </row>
    <row r="134" s="2" customFormat="1" ht="24.15" customHeight="1">
      <c r="A134" s="35"/>
      <c r="B134" s="36"/>
      <c r="C134" s="226" t="s">
        <v>112</v>
      </c>
      <c r="D134" s="226" t="s">
        <v>156</v>
      </c>
      <c r="E134" s="227" t="s">
        <v>1450</v>
      </c>
      <c r="F134" s="228" t="s">
        <v>1451</v>
      </c>
      <c r="G134" s="229" t="s">
        <v>159</v>
      </c>
      <c r="H134" s="230">
        <v>6.0499999999999998</v>
      </c>
      <c r="I134" s="231"/>
      <c r="J134" s="230">
        <f>ROUND(I134*H134,3)</f>
        <v>0</v>
      </c>
      <c r="K134" s="232"/>
      <c r="L134" s="41"/>
      <c r="M134" s="233" t="s">
        <v>1</v>
      </c>
      <c r="N134" s="234" t="s">
        <v>37</v>
      </c>
      <c r="O134" s="94"/>
      <c r="P134" s="235">
        <f>O134*H134</f>
        <v>0</v>
      </c>
      <c r="Q134" s="235">
        <v>0</v>
      </c>
      <c r="R134" s="235">
        <f>Q134*H134</f>
        <v>0</v>
      </c>
      <c r="S134" s="235">
        <v>0</v>
      </c>
      <c r="T134" s="236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7" t="s">
        <v>160</v>
      </c>
      <c r="AT134" s="237" t="s">
        <v>156</v>
      </c>
      <c r="AU134" s="237" t="s">
        <v>79</v>
      </c>
      <c r="AY134" s="14" t="s">
        <v>154</v>
      </c>
      <c r="BE134" s="238">
        <f>IF(N134="základná",J134,0)</f>
        <v>0</v>
      </c>
      <c r="BF134" s="238">
        <f>IF(N134="znížená",J134,0)</f>
        <v>0</v>
      </c>
      <c r="BG134" s="238">
        <f>IF(N134="zákl. prenesená",J134,0)</f>
        <v>0</v>
      </c>
      <c r="BH134" s="238">
        <f>IF(N134="zníž. prenesená",J134,0)</f>
        <v>0</v>
      </c>
      <c r="BI134" s="238">
        <f>IF(N134="nulová",J134,0)</f>
        <v>0</v>
      </c>
      <c r="BJ134" s="14" t="s">
        <v>161</v>
      </c>
      <c r="BK134" s="239">
        <f>ROUND(I134*H134,3)</f>
        <v>0</v>
      </c>
      <c r="BL134" s="14" t="s">
        <v>160</v>
      </c>
      <c r="BM134" s="237" t="s">
        <v>7</v>
      </c>
    </row>
    <row r="135" s="2" customFormat="1" ht="16.5" customHeight="1">
      <c r="A135" s="35"/>
      <c r="B135" s="36"/>
      <c r="C135" s="240" t="s">
        <v>115</v>
      </c>
      <c r="D135" s="240" t="s">
        <v>195</v>
      </c>
      <c r="E135" s="241" t="s">
        <v>1452</v>
      </c>
      <c r="F135" s="242" t="s">
        <v>1453</v>
      </c>
      <c r="G135" s="243" t="s">
        <v>191</v>
      </c>
      <c r="H135" s="244">
        <v>11.494999999999999</v>
      </c>
      <c r="I135" s="245"/>
      <c r="J135" s="244">
        <f>ROUND(I135*H135,3)</f>
        <v>0</v>
      </c>
      <c r="K135" s="246"/>
      <c r="L135" s="247"/>
      <c r="M135" s="248" t="s">
        <v>1</v>
      </c>
      <c r="N135" s="249" t="s">
        <v>37</v>
      </c>
      <c r="O135" s="94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6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7" t="s">
        <v>171</v>
      </c>
      <c r="AT135" s="237" t="s">
        <v>195</v>
      </c>
      <c r="AU135" s="237" t="s">
        <v>79</v>
      </c>
      <c r="AY135" s="14" t="s">
        <v>154</v>
      </c>
      <c r="BE135" s="238">
        <f>IF(N135="základná",J135,0)</f>
        <v>0</v>
      </c>
      <c r="BF135" s="238">
        <f>IF(N135="znížená",J135,0)</f>
        <v>0</v>
      </c>
      <c r="BG135" s="238">
        <f>IF(N135="zákl. prenesená",J135,0)</f>
        <v>0</v>
      </c>
      <c r="BH135" s="238">
        <f>IF(N135="zníž. prenesená",J135,0)</f>
        <v>0</v>
      </c>
      <c r="BI135" s="238">
        <f>IF(N135="nulová",J135,0)</f>
        <v>0</v>
      </c>
      <c r="BJ135" s="14" t="s">
        <v>161</v>
      </c>
      <c r="BK135" s="239">
        <f>ROUND(I135*H135,3)</f>
        <v>0</v>
      </c>
      <c r="BL135" s="14" t="s">
        <v>160</v>
      </c>
      <c r="BM135" s="237" t="s">
        <v>194</v>
      </c>
    </row>
    <row r="136" s="12" customFormat="1" ht="25.92" customHeight="1">
      <c r="A136" s="12"/>
      <c r="B136" s="210"/>
      <c r="C136" s="211"/>
      <c r="D136" s="212" t="s">
        <v>70</v>
      </c>
      <c r="E136" s="213" t="s">
        <v>171</v>
      </c>
      <c r="F136" s="213" t="s">
        <v>2135</v>
      </c>
      <c r="G136" s="211"/>
      <c r="H136" s="211"/>
      <c r="I136" s="214"/>
      <c r="J136" s="215">
        <f>BK136</f>
        <v>0</v>
      </c>
      <c r="K136" s="211"/>
      <c r="L136" s="216"/>
      <c r="M136" s="217"/>
      <c r="N136" s="218"/>
      <c r="O136" s="218"/>
      <c r="P136" s="219">
        <f>SUM(P137:P143)</f>
        <v>0</v>
      </c>
      <c r="Q136" s="218"/>
      <c r="R136" s="219">
        <f>SUM(R137:R143)</f>
        <v>0</v>
      </c>
      <c r="S136" s="218"/>
      <c r="T136" s="220">
        <f>SUM(T137:T143)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1" t="s">
        <v>79</v>
      </c>
      <c r="AT136" s="222" t="s">
        <v>70</v>
      </c>
      <c r="AU136" s="222" t="s">
        <v>71</v>
      </c>
      <c r="AY136" s="221" t="s">
        <v>154</v>
      </c>
      <c r="BK136" s="223">
        <f>SUM(BK137:BK143)</f>
        <v>0</v>
      </c>
    </row>
    <row r="137" s="2" customFormat="1" ht="24.15" customHeight="1">
      <c r="A137" s="35"/>
      <c r="B137" s="36"/>
      <c r="C137" s="226" t="s">
        <v>177</v>
      </c>
      <c r="D137" s="226" t="s">
        <v>156</v>
      </c>
      <c r="E137" s="227" t="s">
        <v>2199</v>
      </c>
      <c r="F137" s="228" t="s">
        <v>2200</v>
      </c>
      <c r="G137" s="229" t="s">
        <v>309</v>
      </c>
      <c r="H137" s="230">
        <v>60.5</v>
      </c>
      <c r="I137" s="231"/>
      <c r="J137" s="230">
        <f>ROUND(I137*H137,3)</f>
        <v>0</v>
      </c>
      <c r="K137" s="232"/>
      <c r="L137" s="41"/>
      <c r="M137" s="233" t="s">
        <v>1</v>
      </c>
      <c r="N137" s="234" t="s">
        <v>37</v>
      </c>
      <c r="O137" s="94"/>
      <c r="P137" s="235">
        <f>O137*H137</f>
        <v>0</v>
      </c>
      <c r="Q137" s="235">
        <v>0</v>
      </c>
      <c r="R137" s="235">
        <f>Q137*H137</f>
        <v>0</v>
      </c>
      <c r="S137" s="235">
        <v>0</v>
      </c>
      <c r="T137" s="236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7" t="s">
        <v>160</v>
      </c>
      <c r="AT137" s="237" t="s">
        <v>156</v>
      </c>
      <c r="AU137" s="237" t="s">
        <v>79</v>
      </c>
      <c r="AY137" s="14" t="s">
        <v>154</v>
      </c>
      <c r="BE137" s="238">
        <f>IF(N137="základná",J137,0)</f>
        <v>0</v>
      </c>
      <c r="BF137" s="238">
        <f>IF(N137="znížená",J137,0)</f>
        <v>0</v>
      </c>
      <c r="BG137" s="238">
        <f>IF(N137="zákl. prenesená",J137,0)</f>
        <v>0</v>
      </c>
      <c r="BH137" s="238">
        <f>IF(N137="zníž. prenesená",J137,0)</f>
        <v>0</v>
      </c>
      <c r="BI137" s="238">
        <f>IF(N137="nulová",J137,0)</f>
        <v>0</v>
      </c>
      <c r="BJ137" s="14" t="s">
        <v>161</v>
      </c>
      <c r="BK137" s="239">
        <f>ROUND(I137*H137,3)</f>
        <v>0</v>
      </c>
      <c r="BL137" s="14" t="s">
        <v>160</v>
      </c>
      <c r="BM137" s="237" t="s">
        <v>198</v>
      </c>
    </row>
    <row r="138" s="2" customFormat="1" ht="21.75" customHeight="1">
      <c r="A138" s="35"/>
      <c r="B138" s="36"/>
      <c r="C138" s="240" t="s">
        <v>200</v>
      </c>
      <c r="D138" s="240" t="s">
        <v>195</v>
      </c>
      <c r="E138" s="241" t="s">
        <v>2201</v>
      </c>
      <c r="F138" s="242" t="s">
        <v>2202</v>
      </c>
      <c r="G138" s="243" t="s">
        <v>309</v>
      </c>
      <c r="H138" s="244">
        <v>60.5</v>
      </c>
      <c r="I138" s="245"/>
      <c r="J138" s="244">
        <f>ROUND(I138*H138,3)</f>
        <v>0</v>
      </c>
      <c r="K138" s="246"/>
      <c r="L138" s="247"/>
      <c r="M138" s="248" t="s">
        <v>1</v>
      </c>
      <c r="N138" s="249" t="s">
        <v>37</v>
      </c>
      <c r="O138" s="94"/>
      <c r="P138" s="235">
        <f>O138*H138</f>
        <v>0</v>
      </c>
      <c r="Q138" s="235">
        <v>0</v>
      </c>
      <c r="R138" s="235">
        <f>Q138*H138</f>
        <v>0</v>
      </c>
      <c r="S138" s="235">
        <v>0</v>
      </c>
      <c r="T138" s="236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7" t="s">
        <v>171</v>
      </c>
      <c r="AT138" s="237" t="s">
        <v>195</v>
      </c>
      <c r="AU138" s="237" t="s">
        <v>79</v>
      </c>
      <c r="AY138" s="14" t="s">
        <v>154</v>
      </c>
      <c r="BE138" s="238">
        <f>IF(N138="základná",J138,0)</f>
        <v>0</v>
      </c>
      <c r="BF138" s="238">
        <f>IF(N138="znížená",J138,0)</f>
        <v>0</v>
      </c>
      <c r="BG138" s="238">
        <f>IF(N138="zákl. prenesená",J138,0)</f>
        <v>0</v>
      </c>
      <c r="BH138" s="238">
        <f>IF(N138="zníž. prenesená",J138,0)</f>
        <v>0</v>
      </c>
      <c r="BI138" s="238">
        <f>IF(N138="nulová",J138,0)</f>
        <v>0</v>
      </c>
      <c r="BJ138" s="14" t="s">
        <v>161</v>
      </c>
      <c r="BK138" s="239">
        <f>ROUND(I138*H138,3)</f>
        <v>0</v>
      </c>
      <c r="BL138" s="14" t="s">
        <v>160</v>
      </c>
      <c r="BM138" s="237" t="s">
        <v>203</v>
      </c>
    </row>
    <row r="139" s="2" customFormat="1" ht="24.15" customHeight="1">
      <c r="A139" s="35"/>
      <c r="B139" s="36"/>
      <c r="C139" s="240" t="s">
        <v>181</v>
      </c>
      <c r="D139" s="240" t="s">
        <v>195</v>
      </c>
      <c r="E139" s="241" t="s">
        <v>2203</v>
      </c>
      <c r="F139" s="242" t="s">
        <v>2204</v>
      </c>
      <c r="G139" s="243" t="s">
        <v>262</v>
      </c>
      <c r="H139" s="244">
        <v>1</v>
      </c>
      <c r="I139" s="245"/>
      <c r="J139" s="244">
        <f>ROUND(I139*H139,3)</f>
        <v>0</v>
      </c>
      <c r="K139" s="246"/>
      <c r="L139" s="247"/>
      <c r="M139" s="248" t="s">
        <v>1</v>
      </c>
      <c r="N139" s="249" t="s">
        <v>37</v>
      </c>
      <c r="O139" s="94"/>
      <c r="P139" s="235">
        <f>O139*H139</f>
        <v>0</v>
      </c>
      <c r="Q139" s="235">
        <v>0</v>
      </c>
      <c r="R139" s="235">
        <f>Q139*H139</f>
        <v>0</v>
      </c>
      <c r="S139" s="235">
        <v>0</v>
      </c>
      <c r="T139" s="236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7" t="s">
        <v>171</v>
      </c>
      <c r="AT139" s="237" t="s">
        <v>195</v>
      </c>
      <c r="AU139" s="237" t="s">
        <v>79</v>
      </c>
      <c r="AY139" s="14" t="s">
        <v>154</v>
      </c>
      <c r="BE139" s="238">
        <f>IF(N139="základná",J139,0)</f>
        <v>0</v>
      </c>
      <c r="BF139" s="238">
        <f>IF(N139="znížená",J139,0)</f>
        <v>0</v>
      </c>
      <c r="BG139" s="238">
        <f>IF(N139="zákl. prenesená",J139,0)</f>
        <v>0</v>
      </c>
      <c r="BH139" s="238">
        <f>IF(N139="zníž. prenesená",J139,0)</f>
        <v>0</v>
      </c>
      <c r="BI139" s="238">
        <f>IF(N139="nulová",J139,0)</f>
        <v>0</v>
      </c>
      <c r="BJ139" s="14" t="s">
        <v>161</v>
      </c>
      <c r="BK139" s="239">
        <f>ROUND(I139*H139,3)</f>
        <v>0</v>
      </c>
      <c r="BL139" s="14" t="s">
        <v>160</v>
      </c>
      <c r="BM139" s="237" t="s">
        <v>206</v>
      </c>
    </row>
    <row r="140" s="2" customFormat="1" ht="24.15" customHeight="1">
      <c r="A140" s="35"/>
      <c r="B140" s="36"/>
      <c r="C140" s="226" t="s">
        <v>207</v>
      </c>
      <c r="D140" s="226" t="s">
        <v>156</v>
      </c>
      <c r="E140" s="227" t="s">
        <v>2205</v>
      </c>
      <c r="F140" s="228" t="s">
        <v>2206</v>
      </c>
      <c r="G140" s="229" t="s">
        <v>262</v>
      </c>
      <c r="H140" s="230">
        <v>1</v>
      </c>
      <c r="I140" s="231"/>
      <c r="J140" s="230">
        <f>ROUND(I140*H140,3)</f>
        <v>0</v>
      </c>
      <c r="K140" s="232"/>
      <c r="L140" s="41"/>
      <c r="M140" s="233" t="s">
        <v>1</v>
      </c>
      <c r="N140" s="234" t="s">
        <v>37</v>
      </c>
      <c r="O140" s="94"/>
      <c r="P140" s="235">
        <f>O140*H140</f>
        <v>0</v>
      </c>
      <c r="Q140" s="235">
        <v>0</v>
      </c>
      <c r="R140" s="235">
        <f>Q140*H140</f>
        <v>0</v>
      </c>
      <c r="S140" s="235">
        <v>0</v>
      </c>
      <c r="T140" s="236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7" t="s">
        <v>160</v>
      </c>
      <c r="AT140" s="237" t="s">
        <v>156</v>
      </c>
      <c r="AU140" s="237" t="s">
        <v>79</v>
      </c>
      <c r="AY140" s="14" t="s">
        <v>154</v>
      </c>
      <c r="BE140" s="238">
        <f>IF(N140="základná",J140,0)</f>
        <v>0</v>
      </c>
      <c r="BF140" s="238">
        <f>IF(N140="znížená",J140,0)</f>
        <v>0</v>
      </c>
      <c r="BG140" s="238">
        <f>IF(N140="zákl. prenesená",J140,0)</f>
        <v>0</v>
      </c>
      <c r="BH140" s="238">
        <f>IF(N140="zníž. prenesená",J140,0)</f>
        <v>0</v>
      </c>
      <c r="BI140" s="238">
        <f>IF(N140="nulová",J140,0)</f>
        <v>0</v>
      </c>
      <c r="BJ140" s="14" t="s">
        <v>161</v>
      </c>
      <c r="BK140" s="239">
        <f>ROUND(I140*H140,3)</f>
        <v>0</v>
      </c>
      <c r="BL140" s="14" t="s">
        <v>160</v>
      </c>
      <c r="BM140" s="237" t="s">
        <v>210</v>
      </c>
    </row>
    <row r="141" s="2" customFormat="1" ht="24.15" customHeight="1">
      <c r="A141" s="35"/>
      <c r="B141" s="36"/>
      <c r="C141" s="240" t="s">
        <v>184</v>
      </c>
      <c r="D141" s="240" t="s">
        <v>195</v>
      </c>
      <c r="E141" s="241" t="s">
        <v>2207</v>
      </c>
      <c r="F141" s="242" t="s">
        <v>2208</v>
      </c>
      <c r="G141" s="243" t="s">
        <v>262</v>
      </c>
      <c r="H141" s="244">
        <v>1</v>
      </c>
      <c r="I141" s="245"/>
      <c r="J141" s="244">
        <f>ROUND(I141*H141,3)</f>
        <v>0</v>
      </c>
      <c r="K141" s="246"/>
      <c r="L141" s="247"/>
      <c r="M141" s="248" t="s">
        <v>1</v>
      </c>
      <c r="N141" s="249" t="s">
        <v>37</v>
      </c>
      <c r="O141" s="94"/>
      <c r="P141" s="235">
        <f>O141*H141</f>
        <v>0</v>
      </c>
      <c r="Q141" s="235">
        <v>0</v>
      </c>
      <c r="R141" s="235">
        <f>Q141*H141</f>
        <v>0</v>
      </c>
      <c r="S141" s="235">
        <v>0</v>
      </c>
      <c r="T141" s="236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7" t="s">
        <v>171</v>
      </c>
      <c r="AT141" s="237" t="s">
        <v>195</v>
      </c>
      <c r="AU141" s="237" t="s">
        <v>79</v>
      </c>
      <c r="AY141" s="14" t="s">
        <v>154</v>
      </c>
      <c r="BE141" s="238">
        <f>IF(N141="základná",J141,0)</f>
        <v>0</v>
      </c>
      <c r="BF141" s="238">
        <f>IF(N141="znížená",J141,0)</f>
        <v>0</v>
      </c>
      <c r="BG141" s="238">
        <f>IF(N141="zákl. prenesená",J141,0)</f>
        <v>0</v>
      </c>
      <c r="BH141" s="238">
        <f>IF(N141="zníž. prenesená",J141,0)</f>
        <v>0</v>
      </c>
      <c r="BI141" s="238">
        <f>IF(N141="nulová",J141,0)</f>
        <v>0</v>
      </c>
      <c r="BJ141" s="14" t="s">
        <v>161</v>
      </c>
      <c r="BK141" s="239">
        <f>ROUND(I141*H141,3)</f>
        <v>0</v>
      </c>
      <c r="BL141" s="14" t="s">
        <v>160</v>
      </c>
      <c r="BM141" s="237" t="s">
        <v>213</v>
      </c>
    </row>
    <row r="142" s="2" customFormat="1" ht="16.5" customHeight="1">
      <c r="A142" s="35"/>
      <c r="B142" s="36"/>
      <c r="C142" s="226" t="s">
        <v>214</v>
      </c>
      <c r="D142" s="226" t="s">
        <v>156</v>
      </c>
      <c r="E142" s="227" t="s">
        <v>2170</v>
      </c>
      <c r="F142" s="228" t="s">
        <v>2171</v>
      </c>
      <c r="G142" s="229" t="s">
        <v>309</v>
      </c>
      <c r="H142" s="230">
        <v>60.5</v>
      </c>
      <c r="I142" s="231"/>
      <c r="J142" s="230">
        <f>ROUND(I142*H142,3)</f>
        <v>0</v>
      </c>
      <c r="K142" s="232"/>
      <c r="L142" s="41"/>
      <c r="M142" s="233" t="s">
        <v>1</v>
      </c>
      <c r="N142" s="234" t="s">
        <v>37</v>
      </c>
      <c r="O142" s="94"/>
      <c r="P142" s="235">
        <f>O142*H142</f>
        <v>0</v>
      </c>
      <c r="Q142" s="235">
        <v>0</v>
      </c>
      <c r="R142" s="235">
        <f>Q142*H142</f>
        <v>0</v>
      </c>
      <c r="S142" s="235">
        <v>0</v>
      </c>
      <c r="T142" s="236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7" t="s">
        <v>160</v>
      </c>
      <c r="AT142" s="237" t="s">
        <v>156</v>
      </c>
      <c r="AU142" s="237" t="s">
        <v>79</v>
      </c>
      <c r="AY142" s="14" t="s">
        <v>154</v>
      </c>
      <c r="BE142" s="238">
        <f>IF(N142="základná",J142,0)</f>
        <v>0</v>
      </c>
      <c r="BF142" s="238">
        <f>IF(N142="znížená",J142,0)</f>
        <v>0</v>
      </c>
      <c r="BG142" s="238">
        <f>IF(N142="zákl. prenesená",J142,0)</f>
        <v>0</v>
      </c>
      <c r="BH142" s="238">
        <f>IF(N142="zníž. prenesená",J142,0)</f>
        <v>0</v>
      </c>
      <c r="BI142" s="238">
        <f>IF(N142="nulová",J142,0)</f>
        <v>0</v>
      </c>
      <c r="BJ142" s="14" t="s">
        <v>161</v>
      </c>
      <c r="BK142" s="239">
        <f>ROUND(I142*H142,3)</f>
        <v>0</v>
      </c>
      <c r="BL142" s="14" t="s">
        <v>160</v>
      </c>
      <c r="BM142" s="237" t="s">
        <v>217</v>
      </c>
    </row>
    <row r="143" s="2" customFormat="1" ht="24.15" customHeight="1">
      <c r="A143" s="35"/>
      <c r="B143" s="36"/>
      <c r="C143" s="226" t="s">
        <v>188</v>
      </c>
      <c r="D143" s="226" t="s">
        <v>156</v>
      </c>
      <c r="E143" s="227" t="s">
        <v>2209</v>
      </c>
      <c r="F143" s="228" t="s">
        <v>2210</v>
      </c>
      <c r="G143" s="229" t="s">
        <v>309</v>
      </c>
      <c r="H143" s="230">
        <v>60.5</v>
      </c>
      <c r="I143" s="231"/>
      <c r="J143" s="230">
        <f>ROUND(I143*H143,3)</f>
        <v>0</v>
      </c>
      <c r="K143" s="232"/>
      <c r="L143" s="41"/>
      <c r="M143" s="233" t="s">
        <v>1</v>
      </c>
      <c r="N143" s="234" t="s">
        <v>37</v>
      </c>
      <c r="O143" s="94"/>
      <c r="P143" s="235">
        <f>O143*H143</f>
        <v>0</v>
      </c>
      <c r="Q143" s="235">
        <v>0</v>
      </c>
      <c r="R143" s="235">
        <f>Q143*H143</f>
        <v>0</v>
      </c>
      <c r="S143" s="235">
        <v>0</v>
      </c>
      <c r="T143" s="236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7" t="s">
        <v>160</v>
      </c>
      <c r="AT143" s="237" t="s">
        <v>156</v>
      </c>
      <c r="AU143" s="237" t="s">
        <v>79</v>
      </c>
      <c r="AY143" s="14" t="s">
        <v>154</v>
      </c>
      <c r="BE143" s="238">
        <f>IF(N143="základná",J143,0)</f>
        <v>0</v>
      </c>
      <c r="BF143" s="238">
        <f>IF(N143="znížená",J143,0)</f>
        <v>0</v>
      </c>
      <c r="BG143" s="238">
        <f>IF(N143="zákl. prenesená",J143,0)</f>
        <v>0</v>
      </c>
      <c r="BH143" s="238">
        <f>IF(N143="zníž. prenesená",J143,0)</f>
        <v>0</v>
      </c>
      <c r="BI143" s="238">
        <f>IF(N143="nulová",J143,0)</f>
        <v>0</v>
      </c>
      <c r="BJ143" s="14" t="s">
        <v>161</v>
      </c>
      <c r="BK143" s="239">
        <f>ROUND(I143*H143,3)</f>
        <v>0</v>
      </c>
      <c r="BL143" s="14" t="s">
        <v>160</v>
      </c>
      <c r="BM143" s="237" t="s">
        <v>220</v>
      </c>
    </row>
    <row r="144" s="12" customFormat="1" ht="25.92" customHeight="1">
      <c r="A144" s="12"/>
      <c r="B144" s="210"/>
      <c r="C144" s="211"/>
      <c r="D144" s="212" t="s">
        <v>70</v>
      </c>
      <c r="E144" s="213" t="s">
        <v>375</v>
      </c>
      <c r="F144" s="213" t="s">
        <v>376</v>
      </c>
      <c r="G144" s="211"/>
      <c r="H144" s="211"/>
      <c r="I144" s="214"/>
      <c r="J144" s="215">
        <f>BK144</f>
        <v>0</v>
      </c>
      <c r="K144" s="211"/>
      <c r="L144" s="216"/>
      <c r="M144" s="217"/>
      <c r="N144" s="218"/>
      <c r="O144" s="218"/>
      <c r="P144" s="219">
        <f>P145</f>
        <v>0</v>
      </c>
      <c r="Q144" s="218"/>
      <c r="R144" s="219">
        <f>R145</f>
        <v>0</v>
      </c>
      <c r="S144" s="218"/>
      <c r="T144" s="220">
        <f>T145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21" t="s">
        <v>79</v>
      </c>
      <c r="AT144" s="222" t="s">
        <v>70</v>
      </c>
      <c r="AU144" s="222" t="s">
        <v>71</v>
      </c>
      <c r="AY144" s="221" t="s">
        <v>154</v>
      </c>
      <c r="BK144" s="223">
        <f>BK145</f>
        <v>0</v>
      </c>
    </row>
    <row r="145" s="2" customFormat="1" ht="33" customHeight="1">
      <c r="A145" s="35"/>
      <c r="B145" s="36"/>
      <c r="C145" s="226" t="s">
        <v>221</v>
      </c>
      <c r="D145" s="226" t="s">
        <v>156</v>
      </c>
      <c r="E145" s="227" t="s">
        <v>2174</v>
      </c>
      <c r="F145" s="228" t="s">
        <v>2175</v>
      </c>
      <c r="G145" s="229" t="s">
        <v>191</v>
      </c>
      <c r="H145" s="230">
        <v>20.815000000000001</v>
      </c>
      <c r="I145" s="231"/>
      <c r="J145" s="230">
        <f>ROUND(I145*H145,3)</f>
        <v>0</v>
      </c>
      <c r="K145" s="232"/>
      <c r="L145" s="41"/>
      <c r="M145" s="233" t="s">
        <v>1</v>
      </c>
      <c r="N145" s="234" t="s">
        <v>37</v>
      </c>
      <c r="O145" s="94"/>
      <c r="P145" s="235">
        <f>O145*H145</f>
        <v>0</v>
      </c>
      <c r="Q145" s="235">
        <v>0</v>
      </c>
      <c r="R145" s="235">
        <f>Q145*H145</f>
        <v>0</v>
      </c>
      <c r="S145" s="235">
        <v>0</v>
      </c>
      <c r="T145" s="236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7" t="s">
        <v>160</v>
      </c>
      <c r="AT145" s="237" t="s">
        <v>156</v>
      </c>
      <c r="AU145" s="237" t="s">
        <v>79</v>
      </c>
      <c r="AY145" s="14" t="s">
        <v>154</v>
      </c>
      <c r="BE145" s="238">
        <f>IF(N145="základná",J145,0)</f>
        <v>0</v>
      </c>
      <c r="BF145" s="238">
        <f>IF(N145="znížená",J145,0)</f>
        <v>0</v>
      </c>
      <c r="BG145" s="238">
        <f>IF(N145="zákl. prenesená",J145,0)</f>
        <v>0</v>
      </c>
      <c r="BH145" s="238">
        <f>IF(N145="zníž. prenesená",J145,0)</f>
        <v>0</v>
      </c>
      <c r="BI145" s="238">
        <f>IF(N145="nulová",J145,0)</f>
        <v>0</v>
      </c>
      <c r="BJ145" s="14" t="s">
        <v>161</v>
      </c>
      <c r="BK145" s="239">
        <f>ROUND(I145*H145,3)</f>
        <v>0</v>
      </c>
      <c r="BL145" s="14" t="s">
        <v>160</v>
      </c>
      <c r="BM145" s="237" t="s">
        <v>224</v>
      </c>
    </row>
    <row r="146" s="12" customFormat="1" ht="25.92" customHeight="1">
      <c r="A146" s="12"/>
      <c r="B146" s="210"/>
      <c r="C146" s="211"/>
      <c r="D146" s="212" t="s">
        <v>70</v>
      </c>
      <c r="E146" s="213" t="s">
        <v>152</v>
      </c>
      <c r="F146" s="213" t="s">
        <v>153</v>
      </c>
      <c r="G146" s="211"/>
      <c r="H146" s="211"/>
      <c r="I146" s="214"/>
      <c r="J146" s="215">
        <f>BK146</f>
        <v>0</v>
      </c>
      <c r="K146" s="211"/>
      <c r="L146" s="216"/>
      <c r="M146" s="217"/>
      <c r="N146" s="218"/>
      <c r="O146" s="218"/>
      <c r="P146" s="219">
        <f>P147</f>
        <v>0</v>
      </c>
      <c r="Q146" s="218"/>
      <c r="R146" s="219">
        <f>R147</f>
        <v>0</v>
      </c>
      <c r="S146" s="218"/>
      <c r="T146" s="220">
        <f>T147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21" t="s">
        <v>79</v>
      </c>
      <c r="AT146" s="222" t="s">
        <v>70</v>
      </c>
      <c r="AU146" s="222" t="s">
        <v>71</v>
      </c>
      <c r="AY146" s="221" t="s">
        <v>154</v>
      </c>
      <c r="BK146" s="223">
        <f>BK147</f>
        <v>0</v>
      </c>
    </row>
    <row r="147" s="12" customFormat="1" ht="22.8" customHeight="1">
      <c r="A147" s="12"/>
      <c r="B147" s="210"/>
      <c r="C147" s="211"/>
      <c r="D147" s="212" t="s">
        <v>70</v>
      </c>
      <c r="E147" s="224" t="s">
        <v>160</v>
      </c>
      <c r="F147" s="224" t="s">
        <v>563</v>
      </c>
      <c r="G147" s="211"/>
      <c r="H147" s="211"/>
      <c r="I147" s="214"/>
      <c r="J147" s="225">
        <f>BK147</f>
        <v>0</v>
      </c>
      <c r="K147" s="211"/>
      <c r="L147" s="216"/>
      <c r="M147" s="217"/>
      <c r="N147" s="218"/>
      <c r="O147" s="218"/>
      <c r="P147" s="219">
        <f>P148</f>
        <v>0</v>
      </c>
      <c r="Q147" s="218"/>
      <c r="R147" s="219">
        <f>R148</f>
        <v>0</v>
      </c>
      <c r="S147" s="218"/>
      <c r="T147" s="220">
        <f>T148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21" t="s">
        <v>79</v>
      </c>
      <c r="AT147" s="222" t="s">
        <v>70</v>
      </c>
      <c r="AU147" s="222" t="s">
        <v>79</v>
      </c>
      <c r="AY147" s="221" t="s">
        <v>154</v>
      </c>
      <c r="BK147" s="223">
        <f>BK148</f>
        <v>0</v>
      </c>
    </row>
    <row r="148" s="2" customFormat="1" ht="37.8" customHeight="1">
      <c r="A148" s="35"/>
      <c r="B148" s="36"/>
      <c r="C148" s="226" t="s">
        <v>7</v>
      </c>
      <c r="D148" s="226" t="s">
        <v>156</v>
      </c>
      <c r="E148" s="227" t="s">
        <v>1458</v>
      </c>
      <c r="F148" s="228" t="s">
        <v>1459</v>
      </c>
      <c r="G148" s="229" t="s">
        <v>159</v>
      </c>
      <c r="H148" s="230">
        <v>4.8399999999999999</v>
      </c>
      <c r="I148" s="231"/>
      <c r="J148" s="230">
        <f>ROUND(I148*H148,3)</f>
        <v>0</v>
      </c>
      <c r="K148" s="232"/>
      <c r="L148" s="41"/>
      <c r="M148" s="233" t="s">
        <v>1</v>
      </c>
      <c r="N148" s="234" t="s">
        <v>37</v>
      </c>
      <c r="O148" s="94"/>
      <c r="P148" s="235">
        <f>O148*H148</f>
        <v>0</v>
      </c>
      <c r="Q148" s="235">
        <v>0</v>
      </c>
      <c r="R148" s="235">
        <f>Q148*H148</f>
        <v>0</v>
      </c>
      <c r="S148" s="235">
        <v>0</v>
      </c>
      <c r="T148" s="236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7" t="s">
        <v>160</v>
      </c>
      <c r="AT148" s="237" t="s">
        <v>156</v>
      </c>
      <c r="AU148" s="237" t="s">
        <v>161</v>
      </c>
      <c r="AY148" s="14" t="s">
        <v>154</v>
      </c>
      <c r="BE148" s="238">
        <f>IF(N148="základná",J148,0)</f>
        <v>0</v>
      </c>
      <c r="BF148" s="238">
        <f>IF(N148="znížená",J148,0)</f>
        <v>0</v>
      </c>
      <c r="BG148" s="238">
        <f>IF(N148="zákl. prenesená",J148,0)</f>
        <v>0</v>
      </c>
      <c r="BH148" s="238">
        <f>IF(N148="zníž. prenesená",J148,0)</f>
        <v>0</v>
      </c>
      <c r="BI148" s="238">
        <f>IF(N148="nulová",J148,0)</f>
        <v>0</v>
      </c>
      <c r="BJ148" s="14" t="s">
        <v>161</v>
      </c>
      <c r="BK148" s="239">
        <f>ROUND(I148*H148,3)</f>
        <v>0</v>
      </c>
      <c r="BL148" s="14" t="s">
        <v>160</v>
      </c>
      <c r="BM148" s="237" t="s">
        <v>227</v>
      </c>
    </row>
    <row r="149" s="12" customFormat="1" ht="25.92" customHeight="1">
      <c r="A149" s="12"/>
      <c r="B149" s="210"/>
      <c r="C149" s="211"/>
      <c r="D149" s="212" t="s">
        <v>70</v>
      </c>
      <c r="E149" s="213" t="s">
        <v>1750</v>
      </c>
      <c r="F149" s="213" t="s">
        <v>1751</v>
      </c>
      <c r="G149" s="211"/>
      <c r="H149" s="211"/>
      <c r="I149" s="214"/>
      <c r="J149" s="215">
        <f>BK149</f>
        <v>0</v>
      </c>
      <c r="K149" s="211"/>
      <c r="L149" s="216"/>
      <c r="M149" s="217"/>
      <c r="N149" s="218"/>
      <c r="O149" s="218"/>
      <c r="P149" s="219">
        <f>SUM(P150:P169)</f>
        <v>0</v>
      </c>
      <c r="Q149" s="218"/>
      <c r="R149" s="219">
        <f>SUM(R150:R169)</f>
        <v>0</v>
      </c>
      <c r="S149" s="218"/>
      <c r="T149" s="220">
        <f>SUM(T150:T169)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21" t="s">
        <v>161</v>
      </c>
      <c r="AT149" s="222" t="s">
        <v>70</v>
      </c>
      <c r="AU149" s="222" t="s">
        <v>71</v>
      </c>
      <c r="AY149" s="221" t="s">
        <v>154</v>
      </c>
      <c r="BK149" s="223">
        <f>SUM(BK150:BK169)</f>
        <v>0</v>
      </c>
    </row>
    <row r="150" s="2" customFormat="1" ht="24.15" customHeight="1">
      <c r="A150" s="35"/>
      <c r="B150" s="36"/>
      <c r="C150" s="226" t="s">
        <v>228</v>
      </c>
      <c r="D150" s="226" t="s">
        <v>156</v>
      </c>
      <c r="E150" s="227" t="s">
        <v>2211</v>
      </c>
      <c r="F150" s="228" t="s">
        <v>2212</v>
      </c>
      <c r="G150" s="229" t="s">
        <v>262</v>
      </c>
      <c r="H150" s="230">
        <v>1</v>
      </c>
      <c r="I150" s="231"/>
      <c r="J150" s="230">
        <f>ROUND(I150*H150,3)</f>
        <v>0</v>
      </c>
      <c r="K150" s="232"/>
      <c r="L150" s="41"/>
      <c r="M150" s="233" t="s">
        <v>1</v>
      </c>
      <c r="N150" s="234" t="s">
        <v>37</v>
      </c>
      <c r="O150" s="94"/>
      <c r="P150" s="235">
        <f>O150*H150</f>
        <v>0</v>
      </c>
      <c r="Q150" s="235">
        <v>0</v>
      </c>
      <c r="R150" s="235">
        <f>Q150*H150</f>
        <v>0</v>
      </c>
      <c r="S150" s="235">
        <v>0</v>
      </c>
      <c r="T150" s="236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7" t="s">
        <v>184</v>
      </c>
      <c r="AT150" s="237" t="s">
        <v>156</v>
      </c>
      <c r="AU150" s="237" t="s">
        <v>79</v>
      </c>
      <c r="AY150" s="14" t="s">
        <v>154</v>
      </c>
      <c r="BE150" s="238">
        <f>IF(N150="základná",J150,0)</f>
        <v>0</v>
      </c>
      <c r="BF150" s="238">
        <f>IF(N150="znížená",J150,0)</f>
        <v>0</v>
      </c>
      <c r="BG150" s="238">
        <f>IF(N150="zákl. prenesená",J150,0)</f>
        <v>0</v>
      </c>
      <c r="BH150" s="238">
        <f>IF(N150="zníž. prenesená",J150,0)</f>
        <v>0</v>
      </c>
      <c r="BI150" s="238">
        <f>IF(N150="nulová",J150,0)</f>
        <v>0</v>
      </c>
      <c r="BJ150" s="14" t="s">
        <v>161</v>
      </c>
      <c r="BK150" s="239">
        <f>ROUND(I150*H150,3)</f>
        <v>0</v>
      </c>
      <c r="BL150" s="14" t="s">
        <v>184</v>
      </c>
      <c r="BM150" s="237" t="s">
        <v>231</v>
      </c>
    </row>
    <row r="151" s="2" customFormat="1" ht="24.15" customHeight="1">
      <c r="A151" s="35"/>
      <c r="B151" s="36"/>
      <c r="C151" s="226" t="s">
        <v>194</v>
      </c>
      <c r="D151" s="226" t="s">
        <v>156</v>
      </c>
      <c r="E151" s="227" t="s">
        <v>2213</v>
      </c>
      <c r="F151" s="228" t="s">
        <v>2214</v>
      </c>
      <c r="G151" s="229" t="s">
        <v>262</v>
      </c>
      <c r="H151" s="230">
        <v>2</v>
      </c>
      <c r="I151" s="231"/>
      <c r="J151" s="230">
        <f>ROUND(I151*H151,3)</f>
        <v>0</v>
      </c>
      <c r="K151" s="232"/>
      <c r="L151" s="41"/>
      <c r="M151" s="233" t="s">
        <v>1</v>
      </c>
      <c r="N151" s="234" t="s">
        <v>37</v>
      </c>
      <c r="O151" s="94"/>
      <c r="P151" s="235">
        <f>O151*H151</f>
        <v>0</v>
      </c>
      <c r="Q151" s="235">
        <v>0</v>
      </c>
      <c r="R151" s="235">
        <f>Q151*H151</f>
        <v>0</v>
      </c>
      <c r="S151" s="235">
        <v>0</v>
      </c>
      <c r="T151" s="236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7" t="s">
        <v>184</v>
      </c>
      <c r="AT151" s="237" t="s">
        <v>156</v>
      </c>
      <c r="AU151" s="237" t="s">
        <v>79</v>
      </c>
      <c r="AY151" s="14" t="s">
        <v>154</v>
      </c>
      <c r="BE151" s="238">
        <f>IF(N151="základná",J151,0)</f>
        <v>0</v>
      </c>
      <c r="BF151" s="238">
        <f>IF(N151="znížená",J151,0)</f>
        <v>0</v>
      </c>
      <c r="BG151" s="238">
        <f>IF(N151="zákl. prenesená",J151,0)</f>
        <v>0</v>
      </c>
      <c r="BH151" s="238">
        <f>IF(N151="zníž. prenesená",J151,0)</f>
        <v>0</v>
      </c>
      <c r="BI151" s="238">
        <f>IF(N151="nulová",J151,0)</f>
        <v>0</v>
      </c>
      <c r="BJ151" s="14" t="s">
        <v>161</v>
      </c>
      <c r="BK151" s="239">
        <f>ROUND(I151*H151,3)</f>
        <v>0</v>
      </c>
      <c r="BL151" s="14" t="s">
        <v>184</v>
      </c>
      <c r="BM151" s="237" t="s">
        <v>234</v>
      </c>
    </row>
    <row r="152" s="2" customFormat="1" ht="16.5" customHeight="1">
      <c r="A152" s="35"/>
      <c r="B152" s="36"/>
      <c r="C152" s="226" t="s">
        <v>235</v>
      </c>
      <c r="D152" s="226" t="s">
        <v>156</v>
      </c>
      <c r="E152" s="227" t="s">
        <v>2215</v>
      </c>
      <c r="F152" s="228" t="s">
        <v>2216</v>
      </c>
      <c r="G152" s="229" t="s">
        <v>262</v>
      </c>
      <c r="H152" s="230">
        <v>1</v>
      </c>
      <c r="I152" s="231"/>
      <c r="J152" s="230">
        <f>ROUND(I152*H152,3)</f>
        <v>0</v>
      </c>
      <c r="K152" s="232"/>
      <c r="L152" s="41"/>
      <c r="M152" s="233" t="s">
        <v>1</v>
      </c>
      <c r="N152" s="234" t="s">
        <v>37</v>
      </c>
      <c r="O152" s="94"/>
      <c r="P152" s="235">
        <f>O152*H152</f>
        <v>0</v>
      </c>
      <c r="Q152" s="235">
        <v>0</v>
      </c>
      <c r="R152" s="235">
        <f>Q152*H152</f>
        <v>0</v>
      </c>
      <c r="S152" s="235">
        <v>0</v>
      </c>
      <c r="T152" s="236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7" t="s">
        <v>184</v>
      </c>
      <c r="AT152" s="237" t="s">
        <v>156</v>
      </c>
      <c r="AU152" s="237" t="s">
        <v>79</v>
      </c>
      <c r="AY152" s="14" t="s">
        <v>154</v>
      </c>
      <c r="BE152" s="238">
        <f>IF(N152="základná",J152,0)</f>
        <v>0</v>
      </c>
      <c r="BF152" s="238">
        <f>IF(N152="znížená",J152,0)</f>
        <v>0</v>
      </c>
      <c r="BG152" s="238">
        <f>IF(N152="zákl. prenesená",J152,0)</f>
        <v>0</v>
      </c>
      <c r="BH152" s="238">
        <f>IF(N152="zníž. prenesená",J152,0)</f>
        <v>0</v>
      </c>
      <c r="BI152" s="238">
        <f>IF(N152="nulová",J152,0)</f>
        <v>0</v>
      </c>
      <c r="BJ152" s="14" t="s">
        <v>161</v>
      </c>
      <c r="BK152" s="239">
        <f>ROUND(I152*H152,3)</f>
        <v>0</v>
      </c>
      <c r="BL152" s="14" t="s">
        <v>184</v>
      </c>
      <c r="BM152" s="237" t="s">
        <v>238</v>
      </c>
    </row>
    <row r="153" s="2" customFormat="1" ht="16.5" customHeight="1">
      <c r="A153" s="35"/>
      <c r="B153" s="36"/>
      <c r="C153" s="226" t="s">
        <v>198</v>
      </c>
      <c r="D153" s="226" t="s">
        <v>156</v>
      </c>
      <c r="E153" s="227" t="s">
        <v>2217</v>
      </c>
      <c r="F153" s="228" t="s">
        <v>2218</v>
      </c>
      <c r="G153" s="229" t="s">
        <v>262</v>
      </c>
      <c r="H153" s="230">
        <v>1</v>
      </c>
      <c r="I153" s="231"/>
      <c r="J153" s="230">
        <f>ROUND(I153*H153,3)</f>
        <v>0</v>
      </c>
      <c r="K153" s="232"/>
      <c r="L153" s="41"/>
      <c r="M153" s="233" t="s">
        <v>1</v>
      </c>
      <c r="N153" s="234" t="s">
        <v>37</v>
      </c>
      <c r="O153" s="94"/>
      <c r="P153" s="235">
        <f>O153*H153</f>
        <v>0</v>
      </c>
      <c r="Q153" s="235">
        <v>0</v>
      </c>
      <c r="R153" s="235">
        <f>Q153*H153</f>
        <v>0</v>
      </c>
      <c r="S153" s="235">
        <v>0</v>
      </c>
      <c r="T153" s="236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7" t="s">
        <v>184</v>
      </c>
      <c r="AT153" s="237" t="s">
        <v>156</v>
      </c>
      <c r="AU153" s="237" t="s">
        <v>79</v>
      </c>
      <c r="AY153" s="14" t="s">
        <v>154</v>
      </c>
      <c r="BE153" s="238">
        <f>IF(N153="základná",J153,0)</f>
        <v>0</v>
      </c>
      <c r="BF153" s="238">
        <f>IF(N153="znížená",J153,0)</f>
        <v>0</v>
      </c>
      <c r="BG153" s="238">
        <f>IF(N153="zákl. prenesená",J153,0)</f>
        <v>0</v>
      </c>
      <c r="BH153" s="238">
        <f>IF(N153="zníž. prenesená",J153,0)</f>
        <v>0</v>
      </c>
      <c r="BI153" s="238">
        <f>IF(N153="nulová",J153,0)</f>
        <v>0</v>
      </c>
      <c r="BJ153" s="14" t="s">
        <v>161</v>
      </c>
      <c r="BK153" s="239">
        <f>ROUND(I153*H153,3)</f>
        <v>0</v>
      </c>
      <c r="BL153" s="14" t="s">
        <v>184</v>
      </c>
      <c r="BM153" s="237" t="s">
        <v>241</v>
      </c>
    </row>
    <row r="154" s="2" customFormat="1" ht="16.5" customHeight="1">
      <c r="A154" s="35"/>
      <c r="B154" s="36"/>
      <c r="C154" s="240" t="s">
        <v>242</v>
      </c>
      <c r="D154" s="240" t="s">
        <v>195</v>
      </c>
      <c r="E154" s="241" t="s">
        <v>2219</v>
      </c>
      <c r="F154" s="242" t="s">
        <v>2220</v>
      </c>
      <c r="G154" s="243" t="s">
        <v>262</v>
      </c>
      <c r="H154" s="244">
        <v>1</v>
      </c>
      <c r="I154" s="245"/>
      <c r="J154" s="244">
        <f>ROUND(I154*H154,3)</f>
        <v>0</v>
      </c>
      <c r="K154" s="246"/>
      <c r="L154" s="247"/>
      <c r="M154" s="248" t="s">
        <v>1</v>
      </c>
      <c r="N154" s="249" t="s">
        <v>37</v>
      </c>
      <c r="O154" s="94"/>
      <c r="P154" s="235">
        <f>O154*H154</f>
        <v>0</v>
      </c>
      <c r="Q154" s="235">
        <v>0</v>
      </c>
      <c r="R154" s="235">
        <f>Q154*H154</f>
        <v>0</v>
      </c>
      <c r="S154" s="235">
        <v>0</v>
      </c>
      <c r="T154" s="236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7" t="s">
        <v>213</v>
      </c>
      <c r="AT154" s="237" t="s">
        <v>195</v>
      </c>
      <c r="AU154" s="237" t="s">
        <v>79</v>
      </c>
      <c r="AY154" s="14" t="s">
        <v>154</v>
      </c>
      <c r="BE154" s="238">
        <f>IF(N154="základná",J154,0)</f>
        <v>0</v>
      </c>
      <c r="BF154" s="238">
        <f>IF(N154="znížená",J154,0)</f>
        <v>0</v>
      </c>
      <c r="BG154" s="238">
        <f>IF(N154="zákl. prenesená",J154,0)</f>
        <v>0</v>
      </c>
      <c r="BH154" s="238">
        <f>IF(N154="zníž. prenesená",J154,0)</f>
        <v>0</v>
      </c>
      <c r="BI154" s="238">
        <f>IF(N154="nulová",J154,0)</f>
        <v>0</v>
      </c>
      <c r="BJ154" s="14" t="s">
        <v>161</v>
      </c>
      <c r="BK154" s="239">
        <f>ROUND(I154*H154,3)</f>
        <v>0</v>
      </c>
      <c r="BL154" s="14" t="s">
        <v>184</v>
      </c>
      <c r="BM154" s="237" t="s">
        <v>245</v>
      </c>
    </row>
    <row r="155" s="2" customFormat="1" ht="24.15" customHeight="1">
      <c r="A155" s="35"/>
      <c r="B155" s="36"/>
      <c r="C155" s="226" t="s">
        <v>203</v>
      </c>
      <c r="D155" s="226" t="s">
        <v>156</v>
      </c>
      <c r="E155" s="227" t="s">
        <v>2091</v>
      </c>
      <c r="F155" s="228" t="s">
        <v>2092</v>
      </c>
      <c r="G155" s="229" t="s">
        <v>309</v>
      </c>
      <c r="H155" s="230">
        <v>1.5</v>
      </c>
      <c r="I155" s="231"/>
      <c r="J155" s="230">
        <f>ROUND(I155*H155,3)</f>
        <v>0</v>
      </c>
      <c r="K155" s="232"/>
      <c r="L155" s="41"/>
      <c r="M155" s="233" t="s">
        <v>1</v>
      </c>
      <c r="N155" s="234" t="s">
        <v>37</v>
      </c>
      <c r="O155" s="94"/>
      <c r="P155" s="235">
        <f>O155*H155</f>
        <v>0</v>
      </c>
      <c r="Q155" s="235">
        <v>0</v>
      </c>
      <c r="R155" s="235">
        <f>Q155*H155</f>
        <v>0</v>
      </c>
      <c r="S155" s="235">
        <v>0</v>
      </c>
      <c r="T155" s="236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7" t="s">
        <v>184</v>
      </c>
      <c r="AT155" s="237" t="s">
        <v>156</v>
      </c>
      <c r="AU155" s="237" t="s">
        <v>79</v>
      </c>
      <c r="AY155" s="14" t="s">
        <v>154</v>
      </c>
      <c r="BE155" s="238">
        <f>IF(N155="základná",J155,0)</f>
        <v>0</v>
      </c>
      <c r="BF155" s="238">
        <f>IF(N155="znížená",J155,0)</f>
        <v>0</v>
      </c>
      <c r="BG155" s="238">
        <f>IF(N155="zákl. prenesená",J155,0)</f>
        <v>0</v>
      </c>
      <c r="BH155" s="238">
        <f>IF(N155="zníž. prenesená",J155,0)</f>
        <v>0</v>
      </c>
      <c r="BI155" s="238">
        <f>IF(N155="nulová",J155,0)</f>
        <v>0</v>
      </c>
      <c r="BJ155" s="14" t="s">
        <v>161</v>
      </c>
      <c r="BK155" s="239">
        <f>ROUND(I155*H155,3)</f>
        <v>0</v>
      </c>
      <c r="BL155" s="14" t="s">
        <v>184</v>
      </c>
      <c r="BM155" s="237" t="s">
        <v>248</v>
      </c>
    </row>
    <row r="156" s="2" customFormat="1" ht="24.15" customHeight="1">
      <c r="A156" s="35"/>
      <c r="B156" s="36"/>
      <c r="C156" s="226" t="s">
        <v>249</v>
      </c>
      <c r="D156" s="226" t="s">
        <v>156</v>
      </c>
      <c r="E156" s="227" t="s">
        <v>2221</v>
      </c>
      <c r="F156" s="228" t="s">
        <v>2222</v>
      </c>
      <c r="G156" s="229" t="s">
        <v>262</v>
      </c>
      <c r="H156" s="230">
        <v>2</v>
      </c>
      <c r="I156" s="231"/>
      <c r="J156" s="230">
        <f>ROUND(I156*H156,3)</f>
        <v>0</v>
      </c>
      <c r="K156" s="232"/>
      <c r="L156" s="41"/>
      <c r="M156" s="233" t="s">
        <v>1</v>
      </c>
      <c r="N156" s="234" t="s">
        <v>37</v>
      </c>
      <c r="O156" s="94"/>
      <c r="P156" s="235">
        <f>O156*H156</f>
        <v>0</v>
      </c>
      <c r="Q156" s="235">
        <v>0</v>
      </c>
      <c r="R156" s="235">
        <f>Q156*H156</f>
        <v>0</v>
      </c>
      <c r="S156" s="235">
        <v>0</v>
      </c>
      <c r="T156" s="236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7" t="s">
        <v>184</v>
      </c>
      <c r="AT156" s="237" t="s">
        <v>156</v>
      </c>
      <c r="AU156" s="237" t="s">
        <v>79</v>
      </c>
      <c r="AY156" s="14" t="s">
        <v>154</v>
      </c>
      <c r="BE156" s="238">
        <f>IF(N156="základná",J156,0)</f>
        <v>0</v>
      </c>
      <c r="BF156" s="238">
        <f>IF(N156="znížená",J156,0)</f>
        <v>0</v>
      </c>
      <c r="BG156" s="238">
        <f>IF(N156="zákl. prenesená",J156,0)</f>
        <v>0</v>
      </c>
      <c r="BH156" s="238">
        <f>IF(N156="zníž. prenesená",J156,0)</f>
        <v>0</v>
      </c>
      <c r="BI156" s="238">
        <f>IF(N156="nulová",J156,0)</f>
        <v>0</v>
      </c>
      <c r="BJ156" s="14" t="s">
        <v>161</v>
      </c>
      <c r="BK156" s="239">
        <f>ROUND(I156*H156,3)</f>
        <v>0</v>
      </c>
      <c r="BL156" s="14" t="s">
        <v>184</v>
      </c>
      <c r="BM156" s="237" t="s">
        <v>252</v>
      </c>
    </row>
    <row r="157" s="2" customFormat="1" ht="24.15" customHeight="1">
      <c r="A157" s="35"/>
      <c r="B157" s="36"/>
      <c r="C157" s="226" t="s">
        <v>206</v>
      </c>
      <c r="D157" s="226" t="s">
        <v>156</v>
      </c>
      <c r="E157" s="227" t="s">
        <v>2095</v>
      </c>
      <c r="F157" s="228" t="s">
        <v>2096</v>
      </c>
      <c r="G157" s="229" t="s">
        <v>262</v>
      </c>
      <c r="H157" s="230">
        <v>2</v>
      </c>
      <c r="I157" s="231"/>
      <c r="J157" s="230">
        <f>ROUND(I157*H157,3)</f>
        <v>0</v>
      </c>
      <c r="K157" s="232"/>
      <c r="L157" s="41"/>
      <c r="M157" s="233" t="s">
        <v>1</v>
      </c>
      <c r="N157" s="234" t="s">
        <v>37</v>
      </c>
      <c r="O157" s="94"/>
      <c r="P157" s="235">
        <f>O157*H157</f>
        <v>0</v>
      </c>
      <c r="Q157" s="235">
        <v>0</v>
      </c>
      <c r="R157" s="235">
        <f>Q157*H157</f>
        <v>0</v>
      </c>
      <c r="S157" s="235">
        <v>0</v>
      </c>
      <c r="T157" s="236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7" t="s">
        <v>184</v>
      </c>
      <c r="AT157" s="237" t="s">
        <v>156</v>
      </c>
      <c r="AU157" s="237" t="s">
        <v>79</v>
      </c>
      <c r="AY157" s="14" t="s">
        <v>154</v>
      </c>
      <c r="BE157" s="238">
        <f>IF(N157="základná",J157,0)</f>
        <v>0</v>
      </c>
      <c r="BF157" s="238">
        <f>IF(N157="znížená",J157,0)</f>
        <v>0</v>
      </c>
      <c r="BG157" s="238">
        <f>IF(N157="zákl. prenesená",J157,0)</f>
        <v>0</v>
      </c>
      <c r="BH157" s="238">
        <f>IF(N157="zníž. prenesená",J157,0)</f>
        <v>0</v>
      </c>
      <c r="BI157" s="238">
        <f>IF(N157="nulová",J157,0)</f>
        <v>0</v>
      </c>
      <c r="BJ157" s="14" t="s">
        <v>161</v>
      </c>
      <c r="BK157" s="239">
        <f>ROUND(I157*H157,3)</f>
        <v>0</v>
      </c>
      <c r="BL157" s="14" t="s">
        <v>184</v>
      </c>
      <c r="BM157" s="237" t="s">
        <v>255</v>
      </c>
    </row>
    <row r="158" s="2" customFormat="1" ht="33" customHeight="1">
      <c r="A158" s="35"/>
      <c r="B158" s="36"/>
      <c r="C158" s="240" t="s">
        <v>256</v>
      </c>
      <c r="D158" s="240" t="s">
        <v>195</v>
      </c>
      <c r="E158" s="241" t="s">
        <v>2097</v>
      </c>
      <c r="F158" s="242" t="s">
        <v>2098</v>
      </c>
      <c r="G158" s="243" t="s">
        <v>262</v>
      </c>
      <c r="H158" s="244">
        <v>1</v>
      </c>
      <c r="I158" s="245"/>
      <c r="J158" s="244">
        <f>ROUND(I158*H158,3)</f>
        <v>0</v>
      </c>
      <c r="K158" s="246"/>
      <c r="L158" s="247"/>
      <c r="M158" s="248" t="s">
        <v>1</v>
      </c>
      <c r="N158" s="249" t="s">
        <v>37</v>
      </c>
      <c r="O158" s="94"/>
      <c r="P158" s="235">
        <f>O158*H158</f>
        <v>0</v>
      </c>
      <c r="Q158" s="235">
        <v>0</v>
      </c>
      <c r="R158" s="235">
        <f>Q158*H158</f>
        <v>0</v>
      </c>
      <c r="S158" s="235">
        <v>0</v>
      </c>
      <c r="T158" s="236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7" t="s">
        <v>213</v>
      </c>
      <c r="AT158" s="237" t="s">
        <v>195</v>
      </c>
      <c r="AU158" s="237" t="s">
        <v>79</v>
      </c>
      <c r="AY158" s="14" t="s">
        <v>154</v>
      </c>
      <c r="BE158" s="238">
        <f>IF(N158="základná",J158,0)</f>
        <v>0</v>
      </c>
      <c r="BF158" s="238">
        <f>IF(N158="znížená",J158,0)</f>
        <v>0</v>
      </c>
      <c r="BG158" s="238">
        <f>IF(N158="zákl. prenesená",J158,0)</f>
        <v>0</v>
      </c>
      <c r="BH158" s="238">
        <f>IF(N158="zníž. prenesená",J158,0)</f>
        <v>0</v>
      </c>
      <c r="BI158" s="238">
        <f>IF(N158="nulová",J158,0)</f>
        <v>0</v>
      </c>
      <c r="BJ158" s="14" t="s">
        <v>161</v>
      </c>
      <c r="BK158" s="239">
        <f>ROUND(I158*H158,3)</f>
        <v>0</v>
      </c>
      <c r="BL158" s="14" t="s">
        <v>184</v>
      </c>
      <c r="BM158" s="237" t="s">
        <v>259</v>
      </c>
    </row>
    <row r="159" s="2" customFormat="1" ht="37.8" customHeight="1">
      <c r="A159" s="35"/>
      <c r="B159" s="36"/>
      <c r="C159" s="240" t="s">
        <v>210</v>
      </c>
      <c r="D159" s="240" t="s">
        <v>195</v>
      </c>
      <c r="E159" s="241" t="s">
        <v>2223</v>
      </c>
      <c r="F159" s="242" t="s">
        <v>2224</v>
      </c>
      <c r="G159" s="243" t="s">
        <v>262</v>
      </c>
      <c r="H159" s="244">
        <v>1</v>
      </c>
      <c r="I159" s="245"/>
      <c r="J159" s="244">
        <f>ROUND(I159*H159,3)</f>
        <v>0</v>
      </c>
      <c r="K159" s="246"/>
      <c r="L159" s="247"/>
      <c r="M159" s="248" t="s">
        <v>1</v>
      </c>
      <c r="N159" s="249" t="s">
        <v>37</v>
      </c>
      <c r="O159" s="94"/>
      <c r="P159" s="235">
        <f>O159*H159</f>
        <v>0</v>
      </c>
      <c r="Q159" s="235">
        <v>0</v>
      </c>
      <c r="R159" s="235">
        <f>Q159*H159</f>
        <v>0</v>
      </c>
      <c r="S159" s="235">
        <v>0</v>
      </c>
      <c r="T159" s="236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7" t="s">
        <v>213</v>
      </c>
      <c r="AT159" s="237" t="s">
        <v>195</v>
      </c>
      <c r="AU159" s="237" t="s">
        <v>79</v>
      </c>
      <c r="AY159" s="14" t="s">
        <v>154</v>
      </c>
      <c r="BE159" s="238">
        <f>IF(N159="základná",J159,0)</f>
        <v>0</v>
      </c>
      <c r="BF159" s="238">
        <f>IF(N159="znížená",J159,0)</f>
        <v>0</v>
      </c>
      <c r="BG159" s="238">
        <f>IF(N159="zákl. prenesená",J159,0)</f>
        <v>0</v>
      </c>
      <c r="BH159" s="238">
        <f>IF(N159="zníž. prenesená",J159,0)</f>
        <v>0</v>
      </c>
      <c r="BI159" s="238">
        <f>IF(N159="nulová",J159,0)</f>
        <v>0</v>
      </c>
      <c r="BJ159" s="14" t="s">
        <v>161</v>
      </c>
      <c r="BK159" s="239">
        <f>ROUND(I159*H159,3)</f>
        <v>0</v>
      </c>
      <c r="BL159" s="14" t="s">
        <v>184</v>
      </c>
      <c r="BM159" s="237" t="s">
        <v>263</v>
      </c>
    </row>
    <row r="160" s="2" customFormat="1" ht="24.15" customHeight="1">
      <c r="A160" s="35"/>
      <c r="B160" s="36"/>
      <c r="C160" s="226" t="s">
        <v>264</v>
      </c>
      <c r="D160" s="226" t="s">
        <v>156</v>
      </c>
      <c r="E160" s="227" t="s">
        <v>2225</v>
      </c>
      <c r="F160" s="228" t="s">
        <v>2226</v>
      </c>
      <c r="G160" s="229" t="s">
        <v>262</v>
      </c>
      <c r="H160" s="230">
        <v>1</v>
      </c>
      <c r="I160" s="231"/>
      <c r="J160" s="230">
        <f>ROUND(I160*H160,3)</f>
        <v>0</v>
      </c>
      <c r="K160" s="232"/>
      <c r="L160" s="41"/>
      <c r="M160" s="233" t="s">
        <v>1</v>
      </c>
      <c r="N160" s="234" t="s">
        <v>37</v>
      </c>
      <c r="O160" s="94"/>
      <c r="P160" s="235">
        <f>O160*H160</f>
        <v>0</v>
      </c>
      <c r="Q160" s="235">
        <v>0</v>
      </c>
      <c r="R160" s="235">
        <f>Q160*H160</f>
        <v>0</v>
      </c>
      <c r="S160" s="235">
        <v>0</v>
      </c>
      <c r="T160" s="236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7" t="s">
        <v>184</v>
      </c>
      <c r="AT160" s="237" t="s">
        <v>156</v>
      </c>
      <c r="AU160" s="237" t="s">
        <v>79</v>
      </c>
      <c r="AY160" s="14" t="s">
        <v>154</v>
      </c>
      <c r="BE160" s="238">
        <f>IF(N160="základná",J160,0)</f>
        <v>0</v>
      </c>
      <c r="BF160" s="238">
        <f>IF(N160="znížená",J160,0)</f>
        <v>0</v>
      </c>
      <c r="BG160" s="238">
        <f>IF(N160="zákl. prenesená",J160,0)</f>
        <v>0</v>
      </c>
      <c r="BH160" s="238">
        <f>IF(N160="zníž. prenesená",J160,0)</f>
        <v>0</v>
      </c>
      <c r="BI160" s="238">
        <f>IF(N160="nulová",J160,0)</f>
        <v>0</v>
      </c>
      <c r="BJ160" s="14" t="s">
        <v>161</v>
      </c>
      <c r="BK160" s="239">
        <f>ROUND(I160*H160,3)</f>
        <v>0</v>
      </c>
      <c r="BL160" s="14" t="s">
        <v>184</v>
      </c>
      <c r="BM160" s="237" t="s">
        <v>267</v>
      </c>
    </row>
    <row r="161" s="2" customFormat="1" ht="24.15" customHeight="1">
      <c r="A161" s="35"/>
      <c r="B161" s="36"/>
      <c r="C161" s="240" t="s">
        <v>213</v>
      </c>
      <c r="D161" s="240" t="s">
        <v>195</v>
      </c>
      <c r="E161" s="241" t="s">
        <v>2227</v>
      </c>
      <c r="F161" s="242" t="s">
        <v>2228</v>
      </c>
      <c r="G161" s="243" t="s">
        <v>262</v>
      </c>
      <c r="H161" s="244">
        <v>1</v>
      </c>
      <c r="I161" s="245"/>
      <c r="J161" s="244">
        <f>ROUND(I161*H161,3)</f>
        <v>0</v>
      </c>
      <c r="K161" s="246"/>
      <c r="L161" s="247"/>
      <c r="M161" s="248" t="s">
        <v>1</v>
      </c>
      <c r="N161" s="249" t="s">
        <v>37</v>
      </c>
      <c r="O161" s="94"/>
      <c r="P161" s="235">
        <f>O161*H161</f>
        <v>0</v>
      </c>
      <c r="Q161" s="235">
        <v>0</v>
      </c>
      <c r="R161" s="235">
        <f>Q161*H161</f>
        <v>0</v>
      </c>
      <c r="S161" s="235">
        <v>0</v>
      </c>
      <c r="T161" s="236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7" t="s">
        <v>213</v>
      </c>
      <c r="AT161" s="237" t="s">
        <v>195</v>
      </c>
      <c r="AU161" s="237" t="s">
        <v>79</v>
      </c>
      <c r="AY161" s="14" t="s">
        <v>154</v>
      </c>
      <c r="BE161" s="238">
        <f>IF(N161="základná",J161,0)</f>
        <v>0</v>
      </c>
      <c r="BF161" s="238">
        <f>IF(N161="znížená",J161,0)</f>
        <v>0</v>
      </c>
      <c r="BG161" s="238">
        <f>IF(N161="zákl. prenesená",J161,0)</f>
        <v>0</v>
      </c>
      <c r="BH161" s="238">
        <f>IF(N161="zníž. prenesená",J161,0)</f>
        <v>0</v>
      </c>
      <c r="BI161" s="238">
        <f>IF(N161="nulová",J161,0)</f>
        <v>0</v>
      </c>
      <c r="BJ161" s="14" t="s">
        <v>161</v>
      </c>
      <c r="BK161" s="239">
        <f>ROUND(I161*H161,3)</f>
        <v>0</v>
      </c>
      <c r="BL161" s="14" t="s">
        <v>184</v>
      </c>
      <c r="BM161" s="237" t="s">
        <v>270</v>
      </c>
    </row>
    <row r="162" s="2" customFormat="1" ht="24.15" customHeight="1">
      <c r="A162" s="35"/>
      <c r="B162" s="36"/>
      <c r="C162" s="226" t="s">
        <v>271</v>
      </c>
      <c r="D162" s="226" t="s">
        <v>156</v>
      </c>
      <c r="E162" s="227" t="s">
        <v>2229</v>
      </c>
      <c r="F162" s="228" t="s">
        <v>2230</v>
      </c>
      <c r="G162" s="229" t="s">
        <v>1665</v>
      </c>
      <c r="H162" s="230">
        <v>1</v>
      </c>
      <c r="I162" s="231"/>
      <c r="J162" s="230">
        <f>ROUND(I162*H162,3)</f>
        <v>0</v>
      </c>
      <c r="K162" s="232"/>
      <c r="L162" s="41"/>
      <c r="M162" s="233" t="s">
        <v>1</v>
      </c>
      <c r="N162" s="234" t="s">
        <v>37</v>
      </c>
      <c r="O162" s="94"/>
      <c r="P162" s="235">
        <f>O162*H162</f>
        <v>0</v>
      </c>
      <c r="Q162" s="235">
        <v>0</v>
      </c>
      <c r="R162" s="235">
        <f>Q162*H162</f>
        <v>0</v>
      </c>
      <c r="S162" s="235">
        <v>0</v>
      </c>
      <c r="T162" s="236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7" t="s">
        <v>184</v>
      </c>
      <c r="AT162" s="237" t="s">
        <v>156</v>
      </c>
      <c r="AU162" s="237" t="s">
        <v>79</v>
      </c>
      <c r="AY162" s="14" t="s">
        <v>154</v>
      </c>
      <c r="BE162" s="238">
        <f>IF(N162="základná",J162,0)</f>
        <v>0</v>
      </c>
      <c r="BF162" s="238">
        <f>IF(N162="znížená",J162,0)</f>
        <v>0</v>
      </c>
      <c r="BG162" s="238">
        <f>IF(N162="zákl. prenesená",J162,0)</f>
        <v>0</v>
      </c>
      <c r="BH162" s="238">
        <f>IF(N162="zníž. prenesená",J162,0)</f>
        <v>0</v>
      </c>
      <c r="BI162" s="238">
        <f>IF(N162="nulová",J162,0)</f>
        <v>0</v>
      </c>
      <c r="BJ162" s="14" t="s">
        <v>161</v>
      </c>
      <c r="BK162" s="239">
        <f>ROUND(I162*H162,3)</f>
        <v>0</v>
      </c>
      <c r="BL162" s="14" t="s">
        <v>184</v>
      </c>
      <c r="BM162" s="237" t="s">
        <v>274</v>
      </c>
    </row>
    <row r="163" s="2" customFormat="1" ht="16.5" customHeight="1">
      <c r="A163" s="35"/>
      <c r="B163" s="36"/>
      <c r="C163" s="226" t="s">
        <v>217</v>
      </c>
      <c r="D163" s="226" t="s">
        <v>156</v>
      </c>
      <c r="E163" s="227" t="s">
        <v>2231</v>
      </c>
      <c r="F163" s="228" t="s">
        <v>2232</v>
      </c>
      <c r="G163" s="229" t="s">
        <v>262</v>
      </c>
      <c r="H163" s="230">
        <v>1</v>
      </c>
      <c r="I163" s="231"/>
      <c r="J163" s="230">
        <f>ROUND(I163*H163,3)</f>
        <v>0</v>
      </c>
      <c r="K163" s="232"/>
      <c r="L163" s="41"/>
      <c r="M163" s="233" t="s">
        <v>1</v>
      </c>
      <c r="N163" s="234" t="s">
        <v>37</v>
      </c>
      <c r="O163" s="94"/>
      <c r="P163" s="235">
        <f>O163*H163</f>
        <v>0</v>
      </c>
      <c r="Q163" s="235">
        <v>0</v>
      </c>
      <c r="R163" s="235">
        <f>Q163*H163</f>
        <v>0</v>
      </c>
      <c r="S163" s="235">
        <v>0</v>
      </c>
      <c r="T163" s="236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7" t="s">
        <v>184</v>
      </c>
      <c r="AT163" s="237" t="s">
        <v>156</v>
      </c>
      <c r="AU163" s="237" t="s">
        <v>79</v>
      </c>
      <c r="AY163" s="14" t="s">
        <v>154</v>
      </c>
      <c r="BE163" s="238">
        <f>IF(N163="základná",J163,0)</f>
        <v>0</v>
      </c>
      <c r="BF163" s="238">
        <f>IF(N163="znížená",J163,0)</f>
        <v>0</v>
      </c>
      <c r="BG163" s="238">
        <f>IF(N163="zákl. prenesená",J163,0)</f>
        <v>0</v>
      </c>
      <c r="BH163" s="238">
        <f>IF(N163="zníž. prenesená",J163,0)</f>
        <v>0</v>
      </c>
      <c r="BI163" s="238">
        <f>IF(N163="nulová",J163,0)</f>
        <v>0</v>
      </c>
      <c r="BJ163" s="14" t="s">
        <v>161</v>
      </c>
      <c r="BK163" s="239">
        <f>ROUND(I163*H163,3)</f>
        <v>0</v>
      </c>
      <c r="BL163" s="14" t="s">
        <v>184</v>
      </c>
      <c r="BM163" s="237" t="s">
        <v>277</v>
      </c>
    </row>
    <row r="164" s="2" customFormat="1" ht="24.15" customHeight="1">
      <c r="A164" s="35"/>
      <c r="B164" s="36"/>
      <c r="C164" s="240" t="s">
        <v>278</v>
      </c>
      <c r="D164" s="240" t="s">
        <v>195</v>
      </c>
      <c r="E164" s="241" t="s">
        <v>2233</v>
      </c>
      <c r="F164" s="242" t="s">
        <v>2234</v>
      </c>
      <c r="G164" s="243" t="s">
        <v>262</v>
      </c>
      <c r="H164" s="244">
        <v>1</v>
      </c>
      <c r="I164" s="245"/>
      <c r="J164" s="244">
        <f>ROUND(I164*H164,3)</f>
        <v>0</v>
      </c>
      <c r="K164" s="246"/>
      <c r="L164" s="247"/>
      <c r="M164" s="248" t="s">
        <v>1</v>
      </c>
      <c r="N164" s="249" t="s">
        <v>37</v>
      </c>
      <c r="O164" s="94"/>
      <c r="P164" s="235">
        <f>O164*H164</f>
        <v>0</v>
      </c>
      <c r="Q164" s="235">
        <v>0</v>
      </c>
      <c r="R164" s="235">
        <f>Q164*H164</f>
        <v>0</v>
      </c>
      <c r="S164" s="235">
        <v>0</v>
      </c>
      <c r="T164" s="236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7" t="s">
        <v>213</v>
      </c>
      <c r="AT164" s="237" t="s">
        <v>195</v>
      </c>
      <c r="AU164" s="237" t="s">
        <v>79</v>
      </c>
      <c r="AY164" s="14" t="s">
        <v>154</v>
      </c>
      <c r="BE164" s="238">
        <f>IF(N164="základná",J164,0)</f>
        <v>0</v>
      </c>
      <c r="BF164" s="238">
        <f>IF(N164="znížená",J164,0)</f>
        <v>0</v>
      </c>
      <c r="BG164" s="238">
        <f>IF(N164="zákl. prenesená",J164,0)</f>
        <v>0</v>
      </c>
      <c r="BH164" s="238">
        <f>IF(N164="zníž. prenesená",J164,0)</f>
        <v>0</v>
      </c>
      <c r="BI164" s="238">
        <f>IF(N164="nulová",J164,0)</f>
        <v>0</v>
      </c>
      <c r="BJ164" s="14" t="s">
        <v>161</v>
      </c>
      <c r="BK164" s="239">
        <f>ROUND(I164*H164,3)</f>
        <v>0</v>
      </c>
      <c r="BL164" s="14" t="s">
        <v>184</v>
      </c>
      <c r="BM164" s="237" t="s">
        <v>281</v>
      </c>
    </row>
    <row r="165" s="2" customFormat="1" ht="16.5" customHeight="1">
      <c r="A165" s="35"/>
      <c r="B165" s="36"/>
      <c r="C165" s="226" t="s">
        <v>220</v>
      </c>
      <c r="D165" s="226" t="s">
        <v>156</v>
      </c>
      <c r="E165" s="227" t="s">
        <v>2235</v>
      </c>
      <c r="F165" s="228" t="s">
        <v>2236</v>
      </c>
      <c r="G165" s="229" t="s">
        <v>262</v>
      </c>
      <c r="H165" s="230">
        <v>1</v>
      </c>
      <c r="I165" s="231"/>
      <c r="J165" s="230">
        <f>ROUND(I165*H165,3)</f>
        <v>0</v>
      </c>
      <c r="K165" s="232"/>
      <c r="L165" s="41"/>
      <c r="M165" s="233" t="s">
        <v>1</v>
      </c>
      <c r="N165" s="234" t="s">
        <v>37</v>
      </c>
      <c r="O165" s="94"/>
      <c r="P165" s="235">
        <f>O165*H165</f>
        <v>0</v>
      </c>
      <c r="Q165" s="235">
        <v>0</v>
      </c>
      <c r="R165" s="235">
        <f>Q165*H165</f>
        <v>0</v>
      </c>
      <c r="S165" s="235">
        <v>0</v>
      </c>
      <c r="T165" s="236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7" t="s">
        <v>184</v>
      </c>
      <c r="AT165" s="237" t="s">
        <v>156</v>
      </c>
      <c r="AU165" s="237" t="s">
        <v>79</v>
      </c>
      <c r="AY165" s="14" t="s">
        <v>154</v>
      </c>
      <c r="BE165" s="238">
        <f>IF(N165="základná",J165,0)</f>
        <v>0</v>
      </c>
      <c r="BF165" s="238">
        <f>IF(N165="znížená",J165,0)</f>
        <v>0</v>
      </c>
      <c r="BG165" s="238">
        <f>IF(N165="zákl. prenesená",J165,0)</f>
        <v>0</v>
      </c>
      <c r="BH165" s="238">
        <f>IF(N165="zníž. prenesená",J165,0)</f>
        <v>0</v>
      </c>
      <c r="BI165" s="238">
        <f>IF(N165="nulová",J165,0)</f>
        <v>0</v>
      </c>
      <c r="BJ165" s="14" t="s">
        <v>161</v>
      </c>
      <c r="BK165" s="239">
        <f>ROUND(I165*H165,3)</f>
        <v>0</v>
      </c>
      <c r="BL165" s="14" t="s">
        <v>184</v>
      </c>
      <c r="BM165" s="237" t="s">
        <v>284</v>
      </c>
    </row>
    <row r="166" s="2" customFormat="1" ht="33" customHeight="1">
      <c r="A166" s="35"/>
      <c r="B166" s="36"/>
      <c r="C166" s="240" t="s">
        <v>285</v>
      </c>
      <c r="D166" s="240" t="s">
        <v>195</v>
      </c>
      <c r="E166" s="241" t="s">
        <v>2237</v>
      </c>
      <c r="F166" s="242" t="s">
        <v>2238</v>
      </c>
      <c r="G166" s="243" t="s">
        <v>262</v>
      </c>
      <c r="H166" s="244">
        <v>1</v>
      </c>
      <c r="I166" s="245"/>
      <c r="J166" s="244">
        <f>ROUND(I166*H166,3)</f>
        <v>0</v>
      </c>
      <c r="K166" s="246"/>
      <c r="L166" s="247"/>
      <c r="M166" s="248" t="s">
        <v>1</v>
      </c>
      <c r="N166" s="249" t="s">
        <v>37</v>
      </c>
      <c r="O166" s="94"/>
      <c r="P166" s="235">
        <f>O166*H166</f>
        <v>0</v>
      </c>
      <c r="Q166" s="235">
        <v>0</v>
      </c>
      <c r="R166" s="235">
        <f>Q166*H166</f>
        <v>0</v>
      </c>
      <c r="S166" s="235">
        <v>0</v>
      </c>
      <c r="T166" s="236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7" t="s">
        <v>213</v>
      </c>
      <c r="AT166" s="237" t="s">
        <v>195</v>
      </c>
      <c r="AU166" s="237" t="s">
        <v>79</v>
      </c>
      <c r="AY166" s="14" t="s">
        <v>154</v>
      </c>
      <c r="BE166" s="238">
        <f>IF(N166="základná",J166,0)</f>
        <v>0</v>
      </c>
      <c r="BF166" s="238">
        <f>IF(N166="znížená",J166,0)</f>
        <v>0</v>
      </c>
      <c r="BG166" s="238">
        <f>IF(N166="zákl. prenesená",J166,0)</f>
        <v>0</v>
      </c>
      <c r="BH166" s="238">
        <f>IF(N166="zníž. prenesená",J166,0)</f>
        <v>0</v>
      </c>
      <c r="BI166" s="238">
        <f>IF(N166="nulová",J166,0)</f>
        <v>0</v>
      </c>
      <c r="BJ166" s="14" t="s">
        <v>161</v>
      </c>
      <c r="BK166" s="239">
        <f>ROUND(I166*H166,3)</f>
        <v>0</v>
      </c>
      <c r="BL166" s="14" t="s">
        <v>184</v>
      </c>
      <c r="BM166" s="237" t="s">
        <v>288</v>
      </c>
    </row>
    <row r="167" s="2" customFormat="1" ht="24.15" customHeight="1">
      <c r="A167" s="35"/>
      <c r="B167" s="36"/>
      <c r="C167" s="226" t="s">
        <v>224</v>
      </c>
      <c r="D167" s="226" t="s">
        <v>156</v>
      </c>
      <c r="E167" s="227" t="s">
        <v>2239</v>
      </c>
      <c r="F167" s="228" t="s">
        <v>2240</v>
      </c>
      <c r="G167" s="229" t="s">
        <v>1665</v>
      </c>
      <c r="H167" s="230">
        <v>1</v>
      </c>
      <c r="I167" s="231"/>
      <c r="J167" s="230">
        <f>ROUND(I167*H167,3)</f>
        <v>0</v>
      </c>
      <c r="K167" s="232"/>
      <c r="L167" s="41"/>
      <c r="M167" s="233" t="s">
        <v>1</v>
      </c>
      <c r="N167" s="234" t="s">
        <v>37</v>
      </c>
      <c r="O167" s="94"/>
      <c r="P167" s="235">
        <f>O167*H167</f>
        <v>0</v>
      </c>
      <c r="Q167" s="235">
        <v>0</v>
      </c>
      <c r="R167" s="235">
        <f>Q167*H167</f>
        <v>0</v>
      </c>
      <c r="S167" s="235">
        <v>0</v>
      </c>
      <c r="T167" s="236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7" t="s">
        <v>184</v>
      </c>
      <c r="AT167" s="237" t="s">
        <v>156</v>
      </c>
      <c r="AU167" s="237" t="s">
        <v>79</v>
      </c>
      <c r="AY167" s="14" t="s">
        <v>154</v>
      </c>
      <c r="BE167" s="238">
        <f>IF(N167="základná",J167,0)</f>
        <v>0</v>
      </c>
      <c r="BF167" s="238">
        <f>IF(N167="znížená",J167,0)</f>
        <v>0</v>
      </c>
      <c r="BG167" s="238">
        <f>IF(N167="zákl. prenesená",J167,0)</f>
        <v>0</v>
      </c>
      <c r="BH167" s="238">
        <f>IF(N167="zníž. prenesená",J167,0)</f>
        <v>0</v>
      </c>
      <c r="BI167" s="238">
        <f>IF(N167="nulová",J167,0)</f>
        <v>0</v>
      </c>
      <c r="BJ167" s="14" t="s">
        <v>161</v>
      </c>
      <c r="BK167" s="239">
        <f>ROUND(I167*H167,3)</f>
        <v>0</v>
      </c>
      <c r="BL167" s="14" t="s">
        <v>184</v>
      </c>
      <c r="BM167" s="237" t="s">
        <v>291</v>
      </c>
    </row>
    <row r="168" s="2" customFormat="1" ht="16.5" customHeight="1">
      <c r="A168" s="35"/>
      <c r="B168" s="36"/>
      <c r="C168" s="240" t="s">
        <v>292</v>
      </c>
      <c r="D168" s="240" t="s">
        <v>195</v>
      </c>
      <c r="E168" s="241" t="s">
        <v>2241</v>
      </c>
      <c r="F168" s="242" t="s">
        <v>2242</v>
      </c>
      <c r="G168" s="243" t="s">
        <v>262</v>
      </c>
      <c r="H168" s="244">
        <v>1</v>
      </c>
      <c r="I168" s="245"/>
      <c r="J168" s="244">
        <f>ROUND(I168*H168,3)</f>
        <v>0</v>
      </c>
      <c r="K168" s="246"/>
      <c r="L168" s="247"/>
      <c r="M168" s="248" t="s">
        <v>1</v>
      </c>
      <c r="N168" s="249" t="s">
        <v>37</v>
      </c>
      <c r="O168" s="94"/>
      <c r="P168" s="235">
        <f>O168*H168</f>
        <v>0</v>
      </c>
      <c r="Q168" s="235">
        <v>0</v>
      </c>
      <c r="R168" s="235">
        <f>Q168*H168</f>
        <v>0</v>
      </c>
      <c r="S168" s="235">
        <v>0</v>
      </c>
      <c r="T168" s="236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7" t="s">
        <v>213</v>
      </c>
      <c r="AT168" s="237" t="s">
        <v>195</v>
      </c>
      <c r="AU168" s="237" t="s">
        <v>79</v>
      </c>
      <c r="AY168" s="14" t="s">
        <v>154</v>
      </c>
      <c r="BE168" s="238">
        <f>IF(N168="základná",J168,0)</f>
        <v>0</v>
      </c>
      <c r="BF168" s="238">
        <f>IF(N168="znížená",J168,0)</f>
        <v>0</v>
      </c>
      <c r="BG168" s="238">
        <f>IF(N168="zákl. prenesená",J168,0)</f>
        <v>0</v>
      </c>
      <c r="BH168" s="238">
        <f>IF(N168="zníž. prenesená",J168,0)</f>
        <v>0</v>
      </c>
      <c r="BI168" s="238">
        <f>IF(N168="nulová",J168,0)</f>
        <v>0</v>
      </c>
      <c r="BJ168" s="14" t="s">
        <v>161</v>
      </c>
      <c r="BK168" s="239">
        <f>ROUND(I168*H168,3)</f>
        <v>0</v>
      </c>
      <c r="BL168" s="14" t="s">
        <v>184</v>
      </c>
      <c r="BM168" s="237" t="s">
        <v>295</v>
      </c>
    </row>
    <row r="169" s="2" customFormat="1" ht="24.15" customHeight="1">
      <c r="A169" s="35"/>
      <c r="B169" s="36"/>
      <c r="C169" s="226" t="s">
        <v>227</v>
      </c>
      <c r="D169" s="226" t="s">
        <v>156</v>
      </c>
      <c r="E169" s="227" t="s">
        <v>1756</v>
      </c>
      <c r="F169" s="228" t="s">
        <v>1757</v>
      </c>
      <c r="G169" s="229" t="s">
        <v>708</v>
      </c>
      <c r="H169" s="231"/>
      <c r="I169" s="231"/>
      <c r="J169" s="230">
        <f>ROUND(I169*H169,3)</f>
        <v>0</v>
      </c>
      <c r="K169" s="232"/>
      <c r="L169" s="41"/>
      <c r="M169" s="233" t="s">
        <v>1</v>
      </c>
      <c r="N169" s="234" t="s">
        <v>37</v>
      </c>
      <c r="O169" s="94"/>
      <c r="P169" s="235">
        <f>O169*H169</f>
        <v>0</v>
      </c>
      <c r="Q169" s="235">
        <v>0</v>
      </c>
      <c r="R169" s="235">
        <f>Q169*H169</f>
        <v>0</v>
      </c>
      <c r="S169" s="235">
        <v>0</v>
      </c>
      <c r="T169" s="236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7" t="s">
        <v>184</v>
      </c>
      <c r="AT169" s="237" t="s">
        <v>156</v>
      </c>
      <c r="AU169" s="237" t="s">
        <v>79</v>
      </c>
      <c r="AY169" s="14" t="s">
        <v>154</v>
      </c>
      <c r="BE169" s="238">
        <f>IF(N169="základná",J169,0)</f>
        <v>0</v>
      </c>
      <c r="BF169" s="238">
        <f>IF(N169="znížená",J169,0)</f>
        <v>0</v>
      </c>
      <c r="BG169" s="238">
        <f>IF(N169="zákl. prenesená",J169,0)</f>
        <v>0</v>
      </c>
      <c r="BH169" s="238">
        <f>IF(N169="zníž. prenesená",J169,0)</f>
        <v>0</v>
      </c>
      <c r="BI169" s="238">
        <f>IF(N169="nulová",J169,0)</f>
        <v>0</v>
      </c>
      <c r="BJ169" s="14" t="s">
        <v>161</v>
      </c>
      <c r="BK169" s="239">
        <f>ROUND(I169*H169,3)</f>
        <v>0</v>
      </c>
      <c r="BL169" s="14" t="s">
        <v>184</v>
      </c>
      <c r="BM169" s="237" t="s">
        <v>298</v>
      </c>
    </row>
    <row r="170" s="12" customFormat="1" ht="25.92" customHeight="1">
      <c r="A170" s="12"/>
      <c r="B170" s="210"/>
      <c r="C170" s="211"/>
      <c r="D170" s="212" t="s">
        <v>70</v>
      </c>
      <c r="E170" s="213" t="s">
        <v>2111</v>
      </c>
      <c r="F170" s="213" t="s">
        <v>2112</v>
      </c>
      <c r="G170" s="211"/>
      <c r="H170" s="211"/>
      <c r="I170" s="214"/>
      <c r="J170" s="215">
        <f>BK170</f>
        <v>0</v>
      </c>
      <c r="K170" s="211"/>
      <c r="L170" s="216"/>
      <c r="M170" s="217"/>
      <c r="N170" s="218"/>
      <c r="O170" s="218"/>
      <c r="P170" s="219">
        <f>SUM(P171:P174)</f>
        <v>0</v>
      </c>
      <c r="Q170" s="218"/>
      <c r="R170" s="219">
        <f>SUM(R171:R174)</f>
        <v>0</v>
      </c>
      <c r="S170" s="218"/>
      <c r="T170" s="220">
        <f>SUM(T171:T174)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21" t="s">
        <v>164</v>
      </c>
      <c r="AT170" s="222" t="s">
        <v>70</v>
      </c>
      <c r="AU170" s="222" t="s">
        <v>71</v>
      </c>
      <c r="AY170" s="221" t="s">
        <v>154</v>
      </c>
      <c r="BK170" s="223">
        <f>SUM(BK171:BK174)</f>
        <v>0</v>
      </c>
    </row>
    <row r="171" s="2" customFormat="1" ht="21.75" customHeight="1">
      <c r="A171" s="35"/>
      <c r="B171" s="36"/>
      <c r="C171" s="226" t="s">
        <v>299</v>
      </c>
      <c r="D171" s="226" t="s">
        <v>156</v>
      </c>
      <c r="E171" s="227" t="s">
        <v>2113</v>
      </c>
      <c r="F171" s="228" t="s">
        <v>2114</v>
      </c>
      <c r="G171" s="229" t="s">
        <v>309</v>
      </c>
      <c r="H171" s="230">
        <v>60.5</v>
      </c>
      <c r="I171" s="231"/>
      <c r="J171" s="230">
        <f>ROUND(I171*H171,3)</f>
        <v>0</v>
      </c>
      <c r="K171" s="232"/>
      <c r="L171" s="41"/>
      <c r="M171" s="233" t="s">
        <v>1</v>
      </c>
      <c r="N171" s="234" t="s">
        <v>37</v>
      </c>
      <c r="O171" s="94"/>
      <c r="P171" s="235">
        <f>O171*H171</f>
        <v>0</v>
      </c>
      <c r="Q171" s="235">
        <v>0</v>
      </c>
      <c r="R171" s="235">
        <f>Q171*H171</f>
        <v>0</v>
      </c>
      <c r="S171" s="235">
        <v>0</v>
      </c>
      <c r="T171" s="236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7" t="s">
        <v>270</v>
      </c>
      <c r="AT171" s="237" t="s">
        <v>156</v>
      </c>
      <c r="AU171" s="237" t="s">
        <v>79</v>
      </c>
      <c r="AY171" s="14" t="s">
        <v>154</v>
      </c>
      <c r="BE171" s="238">
        <f>IF(N171="základná",J171,0)</f>
        <v>0</v>
      </c>
      <c r="BF171" s="238">
        <f>IF(N171="znížená",J171,0)</f>
        <v>0</v>
      </c>
      <c r="BG171" s="238">
        <f>IF(N171="zákl. prenesená",J171,0)</f>
        <v>0</v>
      </c>
      <c r="BH171" s="238">
        <f>IF(N171="zníž. prenesená",J171,0)</f>
        <v>0</v>
      </c>
      <c r="BI171" s="238">
        <f>IF(N171="nulová",J171,0)</f>
        <v>0</v>
      </c>
      <c r="BJ171" s="14" t="s">
        <v>161</v>
      </c>
      <c r="BK171" s="239">
        <f>ROUND(I171*H171,3)</f>
        <v>0</v>
      </c>
      <c r="BL171" s="14" t="s">
        <v>270</v>
      </c>
      <c r="BM171" s="237" t="s">
        <v>302</v>
      </c>
    </row>
    <row r="172" s="2" customFormat="1" ht="21.75" customHeight="1">
      <c r="A172" s="35"/>
      <c r="B172" s="36"/>
      <c r="C172" s="226" t="s">
        <v>231</v>
      </c>
      <c r="D172" s="226" t="s">
        <v>156</v>
      </c>
      <c r="E172" s="227" t="s">
        <v>2115</v>
      </c>
      <c r="F172" s="228" t="s">
        <v>2116</v>
      </c>
      <c r="G172" s="229" t="s">
        <v>309</v>
      </c>
      <c r="H172" s="230">
        <v>60.5</v>
      </c>
      <c r="I172" s="231"/>
      <c r="J172" s="230">
        <f>ROUND(I172*H172,3)</f>
        <v>0</v>
      </c>
      <c r="K172" s="232"/>
      <c r="L172" s="41"/>
      <c r="M172" s="233" t="s">
        <v>1</v>
      </c>
      <c r="N172" s="234" t="s">
        <v>37</v>
      </c>
      <c r="O172" s="94"/>
      <c r="P172" s="235">
        <f>O172*H172</f>
        <v>0</v>
      </c>
      <c r="Q172" s="235">
        <v>0</v>
      </c>
      <c r="R172" s="235">
        <f>Q172*H172</f>
        <v>0</v>
      </c>
      <c r="S172" s="235">
        <v>0</v>
      </c>
      <c r="T172" s="236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7" t="s">
        <v>270</v>
      </c>
      <c r="AT172" s="237" t="s">
        <v>156</v>
      </c>
      <c r="AU172" s="237" t="s">
        <v>79</v>
      </c>
      <c r="AY172" s="14" t="s">
        <v>154</v>
      </c>
      <c r="BE172" s="238">
        <f>IF(N172="základná",J172,0)</f>
        <v>0</v>
      </c>
      <c r="BF172" s="238">
        <f>IF(N172="znížená",J172,0)</f>
        <v>0</v>
      </c>
      <c r="BG172" s="238">
        <f>IF(N172="zákl. prenesená",J172,0)</f>
        <v>0</v>
      </c>
      <c r="BH172" s="238">
        <f>IF(N172="zníž. prenesená",J172,0)</f>
        <v>0</v>
      </c>
      <c r="BI172" s="238">
        <f>IF(N172="nulová",J172,0)</f>
        <v>0</v>
      </c>
      <c r="BJ172" s="14" t="s">
        <v>161</v>
      </c>
      <c r="BK172" s="239">
        <f>ROUND(I172*H172,3)</f>
        <v>0</v>
      </c>
      <c r="BL172" s="14" t="s">
        <v>270</v>
      </c>
      <c r="BM172" s="237" t="s">
        <v>305</v>
      </c>
    </row>
    <row r="173" s="2" customFormat="1" ht="16.5" customHeight="1">
      <c r="A173" s="35"/>
      <c r="B173" s="36"/>
      <c r="C173" s="226" t="s">
        <v>306</v>
      </c>
      <c r="D173" s="226" t="s">
        <v>156</v>
      </c>
      <c r="E173" s="227" t="s">
        <v>2243</v>
      </c>
      <c r="F173" s="228" t="s">
        <v>2244</v>
      </c>
      <c r="G173" s="229" t="s">
        <v>262</v>
      </c>
      <c r="H173" s="230">
        <v>2</v>
      </c>
      <c r="I173" s="231"/>
      <c r="J173" s="230">
        <f>ROUND(I173*H173,3)</f>
        <v>0</v>
      </c>
      <c r="K173" s="232"/>
      <c r="L173" s="41"/>
      <c r="M173" s="233" t="s">
        <v>1</v>
      </c>
      <c r="N173" s="234" t="s">
        <v>37</v>
      </c>
      <c r="O173" s="94"/>
      <c r="P173" s="235">
        <f>O173*H173</f>
        <v>0</v>
      </c>
      <c r="Q173" s="235">
        <v>0</v>
      </c>
      <c r="R173" s="235">
        <f>Q173*H173</f>
        <v>0</v>
      </c>
      <c r="S173" s="235">
        <v>0</v>
      </c>
      <c r="T173" s="236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7" t="s">
        <v>270</v>
      </c>
      <c r="AT173" s="237" t="s">
        <v>156</v>
      </c>
      <c r="AU173" s="237" t="s">
        <v>79</v>
      </c>
      <c r="AY173" s="14" t="s">
        <v>154</v>
      </c>
      <c r="BE173" s="238">
        <f>IF(N173="základná",J173,0)</f>
        <v>0</v>
      </c>
      <c r="BF173" s="238">
        <f>IF(N173="znížená",J173,0)</f>
        <v>0</v>
      </c>
      <c r="BG173" s="238">
        <f>IF(N173="zákl. prenesená",J173,0)</f>
        <v>0</v>
      </c>
      <c r="BH173" s="238">
        <f>IF(N173="zníž. prenesená",J173,0)</f>
        <v>0</v>
      </c>
      <c r="BI173" s="238">
        <f>IF(N173="nulová",J173,0)</f>
        <v>0</v>
      </c>
      <c r="BJ173" s="14" t="s">
        <v>161</v>
      </c>
      <c r="BK173" s="239">
        <f>ROUND(I173*H173,3)</f>
        <v>0</v>
      </c>
      <c r="BL173" s="14" t="s">
        <v>270</v>
      </c>
      <c r="BM173" s="237" t="s">
        <v>310</v>
      </c>
    </row>
    <row r="174" s="2" customFormat="1" ht="16.5" customHeight="1">
      <c r="A174" s="35"/>
      <c r="B174" s="36"/>
      <c r="C174" s="226" t="s">
        <v>234</v>
      </c>
      <c r="D174" s="226" t="s">
        <v>156</v>
      </c>
      <c r="E174" s="227" t="s">
        <v>2245</v>
      </c>
      <c r="F174" s="228" t="s">
        <v>2246</v>
      </c>
      <c r="G174" s="229" t="s">
        <v>262</v>
      </c>
      <c r="H174" s="230">
        <v>1</v>
      </c>
      <c r="I174" s="231"/>
      <c r="J174" s="230">
        <f>ROUND(I174*H174,3)</f>
        <v>0</v>
      </c>
      <c r="K174" s="232"/>
      <c r="L174" s="41"/>
      <c r="M174" s="250" t="s">
        <v>1</v>
      </c>
      <c r="N174" s="251" t="s">
        <v>37</v>
      </c>
      <c r="O174" s="252"/>
      <c r="P174" s="253">
        <f>O174*H174</f>
        <v>0</v>
      </c>
      <c r="Q174" s="253">
        <v>0</v>
      </c>
      <c r="R174" s="253">
        <f>Q174*H174</f>
        <v>0</v>
      </c>
      <c r="S174" s="253">
        <v>0</v>
      </c>
      <c r="T174" s="254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7" t="s">
        <v>270</v>
      </c>
      <c r="AT174" s="237" t="s">
        <v>156</v>
      </c>
      <c r="AU174" s="237" t="s">
        <v>79</v>
      </c>
      <c r="AY174" s="14" t="s">
        <v>154</v>
      </c>
      <c r="BE174" s="238">
        <f>IF(N174="základná",J174,0)</f>
        <v>0</v>
      </c>
      <c r="BF174" s="238">
        <f>IF(N174="znížená",J174,0)</f>
        <v>0</v>
      </c>
      <c r="BG174" s="238">
        <f>IF(N174="zákl. prenesená",J174,0)</f>
        <v>0</v>
      </c>
      <c r="BH174" s="238">
        <f>IF(N174="zníž. prenesená",J174,0)</f>
        <v>0</v>
      </c>
      <c r="BI174" s="238">
        <f>IF(N174="nulová",J174,0)</f>
        <v>0</v>
      </c>
      <c r="BJ174" s="14" t="s">
        <v>161</v>
      </c>
      <c r="BK174" s="239">
        <f>ROUND(I174*H174,3)</f>
        <v>0</v>
      </c>
      <c r="BL174" s="14" t="s">
        <v>270</v>
      </c>
      <c r="BM174" s="237" t="s">
        <v>313</v>
      </c>
    </row>
    <row r="175" s="2" customFormat="1" ht="6.96" customHeight="1">
      <c r="A175" s="35"/>
      <c r="B175" s="69"/>
      <c r="C175" s="70"/>
      <c r="D175" s="70"/>
      <c r="E175" s="70"/>
      <c r="F175" s="70"/>
      <c r="G175" s="70"/>
      <c r="H175" s="70"/>
      <c r="I175" s="70"/>
      <c r="J175" s="70"/>
      <c r="K175" s="70"/>
      <c r="L175" s="41"/>
      <c r="M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</row>
  </sheetData>
  <sheetProtection sheet="1" autoFilter="0" formatColumns="0" formatRows="0" objects="1" scenarios="1" spinCount="100000" saltValue="PfDPEWDC9tK4vnq2e02zvhhSP9p27fybufD6xh4zPpdTxjmV0pJn/Ik3rLMaM2oogovq6zh0BhTxBRIwozjA2Q==" hashValue="djKKaL2i8K3dv+TeMIIw5Qj1foJOF/QpYZjUqCa6yeXW1k+0Mxh/rDMTTou4aqXgxhawUgkKGMiBSeTjHEL4gQ==" algorithmName="SHA-512" password="CC35"/>
  <autoFilter ref="C122:K174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114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71</v>
      </c>
    </row>
    <row r="4" s="1" customFormat="1" ht="24.96" customHeight="1">
      <c r="B4" s="17"/>
      <c r="D4" s="141" t="s">
        <v>118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14</v>
      </c>
      <c r="L6" s="17"/>
    </row>
    <row r="7" s="1" customFormat="1" ht="16.5" customHeight="1">
      <c r="B7" s="17"/>
      <c r="E7" s="144" t="str">
        <f>'Rekapitulácia stavby'!K6</f>
        <v>Denný stacionár v meste Tlmače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119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2247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16</v>
      </c>
      <c r="E11" s="35"/>
      <c r="F11" s="146" t="s">
        <v>1</v>
      </c>
      <c r="G11" s="35"/>
      <c r="H11" s="35"/>
      <c r="I11" s="143" t="s">
        <v>17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18</v>
      </c>
      <c r="E12" s="35"/>
      <c r="F12" s="146" t="s">
        <v>19</v>
      </c>
      <c r="G12" s="35"/>
      <c r="H12" s="35"/>
      <c r="I12" s="143" t="s">
        <v>20</v>
      </c>
      <c r="J12" s="147" t="str">
        <f>'Rekapitulácia stavby'!AN8</f>
        <v>29. 6. 2022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22</v>
      </c>
      <c r="E14" s="35"/>
      <c r="F14" s="35"/>
      <c r="G14" s="35"/>
      <c r="H14" s="35"/>
      <c r="I14" s="143" t="s">
        <v>23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24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25</v>
      </c>
      <c r="E17" s="35"/>
      <c r="F17" s="35"/>
      <c r="G17" s="35"/>
      <c r="H17" s="35"/>
      <c r="I17" s="143" t="s">
        <v>23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24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27</v>
      </c>
      <c r="E20" s="35"/>
      <c r="F20" s="35"/>
      <c r="G20" s="35"/>
      <c r="H20" s="35"/>
      <c r="I20" s="143" t="s">
        <v>23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24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29</v>
      </c>
      <c r="E23" s="35"/>
      <c r="F23" s="35"/>
      <c r="G23" s="35"/>
      <c r="H23" s="35"/>
      <c r="I23" s="143" t="s">
        <v>23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24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30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31</v>
      </c>
      <c r="E30" s="35"/>
      <c r="F30" s="35"/>
      <c r="G30" s="35"/>
      <c r="H30" s="35"/>
      <c r="I30" s="35"/>
      <c r="J30" s="154">
        <f>ROUND(J128, 3)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33</v>
      </c>
      <c r="G32" s="35"/>
      <c r="H32" s="35"/>
      <c r="I32" s="155" t="s">
        <v>32</v>
      </c>
      <c r="J32" s="155" t="s">
        <v>34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35</v>
      </c>
      <c r="E33" s="157" t="s">
        <v>36</v>
      </c>
      <c r="F33" s="158">
        <f>ROUND((SUM(BE128:BE212)),  3)</f>
        <v>0</v>
      </c>
      <c r="G33" s="159"/>
      <c r="H33" s="159"/>
      <c r="I33" s="160">
        <v>0.20000000000000001</v>
      </c>
      <c r="J33" s="158">
        <f>ROUND(((SUM(BE128:BE212))*I33),  3)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37</v>
      </c>
      <c r="F34" s="158">
        <f>ROUND((SUM(BF128:BF212)),  3)</f>
        <v>0</v>
      </c>
      <c r="G34" s="159"/>
      <c r="H34" s="159"/>
      <c r="I34" s="160">
        <v>0.20000000000000001</v>
      </c>
      <c r="J34" s="158">
        <f>ROUND(((SUM(BF128:BF212))*I34),  3)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38</v>
      </c>
      <c r="F35" s="161">
        <f>ROUND((SUM(BG128:BG212)),  3)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39</v>
      </c>
      <c r="F36" s="161">
        <f>ROUND((SUM(BH128:BH212)),  3)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40</v>
      </c>
      <c r="F37" s="158">
        <f>ROUND((SUM(BI128:BI212)),  3)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41</v>
      </c>
      <c r="E39" s="165"/>
      <c r="F39" s="165"/>
      <c r="G39" s="166" t="s">
        <v>42</v>
      </c>
      <c r="H39" s="167" t="s">
        <v>43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44</v>
      </c>
      <c r="E50" s="171"/>
      <c r="F50" s="171"/>
      <c r="G50" s="170" t="s">
        <v>45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46</v>
      </c>
      <c r="E61" s="173"/>
      <c r="F61" s="174" t="s">
        <v>47</v>
      </c>
      <c r="G61" s="172" t="s">
        <v>46</v>
      </c>
      <c r="H61" s="173"/>
      <c r="I61" s="173"/>
      <c r="J61" s="175" t="s">
        <v>47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48</v>
      </c>
      <c r="E65" s="176"/>
      <c r="F65" s="176"/>
      <c r="G65" s="170" t="s">
        <v>49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46</v>
      </c>
      <c r="E76" s="173"/>
      <c r="F76" s="174" t="s">
        <v>47</v>
      </c>
      <c r="G76" s="172" t="s">
        <v>46</v>
      </c>
      <c r="H76" s="173"/>
      <c r="I76" s="173"/>
      <c r="J76" s="175" t="s">
        <v>47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121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1" t="str">
        <f>E7</f>
        <v>Denný stacionár v meste Tlmače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119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10 - SO 10 Prípojka vody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18</v>
      </c>
      <c r="D89" s="37"/>
      <c r="E89" s="37"/>
      <c r="F89" s="24" t="str">
        <f>F12</f>
        <v xml:space="preserve"> </v>
      </c>
      <c r="G89" s="37"/>
      <c r="H89" s="37"/>
      <c r="I89" s="29" t="s">
        <v>20</v>
      </c>
      <c r="J89" s="82" t="str">
        <f>IF(J12="","",J12)</f>
        <v>29. 6. 2022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22</v>
      </c>
      <c r="D91" s="37"/>
      <c r="E91" s="37"/>
      <c r="F91" s="24" t="str">
        <f>E15</f>
        <v xml:space="preserve"> </v>
      </c>
      <c r="G91" s="37"/>
      <c r="H91" s="37"/>
      <c r="I91" s="29" t="s">
        <v>27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25</v>
      </c>
      <c r="D92" s="37"/>
      <c r="E92" s="37"/>
      <c r="F92" s="24" t="str">
        <f>IF(E18="","",E18)</f>
        <v>Vyplň údaj</v>
      </c>
      <c r="G92" s="37"/>
      <c r="H92" s="37"/>
      <c r="I92" s="29" t="s">
        <v>29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122</v>
      </c>
      <c r="D94" s="183"/>
      <c r="E94" s="183"/>
      <c r="F94" s="183"/>
      <c r="G94" s="183"/>
      <c r="H94" s="183"/>
      <c r="I94" s="183"/>
      <c r="J94" s="184" t="s">
        <v>123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124</v>
      </c>
      <c r="D96" s="37"/>
      <c r="E96" s="37"/>
      <c r="F96" s="37"/>
      <c r="G96" s="37"/>
      <c r="H96" s="37"/>
      <c r="I96" s="37"/>
      <c r="J96" s="113">
        <f>J128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125</v>
      </c>
    </row>
    <row r="97" s="9" customFormat="1" ht="24.96" customHeight="1">
      <c r="A97" s="9"/>
      <c r="B97" s="186"/>
      <c r="C97" s="187"/>
      <c r="D97" s="188" t="s">
        <v>126</v>
      </c>
      <c r="E97" s="189"/>
      <c r="F97" s="189"/>
      <c r="G97" s="189"/>
      <c r="H97" s="189"/>
      <c r="I97" s="189"/>
      <c r="J97" s="190">
        <f>J129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127</v>
      </c>
      <c r="E98" s="195"/>
      <c r="F98" s="195"/>
      <c r="G98" s="195"/>
      <c r="H98" s="195"/>
      <c r="I98" s="195"/>
      <c r="J98" s="196">
        <f>J130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2"/>
      <c r="C99" s="193"/>
      <c r="D99" s="194" t="s">
        <v>477</v>
      </c>
      <c r="E99" s="195"/>
      <c r="F99" s="195"/>
      <c r="G99" s="195"/>
      <c r="H99" s="195"/>
      <c r="I99" s="195"/>
      <c r="J99" s="196">
        <f>J145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2"/>
      <c r="C100" s="193"/>
      <c r="D100" s="194" t="s">
        <v>478</v>
      </c>
      <c r="E100" s="195"/>
      <c r="F100" s="195"/>
      <c r="G100" s="195"/>
      <c r="H100" s="195"/>
      <c r="I100" s="195"/>
      <c r="J100" s="196">
        <f>J147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2"/>
      <c r="C101" s="193"/>
      <c r="D101" s="194" t="s">
        <v>2018</v>
      </c>
      <c r="E101" s="195"/>
      <c r="F101" s="195"/>
      <c r="G101" s="195"/>
      <c r="H101" s="195"/>
      <c r="I101" s="195"/>
      <c r="J101" s="196">
        <f>J151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2"/>
      <c r="C102" s="193"/>
      <c r="D102" s="194" t="s">
        <v>479</v>
      </c>
      <c r="E102" s="195"/>
      <c r="F102" s="195"/>
      <c r="G102" s="195"/>
      <c r="H102" s="195"/>
      <c r="I102" s="195"/>
      <c r="J102" s="196">
        <f>J153</f>
        <v>0</v>
      </c>
      <c r="K102" s="193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2"/>
      <c r="C103" s="193"/>
      <c r="D103" s="194" t="s">
        <v>2248</v>
      </c>
      <c r="E103" s="195"/>
      <c r="F103" s="195"/>
      <c r="G103" s="195"/>
      <c r="H103" s="195"/>
      <c r="I103" s="195"/>
      <c r="J103" s="196">
        <f>J160</f>
        <v>0</v>
      </c>
      <c r="K103" s="193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2"/>
      <c r="C104" s="193"/>
      <c r="D104" s="194" t="s">
        <v>128</v>
      </c>
      <c r="E104" s="195"/>
      <c r="F104" s="195"/>
      <c r="G104" s="195"/>
      <c r="H104" s="195"/>
      <c r="I104" s="195"/>
      <c r="J104" s="196">
        <f>J186</f>
        <v>0</v>
      </c>
      <c r="K104" s="193"/>
      <c r="L104" s="19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2"/>
      <c r="C105" s="193"/>
      <c r="D105" s="194" t="s">
        <v>129</v>
      </c>
      <c r="E105" s="195"/>
      <c r="F105" s="195"/>
      <c r="G105" s="195"/>
      <c r="H105" s="195"/>
      <c r="I105" s="195"/>
      <c r="J105" s="196">
        <f>J191</f>
        <v>0</v>
      </c>
      <c r="K105" s="193"/>
      <c r="L105" s="19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86"/>
      <c r="C106" s="187"/>
      <c r="D106" s="188" t="s">
        <v>130</v>
      </c>
      <c r="E106" s="189"/>
      <c r="F106" s="189"/>
      <c r="G106" s="189"/>
      <c r="H106" s="189"/>
      <c r="I106" s="189"/>
      <c r="J106" s="190">
        <f>J193</f>
        <v>0</v>
      </c>
      <c r="K106" s="187"/>
      <c r="L106" s="191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92"/>
      <c r="C107" s="193"/>
      <c r="D107" s="194" t="s">
        <v>480</v>
      </c>
      <c r="E107" s="195"/>
      <c r="F107" s="195"/>
      <c r="G107" s="195"/>
      <c r="H107" s="195"/>
      <c r="I107" s="195"/>
      <c r="J107" s="196">
        <f>J194</f>
        <v>0</v>
      </c>
      <c r="K107" s="193"/>
      <c r="L107" s="19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2"/>
      <c r="C108" s="193"/>
      <c r="D108" s="194" t="s">
        <v>2249</v>
      </c>
      <c r="E108" s="195"/>
      <c r="F108" s="195"/>
      <c r="G108" s="195"/>
      <c r="H108" s="195"/>
      <c r="I108" s="195"/>
      <c r="J108" s="196">
        <f>J202</f>
        <v>0</v>
      </c>
      <c r="K108" s="193"/>
      <c r="L108" s="19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6.96" customHeight="1">
      <c r="A110" s="35"/>
      <c r="B110" s="69"/>
      <c r="C110" s="70"/>
      <c r="D110" s="70"/>
      <c r="E110" s="70"/>
      <c r="F110" s="70"/>
      <c r="G110" s="70"/>
      <c r="H110" s="70"/>
      <c r="I110" s="70"/>
      <c r="J110" s="70"/>
      <c r="K110" s="70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4" s="2" customFormat="1" ht="6.96" customHeight="1">
      <c r="A114" s="35"/>
      <c r="B114" s="71"/>
      <c r="C114" s="72"/>
      <c r="D114" s="72"/>
      <c r="E114" s="72"/>
      <c r="F114" s="72"/>
      <c r="G114" s="72"/>
      <c r="H114" s="72"/>
      <c r="I114" s="72"/>
      <c r="J114" s="72"/>
      <c r="K114" s="72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24.96" customHeight="1">
      <c r="A115" s="35"/>
      <c r="B115" s="36"/>
      <c r="C115" s="20" t="s">
        <v>140</v>
      </c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2" customHeight="1">
      <c r="A117" s="35"/>
      <c r="B117" s="36"/>
      <c r="C117" s="29" t="s">
        <v>14</v>
      </c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6.5" customHeight="1">
      <c r="A118" s="35"/>
      <c r="B118" s="36"/>
      <c r="C118" s="37"/>
      <c r="D118" s="37"/>
      <c r="E118" s="181" t="str">
        <f>E7</f>
        <v>Denný stacionár v meste Tlmače</v>
      </c>
      <c r="F118" s="29"/>
      <c r="G118" s="29"/>
      <c r="H118" s="29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2" customHeight="1">
      <c r="A119" s="35"/>
      <c r="B119" s="36"/>
      <c r="C119" s="29" t="s">
        <v>119</v>
      </c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6.5" customHeight="1">
      <c r="A120" s="35"/>
      <c r="B120" s="36"/>
      <c r="C120" s="37"/>
      <c r="D120" s="37"/>
      <c r="E120" s="79" t="str">
        <f>E9</f>
        <v>10 - SO 10 Prípojka vody</v>
      </c>
      <c r="F120" s="37"/>
      <c r="G120" s="37"/>
      <c r="H120" s="37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6.96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2" customHeight="1">
      <c r="A122" s="35"/>
      <c r="B122" s="36"/>
      <c r="C122" s="29" t="s">
        <v>18</v>
      </c>
      <c r="D122" s="37"/>
      <c r="E122" s="37"/>
      <c r="F122" s="24" t="str">
        <f>F12</f>
        <v xml:space="preserve"> </v>
      </c>
      <c r="G122" s="37"/>
      <c r="H122" s="37"/>
      <c r="I122" s="29" t="s">
        <v>20</v>
      </c>
      <c r="J122" s="82" t="str">
        <f>IF(J12="","",J12)</f>
        <v>29. 6. 2022</v>
      </c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6.96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5.15" customHeight="1">
      <c r="A124" s="35"/>
      <c r="B124" s="36"/>
      <c r="C124" s="29" t="s">
        <v>22</v>
      </c>
      <c r="D124" s="37"/>
      <c r="E124" s="37"/>
      <c r="F124" s="24" t="str">
        <f>E15</f>
        <v xml:space="preserve"> </v>
      </c>
      <c r="G124" s="37"/>
      <c r="H124" s="37"/>
      <c r="I124" s="29" t="s">
        <v>27</v>
      </c>
      <c r="J124" s="33" t="str">
        <f>E21</f>
        <v xml:space="preserve"> </v>
      </c>
      <c r="K124" s="37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5.15" customHeight="1">
      <c r="A125" s="35"/>
      <c r="B125" s="36"/>
      <c r="C125" s="29" t="s">
        <v>25</v>
      </c>
      <c r="D125" s="37"/>
      <c r="E125" s="37"/>
      <c r="F125" s="24" t="str">
        <f>IF(E18="","",E18)</f>
        <v>Vyplň údaj</v>
      </c>
      <c r="G125" s="37"/>
      <c r="H125" s="37"/>
      <c r="I125" s="29" t="s">
        <v>29</v>
      </c>
      <c r="J125" s="33" t="str">
        <f>E24</f>
        <v xml:space="preserve"> </v>
      </c>
      <c r="K125" s="37"/>
      <c r="L125" s="6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0.32" customHeight="1">
      <c r="A126" s="35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6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11" customFormat="1" ht="29.28" customHeight="1">
      <c r="A127" s="198"/>
      <c r="B127" s="199"/>
      <c r="C127" s="200" t="s">
        <v>141</v>
      </c>
      <c r="D127" s="201" t="s">
        <v>56</v>
      </c>
      <c r="E127" s="201" t="s">
        <v>52</v>
      </c>
      <c r="F127" s="201" t="s">
        <v>53</v>
      </c>
      <c r="G127" s="201" t="s">
        <v>142</v>
      </c>
      <c r="H127" s="201" t="s">
        <v>143</v>
      </c>
      <c r="I127" s="201" t="s">
        <v>144</v>
      </c>
      <c r="J127" s="202" t="s">
        <v>123</v>
      </c>
      <c r="K127" s="203" t="s">
        <v>145</v>
      </c>
      <c r="L127" s="204"/>
      <c r="M127" s="103" t="s">
        <v>1</v>
      </c>
      <c r="N127" s="104" t="s">
        <v>35</v>
      </c>
      <c r="O127" s="104" t="s">
        <v>146</v>
      </c>
      <c r="P127" s="104" t="s">
        <v>147</v>
      </c>
      <c r="Q127" s="104" t="s">
        <v>148</v>
      </c>
      <c r="R127" s="104" t="s">
        <v>149</v>
      </c>
      <c r="S127" s="104" t="s">
        <v>150</v>
      </c>
      <c r="T127" s="105" t="s">
        <v>151</v>
      </c>
      <c r="U127" s="198"/>
      <c r="V127" s="198"/>
      <c r="W127" s="198"/>
      <c r="X127" s="198"/>
      <c r="Y127" s="198"/>
      <c r="Z127" s="198"/>
      <c r="AA127" s="198"/>
      <c r="AB127" s="198"/>
      <c r="AC127" s="198"/>
      <c r="AD127" s="198"/>
      <c r="AE127" s="198"/>
    </row>
    <row r="128" s="2" customFormat="1" ht="22.8" customHeight="1">
      <c r="A128" s="35"/>
      <c r="B128" s="36"/>
      <c r="C128" s="110" t="s">
        <v>124</v>
      </c>
      <c r="D128" s="37"/>
      <c r="E128" s="37"/>
      <c r="F128" s="37"/>
      <c r="G128" s="37"/>
      <c r="H128" s="37"/>
      <c r="I128" s="37"/>
      <c r="J128" s="205">
        <f>BK128</f>
        <v>0</v>
      </c>
      <c r="K128" s="37"/>
      <c r="L128" s="41"/>
      <c r="M128" s="106"/>
      <c r="N128" s="206"/>
      <c r="O128" s="107"/>
      <c r="P128" s="207">
        <f>P129+P193</f>
        <v>0</v>
      </c>
      <c r="Q128" s="107"/>
      <c r="R128" s="207">
        <f>R129+R193</f>
        <v>0</v>
      </c>
      <c r="S128" s="107"/>
      <c r="T128" s="208">
        <f>T129+T193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4" t="s">
        <v>70</v>
      </c>
      <c r="AU128" s="14" t="s">
        <v>125</v>
      </c>
      <c r="BK128" s="209">
        <f>BK129+BK193</f>
        <v>0</v>
      </c>
    </row>
    <row r="129" s="12" customFormat="1" ht="25.92" customHeight="1">
      <c r="A129" s="12"/>
      <c r="B129" s="210"/>
      <c r="C129" s="211"/>
      <c r="D129" s="212" t="s">
        <v>70</v>
      </c>
      <c r="E129" s="213" t="s">
        <v>152</v>
      </c>
      <c r="F129" s="213" t="s">
        <v>153</v>
      </c>
      <c r="G129" s="211"/>
      <c r="H129" s="211"/>
      <c r="I129" s="214"/>
      <c r="J129" s="215">
        <f>BK129</f>
        <v>0</v>
      </c>
      <c r="K129" s="211"/>
      <c r="L129" s="216"/>
      <c r="M129" s="217"/>
      <c r="N129" s="218"/>
      <c r="O129" s="218"/>
      <c r="P129" s="219">
        <f>P130+P145+P147+P151+P153+P160+P186+P191</f>
        <v>0</v>
      </c>
      <c r="Q129" s="218"/>
      <c r="R129" s="219">
        <f>R130+R145+R147+R151+R153+R160+R186+R191</f>
        <v>0</v>
      </c>
      <c r="S129" s="218"/>
      <c r="T129" s="220">
        <f>T130+T145+T147+T151+T153+T160+T186+T191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1" t="s">
        <v>79</v>
      </c>
      <c r="AT129" s="222" t="s">
        <v>70</v>
      </c>
      <c r="AU129" s="222" t="s">
        <v>71</v>
      </c>
      <c r="AY129" s="221" t="s">
        <v>154</v>
      </c>
      <c r="BK129" s="223">
        <f>BK130+BK145+BK147+BK151+BK153+BK160+BK186+BK191</f>
        <v>0</v>
      </c>
    </row>
    <row r="130" s="12" customFormat="1" ht="22.8" customHeight="1">
      <c r="A130" s="12"/>
      <c r="B130" s="210"/>
      <c r="C130" s="211"/>
      <c r="D130" s="212" t="s">
        <v>70</v>
      </c>
      <c r="E130" s="224" t="s">
        <v>79</v>
      </c>
      <c r="F130" s="224" t="s">
        <v>155</v>
      </c>
      <c r="G130" s="211"/>
      <c r="H130" s="211"/>
      <c r="I130" s="214"/>
      <c r="J130" s="225">
        <f>BK130</f>
        <v>0</v>
      </c>
      <c r="K130" s="211"/>
      <c r="L130" s="216"/>
      <c r="M130" s="217"/>
      <c r="N130" s="218"/>
      <c r="O130" s="218"/>
      <c r="P130" s="219">
        <f>SUM(P131:P144)</f>
        <v>0</v>
      </c>
      <c r="Q130" s="218"/>
      <c r="R130" s="219">
        <f>SUM(R131:R144)</f>
        <v>0</v>
      </c>
      <c r="S130" s="218"/>
      <c r="T130" s="220">
        <f>SUM(T131:T144)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1" t="s">
        <v>79</v>
      </c>
      <c r="AT130" s="222" t="s">
        <v>70</v>
      </c>
      <c r="AU130" s="222" t="s">
        <v>79</v>
      </c>
      <c r="AY130" s="221" t="s">
        <v>154</v>
      </c>
      <c r="BK130" s="223">
        <f>SUM(BK131:BK144)</f>
        <v>0</v>
      </c>
    </row>
    <row r="131" s="2" customFormat="1" ht="24.15" customHeight="1">
      <c r="A131" s="35"/>
      <c r="B131" s="36"/>
      <c r="C131" s="226" t="s">
        <v>79</v>
      </c>
      <c r="D131" s="226" t="s">
        <v>156</v>
      </c>
      <c r="E131" s="227" t="s">
        <v>2250</v>
      </c>
      <c r="F131" s="228" t="s">
        <v>2251</v>
      </c>
      <c r="G131" s="229" t="s">
        <v>167</v>
      </c>
      <c r="H131" s="230">
        <v>5.4000000000000004</v>
      </c>
      <c r="I131" s="231"/>
      <c r="J131" s="230">
        <f>ROUND(I131*H131,3)</f>
        <v>0</v>
      </c>
      <c r="K131" s="232"/>
      <c r="L131" s="41"/>
      <c r="M131" s="233" t="s">
        <v>1</v>
      </c>
      <c r="N131" s="234" t="s">
        <v>37</v>
      </c>
      <c r="O131" s="94"/>
      <c r="P131" s="235">
        <f>O131*H131</f>
        <v>0</v>
      </c>
      <c r="Q131" s="235">
        <v>0</v>
      </c>
      <c r="R131" s="235">
        <f>Q131*H131</f>
        <v>0</v>
      </c>
      <c r="S131" s="235">
        <v>0</v>
      </c>
      <c r="T131" s="236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7" t="s">
        <v>160</v>
      </c>
      <c r="AT131" s="237" t="s">
        <v>156</v>
      </c>
      <c r="AU131" s="237" t="s">
        <v>161</v>
      </c>
      <c r="AY131" s="14" t="s">
        <v>154</v>
      </c>
      <c r="BE131" s="238">
        <f>IF(N131="základná",J131,0)</f>
        <v>0</v>
      </c>
      <c r="BF131" s="238">
        <f>IF(N131="znížená",J131,0)</f>
        <v>0</v>
      </c>
      <c r="BG131" s="238">
        <f>IF(N131="zákl. prenesená",J131,0)</f>
        <v>0</v>
      </c>
      <c r="BH131" s="238">
        <f>IF(N131="zníž. prenesená",J131,0)</f>
        <v>0</v>
      </c>
      <c r="BI131" s="238">
        <f>IF(N131="nulová",J131,0)</f>
        <v>0</v>
      </c>
      <c r="BJ131" s="14" t="s">
        <v>161</v>
      </c>
      <c r="BK131" s="239">
        <f>ROUND(I131*H131,3)</f>
        <v>0</v>
      </c>
      <c r="BL131" s="14" t="s">
        <v>160</v>
      </c>
      <c r="BM131" s="237" t="s">
        <v>161</v>
      </c>
    </row>
    <row r="132" s="2" customFormat="1" ht="21.75" customHeight="1">
      <c r="A132" s="35"/>
      <c r="B132" s="36"/>
      <c r="C132" s="226" t="s">
        <v>161</v>
      </c>
      <c r="D132" s="226" t="s">
        <v>156</v>
      </c>
      <c r="E132" s="227" t="s">
        <v>2121</v>
      </c>
      <c r="F132" s="228" t="s">
        <v>2122</v>
      </c>
      <c r="G132" s="229" t="s">
        <v>159</v>
      </c>
      <c r="H132" s="230">
        <v>80.685000000000002</v>
      </c>
      <c r="I132" s="231"/>
      <c r="J132" s="230">
        <f>ROUND(I132*H132,3)</f>
        <v>0</v>
      </c>
      <c r="K132" s="232"/>
      <c r="L132" s="41"/>
      <c r="M132" s="233" t="s">
        <v>1</v>
      </c>
      <c r="N132" s="234" t="s">
        <v>37</v>
      </c>
      <c r="O132" s="94"/>
      <c r="P132" s="235">
        <f>O132*H132</f>
        <v>0</v>
      </c>
      <c r="Q132" s="235">
        <v>0</v>
      </c>
      <c r="R132" s="235">
        <f>Q132*H132</f>
        <v>0</v>
      </c>
      <c r="S132" s="235">
        <v>0</v>
      </c>
      <c r="T132" s="236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7" t="s">
        <v>160</v>
      </c>
      <c r="AT132" s="237" t="s">
        <v>156</v>
      </c>
      <c r="AU132" s="237" t="s">
        <v>161</v>
      </c>
      <c r="AY132" s="14" t="s">
        <v>154</v>
      </c>
      <c r="BE132" s="238">
        <f>IF(N132="základná",J132,0)</f>
        <v>0</v>
      </c>
      <c r="BF132" s="238">
        <f>IF(N132="znížená",J132,0)</f>
        <v>0</v>
      </c>
      <c r="BG132" s="238">
        <f>IF(N132="zákl. prenesená",J132,0)</f>
        <v>0</v>
      </c>
      <c r="BH132" s="238">
        <f>IF(N132="zníž. prenesená",J132,0)</f>
        <v>0</v>
      </c>
      <c r="BI132" s="238">
        <f>IF(N132="nulová",J132,0)</f>
        <v>0</v>
      </c>
      <c r="BJ132" s="14" t="s">
        <v>161</v>
      </c>
      <c r="BK132" s="239">
        <f>ROUND(I132*H132,3)</f>
        <v>0</v>
      </c>
      <c r="BL132" s="14" t="s">
        <v>160</v>
      </c>
      <c r="BM132" s="237" t="s">
        <v>160</v>
      </c>
    </row>
    <row r="133" s="2" customFormat="1" ht="37.8" customHeight="1">
      <c r="A133" s="35"/>
      <c r="B133" s="36"/>
      <c r="C133" s="226" t="s">
        <v>164</v>
      </c>
      <c r="D133" s="226" t="s">
        <v>156</v>
      </c>
      <c r="E133" s="227" t="s">
        <v>2123</v>
      </c>
      <c r="F133" s="228" t="s">
        <v>2124</v>
      </c>
      <c r="G133" s="229" t="s">
        <v>159</v>
      </c>
      <c r="H133" s="230">
        <v>80.685000000000002</v>
      </c>
      <c r="I133" s="231"/>
      <c r="J133" s="230">
        <f>ROUND(I133*H133,3)</f>
        <v>0</v>
      </c>
      <c r="K133" s="232"/>
      <c r="L133" s="41"/>
      <c r="M133" s="233" t="s">
        <v>1</v>
      </c>
      <c r="N133" s="234" t="s">
        <v>37</v>
      </c>
      <c r="O133" s="94"/>
      <c r="P133" s="235">
        <f>O133*H133</f>
        <v>0</v>
      </c>
      <c r="Q133" s="235">
        <v>0</v>
      </c>
      <c r="R133" s="235">
        <f>Q133*H133</f>
        <v>0</v>
      </c>
      <c r="S133" s="235">
        <v>0</v>
      </c>
      <c r="T133" s="236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7" t="s">
        <v>160</v>
      </c>
      <c r="AT133" s="237" t="s">
        <v>156</v>
      </c>
      <c r="AU133" s="237" t="s">
        <v>161</v>
      </c>
      <c r="AY133" s="14" t="s">
        <v>154</v>
      </c>
      <c r="BE133" s="238">
        <f>IF(N133="základná",J133,0)</f>
        <v>0</v>
      </c>
      <c r="BF133" s="238">
        <f>IF(N133="znížená",J133,0)</f>
        <v>0</v>
      </c>
      <c r="BG133" s="238">
        <f>IF(N133="zákl. prenesená",J133,0)</f>
        <v>0</v>
      </c>
      <c r="BH133" s="238">
        <f>IF(N133="zníž. prenesená",J133,0)</f>
        <v>0</v>
      </c>
      <c r="BI133" s="238">
        <f>IF(N133="nulová",J133,0)</f>
        <v>0</v>
      </c>
      <c r="BJ133" s="14" t="s">
        <v>161</v>
      </c>
      <c r="BK133" s="239">
        <f>ROUND(I133*H133,3)</f>
        <v>0</v>
      </c>
      <c r="BL133" s="14" t="s">
        <v>160</v>
      </c>
      <c r="BM133" s="237" t="s">
        <v>168</v>
      </c>
    </row>
    <row r="134" s="2" customFormat="1" ht="16.5" customHeight="1">
      <c r="A134" s="35"/>
      <c r="B134" s="36"/>
      <c r="C134" s="226" t="s">
        <v>160</v>
      </c>
      <c r="D134" s="226" t="s">
        <v>156</v>
      </c>
      <c r="E134" s="227" t="s">
        <v>2125</v>
      </c>
      <c r="F134" s="228" t="s">
        <v>2126</v>
      </c>
      <c r="G134" s="229" t="s">
        <v>159</v>
      </c>
      <c r="H134" s="230">
        <v>51.164999999999999</v>
      </c>
      <c r="I134" s="231"/>
      <c r="J134" s="230">
        <f>ROUND(I134*H134,3)</f>
        <v>0</v>
      </c>
      <c r="K134" s="232"/>
      <c r="L134" s="41"/>
      <c r="M134" s="233" t="s">
        <v>1</v>
      </c>
      <c r="N134" s="234" t="s">
        <v>37</v>
      </c>
      <c r="O134" s="94"/>
      <c r="P134" s="235">
        <f>O134*H134</f>
        <v>0</v>
      </c>
      <c r="Q134" s="235">
        <v>0</v>
      </c>
      <c r="R134" s="235">
        <f>Q134*H134</f>
        <v>0</v>
      </c>
      <c r="S134" s="235">
        <v>0</v>
      </c>
      <c r="T134" s="236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7" t="s">
        <v>160</v>
      </c>
      <c r="AT134" s="237" t="s">
        <v>156</v>
      </c>
      <c r="AU134" s="237" t="s">
        <v>161</v>
      </c>
      <c r="AY134" s="14" t="s">
        <v>154</v>
      </c>
      <c r="BE134" s="238">
        <f>IF(N134="základná",J134,0)</f>
        <v>0</v>
      </c>
      <c r="BF134" s="238">
        <f>IF(N134="znížená",J134,0)</f>
        <v>0</v>
      </c>
      <c r="BG134" s="238">
        <f>IF(N134="zákl. prenesená",J134,0)</f>
        <v>0</v>
      </c>
      <c r="BH134" s="238">
        <f>IF(N134="zníž. prenesená",J134,0)</f>
        <v>0</v>
      </c>
      <c r="BI134" s="238">
        <f>IF(N134="nulová",J134,0)</f>
        <v>0</v>
      </c>
      <c r="BJ134" s="14" t="s">
        <v>161</v>
      </c>
      <c r="BK134" s="239">
        <f>ROUND(I134*H134,3)</f>
        <v>0</v>
      </c>
      <c r="BL134" s="14" t="s">
        <v>160</v>
      </c>
      <c r="BM134" s="237" t="s">
        <v>171</v>
      </c>
    </row>
    <row r="135" s="2" customFormat="1" ht="24.15" customHeight="1">
      <c r="A135" s="35"/>
      <c r="B135" s="36"/>
      <c r="C135" s="226" t="s">
        <v>172</v>
      </c>
      <c r="D135" s="226" t="s">
        <v>156</v>
      </c>
      <c r="E135" s="227" t="s">
        <v>2127</v>
      </c>
      <c r="F135" s="228" t="s">
        <v>2128</v>
      </c>
      <c r="G135" s="229" t="s">
        <v>159</v>
      </c>
      <c r="H135" s="230">
        <v>51.164999999999999</v>
      </c>
      <c r="I135" s="231"/>
      <c r="J135" s="230">
        <f>ROUND(I135*H135,3)</f>
        <v>0</v>
      </c>
      <c r="K135" s="232"/>
      <c r="L135" s="41"/>
      <c r="M135" s="233" t="s">
        <v>1</v>
      </c>
      <c r="N135" s="234" t="s">
        <v>37</v>
      </c>
      <c r="O135" s="94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6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7" t="s">
        <v>160</v>
      </c>
      <c r="AT135" s="237" t="s">
        <v>156</v>
      </c>
      <c r="AU135" s="237" t="s">
        <v>161</v>
      </c>
      <c r="AY135" s="14" t="s">
        <v>154</v>
      </c>
      <c r="BE135" s="238">
        <f>IF(N135="základná",J135,0)</f>
        <v>0</v>
      </c>
      <c r="BF135" s="238">
        <f>IF(N135="znížená",J135,0)</f>
        <v>0</v>
      </c>
      <c r="BG135" s="238">
        <f>IF(N135="zákl. prenesená",J135,0)</f>
        <v>0</v>
      </c>
      <c r="BH135" s="238">
        <f>IF(N135="zníž. prenesená",J135,0)</f>
        <v>0</v>
      </c>
      <c r="BI135" s="238">
        <f>IF(N135="nulová",J135,0)</f>
        <v>0</v>
      </c>
      <c r="BJ135" s="14" t="s">
        <v>161</v>
      </c>
      <c r="BK135" s="239">
        <f>ROUND(I135*H135,3)</f>
        <v>0</v>
      </c>
      <c r="BL135" s="14" t="s">
        <v>160</v>
      </c>
      <c r="BM135" s="237" t="s">
        <v>112</v>
      </c>
    </row>
    <row r="136" s="2" customFormat="1" ht="24.15" customHeight="1">
      <c r="A136" s="35"/>
      <c r="B136" s="36"/>
      <c r="C136" s="226" t="s">
        <v>168</v>
      </c>
      <c r="D136" s="226" t="s">
        <v>156</v>
      </c>
      <c r="E136" s="227" t="s">
        <v>1438</v>
      </c>
      <c r="F136" s="228" t="s">
        <v>1439</v>
      </c>
      <c r="G136" s="229" t="s">
        <v>167</v>
      </c>
      <c r="H136" s="230">
        <v>268.94999999999999</v>
      </c>
      <c r="I136" s="231"/>
      <c r="J136" s="230">
        <f>ROUND(I136*H136,3)</f>
        <v>0</v>
      </c>
      <c r="K136" s="232"/>
      <c r="L136" s="41"/>
      <c r="M136" s="233" t="s">
        <v>1</v>
      </c>
      <c r="N136" s="234" t="s">
        <v>37</v>
      </c>
      <c r="O136" s="94"/>
      <c r="P136" s="235">
        <f>O136*H136</f>
        <v>0</v>
      </c>
      <c r="Q136" s="235">
        <v>0</v>
      </c>
      <c r="R136" s="235">
        <f>Q136*H136</f>
        <v>0</v>
      </c>
      <c r="S136" s="235">
        <v>0</v>
      </c>
      <c r="T136" s="236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7" t="s">
        <v>160</v>
      </c>
      <c r="AT136" s="237" t="s">
        <v>156</v>
      </c>
      <c r="AU136" s="237" t="s">
        <v>161</v>
      </c>
      <c r="AY136" s="14" t="s">
        <v>154</v>
      </c>
      <c r="BE136" s="238">
        <f>IF(N136="základná",J136,0)</f>
        <v>0</v>
      </c>
      <c r="BF136" s="238">
        <f>IF(N136="znížená",J136,0)</f>
        <v>0</v>
      </c>
      <c r="BG136" s="238">
        <f>IF(N136="zákl. prenesená",J136,0)</f>
        <v>0</v>
      </c>
      <c r="BH136" s="238">
        <f>IF(N136="zníž. prenesená",J136,0)</f>
        <v>0</v>
      </c>
      <c r="BI136" s="238">
        <f>IF(N136="nulová",J136,0)</f>
        <v>0</v>
      </c>
      <c r="BJ136" s="14" t="s">
        <v>161</v>
      </c>
      <c r="BK136" s="239">
        <f>ROUND(I136*H136,3)</f>
        <v>0</v>
      </c>
      <c r="BL136" s="14" t="s">
        <v>160</v>
      </c>
      <c r="BM136" s="237" t="s">
        <v>177</v>
      </c>
    </row>
    <row r="137" s="2" customFormat="1" ht="24.15" customHeight="1">
      <c r="A137" s="35"/>
      <c r="B137" s="36"/>
      <c r="C137" s="226" t="s">
        <v>178</v>
      </c>
      <c r="D137" s="226" t="s">
        <v>156</v>
      </c>
      <c r="E137" s="227" t="s">
        <v>1440</v>
      </c>
      <c r="F137" s="228" t="s">
        <v>1441</v>
      </c>
      <c r="G137" s="229" t="s">
        <v>167</v>
      </c>
      <c r="H137" s="230">
        <v>268.94999999999999</v>
      </c>
      <c r="I137" s="231"/>
      <c r="J137" s="230">
        <f>ROUND(I137*H137,3)</f>
        <v>0</v>
      </c>
      <c r="K137" s="232"/>
      <c r="L137" s="41"/>
      <c r="M137" s="233" t="s">
        <v>1</v>
      </c>
      <c r="N137" s="234" t="s">
        <v>37</v>
      </c>
      <c r="O137" s="94"/>
      <c r="P137" s="235">
        <f>O137*H137</f>
        <v>0</v>
      </c>
      <c r="Q137" s="235">
        <v>0</v>
      </c>
      <c r="R137" s="235">
        <f>Q137*H137</f>
        <v>0</v>
      </c>
      <c r="S137" s="235">
        <v>0</v>
      </c>
      <c r="T137" s="236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7" t="s">
        <v>160</v>
      </c>
      <c r="AT137" s="237" t="s">
        <v>156</v>
      </c>
      <c r="AU137" s="237" t="s">
        <v>161</v>
      </c>
      <c r="AY137" s="14" t="s">
        <v>154</v>
      </c>
      <c r="BE137" s="238">
        <f>IF(N137="základná",J137,0)</f>
        <v>0</v>
      </c>
      <c r="BF137" s="238">
        <f>IF(N137="znížená",J137,0)</f>
        <v>0</v>
      </c>
      <c r="BG137" s="238">
        <f>IF(N137="zákl. prenesená",J137,0)</f>
        <v>0</v>
      </c>
      <c r="BH137" s="238">
        <f>IF(N137="zníž. prenesená",J137,0)</f>
        <v>0</v>
      </c>
      <c r="BI137" s="238">
        <f>IF(N137="nulová",J137,0)</f>
        <v>0</v>
      </c>
      <c r="BJ137" s="14" t="s">
        <v>161</v>
      </c>
      <c r="BK137" s="239">
        <f>ROUND(I137*H137,3)</f>
        <v>0</v>
      </c>
      <c r="BL137" s="14" t="s">
        <v>160</v>
      </c>
      <c r="BM137" s="237" t="s">
        <v>181</v>
      </c>
    </row>
    <row r="138" s="2" customFormat="1" ht="33" customHeight="1">
      <c r="A138" s="35"/>
      <c r="B138" s="36"/>
      <c r="C138" s="226" t="s">
        <v>171</v>
      </c>
      <c r="D138" s="226" t="s">
        <v>156</v>
      </c>
      <c r="E138" s="227" t="s">
        <v>1442</v>
      </c>
      <c r="F138" s="228" t="s">
        <v>1443</v>
      </c>
      <c r="G138" s="229" t="s">
        <v>159</v>
      </c>
      <c r="H138" s="230">
        <v>30.684000000000001</v>
      </c>
      <c r="I138" s="231"/>
      <c r="J138" s="230">
        <f>ROUND(I138*H138,3)</f>
        <v>0</v>
      </c>
      <c r="K138" s="232"/>
      <c r="L138" s="41"/>
      <c r="M138" s="233" t="s">
        <v>1</v>
      </c>
      <c r="N138" s="234" t="s">
        <v>37</v>
      </c>
      <c r="O138" s="94"/>
      <c r="P138" s="235">
        <f>O138*H138</f>
        <v>0</v>
      </c>
      <c r="Q138" s="235">
        <v>0</v>
      </c>
      <c r="R138" s="235">
        <f>Q138*H138</f>
        <v>0</v>
      </c>
      <c r="S138" s="235">
        <v>0</v>
      </c>
      <c r="T138" s="236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7" t="s">
        <v>160</v>
      </c>
      <c r="AT138" s="237" t="s">
        <v>156</v>
      </c>
      <c r="AU138" s="237" t="s">
        <v>161</v>
      </c>
      <c r="AY138" s="14" t="s">
        <v>154</v>
      </c>
      <c r="BE138" s="238">
        <f>IF(N138="základná",J138,0)</f>
        <v>0</v>
      </c>
      <c r="BF138" s="238">
        <f>IF(N138="znížená",J138,0)</f>
        <v>0</v>
      </c>
      <c r="BG138" s="238">
        <f>IF(N138="zákl. prenesená",J138,0)</f>
        <v>0</v>
      </c>
      <c r="BH138" s="238">
        <f>IF(N138="zníž. prenesená",J138,0)</f>
        <v>0</v>
      </c>
      <c r="BI138" s="238">
        <f>IF(N138="nulová",J138,0)</f>
        <v>0</v>
      </c>
      <c r="BJ138" s="14" t="s">
        <v>161</v>
      </c>
      <c r="BK138" s="239">
        <f>ROUND(I138*H138,3)</f>
        <v>0</v>
      </c>
      <c r="BL138" s="14" t="s">
        <v>160</v>
      </c>
      <c r="BM138" s="237" t="s">
        <v>184</v>
      </c>
    </row>
    <row r="139" s="2" customFormat="1" ht="37.8" customHeight="1">
      <c r="A139" s="35"/>
      <c r="B139" s="36"/>
      <c r="C139" s="226" t="s">
        <v>185</v>
      </c>
      <c r="D139" s="226" t="s">
        <v>156</v>
      </c>
      <c r="E139" s="227" t="s">
        <v>1444</v>
      </c>
      <c r="F139" s="228" t="s">
        <v>1445</v>
      </c>
      <c r="G139" s="229" t="s">
        <v>159</v>
      </c>
      <c r="H139" s="230">
        <v>92.052000000000007</v>
      </c>
      <c r="I139" s="231"/>
      <c r="J139" s="230">
        <f>ROUND(I139*H139,3)</f>
        <v>0</v>
      </c>
      <c r="K139" s="232"/>
      <c r="L139" s="41"/>
      <c r="M139" s="233" t="s">
        <v>1</v>
      </c>
      <c r="N139" s="234" t="s">
        <v>37</v>
      </c>
      <c r="O139" s="94"/>
      <c r="P139" s="235">
        <f>O139*H139</f>
        <v>0</v>
      </c>
      <c r="Q139" s="235">
        <v>0</v>
      </c>
      <c r="R139" s="235">
        <f>Q139*H139</f>
        <v>0</v>
      </c>
      <c r="S139" s="235">
        <v>0</v>
      </c>
      <c r="T139" s="236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7" t="s">
        <v>160</v>
      </c>
      <c r="AT139" s="237" t="s">
        <v>156</v>
      </c>
      <c r="AU139" s="237" t="s">
        <v>161</v>
      </c>
      <c r="AY139" s="14" t="s">
        <v>154</v>
      </c>
      <c r="BE139" s="238">
        <f>IF(N139="základná",J139,0)</f>
        <v>0</v>
      </c>
      <c r="BF139" s="238">
        <f>IF(N139="znížená",J139,0)</f>
        <v>0</v>
      </c>
      <c r="BG139" s="238">
        <f>IF(N139="zákl. prenesená",J139,0)</f>
        <v>0</v>
      </c>
      <c r="BH139" s="238">
        <f>IF(N139="zníž. prenesená",J139,0)</f>
        <v>0</v>
      </c>
      <c r="BI139" s="238">
        <f>IF(N139="nulová",J139,0)</f>
        <v>0</v>
      </c>
      <c r="BJ139" s="14" t="s">
        <v>161</v>
      </c>
      <c r="BK139" s="239">
        <f>ROUND(I139*H139,3)</f>
        <v>0</v>
      </c>
      <c r="BL139" s="14" t="s">
        <v>160</v>
      </c>
      <c r="BM139" s="237" t="s">
        <v>188</v>
      </c>
    </row>
    <row r="140" s="2" customFormat="1" ht="16.5" customHeight="1">
      <c r="A140" s="35"/>
      <c r="B140" s="36"/>
      <c r="C140" s="226" t="s">
        <v>112</v>
      </c>
      <c r="D140" s="226" t="s">
        <v>156</v>
      </c>
      <c r="E140" s="227" t="s">
        <v>1446</v>
      </c>
      <c r="F140" s="228" t="s">
        <v>187</v>
      </c>
      <c r="G140" s="229" t="s">
        <v>159</v>
      </c>
      <c r="H140" s="230">
        <v>30.684000000000001</v>
      </c>
      <c r="I140" s="231"/>
      <c r="J140" s="230">
        <f>ROUND(I140*H140,3)</f>
        <v>0</v>
      </c>
      <c r="K140" s="232"/>
      <c r="L140" s="41"/>
      <c r="M140" s="233" t="s">
        <v>1</v>
      </c>
      <c r="N140" s="234" t="s">
        <v>37</v>
      </c>
      <c r="O140" s="94"/>
      <c r="P140" s="235">
        <f>O140*H140</f>
        <v>0</v>
      </c>
      <c r="Q140" s="235">
        <v>0</v>
      </c>
      <c r="R140" s="235">
        <f>Q140*H140</f>
        <v>0</v>
      </c>
      <c r="S140" s="235">
        <v>0</v>
      </c>
      <c r="T140" s="236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7" t="s">
        <v>160</v>
      </c>
      <c r="AT140" s="237" t="s">
        <v>156</v>
      </c>
      <c r="AU140" s="237" t="s">
        <v>161</v>
      </c>
      <c r="AY140" s="14" t="s">
        <v>154</v>
      </c>
      <c r="BE140" s="238">
        <f>IF(N140="základná",J140,0)</f>
        <v>0</v>
      </c>
      <c r="BF140" s="238">
        <f>IF(N140="znížená",J140,0)</f>
        <v>0</v>
      </c>
      <c r="BG140" s="238">
        <f>IF(N140="zákl. prenesená",J140,0)</f>
        <v>0</v>
      </c>
      <c r="BH140" s="238">
        <f>IF(N140="zníž. prenesená",J140,0)</f>
        <v>0</v>
      </c>
      <c r="BI140" s="238">
        <f>IF(N140="nulová",J140,0)</f>
        <v>0</v>
      </c>
      <c r="BJ140" s="14" t="s">
        <v>161</v>
      </c>
      <c r="BK140" s="239">
        <f>ROUND(I140*H140,3)</f>
        <v>0</v>
      </c>
      <c r="BL140" s="14" t="s">
        <v>160</v>
      </c>
      <c r="BM140" s="237" t="s">
        <v>7</v>
      </c>
    </row>
    <row r="141" s="2" customFormat="1" ht="24.15" customHeight="1">
      <c r="A141" s="35"/>
      <c r="B141" s="36"/>
      <c r="C141" s="226" t="s">
        <v>115</v>
      </c>
      <c r="D141" s="226" t="s">
        <v>156</v>
      </c>
      <c r="E141" s="227" t="s">
        <v>1447</v>
      </c>
      <c r="F141" s="228" t="s">
        <v>190</v>
      </c>
      <c r="G141" s="229" t="s">
        <v>191</v>
      </c>
      <c r="H141" s="230">
        <v>58.299999999999997</v>
      </c>
      <c r="I141" s="231"/>
      <c r="J141" s="230">
        <f>ROUND(I141*H141,3)</f>
        <v>0</v>
      </c>
      <c r="K141" s="232"/>
      <c r="L141" s="41"/>
      <c r="M141" s="233" t="s">
        <v>1</v>
      </c>
      <c r="N141" s="234" t="s">
        <v>37</v>
      </c>
      <c r="O141" s="94"/>
      <c r="P141" s="235">
        <f>O141*H141</f>
        <v>0</v>
      </c>
      <c r="Q141" s="235">
        <v>0</v>
      </c>
      <c r="R141" s="235">
        <f>Q141*H141</f>
        <v>0</v>
      </c>
      <c r="S141" s="235">
        <v>0</v>
      </c>
      <c r="T141" s="236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7" t="s">
        <v>160</v>
      </c>
      <c r="AT141" s="237" t="s">
        <v>156</v>
      </c>
      <c r="AU141" s="237" t="s">
        <v>161</v>
      </c>
      <c r="AY141" s="14" t="s">
        <v>154</v>
      </c>
      <c r="BE141" s="238">
        <f>IF(N141="základná",J141,0)</f>
        <v>0</v>
      </c>
      <c r="BF141" s="238">
        <f>IF(N141="znížená",J141,0)</f>
        <v>0</v>
      </c>
      <c r="BG141" s="238">
        <f>IF(N141="zákl. prenesená",J141,0)</f>
        <v>0</v>
      </c>
      <c r="BH141" s="238">
        <f>IF(N141="zníž. prenesená",J141,0)</f>
        <v>0</v>
      </c>
      <c r="BI141" s="238">
        <f>IF(N141="nulová",J141,0)</f>
        <v>0</v>
      </c>
      <c r="BJ141" s="14" t="s">
        <v>161</v>
      </c>
      <c r="BK141" s="239">
        <f>ROUND(I141*H141,3)</f>
        <v>0</v>
      </c>
      <c r="BL141" s="14" t="s">
        <v>160</v>
      </c>
      <c r="BM141" s="237" t="s">
        <v>194</v>
      </c>
    </row>
    <row r="142" s="2" customFormat="1" ht="24.15" customHeight="1">
      <c r="A142" s="35"/>
      <c r="B142" s="36"/>
      <c r="C142" s="226" t="s">
        <v>177</v>
      </c>
      <c r="D142" s="226" t="s">
        <v>156</v>
      </c>
      <c r="E142" s="227" t="s">
        <v>2133</v>
      </c>
      <c r="F142" s="228" t="s">
        <v>2134</v>
      </c>
      <c r="G142" s="229" t="s">
        <v>159</v>
      </c>
      <c r="H142" s="230">
        <v>101.166</v>
      </c>
      <c r="I142" s="231"/>
      <c r="J142" s="230">
        <f>ROUND(I142*H142,3)</f>
        <v>0</v>
      </c>
      <c r="K142" s="232"/>
      <c r="L142" s="41"/>
      <c r="M142" s="233" t="s">
        <v>1</v>
      </c>
      <c r="N142" s="234" t="s">
        <v>37</v>
      </c>
      <c r="O142" s="94"/>
      <c r="P142" s="235">
        <f>O142*H142</f>
        <v>0</v>
      </c>
      <c r="Q142" s="235">
        <v>0</v>
      </c>
      <c r="R142" s="235">
        <f>Q142*H142</f>
        <v>0</v>
      </c>
      <c r="S142" s="235">
        <v>0</v>
      </c>
      <c r="T142" s="236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7" t="s">
        <v>160</v>
      </c>
      <c r="AT142" s="237" t="s">
        <v>156</v>
      </c>
      <c r="AU142" s="237" t="s">
        <v>161</v>
      </c>
      <c r="AY142" s="14" t="s">
        <v>154</v>
      </c>
      <c r="BE142" s="238">
        <f>IF(N142="základná",J142,0)</f>
        <v>0</v>
      </c>
      <c r="BF142" s="238">
        <f>IF(N142="znížená",J142,0)</f>
        <v>0</v>
      </c>
      <c r="BG142" s="238">
        <f>IF(N142="zákl. prenesená",J142,0)</f>
        <v>0</v>
      </c>
      <c r="BH142" s="238">
        <f>IF(N142="zníž. prenesená",J142,0)</f>
        <v>0</v>
      </c>
      <c r="BI142" s="238">
        <f>IF(N142="nulová",J142,0)</f>
        <v>0</v>
      </c>
      <c r="BJ142" s="14" t="s">
        <v>161</v>
      </c>
      <c r="BK142" s="239">
        <f>ROUND(I142*H142,3)</f>
        <v>0</v>
      </c>
      <c r="BL142" s="14" t="s">
        <v>160</v>
      </c>
      <c r="BM142" s="237" t="s">
        <v>198</v>
      </c>
    </row>
    <row r="143" s="2" customFormat="1" ht="24.15" customHeight="1">
      <c r="A143" s="35"/>
      <c r="B143" s="36"/>
      <c r="C143" s="226" t="s">
        <v>200</v>
      </c>
      <c r="D143" s="226" t="s">
        <v>156</v>
      </c>
      <c r="E143" s="227" t="s">
        <v>1450</v>
      </c>
      <c r="F143" s="228" t="s">
        <v>1451</v>
      </c>
      <c r="G143" s="229" t="s">
        <v>159</v>
      </c>
      <c r="H143" s="230">
        <v>17.004000000000001</v>
      </c>
      <c r="I143" s="231"/>
      <c r="J143" s="230">
        <f>ROUND(I143*H143,3)</f>
        <v>0</v>
      </c>
      <c r="K143" s="232"/>
      <c r="L143" s="41"/>
      <c r="M143" s="233" t="s">
        <v>1</v>
      </c>
      <c r="N143" s="234" t="s">
        <v>37</v>
      </c>
      <c r="O143" s="94"/>
      <c r="P143" s="235">
        <f>O143*H143</f>
        <v>0</v>
      </c>
      <c r="Q143" s="235">
        <v>0</v>
      </c>
      <c r="R143" s="235">
        <f>Q143*H143</f>
        <v>0</v>
      </c>
      <c r="S143" s="235">
        <v>0</v>
      </c>
      <c r="T143" s="236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7" t="s">
        <v>160</v>
      </c>
      <c r="AT143" s="237" t="s">
        <v>156</v>
      </c>
      <c r="AU143" s="237" t="s">
        <v>161</v>
      </c>
      <c r="AY143" s="14" t="s">
        <v>154</v>
      </c>
      <c r="BE143" s="238">
        <f>IF(N143="základná",J143,0)</f>
        <v>0</v>
      </c>
      <c r="BF143" s="238">
        <f>IF(N143="znížená",J143,0)</f>
        <v>0</v>
      </c>
      <c r="BG143" s="238">
        <f>IF(N143="zákl. prenesená",J143,0)</f>
        <v>0</v>
      </c>
      <c r="BH143" s="238">
        <f>IF(N143="zníž. prenesená",J143,0)</f>
        <v>0</v>
      </c>
      <c r="BI143" s="238">
        <f>IF(N143="nulová",J143,0)</f>
        <v>0</v>
      </c>
      <c r="BJ143" s="14" t="s">
        <v>161</v>
      </c>
      <c r="BK143" s="239">
        <f>ROUND(I143*H143,3)</f>
        <v>0</v>
      </c>
      <c r="BL143" s="14" t="s">
        <v>160</v>
      </c>
      <c r="BM143" s="237" t="s">
        <v>203</v>
      </c>
    </row>
    <row r="144" s="2" customFormat="1" ht="16.5" customHeight="1">
      <c r="A144" s="35"/>
      <c r="B144" s="36"/>
      <c r="C144" s="240" t="s">
        <v>181</v>
      </c>
      <c r="D144" s="240" t="s">
        <v>195</v>
      </c>
      <c r="E144" s="241" t="s">
        <v>1452</v>
      </c>
      <c r="F144" s="242" t="s">
        <v>1453</v>
      </c>
      <c r="G144" s="243" t="s">
        <v>191</v>
      </c>
      <c r="H144" s="244">
        <v>32.308</v>
      </c>
      <c r="I144" s="245"/>
      <c r="J144" s="244">
        <f>ROUND(I144*H144,3)</f>
        <v>0</v>
      </c>
      <c r="K144" s="246"/>
      <c r="L144" s="247"/>
      <c r="M144" s="248" t="s">
        <v>1</v>
      </c>
      <c r="N144" s="249" t="s">
        <v>37</v>
      </c>
      <c r="O144" s="94"/>
      <c r="P144" s="235">
        <f>O144*H144</f>
        <v>0</v>
      </c>
      <c r="Q144" s="235">
        <v>0</v>
      </c>
      <c r="R144" s="235">
        <f>Q144*H144</f>
        <v>0</v>
      </c>
      <c r="S144" s="235">
        <v>0</v>
      </c>
      <c r="T144" s="236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7" t="s">
        <v>171</v>
      </c>
      <c r="AT144" s="237" t="s">
        <v>195</v>
      </c>
      <c r="AU144" s="237" t="s">
        <v>161</v>
      </c>
      <c r="AY144" s="14" t="s">
        <v>154</v>
      </c>
      <c r="BE144" s="238">
        <f>IF(N144="základná",J144,0)</f>
        <v>0</v>
      </c>
      <c r="BF144" s="238">
        <f>IF(N144="znížená",J144,0)</f>
        <v>0</v>
      </c>
      <c r="BG144" s="238">
        <f>IF(N144="zákl. prenesená",J144,0)</f>
        <v>0</v>
      </c>
      <c r="BH144" s="238">
        <f>IF(N144="zníž. prenesená",J144,0)</f>
        <v>0</v>
      </c>
      <c r="BI144" s="238">
        <f>IF(N144="nulová",J144,0)</f>
        <v>0</v>
      </c>
      <c r="BJ144" s="14" t="s">
        <v>161</v>
      </c>
      <c r="BK144" s="239">
        <f>ROUND(I144*H144,3)</f>
        <v>0</v>
      </c>
      <c r="BL144" s="14" t="s">
        <v>160</v>
      </c>
      <c r="BM144" s="237" t="s">
        <v>206</v>
      </c>
    </row>
    <row r="145" s="12" customFormat="1" ht="22.8" customHeight="1">
      <c r="A145" s="12"/>
      <c r="B145" s="210"/>
      <c r="C145" s="211"/>
      <c r="D145" s="212" t="s">
        <v>70</v>
      </c>
      <c r="E145" s="224" t="s">
        <v>164</v>
      </c>
      <c r="F145" s="224" t="s">
        <v>519</v>
      </c>
      <c r="G145" s="211"/>
      <c r="H145" s="211"/>
      <c r="I145" s="214"/>
      <c r="J145" s="225">
        <f>BK145</f>
        <v>0</v>
      </c>
      <c r="K145" s="211"/>
      <c r="L145" s="216"/>
      <c r="M145" s="217"/>
      <c r="N145" s="218"/>
      <c r="O145" s="218"/>
      <c r="P145" s="219">
        <f>P146</f>
        <v>0</v>
      </c>
      <c r="Q145" s="218"/>
      <c r="R145" s="219">
        <f>R146</f>
        <v>0</v>
      </c>
      <c r="S145" s="218"/>
      <c r="T145" s="220">
        <f>T146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21" t="s">
        <v>79</v>
      </c>
      <c r="AT145" s="222" t="s">
        <v>70</v>
      </c>
      <c r="AU145" s="222" t="s">
        <v>79</v>
      </c>
      <c r="AY145" s="221" t="s">
        <v>154</v>
      </c>
      <c r="BK145" s="223">
        <f>BK146</f>
        <v>0</v>
      </c>
    </row>
    <row r="146" s="2" customFormat="1" ht="24.15" customHeight="1">
      <c r="A146" s="35"/>
      <c r="B146" s="36"/>
      <c r="C146" s="226" t="s">
        <v>207</v>
      </c>
      <c r="D146" s="226" t="s">
        <v>156</v>
      </c>
      <c r="E146" s="227" t="s">
        <v>2252</v>
      </c>
      <c r="F146" s="228" t="s">
        <v>2253</v>
      </c>
      <c r="G146" s="229" t="s">
        <v>167</v>
      </c>
      <c r="H146" s="230">
        <v>16.649999999999999</v>
      </c>
      <c r="I146" s="231"/>
      <c r="J146" s="230">
        <f>ROUND(I146*H146,3)</f>
        <v>0</v>
      </c>
      <c r="K146" s="232"/>
      <c r="L146" s="41"/>
      <c r="M146" s="233" t="s">
        <v>1</v>
      </c>
      <c r="N146" s="234" t="s">
        <v>37</v>
      </c>
      <c r="O146" s="94"/>
      <c r="P146" s="235">
        <f>O146*H146</f>
        <v>0</v>
      </c>
      <c r="Q146" s="235">
        <v>0</v>
      </c>
      <c r="R146" s="235">
        <f>Q146*H146</f>
        <v>0</v>
      </c>
      <c r="S146" s="235">
        <v>0</v>
      </c>
      <c r="T146" s="236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7" t="s">
        <v>160</v>
      </c>
      <c r="AT146" s="237" t="s">
        <v>156</v>
      </c>
      <c r="AU146" s="237" t="s">
        <v>161</v>
      </c>
      <c r="AY146" s="14" t="s">
        <v>154</v>
      </c>
      <c r="BE146" s="238">
        <f>IF(N146="základná",J146,0)</f>
        <v>0</v>
      </c>
      <c r="BF146" s="238">
        <f>IF(N146="znížená",J146,0)</f>
        <v>0</v>
      </c>
      <c r="BG146" s="238">
        <f>IF(N146="zákl. prenesená",J146,0)</f>
        <v>0</v>
      </c>
      <c r="BH146" s="238">
        <f>IF(N146="zníž. prenesená",J146,0)</f>
        <v>0</v>
      </c>
      <c r="BI146" s="238">
        <f>IF(N146="nulová",J146,0)</f>
        <v>0</v>
      </c>
      <c r="BJ146" s="14" t="s">
        <v>161</v>
      </c>
      <c r="BK146" s="239">
        <f>ROUND(I146*H146,3)</f>
        <v>0</v>
      </c>
      <c r="BL146" s="14" t="s">
        <v>160</v>
      </c>
      <c r="BM146" s="237" t="s">
        <v>210</v>
      </c>
    </row>
    <row r="147" s="12" customFormat="1" ht="22.8" customHeight="1">
      <c r="A147" s="12"/>
      <c r="B147" s="210"/>
      <c r="C147" s="211"/>
      <c r="D147" s="212" t="s">
        <v>70</v>
      </c>
      <c r="E147" s="224" t="s">
        <v>160</v>
      </c>
      <c r="F147" s="224" t="s">
        <v>563</v>
      </c>
      <c r="G147" s="211"/>
      <c r="H147" s="211"/>
      <c r="I147" s="214"/>
      <c r="J147" s="225">
        <f>BK147</f>
        <v>0</v>
      </c>
      <c r="K147" s="211"/>
      <c r="L147" s="216"/>
      <c r="M147" s="217"/>
      <c r="N147" s="218"/>
      <c r="O147" s="218"/>
      <c r="P147" s="219">
        <f>SUM(P148:P150)</f>
        <v>0</v>
      </c>
      <c r="Q147" s="218"/>
      <c r="R147" s="219">
        <f>SUM(R148:R150)</f>
        <v>0</v>
      </c>
      <c r="S147" s="218"/>
      <c r="T147" s="220">
        <f>SUM(T148:T150)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21" t="s">
        <v>79</v>
      </c>
      <c r="AT147" s="222" t="s">
        <v>70</v>
      </c>
      <c r="AU147" s="222" t="s">
        <v>79</v>
      </c>
      <c r="AY147" s="221" t="s">
        <v>154</v>
      </c>
      <c r="BK147" s="223">
        <f>SUM(BK148:BK150)</f>
        <v>0</v>
      </c>
    </row>
    <row r="148" s="2" customFormat="1" ht="37.8" customHeight="1">
      <c r="A148" s="35"/>
      <c r="B148" s="36"/>
      <c r="C148" s="226" t="s">
        <v>184</v>
      </c>
      <c r="D148" s="226" t="s">
        <v>156</v>
      </c>
      <c r="E148" s="227" t="s">
        <v>1458</v>
      </c>
      <c r="F148" s="228" t="s">
        <v>1459</v>
      </c>
      <c r="G148" s="229" t="s">
        <v>159</v>
      </c>
      <c r="H148" s="230">
        <v>7.335</v>
      </c>
      <c r="I148" s="231"/>
      <c r="J148" s="230">
        <f>ROUND(I148*H148,3)</f>
        <v>0</v>
      </c>
      <c r="K148" s="232"/>
      <c r="L148" s="41"/>
      <c r="M148" s="233" t="s">
        <v>1</v>
      </c>
      <c r="N148" s="234" t="s">
        <v>37</v>
      </c>
      <c r="O148" s="94"/>
      <c r="P148" s="235">
        <f>O148*H148</f>
        <v>0</v>
      </c>
      <c r="Q148" s="235">
        <v>0</v>
      </c>
      <c r="R148" s="235">
        <f>Q148*H148</f>
        <v>0</v>
      </c>
      <c r="S148" s="235">
        <v>0</v>
      </c>
      <c r="T148" s="236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7" t="s">
        <v>160</v>
      </c>
      <c r="AT148" s="237" t="s">
        <v>156</v>
      </c>
      <c r="AU148" s="237" t="s">
        <v>161</v>
      </c>
      <c r="AY148" s="14" t="s">
        <v>154</v>
      </c>
      <c r="BE148" s="238">
        <f>IF(N148="základná",J148,0)</f>
        <v>0</v>
      </c>
      <c r="BF148" s="238">
        <f>IF(N148="znížená",J148,0)</f>
        <v>0</v>
      </c>
      <c r="BG148" s="238">
        <f>IF(N148="zákl. prenesená",J148,0)</f>
        <v>0</v>
      </c>
      <c r="BH148" s="238">
        <f>IF(N148="zníž. prenesená",J148,0)</f>
        <v>0</v>
      </c>
      <c r="BI148" s="238">
        <f>IF(N148="nulová",J148,0)</f>
        <v>0</v>
      </c>
      <c r="BJ148" s="14" t="s">
        <v>161</v>
      </c>
      <c r="BK148" s="239">
        <f>ROUND(I148*H148,3)</f>
        <v>0</v>
      </c>
      <c r="BL148" s="14" t="s">
        <v>160</v>
      </c>
      <c r="BM148" s="237" t="s">
        <v>213</v>
      </c>
    </row>
    <row r="149" s="2" customFormat="1" ht="24.15" customHeight="1">
      <c r="A149" s="35"/>
      <c r="B149" s="36"/>
      <c r="C149" s="226" t="s">
        <v>214</v>
      </c>
      <c r="D149" s="226" t="s">
        <v>156</v>
      </c>
      <c r="E149" s="227" t="s">
        <v>2254</v>
      </c>
      <c r="F149" s="228" t="s">
        <v>2255</v>
      </c>
      <c r="G149" s="229" t="s">
        <v>159</v>
      </c>
      <c r="H149" s="230">
        <v>0.34000000000000002</v>
      </c>
      <c r="I149" s="231"/>
      <c r="J149" s="230">
        <f>ROUND(I149*H149,3)</f>
        <v>0</v>
      </c>
      <c r="K149" s="232"/>
      <c r="L149" s="41"/>
      <c r="M149" s="233" t="s">
        <v>1</v>
      </c>
      <c r="N149" s="234" t="s">
        <v>37</v>
      </c>
      <c r="O149" s="94"/>
      <c r="P149" s="235">
        <f>O149*H149</f>
        <v>0</v>
      </c>
      <c r="Q149" s="235">
        <v>0</v>
      </c>
      <c r="R149" s="235">
        <f>Q149*H149</f>
        <v>0</v>
      </c>
      <c r="S149" s="235">
        <v>0</v>
      </c>
      <c r="T149" s="236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7" t="s">
        <v>160</v>
      </c>
      <c r="AT149" s="237" t="s">
        <v>156</v>
      </c>
      <c r="AU149" s="237" t="s">
        <v>161</v>
      </c>
      <c r="AY149" s="14" t="s">
        <v>154</v>
      </c>
      <c r="BE149" s="238">
        <f>IF(N149="základná",J149,0)</f>
        <v>0</v>
      </c>
      <c r="BF149" s="238">
        <f>IF(N149="znížená",J149,0)</f>
        <v>0</v>
      </c>
      <c r="BG149" s="238">
        <f>IF(N149="zákl. prenesená",J149,0)</f>
        <v>0</v>
      </c>
      <c r="BH149" s="238">
        <f>IF(N149="zníž. prenesená",J149,0)</f>
        <v>0</v>
      </c>
      <c r="BI149" s="238">
        <f>IF(N149="nulová",J149,0)</f>
        <v>0</v>
      </c>
      <c r="BJ149" s="14" t="s">
        <v>161</v>
      </c>
      <c r="BK149" s="239">
        <f>ROUND(I149*H149,3)</f>
        <v>0</v>
      </c>
      <c r="BL149" s="14" t="s">
        <v>160</v>
      </c>
      <c r="BM149" s="237" t="s">
        <v>217</v>
      </c>
    </row>
    <row r="150" s="2" customFormat="1" ht="33" customHeight="1">
      <c r="A150" s="35"/>
      <c r="B150" s="36"/>
      <c r="C150" s="226" t="s">
        <v>188</v>
      </c>
      <c r="D150" s="226" t="s">
        <v>156</v>
      </c>
      <c r="E150" s="227" t="s">
        <v>2256</v>
      </c>
      <c r="F150" s="228" t="s">
        <v>2257</v>
      </c>
      <c r="G150" s="229" t="s">
        <v>167</v>
      </c>
      <c r="H150" s="230">
        <v>0.73999999999999999</v>
      </c>
      <c r="I150" s="231"/>
      <c r="J150" s="230">
        <f>ROUND(I150*H150,3)</f>
        <v>0</v>
      </c>
      <c r="K150" s="232"/>
      <c r="L150" s="41"/>
      <c r="M150" s="233" t="s">
        <v>1</v>
      </c>
      <c r="N150" s="234" t="s">
        <v>37</v>
      </c>
      <c r="O150" s="94"/>
      <c r="P150" s="235">
        <f>O150*H150</f>
        <v>0</v>
      </c>
      <c r="Q150" s="235">
        <v>0</v>
      </c>
      <c r="R150" s="235">
        <f>Q150*H150</f>
        <v>0</v>
      </c>
      <c r="S150" s="235">
        <v>0</v>
      </c>
      <c r="T150" s="236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7" t="s">
        <v>160</v>
      </c>
      <c r="AT150" s="237" t="s">
        <v>156</v>
      </c>
      <c r="AU150" s="237" t="s">
        <v>161</v>
      </c>
      <c r="AY150" s="14" t="s">
        <v>154</v>
      </c>
      <c r="BE150" s="238">
        <f>IF(N150="základná",J150,0)</f>
        <v>0</v>
      </c>
      <c r="BF150" s="238">
        <f>IF(N150="znížená",J150,0)</f>
        <v>0</v>
      </c>
      <c r="BG150" s="238">
        <f>IF(N150="zákl. prenesená",J150,0)</f>
        <v>0</v>
      </c>
      <c r="BH150" s="238">
        <f>IF(N150="zníž. prenesená",J150,0)</f>
        <v>0</v>
      </c>
      <c r="BI150" s="238">
        <f>IF(N150="nulová",J150,0)</f>
        <v>0</v>
      </c>
      <c r="BJ150" s="14" t="s">
        <v>161</v>
      </c>
      <c r="BK150" s="239">
        <f>ROUND(I150*H150,3)</f>
        <v>0</v>
      </c>
      <c r="BL150" s="14" t="s">
        <v>160</v>
      </c>
      <c r="BM150" s="237" t="s">
        <v>220</v>
      </c>
    </row>
    <row r="151" s="12" customFormat="1" ht="22.8" customHeight="1">
      <c r="A151" s="12"/>
      <c r="B151" s="210"/>
      <c r="C151" s="211"/>
      <c r="D151" s="212" t="s">
        <v>70</v>
      </c>
      <c r="E151" s="224" t="s">
        <v>172</v>
      </c>
      <c r="F151" s="224" t="s">
        <v>2034</v>
      </c>
      <c r="G151" s="211"/>
      <c r="H151" s="211"/>
      <c r="I151" s="214"/>
      <c r="J151" s="225">
        <f>BK151</f>
        <v>0</v>
      </c>
      <c r="K151" s="211"/>
      <c r="L151" s="216"/>
      <c r="M151" s="217"/>
      <c r="N151" s="218"/>
      <c r="O151" s="218"/>
      <c r="P151" s="219">
        <f>P152</f>
        <v>0</v>
      </c>
      <c r="Q151" s="218"/>
      <c r="R151" s="219">
        <f>R152</f>
        <v>0</v>
      </c>
      <c r="S151" s="218"/>
      <c r="T151" s="220">
        <f>T152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21" t="s">
        <v>79</v>
      </c>
      <c r="AT151" s="222" t="s">
        <v>70</v>
      </c>
      <c r="AU151" s="222" t="s">
        <v>79</v>
      </c>
      <c r="AY151" s="221" t="s">
        <v>154</v>
      </c>
      <c r="BK151" s="223">
        <f>BK152</f>
        <v>0</v>
      </c>
    </row>
    <row r="152" s="2" customFormat="1" ht="37.8" customHeight="1">
      <c r="A152" s="35"/>
      <c r="B152" s="36"/>
      <c r="C152" s="226" t="s">
        <v>221</v>
      </c>
      <c r="D152" s="226" t="s">
        <v>156</v>
      </c>
      <c r="E152" s="227" t="s">
        <v>2258</v>
      </c>
      <c r="F152" s="228" t="s">
        <v>2259</v>
      </c>
      <c r="G152" s="229" t="s">
        <v>167</v>
      </c>
      <c r="H152" s="230">
        <v>5.4000000000000004</v>
      </c>
      <c r="I152" s="231"/>
      <c r="J152" s="230">
        <f>ROUND(I152*H152,3)</f>
        <v>0</v>
      </c>
      <c r="K152" s="232"/>
      <c r="L152" s="41"/>
      <c r="M152" s="233" t="s">
        <v>1</v>
      </c>
      <c r="N152" s="234" t="s">
        <v>37</v>
      </c>
      <c r="O152" s="94"/>
      <c r="P152" s="235">
        <f>O152*H152</f>
        <v>0</v>
      </c>
      <c r="Q152" s="235">
        <v>0</v>
      </c>
      <c r="R152" s="235">
        <f>Q152*H152</f>
        <v>0</v>
      </c>
      <c r="S152" s="235">
        <v>0</v>
      </c>
      <c r="T152" s="236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7" t="s">
        <v>160</v>
      </c>
      <c r="AT152" s="237" t="s">
        <v>156</v>
      </c>
      <c r="AU152" s="237" t="s">
        <v>161</v>
      </c>
      <c r="AY152" s="14" t="s">
        <v>154</v>
      </c>
      <c r="BE152" s="238">
        <f>IF(N152="základná",J152,0)</f>
        <v>0</v>
      </c>
      <c r="BF152" s="238">
        <f>IF(N152="znížená",J152,0)</f>
        <v>0</v>
      </c>
      <c r="BG152" s="238">
        <f>IF(N152="zákl. prenesená",J152,0)</f>
        <v>0</v>
      </c>
      <c r="BH152" s="238">
        <f>IF(N152="zníž. prenesená",J152,0)</f>
        <v>0</v>
      </c>
      <c r="BI152" s="238">
        <f>IF(N152="nulová",J152,0)</f>
        <v>0</v>
      </c>
      <c r="BJ152" s="14" t="s">
        <v>161</v>
      </c>
      <c r="BK152" s="239">
        <f>ROUND(I152*H152,3)</f>
        <v>0</v>
      </c>
      <c r="BL152" s="14" t="s">
        <v>160</v>
      </c>
      <c r="BM152" s="237" t="s">
        <v>224</v>
      </c>
    </row>
    <row r="153" s="12" customFormat="1" ht="22.8" customHeight="1">
      <c r="A153" s="12"/>
      <c r="B153" s="210"/>
      <c r="C153" s="211"/>
      <c r="D153" s="212" t="s">
        <v>70</v>
      </c>
      <c r="E153" s="224" t="s">
        <v>168</v>
      </c>
      <c r="F153" s="224" t="s">
        <v>590</v>
      </c>
      <c r="G153" s="211"/>
      <c r="H153" s="211"/>
      <c r="I153" s="214"/>
      <c r="J153" s="225">
        <f>BK153</f>
        <v>0</v>
      </c>
      <c r="K153" s="211"/>
      <c r="L153" s="216"/>
      <c r="M153" s="217"/>
      <c r="N153" s="218"/>
      <c r="O153" s="218"/>
      <c r="P153" s="219">
        <f>SUM(P154:P159)</f>
        <v>0</v>
      </c>
      <c r="Q153" s="218"/>
      <c r="R153" s="219">
        <f>SUM(R154:R159)</f>
        <v>0</v>
      </c>
      <c r="S153" s="218"/>
      <c r="T153" s="220">
        <f>SUM(T154:T159)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21" t="s">
        <v>79</v>
      </c>
      <c r="AT153" s="222" t="s">
        <v>70</v>
      </c>
      <c r="AU153" s="222" t="s">
        <v>79</v>
      </c>
      <c r="AY153" s="221" t="s">
        <v>154</v>
      </c>
      <c r="BK153" s="223">
        <f>SUM(BK154:BK159)</f>
        <v>0</v>
      </c>
    </row>
    <row r="154" s="2" customFormat="1" ht="24.15" customHeight="1">
      <c r="A154" s="35"/>
      <c r="B154" s="36"/>
      <c r="C154" s="226" t="s">
        <v>7</v>
      </c>
      <c r="D154" s="226" t="s">
        <v>156</v>
      </c>
      <c r="E154" s="227" t="s">
        <v>2260</v>
      </c>
      <c r="F154" s="228" t="s">
        <v>2261</v>
      </c>
      <c r="G154" s="229" t="s">
        <v>159</v>
      </c>
      <c r="H154" s="230">
        <v>0.13500000000000001</v>
      </c>
      <c r="I154" s="231"/>
      <c r="J154" s="230">
        <f>ROUND(I154*H154,3)</f>
        <v>0</v>
      </c>
      <c r="K154" s="232"/>
      <c r="L154" s="41"/>
      <c r="M154" s="233" t="s">
        <v>1</v>
      </c>
      <c r="N154" s="234" t="s">
        <v>37</v>
      </c>
      <c r="O154" s="94"/>
      <c r="P154" s="235">
        <f>O154*H154</f>
        <v>0</v>
      </c>
      <c r="Q154" s="235">
        <v>0</v>
      </c>
      <c r="R154" s="235">
        <f>Q154*H154</f>
        <v>0</v>
      </c>
      <c r="S154" s="235">
        <v>0</v>
      </c>
      <c r="T154" s="236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7" t="s">
        <v>160</v>
      </c>
      <c r="AT154" s="237" t="s">
        <v>156</v>
      </c>
      <c r="AU154" s="237" t="s">
        <v>161</v>
      </c>
      <c r="AY154" s="14" t="s">
        <v>154</v>
      </c>
      <c r="BE154" s="238">
        <f>IF(N154="základná",J154,0)</f>
        <v>0</v>
      </c>
      <c r="BF154" s="238">
        <f>IF(N154="znížená",J154,0)</f>
        <v>0</v>
      </c>
      <c r="BG154" s="238">
        <f>IF(N154="zákl. prenesená",J154,0)</f>
        <v>0</v>
      </c>
      <c r="BH154" s="238">
        <f>IF(N154="zníž. prenesená",J154,0)</f>
        <v>0</v>
      </c>
      <c r="BI154" s="238">
        <f>IF(N154="nulová",J154,0)</f>
        <v>0</v>
      </c>
      <c r="BJ154" s="14" t="s">
        <v>161</v>
      </c>
      <c r="BK154" s="239">
        <f>ROUND(I154*H154,3)</f>
        <v>0</v>
      </c>
      <c r="BL154" s="14" t="s">
        <v>160</v>
      </c>
      <c r="BM154" s="237" t="s">
        <v>227</v>
      </c>
    </row>
    <row r="155" s="2" customFormat="1" ht="24.15" customHeight="1">
      <c r="A155" s="35"/>
      <c r="B155" s="36"/>
      <c r="C155" s="226" t="s">
        <v>228</v>
      </c>
      <c r="D155" s="226" t="s">
        <v>156</v>
      </c>
      <c r="E155" s="227" t="s">
        <v>2262</v>
      </c>
      <c r="F155" s="228" t="s">
        <v>2263</v>
      </c>
      <c r="G155" s="229" t="s">
        <v>159</v>
      </c>
      <c r="H155" s="230">
        <v>0.17999999999999999</v>
      </c>
      <c r="I155" s="231"/>
      <c r="J155" s="230">
        <f>ROUND(I155*H155,3)</f>
        <v>0</v>
      </c>
      <c r="K155" s="232"/>
      <c r="L155" s="41"/>
      <c r="M155" s="233" t="s">
        <v>1</v>
      </c>
      <c r="N155" s="234" t="s">
        <v>37</v>
      </c>
      <c r="O155" s="94"/>
      <c r="P155" s="235">
        <f>O155*H155</f>
        <v>0</v>
      </c>
      <c r="Q155" s="235">
        <v>0</v>
      </c>
      <c r="R155" s="235">
        <f>Q155*H155</f>
        <v>0</v>
      </c>
      <c r="S155" s="235">
        <v>0</v>
      </c>
      <c r="T155" s="236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7" t="s">
        <v>160</v>
      </c>
      <c r="AT155" s="237" t="s">
        <v>156</v>
      </c>
      <c r="AU155" s="237" t="s">
        <v>161</v>
      </c>
      <c r="AY155" s="14" t="s">
        <v>154</v>
      </c>
      <c r="BE155" s="238">
        <f>IF(N155="základná",J155,0)</f>
        <v>0</v>
      </c>
      <c r="BF155" s="238">
        <f>IF(N155="znížená",J155,0)</f>
        <v>0</v>
      </c>
      <c r="BG155" s="238">
        <f>IF(N155="zákl. prenesená",J155,0)</f>
        <v>0</v>
      </c>
      <c r="BH155" s="238">
        <f>IF(N155="zníž. prenesená",J155,0)</f>
        <v>0</v>
      </c>
      <c r="BI155" s="238">
        <f>IF(N155="nulová",J155,0)</f>
        <v>0</v>
      </c>
      <c r="BJ155" s="14" t="s">
        <v>161</v>
      </c>
      <c r="BK155" s="239">
        <f>ROUND(I155*H155,3)</f>
        <v>0</v>
      </c>
      <c r="BL155" s="14" t="s">
        <v>160</v>
      </c>
      <c r="BM155" s="237" t="s">
        <v>231</v>
      </c>
    </row>
    <row r="156" s="2" customFormat="1" ht="24.15" customHeight="1">
      <c r="A156" s="35"/>
      <c r="B156" s="36"/>
      <c r="C156" s="226" t="s">
        <v>194</v>
      </c>
      <c r="D156" s="226" t="s">
        <v>156</v>
      </c>
      <c r="E156" s="227" t="s">
        <v>2264</v>
      </c>
      <c r="F156" s="228" t="s">
        <v>2265</v>
      </c>
      <c r="G156" s="229" t="s">
        <v>159</v>
      </c>
      <c r="H156" s="230">
        <v>0.13500000000000001</v>
      </c>
      <c r="I156" s="231"/>
      <c r="J156" s="230">
        <f>ROUND(I156*H156,3)</f>
        <v>0</v>
      </c>
      <c r="K156" s="232"/>
      <c r="L156" s="41"/>
      <c r="M156" s="233" t="s">
        <v>1</v>
      </c>
      <c r="N156" s="234" t="s">
        <v>37</v>
      </c>
      <c r="O156" s="94"/>
      <c r="P156" s="235">
        <f>O156*H156</f>
        <v>0</v>
      </c>
      <c r="Q156" s="235">
        <v>0</v>
      </c>
      <c r="R156" s="235">
        <f>Q156*H156</f>
        <v>0</v>
      </c>
      <c r="S156" s="235">
        <v>0</v>
      </c>
      <c r="T156" s="236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7" t="s">
        <v>160</v>
      </c>
      <c r="AT156" s="237" t="s">
        <v>156</v>
      </c>
      <c r="AU156" s="237" t="s">
        <v>161</v>
      </c>
      <c r="AY156" s="14" t="s">
        <v>154</v>
      </c>
      <c r="BE156" s="238">
        <f>IF(N156="základná",J156,0)</f>
        <v>0</v>
      </c>
      <c r="BF156" s="238">
        <f>IF(N156="znížená",J156,0)</f>
        <v>0</v>
      </c>
      <c r="BG156" s="238">
        <f>IF(N156="zákl. prenesená",J156,0)</f>
        <v>0</v>
      </c>
      <c r="BH156" s="238">
        <f>IF(N156="zníž. prenesená",J156,0)</f>
        <v>0</v>
      </c>
      <c r="BI156" s="238">
        <f>IF(N156="nulová",J156,0)</f>
        <v>0</v>
      </c>
      <c r="BJ156" s="14" t="s">
        <v>161</v>
      </c>
      <c r="BK156" s="239">
        <f>ROUND(I156*H156,3)</f>
        <v>0</v>
      </c>
      <c r="BL156" s="14" t="s">
        <v>160</v>
      </c>
      <c r="BM156" s="237" t="s">
        <v>234</v>
      </c>
    </row>
    <row r="157" s="2" customFormat="1" ht="24.15" customHeight="1">
      <c r="A157" s="35"/>
      <c r="B157" s="36"/>
      <c r="C157" s="226" t="s">
        <v>235</v>
      </c>
      <c r="D157" s="226" t="s">
        <v>156</v>
      </c>
      <c r="E157" s="227" t="s">
        <v>2266</v>
      </c>
      <c r="F157" s="228" t="s">
        <v>2267</v>
      </c>
      <c r="G157" s="229" t="s">
        <v>159</v>
      </c>
      <c r="H157" s="230">
        <v>0.13500000000000001</v>
      </c>
      <c r="I157" s="231"/>
      <c r="J157" s="230">
        <f>ROUND(I157*H157,3)</f>
        <v>0</v>
      </c>
      <c r="K157" s="232"/>
      <c r="L157" s="41"/>
      <c r="M157" s="233" t="s">
        <v>1</v>
      </c>
      <c r="N157" s="234" t="s">
        <v>37</v>
      </c>
      <c r="O157" s="94"/>
      <c r="P157" s="235">
        <f>O157*H157</f>
        <v>0</v>
      </c>
      <c r="Q157" s="235">
        <v>0</v>
      </c>
      <c r="R157" s="235">
        <f>Q157*H157</f>
        <v>0</v>
      </c>
      <c r="S157" s="235">
        <v>0</v>
      </c>
      <c r="T157" s="236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7" t="s">
        <v>160</v>
      </c>
      <c r="AT157" s="237" t="s">
        <v>156</v>
      </c>
      <c r="AU157" s="237" t="s">
        <v>161</v>
      </c>
      <c r="AY157" s="14" t="s">
        <v>154</v>
      </c>
      <c r="BE157" s="238">
        <f>IF(N157="základná",J157,0)</f>
        <v>0</v>
      </c>
      <c r="BF157" s="238">
        <f>IF(N157="znížená",J157,0)</f>
        <v>0</v>
      </c>
      <c r="BG157" s="238">
        <f>IF(N157="zákl. prenesená",J157,0)</f>
        <v>0</v>
      </c>
      <c r="BH157" s="238">
        <f>IF(N157="zníž. prenesená",J157,0)</f>
        <v>0</v>
      </c>
      <c r="BI157" s="238">
        <f>IF(N157="nulová",J157,0)</f>
        <v>0</v>
      </c>
      <c r="BJ157" s="14" t="s">
        <v>161</v>
      </c>
      <c r="BK157" s="239">
        <f>ROUND(I157*H157,3)</f>
        <v>0</v>
      </c>
      <c r="BL157" s="14" t="s">
        <v>160</v>
      </c>
      <c r="BM157" s="237" t="s">
        <v>238</v>
      </c>
    </row>
    <row r="158" s="2" customFormat="1" ht="21.75" customHeight="1">
      <c r="A158" s="35"/>
      <c r="B158" s="36"/>
      <c r="C158" s="226" t="s">
        <v>198</v>
      </c>
      <c r="D158" s="226" t="s">
        <v>156</v>
      </c>
      <c r="E158" s="227" t="s">
        <v>2268</v>
      </c>
      <c r="F158" s="228" t="s">
        <v>2269</v>
      </c>
      <c r="G158" s="229" t="s">
        <v>167</v>
      </c>
      <c r="H158" s="230">
        <v>0.78000000000000003</v>
      </c>
      <c r="I158" s="231"/>
      <c r="J158" s="230">
        <f>ROUND(I158*H158,3)</f>
        <v>0</v>
      </c>
      <c r="K158" s="232"/>
      <c r="L158" s="41"/>
      <c r="M158" s="233" t="s">
        <v>1</v>
      </c>
      <c r="N158" s="234" t="s">
        <v>37</v>
      </c>
      <c r="O158" s="94"/>
      <c r="P158" s="235">
        <f>O158*H158</f>
        <v>0</v>
      </c>
      <c r="Q158" s="235">
        <v>0</v>
      </c>
      <c r="R158" s="235">
        <f>Q158*H158</f>
        <v>0</v>
      </c>
      <c r="S158" s="235">
        <v>0</v>
      </c>
      <c r="T158" s="236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7" t="s">
        <v>160</v>
      </c>
      <c r="AT158" s="237" t="s">
        <v>156</v>
      </c>
      <c r="AU158" s="237" t="s">
        <v>161</v>
      </c>
      <c r="AY158" s="14" t="s">
        <v>154</v>
      </c>
      <c r="BE158" s="238">
        <f>IF(N158="základná",J158,0)</f>
        <v>0</v>
      </c>
      <c r="BF158" s="238">
        <f>IF(N158="znížená",J158,0)</f>
        <v>0</v>
      </c>
      <c r="BG158" s="238">
        <f>IF(N158="zákl. prenesená",J158,0)</f>
        <v>0</v>
      </c>
      <c r="BH158" s="238">
        <f>IF(N158="zníž. prenesená",J158,0)</f>
        <v>0</v>
      </c>
      <c r="BI158" s="238">
        <f>IF(N158="nulová",J158,0)</f>
        <v>0</v>
      </c>
      <c r="BJ158" s="14" t="s">
        <v>161</v>
      </c>
      <c r="BK158" s="239">
        <f>ROUND(I158*H158,3)</f>
        <v>0</v>
      </c>
      <c r="BL158" s="14" t="s">
        <v>160</v>
      </c>
      <c r="BM158" s="237" t="s">
        <v>241</v>
      </c>
    </row>
    <row r="159" s="2" customFormat="1" ht="21.75" customHeight="1">
      <c r="A159" s="35"/>
      <c r="B159" s="36"/>
      <c r="C159" s="226" t="s">
        <v>242</v>
      </c>
      <c r="D159" s="226" t="s">
        <v>156</v>
      </c>
      <c r="E159" s="227" t="s">
        <v>2270</v>
      </c>
      <c r="F159" s="228" t="s">
        <v>2271</v>
      </c>
      <c r="G159" s="229" t="s">
        <v>167</v>
      </c>
      <c r="H159" s="230">
        <v>0.78000000000000003</v>
      </c>
      <c r="I159" s="231"/>
      <c r="J159" s="230">
        <f>ROUND(I159*H159,3)</f>
        <v>0</v>
      </c>
      <c r="K159" s="232"/>
      <c r="L159" s="41"/>
      <c r="M159" s="233" t="s">
        <v>1</v>
      </c>
      <c r="N159" s="234" t="s">
        <v>37</v>
      </c>
      <c r="O159" s="94"/>
      <c r="P159" s="235">
        <f>O159*H159</f>
        <v>0</v>
      </c>
      <c r="Q159" s="235">
        <v>0</v>
      </c>
      <c r="R159" s="235">
        <f>Q159*H159</f>
        <v>0</v>
      </c>
      <c r="S159" s="235">
        <v>0</v>
      </c>
      <c r="T159" s="236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7" t="s">
        <v>160</v>
      </c>
      <c r="AT159" s="237" t="s">
        <v>156</v>
      </c>
      <c r="AU159" s="237" t="s">
        <v>161</v>
      </c>
      <c r="AY159" s="14" t="s">
        <v>154</v>
      </c>
      <c r="BE159" s="238">
        <f>IF(N159="základná",J159,0)</f>
        <v>0</v>
      </c>
      <c r="BF159" s="238">
        <f>IF(N159="znížená",J159,0)</f>
        <v>0</v>
      </c>
      <c r="BG159" s="238">
        <f>IF(N159="zákl. prenesená",J159,0)</f>
        <v>0</v>
      </c>
      <c r="BH159" s="238">
        <f>IF(N159="zníž. prenesená",J159,0)</f>
        <v>0</v>
      </c>
      <c r="BI159" s="238">
        <f>IF(N159="nulová",J159,0)</f>
        <v>0</v>
      </c>
      <c r="BJ159" s="14" t="s">
        <v>161</v>
      </c>
      <c r="BK159" s="239">
        <f>ROUND(I159*H159,3)</f>
        <v>0</v>
      </c>
      <c r="BL159" s="14" t="s">
        <v>160</v>
      </c>
      <c r="BM159" s="237" t="s">
        <v>245</v>
      </c>
    </row>
    <row r="160" s="12" customFormat="1" ht="22.8" customHeight="1">
      <c r="A160" s="12"/>
      <c r="B160" s="210"/>
      <c r="C160" s="211"/>
      <c r="D160" s="212" t="s">
        <v>70</v>
      </c>
      <c r="E160" s="224" t="s">
        <v>171</v>
      </c>
      <c r="F160" s="224" t="s">
        <v>2135</v>
      </c>
      <c r="G160" s="211"/>
      <c r="H160" s="211"/>
      <c r="I160" s="214"/>
      <c r="J160" s="225">
        <f>BK160</f>
        <v>0</v>
      </c>
      <c r="K160" s="211"/>
      <c r="L160" s="216"/>
      <c r="M160" s="217"/>
      <c r="N160" s="218"/>
      <c r="O160" s="218"/>
      <c r="P160" s="219">
        <f>SUM(P161:P185)</f>
        <v>0</v>
      </c>
      <c r="Q160" s="218"/>
      <c r="R160" s="219">
        <f>SUM(R161:R185)</f>
        <v>0</v>
      </c>
      <c r="S160" s="218"/>
      <c r="T160" s="220">
        <f>SUM(T161:T185)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21" t="s">
        <v>79</v>
      </c>
      <c r="AT160" s="222" t="s">
        <v>70</v>
      </c>
      <c r="AU160" s="222" t="s">
        <v>79</v>
      </c>
      <c r="AY160" s="221" t="s">
        <v>154</v>
      </c>
      <c r="BK160" s="223">
        <f>SUM(BK161:BK185)</f>
        <v>0</v>
      </c>
    </row>
    <row r="161" s="2" customFormat="1" ht="24.15" customHeight="1">
      <c r="A161" s="35"/>
      <c r="B161" s="36"/>
      <c r="C161" s="226" t="s">
        <v>203</v>
      </c>
      <c r="D161" s="226" t="s">
        <v>156</v>
      </c>
      <c r="E161" s="227" t="s">
        <v>2272</v>
      </c>
      <c r="F161" s="228" t="s">
        <v>2273</v>
      </c>
      <c r="G161" s="229" t="s">
        <v>309</v>
      </c>
      <c r="H161" s="230">
        <v>18.5</v>
      </c>
      <c r="I161" s="231"/>
      <c r="J161" s="230">
        <f>ROUND(I161*H161,3)</f>
        <v>0</v>
      </c>
      <c r="K161" s="232"/>
      <c r="L161" s="41"/>
      <c r="M161" s="233" t="s">
        <v>1</v>
      </c>
      <c r="N161" s="234" t="s">
        <v>37</v>
      </c>
      <c r="O161" s="94"/>
      <c r="P161" s="235">
        <f>O161*H161</f>
        <v>0</v>
      </c>
      <c r="Q161" s="235">
        <v>0</v>
      </c>
      <c r="R161" s="235">
        <f>Q161*H161</f>
        <v>0</v>
      </c>
      <c r="S161" s="235">
        <v>0</v>
      </c>
      <c r="T161" s="236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7" t="s">
        <v>160</v>
      </c>
      <c r="AT161" s="237" t="s">
        <v>156</v>
      </c>
      <c r="AU161" s="237" t="s">
        <v>161</v>
      </c>
      <c r="AY161" s="14" t="s">
        <v>154</v>
      </c>
      <c r="BE161" s="238">
        <f>IF(N161="základná",J161,0)</f>
        <v>0</v>
      </c>
      <c r="BF161" s="238">
        <f>IF(N161="znížená",J161,0)</f>
        <v>0</v>
      </c>
      <c r="BG161" s="238">
        <f>IF(N161="zákl. prenesená",J161,0)</f>
        <v>0</v>
      </c>
      <c r="BH161" s="238">
        <f>IF(N161="zníž. prenesená",J161,0)</f>
        <v>0</v>
      </c>
      <c r="BI161" s="238">
        <f>IF(N161="nulová",J161,0)</f>
        <v>0</v>
      </c>
      <c r="BJ161" s="14" t="s">
        <v>161</v>
      </c>
      <c r="BK161" s="239">
        <f>ROUND(I161*H161,3)</f>
        <v>0</v>
      </c>
      <c r="BL161" s="14" t="s">
        <v>160</v>
      </c>
      <c r="BM161" s="237" t="s">
        <v>248</v>
      </c>
    </row>
    <row r="162" s="2" customFormat="1" ht="24.15" customHeight="1">
      <c r="A162" s="35"/>
      <c r="B162" s="36"/>
      <c r="C162" s="240" t="s">
        <v>249</v>
      </c>
      <c r="D162" s="240" t="s">
        <v>195</v>
      </c>
      <c r="E162" s="241" t="s">
        <v>2274</v>
      </c>
      <c r="F162" s="242" t="s">
        <v>2275</v>
      </c>
      <c r="G162" s="243" t="s">
        <v>309</v>
      </c>
      <c r="H162" s="244">
        <v>19</v>
      </c>
      <c r="I162" s="245"/>
      <c r="J162" s="244">
        <f>ROUND(I162*H162,3)</f>
        <v>0</v>
      </c>
      <c r="K162" s="246"/>
      <c r="L162" s="247"/>
      <c r="M162" s="248" t="s">
        <v>1</v>
      </c>
      <c r="N162" s="249" t="s">
        <v>37</v>
      </c>
      <c r="O162" s="94"/>
      <c r="P162" s="235">
        <f>O162*H162</f>
        <v>0</v>
      </c>
      <c r="Q162" s="235">
        <v>0</v>
      </c>
      <c r="R162" s="235">
        <f>Q162*H162</f>
        <v>0</v>
      </c>
      <c r="S162" s="235">
        <v>0</v>
      </c>
      <c r="T162" s="236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7" t="s">
        <v>171</v>
      </c>
      <c r="AT162" s="237" t="s">
        <v>195</v>
      </c>
      <c r="AU162" s="237" t="s">
        <v>161</v>
      </c>
      <c r="AY162" s="14" t="s">
        <v>154</v>
      </c>
      <c r="BE162" s="238">
        <f>IF(N162="základná",J162,0)</f>
        <v>0</v>
      </c>
      <c r="BF162" s="238">
        <f>IF(N162="znížená",J162,0)</f>
        <v>0</v>
      </c>
      <c r="BG162" s="238">
        <f>IF(N162="zákl. prenesená",J162,0)</f>
        <v>0</v>
      </c>
      <c r="BH162" s="238">
        <f>IF(N162="zníž. prenesená",J162,0)</f>
        <v>0</v>
      </c>
      <c r="BI162" s="238">
        <f>IF(N162="nulová",J162,0)</f>
        <v>0</v>
      </c>
      <c r="BJ162" s="14" t="s">
        <v>161</v>
      </c>
      <c r="BK162" s="239">
        <f>ROUND(I162*H162,3)</f>
        <v>0</v>
      </c>
      <c r="BL162" s="14" t="s">
        <v>160</v>
      </c>
      <c r="BM162" s="237" t="s">
        <v>252</v>
      </c>
    </row>
    <row r="163" s="2" customFormat="1" ht="24.15" customHeight="1">
      <c r="A163" s="35"/>
      <c r="B163" s="36"/>
      <c r="C163" s="226" t="s">
        <v>206</v>
      </c>
      <c r="D163" s="226" t="s">
        <v>156</v>
      </c>
      <c r="E163" s="227" t="s">
        <v>1674</v>
      </c>
      <c r="F163" s="228" t="s">
        <v>1675</v>
      </c>
      <c r="G163" s="229" t="s">
        <v>309</v>
      </c>
      <c r="H163" s="230">
        <v>63</v>
      </c>
      <c r="I163" s="231"/>
      <c r="J163" s="230">
        <f>ROUND(I163*H163,3)</f>
        <v>0</v>
      </c>
      <c r="K163" s="232"/>
      <c r="L163" s="41"/>
      <c r="M163" s="233" t="s">
        <v>1</v>
      </c>
      <c r="N163" s="234" t="s">
        <v>37</v>
      </c>
      <c r="O163" s="94"/>
      <c r="P163" s="235">
        <f>O163*H163</f>
        <v>0</v>
      </c>
      <c r="Q163" s="235">
        <v>0</v>
      </c>
      <c r="R163" s="235">
        <f>Q163*H163</f>
        <v>0</v>
      </c>
      <c r="S163" s="235">
        <v>0</v>
      </c>
      <c r="T163" s="236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7" t="s">
        <v>160</v>
      </c>
      <c r="AT163" s="237" t="s">
        <v>156</v>
      </c>
      <c r="AU163" s="237" t="s">
        <v>161</v>
      </c>
      <c r="AY163" s="14" t="s">
        <v>154</v>
      </c>
      <c r="BE163" s="238">
        <f>IF(N163="základná",J163,0)</f>
        <v>0</v>
      </c>
      <c r="BF163" s="238">
        <f>IF(N163="znížená",J163,0)</f>
        <v>0</v>
      </c>
      <c r="BG163" s="238">
        <f>IF(N163="zákl. prenesená",J163,0)</f>
        <v>0</v>
      </c>
      <c r="BH163" s="238">
        <f>IF(N163="zníž. prenesená",J163,0)</f>
        <v>0</v>
      </c>
      <c r="BI163" s="238">
        <f>IF(N163="nulová",J163,0)</f>
        <v>0</v>
      </c>
      <c r="BJ163" s="14" t="s">
        <v>161</v>
      </c>
      <c r="BK163" s="239">
        <f>ROUND(I163*H163,3)</f>
        <v>0</v>
      </c>
      <c r="BL163" s="14" t="s">
        <v>160</v>
      </c>
      <c r="BM163" s="237" t="s">
        <v>255</v>
      </c>
    </row>
    <row r="164" s="2" customFormat="1" ht="24.15" customHeight="1">
      <c r="A164" s="35"/>
      <c r="B164" s="36"/>
      <c r="C164" s="240" t="s">
        <v>256</v>
      </c>
      <c r="D164" s="240" t="s">
        <v>195</v>
      </c>
      <c r="E164" s="241" t="s">
        <v>1676</v>
      </c>
      <c r="F164" s="242" t="s">
        <v>1677</v>
      </c>
      <c r="G164" s="243" t="s">
        <v>309</v>
      </c>
      <c r="H164" s="244">
        <v>63</v>
      </c>
      <c r="I164" s="245"/>
      <c r="J164" s="244">
        <f>ROUND(I164*H164,3)</f>
        <v>0</v>
      </c>
      <c r="K164" s="246"/>
      <c r="L164" s="247"/>
      <c r="M164" s="248" t="s">
        <v>1</v>
      </c>
      <c r="N164" s="249" t="s">
        <v>37</v>
      </c>
      <c r="O164" s="94"/>
      <c r="P164" s="235">
        <f>O164*H164</f>
        <v>0</v>
      </c>
      <c r="Q164" s="235">
        <v>0</v>
      </c>
      <c r="R164" s="235">
        <f>Q164*H164</f>
        <v>0</v>
      </c>
      <c r="S164" s="235">
        <v>0</v>
      </c>
      <c r="T164" s="236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7" t="s">
        <v>171</v>
      </c>
      <c r="AT164" s="237" t="s">
        <v>195</v>
      </c>
      <c r="AU164" s="237" t="s">
        <v>161</v>
      </c>
      <c r="AY164" s="14" t="s">
        <v>154</v>
      </c>
      <c r="BE164" s="238">
        <f>IF(N164="základná",J164,0)</f>
        <v>0</v>
      </c>
      <c r="BF164" s="238">
        <f>IF(N164="znížená",J164,0)</f>
        <v>0</v>
      </c>
      <c r="BG164" s="238">
        <f>IF(N164="zákl. prenesená",J164,0)</f>
        <v>0</v>
      </c>
      <c r="BH164" s="238">
        <f>IF(N164="zníž. prenesená",J164,0)</f>
        <v>0</v>
      </c>
      <c r="BI164" s="238">
        <f>IF(N164="nulová",J164,0)</f>
        <v>0</v>
      </c>
      <c r="BJ164" s="14" t="s">
        <v>161</v>
      </c>
      <c r="BK164" s="239">
        <f>ROUND(I164*H164,3)</f>
        <v>0</v>
      </c>
      <c r="BL164" s="14" t="s">
        <v>160</v>
      </c>
      <c r="BM164" s="237" t="s">
        <v>259</v>
      </c>
    </row>
    <row r="165" s="2" customFormat="1" ht="24.15" customHeight="1">
      <c r="A165" s="35"/>
      <c r="B165" s="36"/>
      <c r="C165" s="240" t="s">
        <v>210</v>
      </c>
      <c r="D165" s="240" t="s">
        <v>195</v>
      </c>
      <c r="E165" s="241" t="s">
        <v>2276</v>
      </c>
      <c r="F165" s="242" t="s">
        <v>2277</v>
      </c>
      <c r="G165" s="243" t="s">
        <v>262</v>
      </c>
      <c r="H165" s="244">
        <v>1</v>
      </c>
      <c r="I165" s="245"/>
      <c r="J165" s="244">
        <f>ROUND(I165*H165,3)</f>
        <v>0</v>
      </c>
      <c r="K165" s="246"/>
      <c r="L165" s="247"/>
      <c r="M165" s="248" t="s">
        <v>1</v>
      </c>
      <c r="N165" s="249" t="s">
        <v>37</v>
      </c>
      <c r="O165" s="94"/>
      <c r="P165" s="235">
        <f>O165*H165</f>
        <v>0</v>
      </c>
      <c r="Q165" s="235">
        <v>0</v>
      </c>
      <c r="R165" s="235">
        <f>Q165*H165</f>
        <v>0</v>
      </c>
      <c r="S165" s="235">
        <v>0</v>
      </c>
      <c r="T165" s="236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7" t="s">
        <v>171</v>
      </c>
      <c r="AT165" s="237" t="s">
        <v>195</v>
      </c>
      <c r="AU165" s="237" t="s">
        <v>161</v>
      </c>
      <c r="AY165" s="14" t="s">
        <v>154</v>
      </c>
      <c r="BE165" s="238">
        <f>IF(N165="základná",J165,0)</f>
        <v>0</v>
      </c>
      <c r="BF165" s="238">
        <f>IF(N165="znížená",J165,0)</f>
        <v>0</v>
      </c>
      <c r="BG165" s="238">
        <f>IF(N165="zákl. prenesená",J165,0)</f>
        <v>0</v>
      </c>
      <c r="BH165" s="238">
        <f>IF(N165="zníž. prenesená",J165,0)</f>
        <v>0</v>
      </c>
      <c r="BI165" s="238">
        <f>IF(N165="nulová",J165,0)</f>
        <v>0</v>
      </c>
      <c r="BJ165" s="14" t="s">
        <v>161</v>
      </c>
      <c r="BK165" s="239">
        <f>ROUND(I165*H165,3)</f>
        <v>0</v>
      </c>
      <c r="BL165" s="14" t="s">
        <v>160</v>
      </c>
      <c r="BM165" s="237" t="s">
        <v>263</v>
      </c>
    </row>
    <row r="166" s="2" customFormat="1" ht="24.15" customHeight="1">
      <c r="A166" s="35"/>
      <c r="B166" s="36"/>
      <c r="C166" s="226" t="s">
        <v>264</v>
      </c>
      <c r="D166" s="226" t="s">
        <v>156</v>
      </c>
      <c r="E166" s="227" t="s">
        <v>2278</v>
      </c>
      <c r="F166" s="228" t="s">
        <v>2279</v>
      </c>
      <c r="G166" s="229" t="s">
        <v>262</v>
      </c>
      <c r="H166" s="230">
        <v>1</v>
      </c>
      <c r="I166" s="231"/>
      <c r="J166" s="230">
        <f>ROUND(I166*H166,3)</f>
        <v>0</v>
      </c>
      <c r="K166" s="232"/>
      <c r="L166" s="41"/>
      <c r="M166" s="233" t="s">
        <v>1</v>
      </c>
      <c r="N166" s="234" t="s">
        <v>37</v>
      </c>
      <c r="O166" s="94"/>
      <c r="P166" s="235">
        <f>O166*H166</f>
        <v>0</v>
      </c>
      <c r="Q166" s="235">
        <v>0</v>
      </c>
      <c r="R166" s="235">
        <f>Q166*H166</f>
        <v>0</v>
      </c>
      <c r="S166" s="235">
        <v>0</v>
      </c>
      <c r="T166" s="236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7" t="s">
        <v>160</v>
      </c>
      <c r="AT166" s="237" t="s">
        <v>156</v>
      </c>
      <c r="AU166" s="237" t="s">
        <v>161</v>
      </c>
      <c r="AY166" s="14" t="s">
        <v>154</v>
      </c>
      <c r="BE166" s="238">
        <f>IF(N166="základná",J166,0)</f>
        <v>0</v>
      </c>
      <c r="BF166" s="238">
        <f>IF(N166="znížená",J166,0)</f>
        <v>0</v>
      </c>
      <c r="BG166" s="238">
        <f>IF(N166="zákl. prenesená",J166,0)</f>
        <v>0</v>
      </c>
      <c r="BH166" s="238">
        <f>IF(N166="zníž. prenesená",J166,0)</f>
        <v>0</v>
      </c>
      <c r="BI166" s="238">
        <f>IF(N166="nulová",J166,0)</f>
        <v>0</v>
      </c>
      <c r="BJ166" s="14" t="s">
        <v>161</v>
      </c>
      <c r="BK166" s="239">
        <f>ROUND(I166*H166,3)</f>
        <v>0</v>
      </c>
      <c r="BL166" s="14" t="s">
        <v>160</v>
      </c>
      <c r="BM166" s="237" t="s">
        <v>267</v>
      </c>
    </row>
    <row r="167" s="2" customFormat="1" ht="24.15" customHeight="1">
      <c r="A167" s="35"/>
      <c r="B167" s="36"/>
      <c r="C167" s="240" t="s">
        <v>213</v>
      </c>
      <c r="D167" s="240" t="s">
        <v>195</v>
      </c>
      <c r="E167" s="241" t="s">
        <v>2280</v>
      </c>
      <c r="F167" s="242" t="s">
        <v>2281</v>
      </c>
      <c r="G167" s="243" t="s">
        <v>262</v>
      </c>
      <c r="H167" s="244">
        <v>1</v>
      </c>
      <c r="I167" s="245"/>
      <c r="J167" s="244">
        <f>ROUND(I167*H167,3)</f>
        <v>0</v>
      </c>
      <c r="K167" s="246"/>
      <c r="L167" s="247"/>
      <c r="M167" s="248" t="s">
        <v>1</v>
      </c>
      <c r="N167" s="249" t="s">
        <v>37</v>
      </c>
      <c r="O167" s="94"/>
      <c r="P167" s="235">
        <f>O167*H167</f>
        <v>0</v>
      </c>
      <c r="Q167" s="235">
        <v>0</v>
      </c>
      <c r="R167" s="235">
        <f>Q167*H167</f>
        <v>0</v>
      </c>
      <c r="S167" s="235">
        <v>0</v>
      </c>
      <c r="T167" s="236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7" t="s">
        <v>171</v>
      </c>
      <c r="AT167" s="237" t="s">
        <v>195</v>
      </c>
      <c r="AU167" s="237" t="s">
        <v>161</v>
      </c>
      <c r="AY167" s="14" t="s">
        <v>154</v>
      </c>
      <c r="BE167" s="238">
        <f>IF(N167="základná",J167,0)</f>
        <v>0</v>
      </c>
      <c r="BF167" s="238">
        <f>IF(N167="znížená",J167,0)</f>
        <v>0</v>
      </c>
      <c r="BG167" s="238">
        <f>IF(N167="zákl. prenesená",J167,0)</f>
        <v>0</v>
      </c>
      <c r="BH167" s="238">
        <f>IF(N167="zníž. prenesená",J167,0)</f>
        <v>0</v>
      </c>
      <c r="BI167" s="238">
        <f>IF(N167="nulová",J167,0)</f>
        <v>0</v>
      </c>
      <c r="BJ167" s="14" t="s">
        <v>161</v>
      </c>
      <c r="BK167" s="239">
        <f>ROUND(I167*H167,3)</f>
        <v>0</v>
      </c>
      <c r="BL167" s="14" t="s">
        <v>160</v>
      </c>
      <c r="BM167" s="237" t="s">
        <v>270</v>
      </c>
    </row>
    <row r="168" s="2" customFormat="1" ht="33" customHeight="1">
      <c r="A168" s="35"/>
      <c r="B168" s="36"/>
      <c r="C168" s="226" t="s">
        <v>271</v>
      </c>
      <c r="D168" s="226" t="s">
        <v>156</v>
      </c>
      <c r="E168" s="227" t="s">
        <v>2282</v>
      </c>
      <c r="F168" s="228" t="s">
        <v>2283</v>
      </c>
      <c r="G168" s="229" t="s">
        <v>262</v>
      </c>
      <c r="H168" s="230">
        <v>1</v>
      </c>
      <c r="I168" s="231"/>
      <c r="J168" s="230">
        <f>ROUND(I168*H168,3)</f>
        <v>0</v>
      </c>
      <c r="K168" s="232"/>
      <c r="L168" s="41"/>
      <c r="M168" s="233" t="s">
        <v>1</v>
      </c>
      <c r="N168" s="234" t="s">
        <v>37</v>
      </c>
      <c r="O168" s="94"/>
      <c r="P168" s="235">
        <f>O168*H168</f>
        <v>0</v>
      </c>
      <c r="Q168" s="235">
        <v>0</v>
      </c>
      <c r="R168" s="235">
        <f>Q168*H168</f>
        <v>0</v>
      </c>
      <c r="S168" s="235">
        <v>0</v>
      </c>
      <c r="T168" s="236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7" t="s">
        <v>160</v>
      </c>
      <c r="AT168" s="237" t="s">
        <v>156</v>
      </c>
      <c r="AU168" s="237" t="s">
        <v>161</v>
      </c>
      <c r="AY168" s="14" t="s">
        <v>154</v>
      </c>
      <c r="BE168" s="238">
        <f>IF(N168="základná",J168,0)</f>
        <v>0</v>
      </c>
      <c r="BF168" s="238">
        <f>IF(N168="znížená",J168,0)</f>
        <v>0</v>
      </c>
      <c r="BG168" s="238">
        <f>IF(N168="zákl. prenesená",J168,0)</f>
        <v>0</v>
      </c>
      <c r="BH168" s="238">
        <f>IF(N168="zníž. prenesená",J168,0)</f>
        <v>0</v>
      </c>
      <c r="BI168" s="238">
        <f>IF(N168="nulová",J168,0)</f>
        <v>0</v>
      </c>
      <c r="BJ168" s="14" t="s">
        <v>161</v>
      </c>
      <c r="BK168" s="239">
        <f>ROUND(I168*H168,3)</f>
        <v>0</v>
      </c>
      <c r="BL168" s="14" t="s">
        <v>160</v>
      </c>
      <c r="BM168" s="237" t="s">
        <v>274</v>
      </c>
    </row>
    <row r="169" s="2" customFormat="1" ht="16.5" customHeight="1">
      <c r="A169" s="35"/>
      <c r="B169" s="36"/>
      <c r="C169" s="240" t="s">
        <v>217</v>
      </c>
      <c r="D169" s="240" t="s">
        <v>195</v>
      </c>
      <c r="E169" s="241" t="s">
        <v>2284</v>
      </c>
      <c r="F169" s="242" t="s">
        <v>2285</v>
      </c>
      <c r="G169" s="243" t="s">
        <v>262</v>
      </c>
      <c r="H169" s="244">
        <v>1</v>
      </c>
      <c r="I169" s="245"/>
      <c r="J169" s="244">
        <f>ROUND(I169*H169,3)</f>
        <v>0</v>
      </c>
      <c r="K169" s="246"/>
      <c r="L169" s="247"/>
      <c r="M169" s="248" t="s">
        <v>1</v>
      </c>
      <c r="N169" s="249" t="s">
        <v>37</v>
      </c>
      <c r="O169" s="94"/>
      <c r="P169" s="235">
        <f>O169*H169</f>
        <v>0</v>
      </c>
      <c r="Q169" s="235">
        <v>0</v>
      </c>
      <c r="R169" s="235">
        <f>Q169*H169</f>
        <v>0</v>
      </c>
      <c r="S169" s="235">
        <v>0</v>
      </c>
      <c r="T169" s="236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7" t="s">
        <v>171</v>
      </c>
      <c r="AT169" s="237" t="s">
        <v>195</v>
      </c>
      <c r="AU169" s="237" t="s">
        <v>161</v>
      </c>
      <c r="AY169" s="14" t="s">
        <v>154</v>
      </c>
      <c r="BE169" s="238">
        <f>IF(N169="základná",J169,0)</f>
        <v>0</v>
      </c>
      <c r="BF169" s="238">
        <f>IF(N169="znížená",J169,0)</f>
        <v>0</v>
      </c>
      <c r="BG169" s="238">
        <f>IF(N169="zákl. prenesená",J169,0)</f>
        <v>0</v>
      </c>
      <c r="BH169" s="238">
        <f>IF(N169="zníž. prenesená",J169,0)</f>
        <v>0</v>
      </c>
      <c r="BI169" s="238">
        <f>IF(N169="nulová",J169,0)</f>
        <v>0</v>
      </c>
      <c r="BJ169" s="14" t="s">
        <v>161</v>
      </c>
      <c r="BK169" s="239">
        <f>ROUND(I169*H169,3)</f>
        <v>0</v>
      </c>
      <c r="BL169" s="14" t="s">
        <v>160</v>
      </c>
      <c r="BM169" s="237" t="s">
        <v>277</v>
      </c>
    </row>
    <row r="170" s="2" customFormat="1" ht="33" customHeight="1">
      <c r="A170" s="35"/>
      <c r="B170" s="36"/>
      <c r="C170" s="226" t="s">
        <v>278</v>
      </c>
      <c r="D170" s="226" t="s">
        <v>156</v>
      </c>
      <c r="E170" s="227" t="s">
        <v>2286</v>
      </c>
      <c r="F170" s="228" t="s">
        <v>2287</v>
      </c>
      <c r="G170" s="229" t="s">
        <v>262</v>
      </c>
      <c r="H170" s="230">
        <v>1</v>
      </c>
      <c r="I170" s="231"/>
      <c r="J170" s="230">
        <f>ROUND(I170*H170,3)</f>
        <v>0</v>
      </c>
      <c r="K170" s="232"/>
      <c r="L170" s="41"/>
      <c r="M170" s="233" t="s">
        <v>1</v>
      </c>
      <c r="N170" s="234" t="s">
        <v>37</v>
      </c>
      <c r="O170" s="94"/>
      <c r="P170" s="235">
        <f>O170*H170</f>
        <v>0</v>
      </c>
      <c r="Q170" s="235">
        <v>0</v>
      </c>
      <c r="R170" s="235">
        <f>Q170*H170</f>
        <v>0</v>
      </c>
      <c r="S170" s="235">
        <v>0</v>
      </c>
      <c r="T170" s="236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7" t="s">
        <v>160</v>
      </c>
      <c r="AT170" s="237" t="s">
        <v>156</v>
      </c>
      <c r="AU170" s="237" t="s">
        <v>161</v>
      </c>
      <c r="AY170" s="14" t="s">
        <v>154</v>
      </c>
      <c r="BE170" s="238">
        <f>IF(N170="základná",J170,0)</f>
        <v>0</v>
      </c>
      <c r="BF170" s="238">
        <f>IF(N170="znížená",J170,0)</f>
        <v>0</v>
      </c>
      <c r="BG170" s="238">
        <f>IF(N170="zákl. prenesená",J170,0)</f>
        <v>0</v>
      </c>
      <c r="BH170" s="238">
        <f>IF(N170="zníž. prenesená",J170,0)</f>
        <v>0</v>
      </c>
      <c r="BI170" s="238">
        <f>IF(N170="nulová",J170,0)</f>
        <v>0</v>
      </c>
      <c r="BJ170" s="14" t="s">
        <v>161</v>
      </c>
      <c r="BK170" s="239">
        <f>ROUND(I170*H170,3)</f>
        <v>0</v>
      </c>
      <c r="BL170" s="14" t="s">
        <v>160</v>
      </c>
      <c r="BM170" s="237" t="s">
        <v>281</v>
      </c>
    </row>
    <row r="171" s="2" customFormat="1" ht="24.15" customHeight="1">
      <c r="A171" s="35"/>
      <c r="B171" s="36"/>
      <c r="C171" s="240" t="s">
        <v>220</v>
      </c>
      <c r="D171" s="240" t="s">
        <v>195</v>
      </c>
      <c r="E171" s="241" t="s">
        <v>2288</v>
      </c>
      <c r="F171" s="242" t="s">
        <v>2289</v>
      </c>
      <c r="G171" s="243" t="s">
        <v>262</v>
      </c>
      <c r="H171" s="244">
        <v>1</v>
      </c>
      <c r="I171" s="245"/>
      <c r="J171" s="244">
        <f>ROUND(I171*H171,3)</f>
        <v>0</v>
      </c>
      <c r="K171" s="246"/>
      <c r="L171" s="247"/>
      <c r="M171" s="248" t="s">
        <v>1</v>
      </c>
      <c r="N171" s="249" t="s">
        <v>37</v>
      </c>
      <c r="O171" s="94"/>
      <c r="P171" s="235">
        <f>O171*H171</f>
        <v>0</v>
      </c>
      <c r="Q171" s="235">
        <v>0</v>
      </c>
      <c r="R171" s="235">
        <f>Q171*H171</f>
        <v>0</v>
      </c>
      <c r="S171" s="235">
        <v>0</v>
      </c>
      <c r="T171" s="236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7" t="s">
        <v>171</v>
      </c>
      <c r="AT171" s="237" t="s">
        <v>195</v>
      </c>
      <c r="AU171" s="237" t="s">
        <v>161</v>
      </c>
      <c r="AY171" s="14" t="s">
        <v>154</v>
      </c>
      <c r="BE171" s="238">
        <f>IF(N171="základná",J171,0)</f>
        <v>0</v>
      </c>
      <c r="BF171" s="238">
        <f>IF(N171="znížená",J171,0)</f>
        <v>0</v>
      </c>
      <c r="BG171" s="238">
        <f>IF(N171="zákl. prenesená",J171,0)</f>
        <v>0</v>
      </c>
      <c r="BH171" s="238">
        <f>IF(N171="zníž. prenesená",J171,0)</f>
        <v>0</v>
      </c>
      <c r="BI171" s="238">
        <f>IF(N171="nulová",J171,0)</f>
        <v>0</v>
      </c>
      <c r="BJ171" s="14" t="s">
        <v>161</v>
      </c>
      <c r="BK171" s="239">
        <f>ROUND(I171*H171,3)</f>
        <v>0</v>
      </c>
      <c r="BL171" s="14" t="s">
        <v>160</v>
      </c>
      <c r="BM171" s="237" t="s">
        <v>284</v>
      </c>
    </row>
    <row r="172" s="2" customFormat="1" ht="24.15" customHeight="1">
      <c r="A172" s="35"/>
      <c r="B172" s="36"/>
      <c r="C172" s="240" t="s">
        <v>285</v>
      </c>
      <c r="D172" s="240" t="s">
        <v>195</v>
      </c>
      <c r="E172" s="241" t="s">
        <v>2290</v>
      </c>
      <c r="F172" s="242" t="s">
        <v>2291</v>
      </c>
      <c r="G172" s="243" t="s">
        <v>262</v>
      </c>
      <c r="H172" s="244">
        <v>1</v>
      </c>
      <c r="I172" s="245"/>
      <c r="J172" s="244">
        <f>ROUND(I172*H172,3)</f>
        <v>0</v>
      </c>
      <c r="K172" s="246"/>
      <c r="L172" s="247"/>
      <c r="M172" s="248" t="s">
        <v>1</v>
      </c>
      <c r="N172" s="249" t="s">
        <v>37</v>
      </c>
      <c r="O172" s="94"/>
      <c r="P172" s="235">
        <f>O172*H172</f>
        <v>0</v>
      </c>
      <c r="Q172" s="235">
        <v>0</v>
      </c>
      <c r="R172" s="235">
        <f>Q172*H172</f>
        <v>0</v>
      </c>
      <c r="S172" s="235">
        <v>0</v>
      </c>
      <c r="T172" s="236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7" t="s">
        <v>171</v>
      </c>
      <c r="AT172" s="237" t="s">
        <v>195</v>
      </c>
      <c r="AU172" s="237" t="s">
        <v>161</v>
      </c>
      <c r="AY172" s="14" t="s">
        <v>154</v>
      </c>
      <c r="BE172" s="238">
        <f>IF(N172="základná",J172,0)</f>
        <v>0</v>
      </c>
      <c r="BF172" s="238">
        <f>IF(N172="znížená",J172,0)</f>
        <v>0</v>
      </c>
      <c r="BG172" s="238">
        <f>IF(N172="zákl. prenesená",J172,0)</f>
        <v>0</v>
      </c>
      <c r="BH172" s="238">
        <f>IF(N172="zníž. prenesená",J172,0)</f>
        <v>0</v>
      </c>
      <c r="BI172" s="238">
        <f>IF(N172="nulová",J172,0)</f>
        <v>0</v>
      </c>
      <c r="BJ172" s="14" t="s">
        <v>161</v>
      </c>
      <c r="BK172" s="239">
        <f>ROUND(I172*H172,3)</f>
        <v>0</v>
      </c>
      <c r="BL172" s="14" t="s">
        <v>160</v>
      </c>
      <c r="BM172" s="237" t="s">
        <v>288</v>
      </c>
    </row>
    <row r="173" s="2" customFormat="1" ht="24.15" customHeight="1">
      <c r="A173" s="35"/>
      <c r="B173" s="36"/>
      <c r="C173" s="226" t="s">
        <v>224</v>
      </c>
      <c r="D173" s="226" t="s">
        <v>156</v>
      </c>
      <c r="E173" s="227" t="s">
        <v>2292</v>
      </c>
      <c r="F173" s="228" t="s">
        <v>2293</v>
      </c>
      <c r="G173" s="229" t="s">
        <v>309</v>
      </c>
      <c r="H173" s="230">
        <v>81.5</v>
      </c>
      <c r="I173" s="231"/>
      <c r="J173" s="230">
        <f>ROUND(I173*H173,3)</f>
        <v>0</v>
      </c>
      <c r="K173" s="232"/>
      <c r="L173" s="41"/>
      <c r="M173" s="233" t="s">
        <v>1</v>
      </c>
      <c r="N173" s="234" t="s">
        <v>37</v>
      </c>
      <c r="O173" s="94"/>
      <c r="P173" s="235">
        <f>O173*H173</f>
        <v>0</v>
      </c>
      <c r="Q173" s="235">
        <v>0</v>
      </c>
      <c r="R173" s="235">
        <f>Q173*H173</f>
        <v>0</v>
      </c>
      <c r="S173" s="235">
        <v>0</v>
      </c>
      <c r="T173" s="236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7" t="s">
        <v>160</v>
      </c>
      <c r="AT173" s="237" t="s">
        <v>156</v>
      </c>
      <c r="AU173" s="237" t="s">
        <v>161</v>
      </c>
      <c r="AY173" s="14" t="s">
        <v>154</v>
      </c>
      <c r="BE173" s="238">
        <f>IF(N173="základná",J173,0)</f>
        <v>0</v>
      </c>
      <c r="BF173" s="238">
        <f>IF(N173="znížená",J173,0)</f>
        <v>0</v>
      </c>
      <c r="BG173" s="238">
        <f>IF(N173="zákl. prenesená",J173,0)</f>
        <v>0</v>
      </c>
      <c r="BH173" s="238">
        <f>IF(N173="zníž. prenesená",J173,0)</f>
        <v>0</v>
      </c>
      <c r="BI173" s="238">
        <f>IF(N173="nulová",J173,0)</f>
        <v>0</v>
      </c>
      <c r="BJ173" s="14" t="s">
        <v>161</v>
      </c>
      <c r="BK173" s="239">
        <f>ROUND(I173*H173,3)</f>
        <v>0</v>
      </c>
      <c r="BL173" s="14" t="s">
        <v>160</v>
      </c>
      <c r="BM173" s="237" t="s">
        <v>291</v>
      </c>
    </row>
    <row r="174" s="2" customFormat="1" ht="24.15" customHeight="1">
      <c r="A174" s="35"/>
      <c r="B174" s="36"/>
      <c r="C174" s="226" t="s">
        <v>292</v>
      </c>
      <c r="D174" s="226" t="s">
        <v>156</v>
      </c>
      <c r="E174" s="227" t="s">
        <v>2294</v>
      </c>
      <c r="F174" s="228" t="s">
        <v>2295</v>
      </c>
      <c r="G174" s="229" t="s">
        <v>309</v>
      </c>
      <c r="H174" s="230">
        <v>81.5</v>
      </c>
      <c r="I174" s="231"/>
      <c r="J174" s="230">
        <f>ROUND(I174*H174,3)</f>
        <v>0</v>
      </c>
      <c r="K174" s="232"/>
      <c r="L174" s="41"/>
      <c r="M174" s="233" t="s">
        <v>1</v>
      </c>
      <c r="N174" s="234" t="s">
        <v>37</v>
      </c>
      <c r="O174" s="94"/>
      <c r="P174" s="235">
        <f>O174*H174</f>
        <v>0</v>
      </c>
      <c r="Q174" s="235">
        <v>0</v>
      </c>
      <c r="R174" s="235">
        <f>Q174*H174</f>
        <v>0</v>
      </c>
      <c r="S174" s="235">
        <v>0</v>
      </c>
      <c r="T174" s="236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7" t="s">
        <v>160</v>
      </c>
      <c r="AT174" s="237" t="s">
        <v>156</v>
      </c>
      <c r="AU174" s="237" t="s">
        <v>161</v>
      </c>
      <c r="AY174" s="14" t="s">
        <v>154</v>
      </c>
      <c r="BE174" s="238">
        <f>IF(N174="základná",J174,0)</f>
        <v>0</v>
      </c>
      <c r="BF174" s="238">
        <f>IF(N174="znížená",J174,0)</f>
        <v>0</v>
      </c>
      <c r="BG174" s="238">
        <f>IF(N174="zákl. prenesená",J174,0)</f>
        <v>0</v>
      </c>
      <c r="BH174" s="238">
        <f>IF(N174="zníž. prenesená",J174,0)</f>
        <v>0</v>
      </c>
      <c r="BI174" s="238">
        <f>IF(N174="nulová",J174,0)</f>
        <v>0</v>
      </c>
      <c r="BJ174" s="14" t="s">
        <v>161</v>
      </c>
      <c r="BK174" s="239">
        <f>ROUND(I174*H174,3)</f>
        <v>0</v>
      </c>
      <c r="BL174" s="14" t="s">
        <v>160</v>
      </c>
      <c r="BM174" s="237" t="s">
        <v>295</v>
      </c>
    </row>
    <row r="175" s="2" customFormat="1" ht="24.15" customHeight="1">
      <c r="A175" s="35"/>
      <c r="B175" s="36"/>
      <c r="C175" s="226" t="s">
        <v>227</v>
      </c>
      <c r="D175" s="226" t="s">
        <v>156</v>
      </c>
      <c r="E175" s="227" t="s">
        <v>2296</v>
      </c>
      <c r="F175" s="228" t="s">
        <v>2297</v>
      </c>
      <c r="G175" s="229" t="s">
        <v>159</v>
      </c>
      <c r="H175" s="230">
        <v>4.3200000000000003</v>
      </c>
      <c r="I175" s="231"/>
      <c r="J175" s="230">
        <f>ROUND(I175*H175,3)</f>
        <v>0</v>
      </c>
      <c r="K175" s="232"/>
      <c r="L175" s="41"/>
      <c r="M175" s="233" t="s">
        <v>1</v>
      </c>
      <c r="N175" s="234" t="s">
        <v>37</v>
      </c>
      <c r="O175" s="94"/>
      <c r="P175" s="235">
        <f>O175*H175</f>
        <v>0</v>
      </c>
      <c r="Q175" s="235">
        <v>0</v>
      </c>
      <c r="R175" s="235">
        <f>Q175*H175</f>
        <v>0</v>
      </c>
      <c r="S175" s="235">
        <v>0</v>
      </c>
      <c r="T175" s="236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7" t="s">
        <v>160</v>
      </c>
      <c r="AT175" s="237" t="s">
        <v>156</v>
      </c>
      <c r="AU175" s="237" t="s">
        <v>161</v>
      </c>
      <c r="AY175" s="14" t="s">
        <v>154</v>
      </c>
      <c r="BE175" s="238">
        <f>IF(N175="základná",J175,0)</f>
        <v>0</v>
      </c>
      <c r="BF175" s="238">
        <f>IF(N175="znížená",J175,0)</f>
        <v>0</v>
      </c>
      <c r="BG175" s="238">
        <f>IF(N175="zákl. prenesená",J175,0)</f>
        <v>0</v>
      </c>
      <c r="BH175" s="238">
        <f>IF(N175="zníž. prenesená",J175,0)</f>
        <v>0</v>
      </c>
      <c r="BI175" s="238">
        <f>IF(N175="nulová",J175,0)</f>
        <v>0</v>
      </c>
      <c r="BJ175" s="14" t="s">
        <v>161</v>
      </c>
      <c r="BK175" s="239">
        <f>ROUND(I175*H175,3)</f>
        <v>0</v>
      </c>
      <c r="BL175" s="14" t="s">
        <v>160</v>
      </c>
      <c r="BM175" s="237" t="s">
        <v>298</v>
      </c>
    </row>
    <row r="176" s="2" customFormat="1" ht="24.15" customHeight="1">
      <c r="A176" s="35"/>
      <c r="B176" s="36"/>
      <c r="C176" s="226" t="s">
        <v>299</v>
      </c>
      <c r="D176" s="226" t="s">
        <v>156</v>
      </c>
      <c r="E176" s="227" t="s">
        <v>2298</v>
      </c>
      <c r="F176" s="228" t="s">
        <v>2299</v>
      </c>
      <c r="G176" s="229" t="s">
        <v>262</v>
      </c>
      <c r="H176" s="230">
        <v>6</v>
      </c>
      <c r="I176" s="231"/>
      <c r="J176" s="230">
        <f>ROUND(I176*H176,3)</f>
        <v>0</v>
      </c>
      <c r="K176" s="232"/>
      <c r="L176" s="41"/>
      <c r="M176" s="233" t="s">
        <v>1</v>
      </c>
      <c r="N176" s="234" t="s">
        <v>37</v>
      </c>
      <c r="O176" s="94"/>
      <c r="P176" s="235">
        <f>O176*H176</f>
        <v>0</v>
      </c>
      <c r="Q176" s="235">
        <v>0</v>
      </c>
      <c r="R176" s="235">
        <f>Q176*H176</f>
        <v>0</v>
      </c>
      <c r="S176" s="235">
        <v>0</v>
      </c>
      <c r="T176" s="236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7" t="s">
        <v>160</v>
      </c>
      <c r="AT176" s="237" t="s">
        <v>156</v>
      </c>
      <c r="AU176" s="237" t="s">
        <v>161</v>
      </c>
      <c r="AY176" s="14" t="s">
        <v>154</v>
      </c>
      <c r="BE176" s="238">
        <f>IF(N176="základná",J176,0)</f>
        <v>0</v>
      </c>
      <c r="BF176" s="238">
        <f>IF(N176="znížená",J176,0)</f>
        <v>0</v>
      </c>
      <c r="BG176" s="238">
        <f>IF(N176="zákl. prenesená",J176,0)</f>
        <v>0</v>
      </c>
      <c r="BH176" s="238">
        <f>IF(N176="zníž. prenesená",J176,0)</f>
        <v>0</v>
      </c>
      <c r="BI176" s="238">
        <f>IF(N176="nulová",J176,0)</f>
        <v>0</v>
      </c>
      <c r="BJ176" s="14" t="s">
        <v>161</v>
      </c>
      <c r="BK176" s="239">
        <f>ROUND(I176*H176,3)</f>
        <v>0</v>
      </c>
      <c r="BL176" s="14" t="s">
        <v>160</v>
      </c>
      <c r="BM176" s="237" t="s">
        <v>302</v>
      </c>
    </row>
    <row r="177" s="2" customFormat="1" ht="24.15" customHeight="1">
      <c r="A177" s="35"/>
      <c r="B177" s="36"/>
      <c r="C177" s="240" t="s">
        <v>231</v>
      </c>
      <c r="D177" s="240" t="s">
        <v>195</v>
      </c>
      <c r="E177" s="241" t="s">
        <v>2300</v>
      </c>
      <c r="F177" s="242" t="s">
        <v>2301</v>
      </c>
      <c r="G177" s="243" t="s">
        <v>262</v>
      </c>
      <c r="H177" s="244">
        <v>6</v>
      </c>
      <c r="I177" s="245"/>
      <c r="J177" s="244">
        <f>ROUND(I177*H177,3)</f>
        <v>0</v>
      </c>
      <c r="K177" s="246"/>
      <c r="L177" s="247"/>
      <c r="M177" s="248" t="s">
        <v>1</v>
      </c>
      <c r="N177" s="249" t="s">
        <v>37</v>
      </c>
      <c r="O177" s="94"/>
      <c r="P177" s="235">
        <f>O177*H177</f>
        <v>0</v>
      </c>
      <c r="Q177" s="235">
        <v>0</v>
      </c>
      <c r="R177" s="235">
        <f>Q177*H177</f>
        <v>0</v>
      </c>
      <c r="S177" s="235">
        <v>0</v>
      </c>
      <c r="T177" s="236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7" t="s">
        <v>171</v>
      </c>
      <c r="AT177" s="237" t="s">
        <v>195</v>
      </c>
      <c r="AU177" s="237" t="s">
        <v>161</v>
      </c>
      <c r="AY177" s="14" t="s">
        <v>154</v>
      </c>
      <c r="BE177" s="238">
        <f>IF(N177="základná",J177,0)</f>
        <v>0</v>
      </c>
      <c r="BF177" s="238">
        <f>IF(N177="znížená",J177,0)</f>
        <v>0</v>
      </c>
      <c r="BG177" s="238">
        <f>IF(N177="zákl. prenesená",J177,0)</f>
        <v>0</v>
      </c>
      <c r="BH177" s="238">
        <f>IF(N177="zníž. prenesená",J177,0)</f>
        <v>0</v>
      </c>
      <c r="BI177" s="238">
        <f>IF(N177="nulová",J177,0)</f>
        <v>0</v>
      </c>
      <c r="BJ177" s="14" t="s">
        <v>161</v>
      </c>
      <c r="BK177" s="239">
        <f>ROUND(I177*H177,3)</f>
        <v>0</v>
      </c>
      <c r="BL177" s="14" t="s">
        <v>160</v>
      </c>
      <c r="BM177" s="237" t="s">
        <v>305</v>
      </c>
    </row>
    <row r="178" s="2" customFormat="1" ht="24.15" customHeight="1">
      <c r="A178" s="35"/>
      <c r="B178" s="36"/>
      <c r="C178" s="226" t="s">
        <v>306</v>
      </c>
      <c r="D178" s="226" t="s">
        <v>156</v>
      </c>
      <c r="E178" s="227" t="s">
        <v>2302</v>
      </c>
      <c r="F178" s="228" t="s">
        <v>2303</v>
      </c>
      <c r="G178" s="229" t="s">
        <v>167</v>
      </c>
      <c r="H178" s="230">
        <v>27</v>
      </c>
      <c r="I178" s="231"/>
      <c r="J178" s="230">
        <f>ROUND(I178*H178,3)</f>
        <v>0</v>
      </c>
      <c r="K178" s="232"/>
      <c r="L178" s="41"/>
      <c r="M178" s="233" t="s">
        <v>1</v>
      </c>
      <c r="N178" s="234" t="s">
        <v>37</v>
      </c>
      <c r="O178" s="94"/>
      <c r="P178" s="235">
        <f>O178*H178</f>
        <v>0</v>
      </c>
      <c r="Q178" s="235">
        <v>0</v>
      </c>
      <c r="R178" s="235">
        <f>Q178*H178</f>
        <v>0</v>
      </c>
      <c r="S178" s="235">
        <v>0</v>
      </c>
      <c r="T178" s="236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37" t="s">
        <v>160</v>
      </c>
      <c r="AT178" s="237" t="s">
        <v>156</v>
      </c>
      <c r="AU178" s="237" t="s">
        <v>161</v>
      </c>
      <c r="AY178" s="14" t="s">
        <v>154</v>
      </c>
      <c r="BE178" s="238">
        <f>IF(N178="základná",J178,0)</f>
        <v>0</v>
      </c>
      <c r="BF178" s="238">
        <f>IF(N178="znížená",J178,0)</f>
        <v>0</v>
      </c>
      <c r="BG178" s="238">
        <f>IF(N178="zákl. prenesená",J178,0)</f>
        <v>0</v>
      </c>
      <c r="BH178" s="238">
        <f>IF(N178="zníž. prenesená",J178,0)</f>
        <v>0</v>
      </c>
      <c r="BI178" s="238">
        <f>IF(N178="nulová",J178,0)</f>
        <v>0</v>
      </c>
      <c r="BJ178" s="14" t="s">
        <v>161</v>
      </c>
      <c r="BK178" s="239">
        <f>ROUND(I178*H178,3)</f>
        <v>0</v>
      </c>
      <c r="BL178" s="14" t="s">
        <v>160</v>
      </c>
      <c r="BM178" s="237" t="s">
        <v>310</v>
      </c>
    </row>
    <row r="179" s="2" customFormat="1" ht="24.15" customHeight="1">
      <c r="A179" s="35"/>
      <c r="B179" s="36"/>
      <c r="C179" s="226" t="s">
        <v>234</v>
      </c>
      <c r="D179" s="226" t="s">
        <v>156</v>
      </c>
      <c r="E179" s="227" t="s">
        <v>2166</v>
      </c>
      <c r="F179" s="228" t="s">
        <v>2167</v>
      </c>
      <c r="G179" s="229" t="s">
        <v>262</v>
      </c>
      <c r="H179" s="230">
        <v>1</v>
      </c>
      <c r="I179" s="231"/>
      <c r="J179" s="230">
        <f>ROUND(I179*H179,3)</f>
        <v>0</v>
      </c>
      <c r="K179" s="232"/>
      <c r="L179" s="41"/>
      <c r="M179" s="233" t="s">
        <v>1</v>
      </c>
      <c r="N179" s="234" t="s">
        <v>37</v>
      </c>
      <c r="O179" s="94"/>
      <c r="P179" s="235">
        <f>O179*H179</f>
        <v>0</v>
      </c>
      <c r="Q179" s="235">
        <v>0</v>
      </c>
      <c r="R179" s="235">
        <f>Q179*H179</f>
        <v>0</v>
      </c>
      <c r="S179" s="235">
        <v>0</v>
      </c>
      <c r="T179" s="236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37" t="s">
        <v>160</v>
      </c>
      <c r="AT179" s="237" t="s">
        <v>156</v>
      </c>
      <c r="AU179" s="237" t="s">
        <v>161</v>
      </c>
      <c r="AY179" s="14" t="s">
        <v>154</v>
      </c>
      <c r="BE179" s="238">
        <f>IF(N179="základná",J179,0)</f>
        <v>0</v>
      </c>
      <c r="BF179" s="238">
        <f>IF(N179="znížená",J179,0)</f>
        <v>0</v>
      </c>
      <c r="BG179" s="238">
        <f>IF(N179="zákl. prenesená",J179,0)</f>
        <v>0</v>
      </c>
      <c r="BH179" s="238">
        <f>IF(N179="zníž. prenesená",J179,0)</f>
        <v>0</v>
      </c>
      <c r="BI179" s="238">
        <f>IF(N179="nulová",J179,0)</f>
        <v>0</v>
      </c>
      <c r="BJ179" s="14" t="s">
        <v>161</v>
      </c>
      <c r="BK179" s="239">
        <f>ROUND(I179*H179,3)</f>
        <v>0</v>
      </c>
      <c r="BL179" s="14" t="s">
        <v>160</v>
      </c>
      <c r="BM179" s="237" t="s">
        <v>313</v>
      </c>
    </row>
    <row r="180" s="2" customFormat="1" ht="16.5" customHeight="1">
      <c r="A180" s="35"/>
      <c r="B180" s="36"/>
      <c r="C180" s="240" t="s">
        <v>314</v>
      </c>
      <c r="D180" s="240" t="s">
        <v>195</v>
      </c>
      <c r="E180" s="241" t="s">
        <v>2304</v>
      </c>
      <c r="F180" s="242" t="s">
        <v>2305</v>
      </c>
      <c r="G180" s="243" t="s">
        <v>262</v>
      </c>
      <c r="H180" s="244">
        <v>1</v>
      </c>
      <c r="I180" s="245"/>
      <c r="J180" s="244">
        <f>ROUND(I180*H180,3)</f>
        <v>0</v>
      </c>
      <c r="K180" s="246"/>
      <c r="L180" s="247"/>
      <c r="M180" s="248" t="s">
        <v>1</v>
      </c>
      <c r="N180" s="249" t="s">
        <v>37</v>
      </c>
      <c r="O180" s="94"/>
      <c r="P180" s="235">
        <f>O180*H180</f>
        <v>0</v>
      </c>
      <c r="Q180" s="235">
        <v>0</v>
      </c>
      <c r="R180" s="235">
        <f>Q180*H180</f>
        <v>0</v>
      </c>
      <c r="S180" s="235">
        <v>0</v>
      </c>
      <c r="T180" s="236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37" t="s">
        <v>171</v>
      </c>
      <c r="AT180" s="237" t="s">
        <v>195</v>
      </c>
      <c r="AU180" s="237" t="s">
        <v>161</v>
      </c>
      <c r="AY180" s="14" t="s">
        <v>154</v>
      </c>
      <c r="BE180" s="238">
        <f>IF(N180="základná",J180,0)</f>
        <v>0</v>
      </c>
      <c r="BF180" s="238">
        <f>IF(N180="znížená",J180,0)</f>
        <v>0</v>
      </c>
      <c r="BG180" s="238">
        <f>IF(N180="zákl. prenesená",J180,0)</f>
        <v>0</v>
      </c>
      <c r="BH180" s="238">
        <f>IF(N180="zníž. prenesená",J180,0)</f>
        <v>0</v>
      </c>
      <c r="BI180" s="238">
        <f>IF(N180="nulová",J180,0)</f>
        <v>0</v>
      </c>
      <c r="BJ180" s="14" t="s">
        <v>161</v>
      </c>
      <c r="BK180" s="239">
        <f>ROUND(I180*H180,3)</f>
        <v>0</v>
      </c>
      <c r="BL180" s="14" t="s">
        <v>160</v>
      </c>
      <c r="BM180" s="237" t="s">
        <v>317</v>
      </c>
    </row>
    <row r="181" s="2" customFormat="1" ht="16.5" customHeight="1">
      <c r="A181" s="35"/>
      <c r="B181" s="36"/>
      <c r="C181" s="226" t="s">
        <v>238</v>
      </c>
      <c r="D181" s="226" t="s">
        <v>156</v>
      </c>
      <c r="E181" s="227" t="s">
        <v>2306</v>
      </c>
      <c r="F181" s="228" t="s">
        <v>2307</v>
      </c>
      <c r="G181" s="229" t="s">
        <v>262</v>
      </c>
      <c r="H181" s="230">
        <v>1</v>
      </c>
      <c r="I181" s="231"/>
      <c r="J181" s="230">
        <f>ROUND(I181*H181,3)</f>
        <v>0</v>
      </c>
      <c r="K181" s="232"/>
      <c r="L181" s="41"/>
      <c r="M181" s="233" t="s">
        <v>1</v>
      </c>
      <c r="N181" s="234" t="s">
        <v>37</v>
      </c>
      <c r="O181" s="94"/>
      <c r="P181" s="235">
        <f>O181*H181</f>
        <v>0</v>
      </c>
      <c r="Q181" s="235">
        <v>0</v>
      </c>
      <c r="R181" s="235">
        <f>Q181*H181</f>
        <v>0</v>
      </c>
      <c r="S181" s="235">
        <v>0</v>
      </c>
      <c r="T181" s="236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37" t="s">
        <v>160</v>
      </c>
      <c r="AT181" s="237" t="s">
        <v>156</v>
      </c>
      <c r="AU181" s="237" t="s">
        <v>161</v>
      </c>
      <c r="AY181" s="14" t="s">
        <v>154</v>
      </c>
      <c r="BE181" s="238">
        <f>IF(N181="základná",J181,0)</f>
        <v>0</v>
      </c>
      <c r="BF181" s="238">
        <f>IF(N181="znížená",J181,0)</f>
        <v>0</v>
      </c>
      <c r="BG181" s="238">
        <f>IF(N181="zákl. prenesená",J181,0)</f>
        <v>0</v>
      </c>
      <c r="BH181" s="238">
        <f>IF(N181="zníž. prenesená",J181,0)</f>
        <v>0</v>
      </c>
      <c r="BI181" s="238">
        <f>IF(N181="nulová",J181,0)</f>
        <v>0</v>
      </c>
      <c r="BJ181" s="14" t="s">
        <v>161</v>
      </c>
      <c r="BK181" s="239">
        <f>ROUND(I181*H181,3)</f>
        <v>0</v>
      </c>
      <c r="BL181" s="14" t="s">
        <v>160</v>
      </c>
      <c r="BM181" s="237" t="s">
        <v>320</v>
      </c>
    </row>
    <row r="182" s="2" customFormat="1" ht="16.5" customHeight="1">
      <c r="A182" s="35"/>
      <c r="B182" s="36"/>
      <c r="C182" s="240" t="s">
        <v>321</v>
      </c>
      <c r="D182" s="240" t="s">
        <v>195</v>
      </c>
      <c r="E182" s="241" t="s">
        <v>2308</v>
      </c>
      <c r="F182" s="242" t="s">
        <v>2309</v>
      </c>
      <c r="G182" s="243" t="s">
        <v>262</v>
      </c>
      <c r="H182" s="244">
        <v>1</v>
      </c>
      <c r="I182" s="245"/>
      <c r="J182" s="244">
        <f>ROUND(I182*H182,3)</f>
        <v>0</v>
      </c>
      <c r="K182" s="246"/>
      <c r="L182" s="247"/>
      <c r="M182" s="248" t="s">
        <v>1</v>
      </c>
      <c r="N182" s="249" t="s">
        <v>37</v>
      </c>
      <c r="O182" s="94"/>
      <c r="P182" s="235">
        <f>O182*H182</f>
        <v>0</v>
      </c>
      <c r="Q182" s="235">
        <v>0</v>
      </c>
      <c r="R182" s="235">
        <f>Q182*H182</f>
        <v>0</v>
      </c>
      <c r="S182" s="235">
        <v>0</v>
      </c>
      <c r="T182" s="236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37" t="s">
        <v>171</v>
      </c>
      <c r="AT182" s="237" t="s">
        <v>195</v>
      </c>
      <c r="AU182" s="237" t="s">
        <v>161</v>
      </c>
      <c r="AY182" s="14" t="s">
        <v>154</v>
      </c>
      <c r="BE182" s="238">
        <f>IF(N182="základná",J182,0)</f>
        <v>0</v>
      </c>
      <c r="BF182" s="238">
        <f>IF(N182="znížená",J182,0)</f>
        <v>0</v>
      </c>
      <c r="BG182" s="238">
        <f>IF(N182="zákl. prenesená",J182,0)</f>
        <v>0</v>
      </c>
      <c r="BH182" s="238">
        <f>IF(N182="zníž. prenesená",J182,0)</f>
        <v>0</v>
      </c>
      <c r="BI182" s="238">
        <f>IF(N182="nulová",J182,0)</f>
        <v>0</v>
      </c>
      <c r="BJ182" s="14" t="s">
        <v>161</v>
      </c>
      <c r="BK182" s="239">
        <f>ROUND(I182*H182,3)</f>
        <v>0</v>
      </c>
      <c r="BL182" s="14" t="s">
        <v>160</v>
      </c>
      <c r="BM182" s="237" t="s">
        <v>324</v>
      </c>
    </row>
    <row r="183" s="2" customFormat="1" ht="24.15" customHeight="1">
      <c r="A183" s="35"/>
      <c r="B183" s="36"/>
      <c r="C183" s="226" t="s">
        <v>241</v>
      </c>
      <c r="D183" s="226" t="s">
        <v>156</v>
      </c>
      <c r="E183" s="227" t="s">
        <v>2310</v>
      </c>
      <c r="F183" s="228" t="s">
        <v>2311</v>
      </c>
      <c r="G183" s="229" t="s">
        <v>262</v>
      </c>
      <c r="H183" s="230">
        <v>6</v>
      </c>
      <c r="I183" s="231"/>
      <c r="J183" s="230">
        <f>ROUND(I183*H183,3)</f>
        <v>0</v>
      </c>
      <c r="K183" s="232"/>
      <c r="L183" s="41"/>
      <c r="M183" s="233" t="s">
        <v>1</v>
      </c>
      <c r="N183" s="234" t="s">
        <v>37</v>
      </c>
      <c r="O183" s="94"/>
      <c r="P183" s="235">
        <f>O183*H183</f>
        <v>0</v>
      </c>
      <c r="Q183" s="235">
        <v>0</v>
      </c>
      <c r="R183" s="235">
        <f>Q183*H183</f>
        <v>0</v>
      </c>
      <c r="S183" s="235">
        <v>0</v>
      </c>
      <c r="T183" s="236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37" t="s">
        <v>160</v>
      </c>
      <c r="AT183" s="237" t="s">
        <v>156</v>
      </c>
      <c r="AU183" s="237" t="s">
        <v>161</v>
      </c>
      <c r="AY183" s="14" t="s">
        <v>154</v>
      </c>
      <c r="BE183" s="238">
        <f>IF(N183="základná",J183,0)</f>
        <v>0</v>
      </c>
      <c r="BF183" s="238">
        <f>IF(N183="znížená",J183,0)</f>
        <v>0</v>
      </c>
      <c r="BG183" s="238">
        <f>IF(N183="zákl. prenesená",J183,0)</f>
        <v>0</v>
      </c>
      <c r="BH183" s="238">
        <f>IF(N183="zníž. prenesená",J183,0)</f>
        <v>0</v>
      </c>
      <c r="BI183" s="238">
        <f>IF(N183="nulová",J183,0)</f>
        <v>0</v>
      </c>
      <c r="BJ183" s="14" t="s">
        <v>161</v>
      </c>
      <c r="BK183" s="239">
        <f>ROUND(I183*H183,3)</f>
        <v>0</v>
      </c>
      <c r="BL183" s="14" t="s">
        <v>160</v>
      </c>
      <c r="BM183" s="237" t="s">
        <v>327</v>
      </c>
    </row>
    <row r="184" s="2" customFormat="1" ht="16.5" customHeight="1">
      <c r="A184" s="35"/>
      <c r="B184" s="36"/>
      <c r="C184" s="226" t="s">
        <v>328</v>
      </c>
      <c r="D184" s="226" t="s">
        <v>156</v>
      </c>
      <c r="E184" s="227" t="s">
        <v>2170</v>
      </c>
      <c r="F184" s="228" t="s">
        <v>2171</v>
      </c>
      <c r="G184" s="229" t="s">
        <v>309</v>
      </c>
      <c r="H184" s="230">
        <v>81.5</v>
      </c>
      <c r="I184" s="231"/>
      <c r="J184" s="230">
        <f>ROUND(I184*H184,3)</f>
        <v>0</v>
      </c>
      <c r="K184" s="232"/>
      <c r="L184" s="41"/>
      <c r="M184" s="233" t="s">
        <v>1</v>
      </c>
      <c r="N184" s="234" t="s">
        <v>37</v>
      </c>
      <c r="O184" s="94"/>
      <c r="P184" s="235">
        <f>O184*H184</f>
        <v>0</v>
      </c>
      <c r="Q184" s="235">
        <v>0</v>
      </c>
      <c r="R184" s="235">
        <f>Q184*H184</f>
        <v>0</v>
      </c>
      <c r="S184" s="235">
        <v>0</v>
      </c>
      <c r="T184" s="236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37" t="s">
        <v>160</v>
      </c>
      <c r="AT184" s="237" t="s">
        <v>156</v>
      </c>
      <c r="AU184" s="237" t="s">
        <v>161</v>
      </c>
      <c r="AY184" s="14" t="s">
        <v>154</v>
      </c>
      <c r="BE184" s="238">
        <f>IF(N184="základná",J184,0)</f>
        <v>0</v>
      </c>
      <c r="BF184" s="238">
        <f>IF(N184="znížená",J184,0)</f>
        <v>0</v>
      </c>
      <c r="BG184" s="238">
        <f>IF(N184="zákl. prenesená",J184,0)</f>
        <v>0</v>
      </c>
      <c r="BH184" s="238">
        <f>IF(N184="zníž. prenesená",J184,0)</f>
        <v>0</v>
      </c>
      <c r="BI184" s="238">
        <f>IF(N184="nulová",J184,0)</f>
        <v>0</v>
      </c>
      <c r="BJ184" s="14" t="s">
        <v>161</v>
      </c>
      <c r="BK184" s="239">
        <f>ROUND(I184*H184,3)</f>
        <v>0</v>
      </c>
      <c r="BL184" s="14" t="s">
        <v>160</v>
      </c>
      <c r="BM184" s="237" t="s">
        <v>331</v>
      </c>
    </row>
    <row r="185" s="2" customFormat="1" ht="24.15" customHeight="1">
      <c r="A185" s="35"/>
      <c r="B185" s="36"/>
      <c r="C185" s="226" t="s">
        <v>245</v>
      </c>
      <c r="D185" s="226" t="s">
        <v>156</v>
      </c>
      <c r="E185" s="227" t="s">
        <v>2312</v>
      </c>
      <c r="F185" s="228" t="s">
        <v>2313</v>
      </c>
      <c r="G185" s="229" t="s">
        <v>309</v>
      </c>
      <c r="H185" s="230">
        <v>81.5</v>
      </c>
      <c r="I185" s="231"/>
      <c r="J185" s="230">
        <f>ROUND(I185*H185,3)</f>
        <v>0</v>
      </c>
      <c r="K185" s="232"/>
      <c r="L185" s="41"/>
      <c r="M185" s="233" t="s">
        <v>1</v>
      </c>
      <c r="N185" s="234" t="s">
        <v>37</v>
      </c>
      <c r="O185" s="94"/>
      <c r="P185" s="235">
        <f>O185*H185</f>
        <v>0</v>
      </c>
      <c r="Q185" s="235">
        <v>0</v>
      </c>
      <c r="R185" s="235">
        <f>Q185*H185</f>
        <v>0</v>
      </c>
      <c r="S185" s="235">
        <v>0</v>
      </c>
      <c r="T185" s="236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37" t="s">
        <v>160</v>
      </c>
      <c r="AT185" s="237" t="s">
        <v>156</v>
      </c>
      <c r="AU185" s="237" t="s">
        <v>161</v>
      </c>
      <c r="AY185" s="14" t="s">
        <v>154</v>
      </c>
      <c r="BE185" s="238">
        <f>IF(N185="základná",J185,0)</f>
        <v>0</v>
      </c>
      <c r="BF185" s="238">
        <f>IF(N185="znížená",J185,0)</f>
        <v>0</v>
      </c>
      <c r="BG185" s="238">
        <f>IF(N185="zákl. prenesená",J185,0)</f>
        <v>0</v>
      </c>
      <c r="BH185" s="238">
        <f>IF(N185="zníž. prenesená",J185,0)</f>
        <v>0</v>
      </c>
      <c r="BI185" s="238">
        <f>IF(N185="nulová",J185,0)</f>
        <v>0</v>
      </c>
      <c r="BJ185" s="14" t="s">
        <v>161</v>
      </c>
      <c r="BK185" s="239">
        <f>ROUND(I185*H185,3)</f>
        <v>0</v>
      </c>
      <c r="BL185" s="14" t="s">
        <v>160</v>
      </c>
      <c r="BM185" s="237" t="s">
        <v>334</v>
      </c>
    </row>
    <row r="186" s="12" customFormat="1" ht="22.8" customHeight="1">
      <c r="A186" s="12"/>
      <c r="B186" s="210"/>
      <c r="C186" s="211"/>
      <c r="D186" s="212" t="s">
        <v>70</v>
      </c>
      <c r="E186" s="224" t="s">
        <v>185</v>
      </c>
      <c r="F186" s="224" t="s">
        <v>199</v>
      </c>
      <c r="G186" s="211"/>
      <c r="H186" s="211"/>
      <c r="I186" s="214"/>
      <c r="J186" s="225">
        <f>BK186</f>
        <v>0</v>
      </c>
      <c r="K186" s="211"/>
      <c r="L186" s="216"/>
      <c r="M186" s="217"/>
      <c r="N186" s="218"/>
      <c r="O186" s="218"/>
      <c r="P186" s="219">
        <f>SUM(P187:P190)</f>
        <v>0</v>
      </c>
      <c r="Q186" s="218"/>
      <c r="R186" s="219">
        <f>SUM(R187:R190)</f>
        <v>0</v>
      </c>
      <c r="S186" s="218"/>
      <c r="T186" s="220">
        <f>SUM(T187:T190)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21" t="s">
        <v>79</v>
      </c>
      <c r="AT186" s="222" t="s">
        <v>70</v>
      </c>
      <c r="AU186" s="222" t="s">
        <v>79</v>
      </c>
      <c r="AY186" s="221" t="s">
        <v>154</v>
      </c>
      <c r="BK186" s="223">
        <f>SUM(BK187:BK190)</f>
        <v>0</v>
      </c>
    </row>
    <row r="187" s="2" customFormat="1" ht="24.15" customHeight="1">
      <c r="A187" s="35"/>
      <c r="B187" s="36"/>
      <c r="C187" s="226" t="s">
        <v>335</v>
      </c>
      <c r="D187" s="226" t="s">
        <v>156</v>
      </c>
      <c r="E187" s="227" t="s">
        <v>2314</v>
      </c>
      <c r="F187" s="228" t="s">
        <v>2315</v>
      </c>
      <c r="G187" s="229" t="s">
        <v>309</v>
      </c>
      <c r="H187" s="230">
        <v>18</v>
      </c>
      <c r="I187" s="231"/>
      <c r="J187" s="230">
        <f>ROUND(I187*H187,3)</f>
        <v>0</v>
      </c>
      <c r="K187" s="232"/>
      <c r="L187" s="41"/>
      <c r="M187" s="233" t="s">
        <v>1</v>
      </c>
      <c r="N187" s="234" t="s">
        <v>37</v>
      </c>
      <c r="O187" s="94"/>
      <c r="P187" s="235">
        <f>O187*H187</f>
        <v>0</v>
      </c>
      <c r="Q187" s="235">
        <v>0</v>
      </c>
      <c r="R187" s="235">
        <f>Q187*H187</f>
        <v>0</v>
      </c>
      <c r="S187" s="235">
        <v>0</v>
      </c>
      <c r="T187" s="236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37" t="s">
        <v>160</v>
      </c>
      <c r="AT187" s="237" t="s">
        <v>156</v>
      </c>
      <c r="AU187" s="237" t="s">
        <v>161</v>
      </c>
      <c r="AY187" s="14" t="s">
        <v>154</v>
      </c>
      <c r="BE187" s="238">
        <f>IF(N187="základná",J187,0)</f>
        <v>0</v>
      </c>
      <c r="BF187" s="238">
        <f>IF(N187="znížená",J187,0)</f>
        <v>0</v>
      </c>
      <c r="BG187" s="238">
        <f>IF(N187="zákl. prenesená",J187,0)</f>
        <v>0</v>
      </c>
      <c r="BH187" s="238">
        <f>IF(N187="zníž. prenesená",J187,0)</f>
        <v>0</v>
      </c>
      <c r="BI187" s="238">
        <f>IF(N187="nulová",J187,0)</f>
        <v>0</v>
      </c>
      <c r="BJ187" s="14" t="s">
        <v>161</v>
      </c>
      <c r="BK187" s="239">
        <f>ROUND(I187*H187,3)</f>
        <v>0</v>
      </c>
      <c r="BL187" s="14" t="s">
        <v>160</v>
      </c>
      <c r="BM187" s="237" t="s">
        <v>338</v>
      </c>
    </row>
    <row r="188" s="2" customFormat="1" ht="21.75" customHeight="1">
      <c r="A188" s="35"/>
      <c r="B188" s="36"/>
      <c r="C188" s="226" t="s">
        <v>248</v>
      </c>
      <c r="D188" s="226" t="s">
        <v>156</v>
      </c>
      <c r="E188" s="227" t="s">
        <v>1491</v>
      </c>
      <c r="F188" s="228" t="s">
        <v>354</v>
      </c>
      <c r="G188" s="229" t="s">
        <v>191</v>
      </c>
      <c r="H188" s="230">
        <v>0.97699999999999998</v>
      </c>
      <c r="I188" s="231"/>
      <c r="J188" s="230">
        <f>ROUND(I188*H188,3)</f>
        <v>0</v>
      </c>
      <c r="K188" s="232"/>
      <c r="L188" s="41"/>
      <c r="M188" s="233" t="s">
        <v>1</v>
      </c>
      <c r="N188" s="234" t="s">
        <v>37</v>
      </c>
      <c r="O188" s="94"/>
      <c r="P188" s="235">
        <f>O188*H188</f>
        <v>0</v>
      </c>
      <c r="Q188" s="235">
        <v>0</v>
      </c>
      <c r="R188" s="235">
        <f>Q188*H188</f>
        <v>0</v>
      </c>
      <c r="S188" s="235">
        <v>0</v>
      </c>
      <c r="T188" s="236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37" t="s">
        <v>160</v>
      </c>
      <c r="AT188" s="237" t="s">
        <v>156</v>
      </c>
      <c r="AU188" s="237" t="s">
        <v>161</v>
      </c>
      <c r="AY188" s="14" t="s">
        <v>154</v>
      </c>
      <c r="BE188" s="238">
        <f>IF(N188="základná",J188,0)</f>
        <v>0</v>
      </c>
      <c r="BF188" s="238">
        <f>IF(N188="znížená",J188,0)</f>
        <v>0</v>
      </c>
      <c r="BG188" s="238">
        <f>IF(N188="zákl. prenesená",J188,0)</f>
        <v>0</v>
      </c>
      <c r="BH188" s="238">
        <f>IF(N188="zníž. prenesená",J188,0)</f>
        <v>0</v>
      </c>
      <c r="BI188" s="238">
        <f>IF(N188="nulová",J188,0)</f>
        <v>0</v>
      </c>
      <c r="BJ188" s="14" t="s">
        <v>161</v>
      </c>
      <c r="BK188" s="239">
        <f>ROUND(I188*H188,3)</f>
        <v>0</v>
      </c>
      <c r="BL188" s="14" t="s">
        <v>160</v>
      </c>
      <c r="BM188" s="237" t="s">
        <v>341</v>
      </c>
    </row>
    <row r="189" s="2" customFormat="1" ht="24.15" customHeight="1">
      <c r="A189" s="35"/>
      <c r="B189" s="36"/>
      <c r="C189" s="226" t="s">
        <v>342</v>
      </c>
      <c r="D189" s="226" t="s">
        <v>156</v>
      </c>
      <c r="E189" s="227" t="s">
        <v>1492</v>
      </c>
      <c r="F189" s="228" t="s">
        <v>358</v>
      </c>
      <c r="G189" s="229" t="s">
        <v>191</v>
      </c>
      <c r="H189" s="230">
        <v>4.8849999999999998</v>
      </c>
      <c r="I189" s="231"/>
      <c r="J189" s="230">
        <f>ROUND(I189*H189,3)</f>
        <v>0</v>
      </c>
      <c r="K189" s="232"/>
      <c r="L189" s="41"/>
      <c r="M189" s="233" t="s">
        <v>1</v>
      </c>
      <c r="N189" s="234" t="s">
        <v>37</v>
      </c>
      <c r="O189" s="94"/>
      <c r="P189" s="235">
        <f>O189*H189</f>
        <v>0</v>
      </c>
      <c r="Q189" s="235">
        <v>0</v>
      </c>
      <c r="R189" s="235">
        <f>Q189*H189</f>
        <v>0</v>
      </c>
      <c r="S189" s="235">
        <v>0</v>
      </c>
      <c r="T189" s="236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37" t="s">
        <v>160</v>
      </c>
      <c r="AT189" s="237" t="s">
        <v>156</v>
      </c>
      <c r="AU189" s="237" t="s">
        <v>161</v>
      </c>
      <c r="AY189" s="14" t="s">
        <v>154</v>
      </c>
      <c r="BE189" s="238">
        <f>IF(N189="základná",J189,0)</f>
        <v>0</v>
      </c>
      <c r="BF189" s="238">
        <f>IF(N189="znížená",J189,0)</f>
        <v>0</v>
      </c>
      <c r="BG189" s="238">
        <f>IF(N189="zákl. prenesená",J189,0)</f>
        <v>0</v>
      </c>
      <c r="BH189" s="238">
        <f>IF(N189="zníž. prenesená",J189,0)</f>
        <v>0</v>
      </c>
      <c r="BI189" s="238">
        <f>IF(N189="nulová",J189,0)</f>
        <v>0</v>
      </c>
      <c r="BJ189" s="14" t="s">
        <v>161</v>
      </c>
      <c r="BK189" s="239">
        <f>ROUND(I189*H189,3)</f>
        <v>0</v>
      </c>
      <c r="BL189" s="14" t="s">
        <v>160</v>
      </c>
      <c r="BM189" s="237" t="s">
        <v>345</v>
      </c>
    </row>
    <row r="190" s="2" customFormat="1" ht="33" customHeight="1">
      <c r="A190" s="35"/>
      <c r="B190" s="36"/>
      <c r="C190" s="226" t="s">
        <v>252</v>
      </c>
      <c r="D190" s="226" t="s">
        <v>156</v>
      </c>
      <c r="E190" s="227" t="s">
        <v>2316</v>
      </c>
      <c r="F190" s="228" t="s">
        <v>2317</v>
      </c>
      <c r="G190" s="229" t="s">
        <v>191</v>
      </c>
      <c r="H190" s="230">
        <v>0.97699999999999998</v>
      </c>
      <c r="I190" s="231"/>
      <c r="J190" s="230">
        <f>ROUND(I190*H190,3)</f>
        <v>0</v>
      </c>
      <c r="K190" s="232"/>
      <c r="L190" s="41"/>
      <c r="M190" s="233" t="s">
        <v>1</v>
      </c>
      <c r="N190" s="234" t="s">
        <v>37</v>
      </c>
      <c r="O190" s="94"/>
      <c r="P190" s="235">
        <f>O190*H190</f>
        <v>0</v>
      </c>
      <c r="Q190" s="235">
        <v>0</v>
      </c>
      <c r="R190" s="235">
        <f>Q190*H190</f>
        <v>0</v>
      </c>
      <c r="S190" s="235">
        <v>0</v>
      </c>
      <c r="T190" s="236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37" t="s">
        <v>160</v>
      </c>
      <c r="AT190" s="237" t="s">
        <v>156</v>
      </c>
      <c r="AU190" s="237" t="s">
        <v>161</v>
      </c>
      <c r="AY190" s="14" t="s">
        <v>154</v>
      </c>
      <c r="BE190" s="238">
        <f>IF(N190="základná",J190,0)</f>
        <v>0</v>
      </c>
      <c r="BF190" s="238">
        <f>IF(N190="znížená",J190,0)</f>
        <v>0</v>
      </c>
      <c r="BG190" s="238">
        <f>IF(N190="zákl. prenesená",J190,0)</f>
        <v>0</v>
      </c>
      <c r="BH190" s="238">
        <f>IF(N190="zníž. prenesená",J190,0)</f>
        <v>0</v>
      </c>
      <c r="BI190" s="238">
        <f>IF(N190="nulová",J190,0)</f>
        <v>0</v>
      </c>
      <c r="BJ190" s="14" t="s">
        <v>161</v>
      </c>
      <c r="BK190" s="239">
        <f>ROUND(I190*H190,3)</f>
        <v>0</v>
      </c>
      <c r="BL190" s="14" t="s">
        <v>160</v>
      </c>
      <c r="BM190" s="237" t="s">
        <v>348</v>
      </c>
    </row>
    <row r="191" s="12" customFormat="1" ht="22.8" customHeight="1">
      <c r="A191" s="12"/>
      <c r="B191" s="210"/>
      <c r="C191" s="211"/>
      <c r="D191" s="212" t="s">
        <v>70</v>
      </c>
      <c r="E191" s="224" t="s">
        <v>375</v>
      </c>
      <c r="F191" s="224" t="s">
        <v>376</v>
      </c>
      <c r="G191" s="211"/>
      <c r="H191" s="211"/>
      <c r="I191" s="214"/>
      <c r="J191" s="225">
        <f>BK191</f>
        <v>0</v>
      </c>
      <c r="K191" s="211"/>
      <c r="L191" s="216"/>
      <c r="M191" s="217"/>
      <c r="N191" s="218"/>
      <c r="O191" s="218"/>
      <c r="P191" s="219">
        <f>P192</f>
        <v>0</v>
      </c>
      <c r="Q191" s="218"/>
      <c r="R191" s="219">
        <f>R192</f>
        <v>0</v>
      </c>
      <c r="S191" s="218"/>
      <c r="T191" s="220">
        <f>T192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21" t="s">
        <v>79</v>
      </c>
      <c r="AT191" s="222" t="s">
        <v>70</v>
      </c>
      <c r="AU191" s="222" t="s">
        <v>79</v>
      </c>
      <c r="AY191" s="221" t="s">
        <v>154</v>
      </c>
      <c r="BK191" s="223">
        <f>BK192</f>
        <v>0</v>
      </c>
    </row>
    <row r="192" s="2" customFormat="1" ht="33" customHeight="1">
      <c r="A192" s="35"/>
      <c r="B192" s="36"/>
      <c r="C192" s="226" t="s">
        <v>349</v>
      </c>
      <c r="D192" s="226" t="s">
        <v>156</v>
      </c>
      <c r="E192" s="227" t="s">
        <v>2174</v>
      </c>
      <c r="F192" s="228" t="s">
        <v>2175</v>
      </c>
      <c r="G192" s="229" t="s">
        <v>191</v>
      </c>
      <c r="H192" s="230">
        <v>62.387</v>
      </c>
      <c r="I192" s="231"/>
      <c r="J192" s="230">
        <f>ROUND(I192*H192,3)</f>
        <v>0</v>
      </c>
      <c r="K192" s="232"/>
      <c r="L192" s="41"/>
      <c r="M192" s="233" t="s">
        <v>1</v>
      </c>
      <c r="N192" s="234" t="s">
        <v>37</v>
      </c>
      <c r="O192" s="94"/>
      <c r="P192" s="235">
        <f>O192*H192</f>
        <v>0</v>
      </c>
      <c r="Q192" s="235">
        <v>0</v>
      </c>
      <c r="R192" s="235">
        <f>Q192*H192</f>
        <v>0</v>
      </c>
      <c r="S192" s="235">
        <v>0</v>
      </c>
      <c r="T192" s="236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37" t="s">
        <v>160</v>
      </c>
      <c r="AT192" s="237" t="s">
        <v>156</v>
      </c>
      <c r="AU192" s="237" t="s">
        <v>161</v>
      </c>
      <c r="AY192" s="14" t="s">
        <v>154</v>
      </c>
      <c r="BE192" s="238">
        <f>IF(N192="základná",J192,0)</f>
        <v>0</v>
      </c>
      <c r="BF192" s="238">
        <f>IF(N192="znížená",J192,0)</f>
        <v>0</v>
      </c>
      <c r="BG192" s="238">
        <f>IF(N192="zákl. prenesená",J192,0)</f>
        <v>0</v>
      </c>
      <c r="BH192" s="238">
        <f>IF(N192="zníž. prenesená",J192,0)</f>
        <v>0</v>
      </c>
      <c r="BI192" s="238">
        <f>IF(N192="nulová",J192,0)</f>
        <v>0</v>
      </c>
      <c r="BJ192" s="14" t="s">
        <v>161</v>
      </c>
      <c r="BK192" s="239">
        <f>ROUND(I192*H192,3)</f>
        <v>0</v>
      </c>
      <c r="BL192" s="14" t="s">
        <v>160</v>
      </c>
      <c r="BM192" s="237" t="s">
        <v>352</v>
      </c>
    </row>
    <row r="193" s="12" customFormat="1" ht="25.92" customHeight="1">
      <c r="A193" s="12"/>
      <c r="B193" s="210"/>
      <c r="C193" s="211"/>
      <c r="D193" s="212" t="s">
        <v>70</v>
      </c>
      <c r="E193" s="213" t="s">
        <v>384</v>
      </c>
      <c r="F193" s="213" t="s">
        <v>385</v>
      </c>
      <c r="G193" s="211"/>
      <c r="H193" s="211"/>
      <c r="I193" s="214"/>
      <c r="J193" s="215">
        <f>BK193</f>
        <v>0</v>
      </c>
      <c r="K193" s="211"/>
      <c r="L193" s="216"/>
      <c r="M193" s="217"/>
      <c r="N193" s="218"/>
      <c r="O193" s="218"/>
      <c r="P193" s="219">
        <f>P194+P202</f>
        <v>0</v>
      </c>
      <c r="Q193" s="218"/>
      <c r="R193" s="219">
        <f>R194+R202</f>
        <v>0</v>
      </c>
      <c r="S193" s="218"/>
      <c r="T193" s="220">
        <f>T194+T202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21" t="s">
        <v>161</v>
      </c>
      <c r="AT193" s="222" t="s">
        <v>70</v>
      </c>
      <c r="AU193" s="222" t="s">
        <v>71</v>
      </c>
      <c r="AY193" s="221" t="s">
        <v>154</v>
      </c>
      <c r="BK193" s="223">
        <f>BK194+BK202</f>
        <v>0</v>
      </c>
    </row>
    <row r="194" s="12" customFormat="1" ht="22.8" customHeight="1">
      <c r="A194" s="12"/>
      <c r="B194" s="210"/>
      <c r="C194" s="211"/>
      <c r="D194" s="212" t="s">
        <v>70</v>
      </c>
      <c r="E194" s="224" t="s">
        <v>685</v>
      </c>
      <c r="F194" s="224" t="s">
        <v>686</v>
      </c>
      <c r="G194" s="211"/>
      <c r="H194" s="211"/>
      <c r="I194" s="214"/>
      <c r="J194" s="225">
        <f>BK194</f>
        <v>0</v>
      </c>
      <c r="K194" s="211"/>
      <c r="L194" s="216"/>
      <c r="M194" s="217"/>
      <c r="N194" s="218"/>
      <c r="O194" s="218"/>
      <c r="P194" s="219">
        <f>SUM(P195:P201)</f>
        <v>0</v>
      </c>
      <c r="Q194" s="218"/>
      <c r="R194" s="219">
        <f>SUM(R195:R201)</f>
        <v>0</v>
      </c>
      <c r="S194" s="218"/>
      <c r="T194" s="220">
        <f>SUM(T195:T201)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21" t="s">
        <v>161</v>
      </c>
      <c r="AT194" s="222" t="s">
        <v>70</v>
      </c>
      <c r="AU194" s="222" t="s">
        <v>79</v>
      </c>
      <c r="AY194" s="221" t="s">
        <v>154</v>
      </c>
      <c r="BK194" s="223">
        <f>SUM(BK195:BK201)</f>
        <v>0</v>
      </c>
    </row>
    <row r="195" s="2" customFormat="1" ht="24.15" customHeight="1">
      <c r="A195" s="35"/>
      <c r="B195" s="36"/>
      <c r="C195" s="226" t="s">
        <v>255</v>
      </c>
      <c r="D195" s="226" t="s">
        <v>156</v>
      </c>
      <c r="E195" s="227" t="s">
        <v>2318</v>
      </c>
      <c r="F195" s="228" t="s">
        <v>2319</v>
      </c>
      <c r="G195" s="229" t="s">
        <v>167</v>
      </c>
      <c r="H195" s="230">
        <v>15.6</v>
      </c>
      <c r="I195" s="231"/>
      <c r="J195" s="230">
        <f>ROUND(I195*H195,3)</f>
        <v>0</v>
      </c>
      <c r="K195" s="232"/>
      <c r="L195" s="41"/>
      <c r="M195" s="233" t="s">
        <v>1</v>
      </c>
      <c r="N195" s="234" t="s">
        <v>37</v>
      </c>
      <c r="O195" s="94"/>
      <c r="P195" s="235">
        <f>O195*H195</f>
        <v>0</v>
      </c>
      <c r="Q195" s="235">
        <v>0</v>
      </c>
      <c r="R195" s="235">
        <f>Q195*H195</f>
        <v>0</v>
      </c>
      <c r="S195" s="235">
        <v>0</v>
      </c>
      <c r="T195" s="236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37" t="s">
        <v>184</v>
      </c>
      <c r="AT195" s="237" t="s">
        <v>156</v>
      </c>
      <c r="AU195" s="237" t="s">
        <v>161</v>
      </c>
      <c r="AY195" s="14" t="s">
        <v>154</v>
      </c>
      <c r="BE195" s="238">
        <f>IF(N195="základná",J195,0)</f>
        <v>0</v>
      </c>
      <c r="BF195" s="238">
        <f>IF(N195="znížená",J195,0)</f>
        <v>0</v>
      </c>
      <c r="BG195" s="238">
        <f>IF(N195="zákl. prenesená",J195,0)</f>
        <v>0</v>
      </c>
      <c r="BH195" s="238">
        <f>IF(N195="zníž. prenesená",J195,0)</f>
        <v>0</v>
      </c>
      <c r="BI195" s="238">
        <f>IF(N195="nulová",J195,0)</f>
        <v>0</v>
      </c>
      <c r="BJ195" s="14" t="s">
        <v>161</v>
      </c>
      <c r="BK195" s="239">
        <f>ROUND(I195*H195,3)</f>
        <v>0</v>
      </c>
      <c r="BL195" s="14" t="s">
        <v>184</v>
      </c>
      <c r="BM195" s="237" t="s">
        <v>355</v>
      </c>
    </row>
    <row r="196" s="2" customFormat="1" ht="24.15" customHeight="1">
      <c r="A196" s="35"/>
      <c r="B196" s="36"/>
      <c r="C196" s="226" t="s">
        <v>356</v>
      </c>
      <c r="D196" s="226" t="s">
        <v>156</v>
      </c>
      <c r="E196" s="227" t="s">
        <v>2320</v>
      </c>
      <c r="F196" s="228" t="s">
        <v>2321</v>
      </c>
      <c r="G196" s="229" t="s">
        <v>167</v>
      </c>
      <c r="H196" s="230">
        <v>44.549999999999997</v>
      </c>
      <c r="I196" s="231"/>
      <c r="J196" s="230">
        <f>ROUND(I196*H196,3)</f>
        <v>0</v>
      </c>
      <c r="K196" s="232"/>
      <c r="L196" s="41"/>
      <c r="M196" s="233" t="s">
        <v>1</v>
      </c>
      <c r="N196" s="234" t="s">
        <v>37</v>
      </c>
      <c r="O196" s="94"/>
      <c r="P196" s="235">
        <f>O196*H196</f>
        <v>0</v>
      </c>
      <c r="Q196" s="235">
        <v>0</v>
      </c>
      <c r="R196" s="235">
        <f>Q196*H196</f>
        <v>0</v>
      </c>
      <c r="S196" s="235">
        <v>0</v>
      </c>
      <c r="T196" s="236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37" t="s">
        <v>184</v>
      </c>
      <c r="AT196" s="237" t="s">
        <v>156</v>
      </c>
      <c r="AU196" s="237" t="s">
        <v>161</v>
      </c>
      <c r="AY196" s="14" t="s">
        <v>154</v>
      </c>
      <c r="BE196" s="238">
        <f>IF(N196="základná",J196,0)</f>
        <v>0</v>
      </c>
      <c r="BF196" s="238">
        <f>IF(N196="znížená",J196,0)</f>
        <v>0</v>
      </c>
      <c r="BG196" s="238">
        <f>IF(N196="zákl. prenesená",J196,0)</f>
        <v>0</v>
      </c>
      <c r="BH196" s="238">
        <f>IF(N196="zníž. prenesená",J196,0)</f>
        <v>0</v>
      </c>
      <c r="BI196" s="238">
        <f>IF(N196="nulová",J196,0)</f>
        <v>0</v>
      </c>
      <c r="BJ196" s="14" t="s">
        <v>161</v>
      </c>
      <c r="BK196" s="239">
        <f>ROUND(I196*H196,3)</f>
        <v>0</v>
      </c>
      <c r="BL196" s="14" t="s">
        <v>184</v>
      </c>
      <c r="BM196" s="237" t="s">
        <v>359</v>
      </c>
    </row>
    <row r="197" s="2" customFormat="1" ht="16.5" customHeight="1">
      <c r="A197" s="35"/>
      <c r="B197" s="36"/>
      <c r="C197" s="240" t="s">
        <v>259</v>
      </c>
      <c r="D197" s="240" t="s">
        <v>195</v>
      </c>
      <c r="E197" s="241" t="s">
        <v>2322</v>
      </c>
      <c r="F197" s="242" t="s">
        <v>2323</v>
      </c>
      <c r="G197" s="243" t="s">
        <v>191</v>
      </c>
      <c r="H197" s="244">
        <v>0.105</v>
      </c>
      <c r="I197" s="245"/>
      <c r="J197" s="244">
        <f>ROUND(I197*H197,3)</f>
        <v>0</v>
      </c>
      <c r="K197" s="246"/>
      <c r="L197" s="247"/>
      <c r="M197" s="248" t="s">
        <v>1</v>
      </c>
      <c r="N197" s="249" t="s">
        <v>37</v>
      </c>
      <c r="O197" s="94"/>
      <c r="P197" s="235">
        <f>O197*H197</f>
        <v>0</v>
      </c>
      <c r="Q197" s="235">
        <v>0</v>
      </c>
      <c r="R197" s="235">
        <f>Q197*H197</f>
        <v>0</v>
      </c>
      <c r="S197" s="235">
        <v>0</v>
      </c>
      <c r="T197" s="236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37" t="s">
        <v>213</v>
      </c>
      <c r="AT197" s="237" t="s">
        <v>195</v>
      </c>
      <c r="AU197" s="237" t="s">
        <v>161</v>
      </c>
      <c r="AY197" s="14" t="s">
        <v>154</v>
      </c>
      <c r="BE197" s="238">
        <f>IF(N197="základná",J197,0)</f>
        <v>0</v>
      </c>
      <c r="BF197" s="238">
        <f>IF(N197="znížená",J197,0)</f>
        <v>0</v>
      </c>
      <c r="BG197" s="238">
        <f>IF(N197="zákl. prenesená",J197,0)</f>
        <v>0</v>
      </c>
      <c r="BH197" s="238">
        <f>IF(N197="zníž. prenesená",J197,0)</f>
        <v>0</v>
      </c>
      <c r="BI197" s="238">
        <f>IF(N197="nulová",J197,0)</f>
        <v>0</v>
      </c>
      <c r="BJ197" s="14" t="s">
        <v>161</v>
      </c>
      <c r="BK197" s="239">
        <f>ROUND(I197*H197,3)</f>
        <v>0</v>
      </c>
      <c r="BL197" s="14" t="s">
        <v>184</v>
      </c>
      <c r="BM197" s="237" t="s">
        <v>362</v>
      </c>
    </row>
    <row r="198" s="2" customFormat="1" ht="24.15" customHeight="1">
      <c r="A198" s="35"/>
      <c r="B198" s="36"/>
      <c r="C198" s="226" t="s">
        <v>363</v>
      </c>
      <c r="D198" s="226" t="s">
        <v>156</v>
      </c>
      <c r="E198" s="227" t="s">
        <v>2324</v>
      </c>
      <c r="F198" s="228" t="s">
        <v>2325</v>
      </c>
      <c r="G198" s="229" t="s">
        <v>167</v>
      </c>
      <c r="H198" s="230">
        <v>15.6</v>
      </c>
      <c r="I198" s="231"/>
      <c r="J198" s="230">
        <f>ROUND(I198*H198,3)</f>
        <v>0</v>
      </c>
      <c r="K198" s="232"/>
      <c r="L198" s="41"/>
      <c r="M198" s="233" t="s">
        <v>1</v>
      </c>
      <c r="N198" s="234" t="s">
        <v>37</v>
      </c>
      <c r="O198" s="94"/>
      <c r="P198" s="235">
        <f>O198*H198</f>
        <v>0</v>
      </c>
      <c r="Q198" s="235">
        <v>0</v>
      </c>
      <c r="R198" s="235">
        <f>Q198*H198</f>
        <v>0</v>
      </c>
      <c r="S198" s="235">
        <v>0</v>
      </c>
      <c r="T198" s="236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37" t="s">
        <v>184</v>
      </c>
      <c r="AT198" s="237" t="s">
        <v>156</v>
      </c>
      <c r="AU198" s="237" t="s">
        <v>161</v>
      </c>
      <c r="AY198" s="14" t="s">
        <v>154</v>
      </c>
      <c r="BE198" s="238">
        <f>IF(N198="základná",J198,0)</f>
        <v>0</v>
      </c>
      <c r="BF198" s="238">
        <f>IF(N198="znížená",J198,0)</f>
        <v>0</v>
      </c>
      <c r="BG198" s="238">
        <f>IF(N198="zákl. prenesená",J198,0)</f>
        <v>0</v>
      </c>
      <c r="BH198" s="238">
        <f>IF(N198="zníž. prenesená",J198,0)</f>
        <v>0</v>
      </c>
      <c r="BI198" s="238">
        <f>IF(N198="nulová",J198,0)</f>
        <v>0</v>
      </c>
      <c r="BJ198" s="14" t="s">
        <v>161</v>
      </c>
      <c r="BK198" s="239">
        <f>ROUND(I198*H198,3)</f>
        <v>0</v>
      </c>
      <c r="BL198" s="14" t="s">
        <v>184</v>
      </c>
      <c r="BM198" s="237" t="s">
        <v>366</v>
      </c>
    </row>
    <row r="199" s="2" customFormat="1" ht="24.15" customHeight="1">
      <c r="A199" s="35"/>
      <c r="B199" s="36"/>
      <c r="C199" s="226" t="s">
        <v>263</v>
      </c>
      <c r="D199" s="226" t="s">
        <v>156</v>
      </c>
      <c r="E199" s="227" t="s">
        <v>2326</v>
      </c>
      <c r="F199" s="228" t="s">
        <v>2327</v>
      </c>
      <c r="G199" s="229" t="s">
        <v>167</v>
      </c>
      <c r="H199" s="230">
        <v>44.549999999999997</v>
      </c>
      <c r="I199" s="231"/>
      <c r="J199" s="230">
        <f>ROUND(I199*H199,3)</f>
        <v>0</v>
      </c>
      <c r="K199" s="232"/>
      <c r="L199" s="41"/>
      <c r="M199" s="233" t="s">
        <v>1</v>
      </c>
      <c r="N199" s="234" t="s">
        <v>37</v>
      </c>
      <c r="O199" s="94"/>
      <c r="P199" s="235">
        <f>O199*H199</f>
        <v>0</v>
      </c>
      <c r="Q199" s="235">
        <v>0</v>
      </c>
      <c r="R199" s="235">
        <f>Q199*H199</f>
        <v>0</v>
      </c>
      <c r="S199" s="235">
        <v>0</v>
      </c>
      <c r="T199" s="236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37" t="s">
        <v>184</v>
      </c>
      <c r="AT199" s="237" t="s">
        <v>156</v>
      </c>
      <c r="AU199" s="237" t="s">
        <v>161</v>
      </c>
      <c r="AY199" s="14" t="s">
        <v>154</v>
      </c>
      <c r="BE199" s="238">
        <f>IF(N199="základná",J199,0)</f>
        <v>0</v>
      </c>
      <c r="BF199" s="238">
        <f>IF(N199="znížená",J199,0)</f>
        <v>0</v>
      </c>
      <c r="BG199" s="238">
        <f>IF(N199="zákl. prenesená",J199,0)</f>
        <v>0</v>
      </c>
      <c r="BH199" s="238">
        <f>IF(N199="zníž. prenesená",J199,0)</f>
        <v>0</v>
      </c>
      <c r="BI199" s="238">
        <f>IF(N199="nulová",J199,0)</f>
        <v>0</v>
      </c>
      <c r="BJ199" s="14" t="s">
        <v>161</v>
      </c>
      <c r="BK199" s="239">
        <f>ROUND(I199*H199,3)</f>
        <v>0</v>
      </c>
      <c r="BL199" s="14" t="s">
        <v>184</v>
      </c>
      <c r="BM199" s="237" t="s">
        <v>370</v>
      </c>
    </row>
    <row r="200" s="2" customFormat="1" ht="24.15" customHeight="1">
      <c r="A200" s="35"/>
      <c r="B200" s="36"/>
      <c r="C200" s="240" t="s">
        <v>371</v>
      </c>
      <c r="D200" s="240" t="s">
        <v>195</v>
      </c>
      <c r="E200" s="241" t="s">
        <v>2328</v>
      </c>
      <c r="F200" s="242" t="s">
        <v>2329</v>
      </c>
      <c r="G200" s="243" t="s">
        <v>167</v>
      </c>
      <c r="H200" s="244">
        <v>66.165000000000006</v>
      </c>
      <c r="I200" s="245"/>
      <c r="J200" s="244">
        <f>ROUND(I200*H200,3)</f>
        <v>0</v>
      </c>
      <c r="K200" s="246"/>
      <c r="L200" s="247"/>
      <c r="M200" s="248" t="s">
        <v>1</v>
      </c>
      <c r="N200" s="249" t="s">
        <v>37</v>
      </c>
      <c r="O200" s="94"/>
      <c r="P200" s="235">
        <f>O200*H200</f>
        <v>0</v>
      </c>
      <c r="Q200" s="235">
        <v>0</v>
      </c>
      <c r="R200" s="235">
        <f>Q200*H200</f>
        <v>0</v>
      </c>
      <c r="S200" s="235">
        <v>0</v>
      </c>
      <c r="T200" s="236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37" t="s">
        <v>213</v>
      </c>
      <c r="AT200" s="237" t="s">
        <v>195</v>
      </c>
      <c r="AU200" s="237" t="s">
        <v>161</v>
      </c>
      <c r="AY200" s="14" t="s">
        <v>154</v>
      </c>
      <c r="BE200" s="238">
        <f>IF(N200="základná",J200,0)</f>
        <v>0</v>
      </c>
      <c r="BF200" s="238">
        <f>IF(N200="znížená",J200,0)</f>
        <v>0</v>
      </c>
      <c r="BG200" s="238">
        <f>IF(N200="zákl. prenesená",J200,0)</f>
        <v>0</v>
      </c>
      <c r="BH200" s="238">
        <f>IF(N200="zníž. prenesená",J200,0)</f>
        <v>0</v>
      </c>
      <c r="BI200" s="238">
        <f>IF(N200="nulová",J200,0)</f>
        <v>0</v>
      </c>
      <c r="BJ200" s="14" t="s">
        <v>161</v>
      </c>
      <c r="BK200" s="239">
        <f>ROUND(I200*H200,3)</f>
        <v>0</v>
      </c>
      <c r="BL200" s="14" t="s">
        <v>184</v>
      </c>
      <c r="BM200" s="237" t="s">
        <v>374</v>
      </c>
    </row>
    <row r="201" s="2" customFormat="1" ht="24.15" customHeight="1">
      <c r="A201" s="35"/>
      <c r="B201" s="36"/>
      <c r="C201" s="226" t="s">
        <v>267</v>
      </c>
      <c r="D201" s="226" t="s">
        <v>156</v>
      </c>
      <c r="E201" s="227" t="s">
        <v>2330</v>
      </c>
      <c r="F201" s="228" t="s">
        <v>707</v>
      </c>
      <c r="G201" s="229" t="s">
        <v>708</v>
      </c>
      <c r="H201" s="231"/>
      <c r="I201" s="231"/>
      <c r="J201" s="230">
        <f>ROUND(I201*H201,3)</f>
        <v>0</v>
      </c>
      <c r="K201" s="232"/>
      <c r="L201" s="41"/>
      <c r="M201" s="233" t="s">
        <v>1</v>
      </c>
      <c r="N201" s="234" t="s">
        <v>37</v>
      </c>
      <c r="O201" s="94"/>
      <c r="P201" s="235">
        <f>O201*H201</f>
        <v>0</v>
      </c>
      <c r="Q201" s="235">
        <v>0</v>
      </c>
      <c r="R201" s="235">
        <f>Q201*H201</f>
        <v>0</v>
      </c>
      <c r="S201" s="235">
        <v>0</v>
      </c>
      <c r="T201" s="236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37" t="s">
        <v>184</v>
      </c>
      <c r="AT201" s="237" t="s">
        <v>156</v>
      </c>
      <c r="AU201" s="237" t="s">
        <v>161</v>
      </c>
      <c r="AY201" s="14" t="s">
        <v>154</v>
      </c>
      <c r="BE201" s="238">
        <f>IF(N201="základná",J201,0)</f>
        <v>0</v>
      </c>
      <c r="BF201" s="238">
        <f>IF(N201="znížená",J201,0)</f>
        <v>0</v>
      </c>
      <c r="BG201" s="238">
        <f>IF(N201="zákl. prenesená",J201,0)</f>
        <v>0</v>
      </c>
      <c r="BH201" s="238">
        <f>IF(N201="zníž. prenesená",J201,0)</f>
        <v>0</v>
      </c>
      <c r="BI201" s="238">
        <f>IF(N201="nulová",J201,0)</f>
        <v>0</v>
      </c>
      <c r="BJ201" s="14" t="s">
        <v>161</v>
      </c>
      <c r="BK201" s="239">
        <f>ROUND(I201*H201,3)</f>
        <v>0</v>
      </c>
      <c r="BL201" s="14" t="s">
        <v>184</v>
      </c>
      <c r="BM201" s="237" t="s">
        <v>379</v>
      </c>
    </row>
    <row r="202" s="12" customFormat="1" ht="22.8" customHeight="1">
      <c r="A202" s="12"/>
      <c r="B202" s="210"/>
      <c r="C202" s="211"/>
      <c r="D202" s="212" t="s">
        <v>70</v>
      </c>
      <c r="E202" s="224" t="s">
        <v>1593</v>
      </c>
      <c r="F202" s="224" t="s">
        <v>1594</v>
      </c>
      <c r="G202" s="211"/>
      <c r="H202" s="211"/>
      <c r="I202" s="214"/>
      <c r="J202" s="225">
        <f>BK202</f>
        <v>0</v>
      </c>
      <c r="K202" s="211"/>
      <c r="L202" s="216"/>
      <c r="M202" s="217"/>
      <c r="N202" s="218"/>
      <c r="O202" s="218"/>
      <c r="P202" s="219">
        <f>SUM(P203:P212)</f>
        <v>0</v>
      </c>
      <c r="Q202" s="218"/>
      <c r="R202" s="219">
        <f>SUM(R203:R212)</f>
        <v>0</v>
      </c>
      <c r="S202" s="218"/>
      <c r="T202" s="220">
        <f>SUM(T203:T212)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21" t="s">
        <v>161</v>
      </c>
      <c r="AT202" s="222" t="s">
        <v>70</v>
      </c>
      <c r="AU202" s="222" t="s">
        <v>79</v>
      </c>
      <c r="AY202" s="221" t="s">
        <v>154</v>
      </c>
      <c r="BK202" s="223">
        <f>SUM(BK203:BK212)</f>
        <v>0</v>
      </c>
    </row>
    <row r="203" s="2" customFormat="1" ht="24.15" customHeight="1">
      <c r="A203" s="35"/>
      <c r="B203" s="36"/>
      <c r="C203" s="226" t="s">
        <v>380</v>
      </c>
      <c r="D203" s="226" t="s">
        <v>156</v>
      </c>
      <c r="E203" s="227" t="s">
        <v>2331</v>
      </c>
      <c r="F203" s="228" t="s">
        <v>2332</v>
      </c>
      <c r="G203" s="229" t="s">
        <v>262</v>
      </c>
      <c r="H203" s="230">
        <v>3</v>
      </c>
      <c r="I203" s="231"/>
      <c r="J203" s="230">
        <f>ROUND(I203*H203,3)</f>
        <v>0</v>
      </c>
      <c r="K203" s="232"/>
      <c r="L203" s="41"/>
      <c r="M203" s="233" t="s">
        <v>1</v>
      </c>
      <c r="N203" s="234" t="s">
        <v>37</v>
      </c>
      <c r="O203" s="94"/>
      <c r="P203" s="235">
        <f>O203*H203</f>
        <v>0</v>
      </c>
      <c r="Q203" s="235">
        <v>0</v>
      </c>
      <c r="R203" s="235">
        <f>Q203*H203</f>
        <v>0</v>
      </c>
      <c r="S203" s="235">
        <v>0</v>
      </c>
      <c r="T203" s="236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37" t="s">
        <v>184</v>
      </c>
      <c r="AT203" s="237" t="s">
        <v>156</v>
      </c>
      <c r="AU203" s="237" t="s">
        <v>161</v>
      </c>
      <c r="AY203" s="14" t="s">
        <v>154</v>
      </c>
      <c r="BE203" s="238">
        <f>IF(N203="základná",J203,0)</f>
        <v>0</v>
      </c>
      <c r="BF203" s="238">
        <f>IF(N203="znížená",J203,0)</f>
        <v>0</v>
      </c>
      <c r="BG203" s="238">
        <f>IF(N203="zákl. prenesená",J203,0)</f>
        <v>0</v>
      </c>
      <c r="BH203" s="238">
        <f>IF(N203="zníž. prenesená",J203,0)</f>
        <v>0</v>
      </c>
      <c r="BI203" s="238">
        <f>IF(N203="nulová",J203,0)</f>
        <v>0</v>
      </c>
      <c r="BJ203" s="14" t="s">
        <v>161</v>
      </c>
      <c r="BK203" s="239">
        <f>ROUND(I203*H203,3)</f>
        <v>0</v>
      </c>
      <c r="BL203" s="14" t="s">
        <v>184</v>
      </c>
      <c r="BM203" s="237" t="s">
        <v>383</v>
      </c>
    </row>
    <row r="204" s="2" customFormat="1" ht="16.5" customHeight="1">
      <c r="A204" s="35"/>
      <c r="B204" s="36"/>
      <c r="C204" s="240" t="s">
        <v>270</v>
      </c>
      <c r="D204" s="240" t="s">
        <v>195</v>
      </c>
      <c r="E204" s="241" t="s">
        <v>2333</v>
      </c>
      <c r="F204" s="242" t="s">
        <v>2334</v>
      </c>
      <c r="G204" s="243" t="s">
        <v>262</v>
      </c>
      <c r="H204" s="244">
        <v>1</v>
      </c>
      <c r="I204" s="245"/>
      <c r="J204" s="244">
        <f>ROUND(I204*H204,3)</f>
        <v>0</v>
      </c>
      <c r="K204" s="246"/>
      <c r="L204" s="247"/>
      <c r="M204" s="248" t="s">
        <v>1</v>
      </c>
      <c r="N204" s="249" t="s">
        <v>37</v>
      </c>
      <c r="O204" s="94"/>
      <c r="P204" s="235">
        <f>O204*H204</f>
        <v>0</v>
      </c>
      <c r="Q204" s="235">
        <v>0</v>
      </c>
      <c r="R204" s="235">
        <f>Q204*H204</f>
        <v>0</v>
      </c>
      <c r="S204" s="235">
        <v>0</v>
      </c>
      <c r="T204" s="236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37" t="s">
        <v>213</v>
      </c>
      <c r="AT204" s="237" t="s">
        <v>195</v>
      </c>
      <c r="AU204" s="237" t="s">
        <v>161</v>
      </c>
      <c r="AY204" s="14" t="s">
        <v>154</v>
      </c>
      <c r="BE204" s="238">
        <f>IF(N204="základná",J204,0)</f>
        <v>0</v>
      </c>
      <c r="BF204" s="238">
        <f>IF(N204="znížená",J204,0)</f>
        <v>0</v>
      </c>
      <c r="BG204" s="238">
        <f>IF(N204="zákl. prenesená",J204,0)</f>
        <v>0</v>
      </c>
      <c r="BH204" s="238">
        <f>IF(N204="zníž. prenesená",J204,0)</f>
        <v>0</v>
      </c>
      <c r="BI204" s="238">
        <f>IF(N204="nulová",J204,0)</f>
        <v>0</v>
      </c>
      <c r="BJ204" s="14" t="s">
        <v>161</v>
      </c>
      <c r="BK204" s="239">
        <f>ROUND(I204*H204,3)</f>
        <v>0</v>
      </c>
      <c r="BL204" s="14" t="s">
        <v>184</v>
      </c>
      <c r="BM204" s="237" t="s">
        <v>390</v>
      </c>
    </row>
    <row r="205" s="2" customFormat="1" ht="24.15" customHeight="1">
      <c r="A205" s="35"/>
      <c r="B205" s="36"/>
      <c r="C205" s="240" t="s">
        <v>391</v>
      </c>
      <c r="D205" s="240" t="s">
        <v>195</v>
      </c>
      <c r="E205" s="241" t="s">
        <v>2335</v>
      </c>
      <c r="F205" s="242" t="s">
        <v>2336</v>
      </c>
      <c r="G205" s="243" t="s">
        <v>262</v>
      </c>
      <c r="H205" s="244">
        <v>2</v>
      </c>
      <c r="I205" s="245"/>
      <c r="J205" s="244">
        <f>ROUND(I205*H205,3)</f>
        <v>0</v>
      </c>
      <c r="K205" s="246"/>
      <c r="L205" s="247"/>
      <c r="M205" s="248" t="s">
        <v>1</v>
      </c>
      <c r="N205" s="249" t="s">
        <v>37</v>
      </c>
      <c r="O205" s="94"/>
      <c r="P205" s="235">
        <f>O205*H205</f>
        <v>0</v>
      </c>
      <c r="Q205" s="235">
        <v>0</v>
      </c>
      <c r="R205" s="235">
        <f>Q205*H205</f>
        <v>0</v>
      </c>
      <c r="S205" s="235">
        <v>0</v>
      </c>
      <c r="T205" s="236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37" t="s">
        <v>213</v>
      </c>
      <c r="AT205" s="237" t="s">
        <v>195</v>
      </c>
      <c r="AU205" s="237" t="s">
        <v>161</v>
      </c>
      <c r="AY205" s="14" t="s">
        <v>154</v>
      </c>
      <c r="BE205" s="238">
        <f>IF(N205="základná",J205,0)</f>
        <v>0</v>
      </c>
      <c r="BF205" s="238">
        <f>IF(N205="znížená",J205,0)</f>
        <v>0</v>
      </c>
      <c r="BG205" s="238">
        <f>IF(N205="zákl. prenesená",J205,0)</f>
        <v>0</v>
      </c>
      <c r="BH205" s="238">
        <f>IF(N205="zníž. prenesená",J205,0)</f>
        <v>0</v>
      </c>
      <c r="BI205" s="238">
        <f>IF(N205="nulová",J205,0)</f>
        <v>0</v>
      </c>
      <c r="BJ205" s="14" t="s">
        <v>161</v>
      </c>
      <c r="BK205" s="239">
        <f>ROUND(I205*H205,3)</f>
        <v>0</v>
      </c>
      <c r="BL205" s="14" t="s">
        <v>184</v>
      </c>
      <c r="BM205" s="237" t="s">
        <v>394</v>
      </c>
    </row>
    <row r="206" s="2" customFormat="1" ht="16.5" customHeight="1">
      <c r="A206" s="35"/>
      <c r="B206" s="36"/>
      <c r="C206" s="226" t="s">
        <v>274</v>
      </c>
      <c r="D206" s="226" t="s">
        <v>156</v>
      </c>
      <c r="E206" s="227" t="s">
        <v>2337</v>
      </c>
      <c r="F206" s="228" t="s">
        <v>2338</v>
      </c>
      <c r="G206" s="229" t="s">
        <v>262</v>
      </c>
      <c r="H206" s="230">
        <v>1</v>
      </c>
      <c r="I206" s="231"/>
      <c r="J206" s="230">
        <f>ROUND(I206*H206,3)</f>
        <v>0</v>
      </c>
      <c r="K206" s="232"/>
      <c r="L206" s="41"/>
      <c r="M206" s="233" t="s">
        <v>1</v>
      </c>
      <c r="N206" s="234" t="s">
        <v>37</v>
      </c>
      <c r="O206" s="94"/>
      <c r="P206" s="235">
        <f>O206*H206</f>
        <v>0</v>
      </c>
      <c r="Q206" s="235">
        <v>0</v>
      </c>
      <c r="R206" s="235">
        <f>Q206*H206</f>
        <v>0</v>
      </c>
      <c r="S206" s="235">
        <v>0</v>
      </c>
      <c r="T206" s="236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37" t="s">
        <v>184</v>
      </c>
      <c r="AT206" s="237" t="s">
        <v>156</v>
      </c>
      <c r="AU206" s="237" t="s">
        <v>161</v>
      </c>
      <c r="AY206" s="14" t="s">
        <v>154</v>
      </c>
      <c r="BE206" s="238">
        <f>IF(N206="základná",J206,0)</f>
        <v>0</v>
      </c>
      <c r="BF206" s="238">
        <f>IF(N206="znížená",J206,0)</f>
        <v>0</v>
      </c>
      <c r="BG206" s="238">
        <f>IF(N206="zákl. prenesená",J206,0)</f>
        <v>0</v>
      </c>
      <c r="BH206" s="238">
        <f>IF(N206="zníž. prenesená",J206,0)</f>
        <v>0</v>
      </c>
      <c r="BI206" s="238">
        <f>IF(N206="nulová",J206,0)</f>
        <v>0</v>
      </c>
      <c r="BJ206" s="14" t="s">
        <v>161</v>
      </c>
      <c r="BK206" s="239">
        <f>ROUND(I206*H206,3)</f>
        <v>0</v>
      </c>
      <c r="BL206" s="14" t="s">
        <v>184</v>
      </c>
      <c r="BM206" s="237" t="s">
        <v>399</v>
      </c>
    </row>
    <row r="207" s="2" customFormat="1" ht="24.15" customHeight="1">
      <c r="A207" s="35"/>
      <c r="B207" s="36"/>
      <c r="C207" s="240" t="s">
        <v>402</v>
      </c>
      <c r="D207" s="240" t="s">
        <v>195</v>
      </c>
      <c r="E207" s="241" t="s">
        <v>2339</v>
      </c>
      <c r="F207" s="242" t="s">
        <v>2340</v>
      </c>
      <c r="G207" s="243" t="s">
        <v>262</v>
      </c>
      <c r="H207" s="244">
        <v>1</v>
      </c>
      <c r="I207" s="245"/>
      <c r="J207" s="244">
        <f>ROUND(I207*H207,3)</f>
        <v>0</v>
      </c>
      <c r="K207" s="246"/>
      <c r="L207" s="247"/>
      <c r="M207" s="248" t="s">
        <v>1</v>
      </c>
      <c r="N207" s="249" t="s">
        <v>37</v>
      </c>
      <c r="O207" s="94"/>
      <c r="P207" s="235">
        <f>O207*H207</f>
        <v>0</v>
      </c>
      <c r="Q207" s="235">
        <v>0</v>
      </c>
      <c r="R207" s="235">
        <f>Q207*H207</f>
        <v>0</v>
      </c>
      <c r="S207" s="235">
        <v>0</v>
      </c>
      <c r="T207" s="236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37" t="s">
        <v>213</v>
      </c>
      <c r="AT207" s="237" t="s">
        <v>195</v>
      </c>
      <c r="AU207" s="237" t="s">
        <v>161</v>
      </c>
      <c r="AY207" s="14" t="s">
        <v>154</v>
      </c>
      <c r="BE207" s="238">
        <f>IF(N207="základná",J207,0)</f>
        <v>0</v>
      </c>
      <c r="BF207" s="238">
        <f>IF(N207="znížená",J207,0)</f>
        <v>0</v>
      </c>
      <c r="BG207" s="238">
        <f>IF(N207="zákl. prenesená",J207,0)</f>
        <v>0</v>
      </c>
      <c r="BH207" s="238">
        <f>IF(N207="zníž. prenesená",J207,0)</f>
        <v>0</v>
      </c>
      <c r="BI207" s="238">
        <f>IF(N207="nulová",J207,0)</f>
        <v>0</v>
      </c>
      <c r="BJ207" s="14" t="s">
        <v>161</v>
      </c>
      <c r="BK207" s="239">
        <f>ROUND(I207*H207,3)</f>
        <v>0</v>
      </c>
      <c r="BL207" s="14" t="s">
        <v>184</v>
      </c>
      <c r="BM207" s="237" t="s">
        <v>405</v>
      </c>
    </row>
    <row r="208" s="2" customFormat="1" ht="16.5" customHeight="1">
      <c r="A208" s="35"/>
      <c r="B208" s="36"/>
      <c r="C208" s="226" t="s">
        <v>277</v>
      </c>
      <c r="D208" s="226" t="s">
        <v>156</v>
      </c>
      <c r="E208" s="227" t="s">
        <v>2341</v>
      </c>
      <c r="F208" s="228" t="s">
        <v>2342</v>
      </c>
      <c r="G208" s="229" t="s">
        <v>262</v>
      </c>
      <c r="H208" s="230">
        <v>1</v>
      </c>
      <c r="I208" s="231"/>
      <c r="J208" s="230">
        <f>ROUND(I208*H208,3)</f>
        <v>0</v>
      </c>
      <c r="K208" s="232"/>
      <c r="L208" s="41"/>
      <c r="M208" s="233" t="s">
        <v>1</v>
      </c>
      <c r="N208" s="234" t="s">
        <v>37</v>
      </c>
      <c r="O208" s="94"/>
      <c r="P208" s="235">
        <f>O208*H208</f>
        <v>0</v>
      </c>
      <c r="Q208" s="235">
        <v>0</v>
      </c>
      <c r="R208" s="235">
        <f>Q208*H208</f>
        <v>0</v>
      </c>
      <c r="S208" s="235">
        <v>0</v>
      </c>
      <c r="T208" s="236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37" t="s">
        <v>184</v>
      </c>
      <c r="AT208" s="237" t="s">
        <v>156</v>
      </c>
      <c r="AU208" s="237" t="s">
        <v>161</v>
      </c>
      <c r="AY208" s="14" t="s">
        <v>154</v>
      </c>
      <c r="BE208" s="238">
        <f>IF(N208="základná",J208,0)</f>
        <v>0</v>
      </c>
      <c r="BF208" s="238">
        <f>IF(N208="znížená",J208,0)</f>
        <v>0</v>
      </c>
      <c r="BG208" s="238">
        <f>IF(N208="zákl. prenesená",J208,0)</f>
        <v>0</v>
      </c>
      <c r="BH208" s="238">
        <f>IF(N208="zníž. prenesená",J208,0)</f>
        <v>0</v>
      </c>
      <c r="BI208" s="238">
        <f>IF(N208="nulová",J208,0)</f>
        <v>0</v>
      </c>
      <c r="BJ208" s="14" t="s">
        <v>161</v>
      </c>
      <c r="BK208" s="239">
        <f>ROUND(I208*H208,3)</f>
        <v>0</v>
      </c>
      <c r="BL208" s="14" t="s">
        <v>184</v>
      </c>
      <c r="BM208" s="237" t="s">
        <v>408</v>
      </c>
    </row>
    <row r="209" s="2" customFormat="1" ht="16.5" customHeight="1">
      <c r="A209" s="35"/>
      <c r="B209" s="36"/>
      <c r="C209" s="240" t="s">
        <v>409</v>
      </c>
      <c r="D209" s="240" t="s">
        <v>195</v>
      </c>
      <c r="E209" s="241" t="s">
        <v>2343</v>
      </c>
      <c r="F209" s="242" t="s">
        <v>2344</v>
      </c>
      <c r="G209" s="243" t="s">
        <v>262</v>
      </c>
      <c r="H209" s="244">
        <v>1</v>
      </c>
      <c r="I209" s="245"/>
      <c r="J209" s="244">
        <f>ROUND(I209*H209,3)</f>
        <v>0</v>
      </c>
      <c r="K209" s="246"/>
      <c r="L209" s="247"/>
      <c r="M209" s="248" t="s">
        <v>1</v>
      </c>
      <c r="N209" s="249" t="s">
        <v>37</v>
      </c>
      <c r="O209" s="94"/>
      <c r="P209" s="235">
        <f>O209*H209</f>
        <v>0</v>
      </c>
      <c r="Q209" s="235">
        <v>0</v>
      </c>
      <c r="R209" s="235">
        <f>Q209*H209</f>
        <v>0</v>
      </c>
      <c r="S209" s="235">
        <v>0</v>
      </c>
      <c r="T209" s="236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37" t="s">
        <v>213</v>
      </c>
      <c r="AT209" s="237" t="s">
        <v>195</v>
      </c>
      <c r="AU209" s="237" t="s">
        <v>161</v>
      </c>
      <c r="AY209" s="14" t="s">
        <v>154</v>
      </c>
      <c r="BE209" s="238">
        <f>IF(N209="základná",J209,0)</f>
        <v>0</v>
      </c>
      <c r="BF209" s="238">
        <f>IF(N209="znížená",J209,0)</f>
        <v>0</v>
      </c>
      <c r="BG209" s="238">
        <f>IF(N209="zákl. prenesená",J209,0)</f>
        <v>0</v>
      </c>
      <c r="BH209" s="238">
        <f>IF(N209="zníž. prenesená",J209,0)</f>
        <v>0</v>
      </c>
      <c r="BI209" s="238">
        <f>IF(N209="nulová",J209,0)</f>
        <v>0</v>
      </c>
      <c r="BJ209" s="14" t="s">
        <v>161</v>
      </c>
      <c r="BK209" s="239">
        <f>ROUND(I209*H209,3)</f>
        <v>0</v>
      </c>
      <c r="BL209" s="14" t="s">
        <v>184</v>
      </c>
      <c r="BM209" s="237" t="s">
        <v>412</v>
      </c>
    </row>
    <row r="210" s="2" customFormat="1" ht="24.15" customHeight="1">
      <c r="A210" s="35"/>
      <c r="B210" s="36"/>
      <c r="C210" s="226" t="s">
        <v>281</v>
      </c>
      <c r="D210" s="226" t="s">
        <v>156</v>
      </c>
      <c r="E210" s="227" t="s">
        <v>2345</v>
      </c>
      <c r="F210" s="228" t="s">
        <v>2346</v>
      </c>
      <c r="G210" s="229" t="s">
        <v>262</v>
      </c>
      <c r="H210" s="230">
        <v>1</v>
      </c>
      <c r="I210" s="231"/>
      <c r="J210" s="230">
        <f>ROUND(I210*H210,3)</f>
        <v>0</v>
      </c>
      <c r="K210" s="232"/>
      <c r="L210" s="41"/>
      <c r="M210" s="233" t="s">
        <v>1</v>
      </c>
      <c r="N210" s="234" t="s">
        <v>37</v>
      </c>
      <c r="O210" s="94"/>
      <c r="P210" s="235">
        <f>O210*H210</f>
        <v>0</v>
      </c>
      <c r="Q210" s="235">
        <v>0</v>
      </c>
      <c r="R210" s="235">
        <f>Q210*H210</f>
        <v>0</v>
      </c>
      <c r="S210" s="235">
        <v>0</v>
      </c>
      <c r="T210" s="236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37" t="s">
        <v>184</v>
      </c>
      <c r="AT210" s="237" t="s">
        <v>156</v>
      </c>
      <c r="AU210" s="237" t="s">
        <v>161</v>
      </c>
      <c r="AY210" s="14" t="s">
        <v>154</v>
      </c>
      <c r="BE210" s="238">
        <f>IF(N210="základná",J210,0)</f>
        <v>0</v>
      </c>
      <c r="BF210" s="238">
        <f>IF(N210="znížená",J210,0)</f>
        <v>0</v>
      </c>
      <c r="BG210" s="238">
        <f>IF(N210="zákl. prenesená",J210,0)</f>
        <v>0</v>
      </c>
      <c r="BH210" s="238">
        <f>IF(N210="zníž. prenesená",J210,0)</f>
        <v>0</v>
      </c>
      <c r="BI210" s="238">
        <f>IF(N210="nulová",J210,0)</f>
        <v>0</v>
      </c>
      <c r="BJ210" s="14" t="s">
        <v>161</v>
      </c>
      <c r="BK210" s="239">
        <f>ROUND(I210*H210,3)</f>
        <v>0</v>
      </c>
      <c r="BL210" s="14" t="s">
        <v>184</v>
      </c>
      <c r="BM210" s="237" t="s">
        <v>417</v>
      </c>
    </row>
    <row r="211" s="2" customFormat="1" ht="16.5" customHeight="1">
      <c r="A211" s="35"/>
      <c r="B211" s="36"/>
      <c r="C211" s="240" t="s">
        <v>418</v>
      </c>
      <c r="D211" s="240" t="s">
        <v>195</v>
      </c>
      <c r="E211" s="241" t="s">
        <v>2347</v>
      </c>
      <c r="F211" s="242" t="s">
        <v>2348</v>
      </c>
      <c r="G211" s="243" t="s">
        <v>262</v>
      </c>
      <c r="H211" s="244">
        <v>1</v>
      </c>
      <c r="I211" s="245"/>
      <c r="J211" s="244">
        <f>ROUND(I211*H211,3)</f>
        <v>0</v>
      </c>
      <c r="K211" s="246"/>
      <c r="L211" s="247"/>
      <c r="M211" s="248" t="s">
        <v>1</v>
      </c>
      <c r="N211" s="249" t="s">
        <v>37</v>
      </c>
      <c r="O211" s="94"/>
      <c r="P211" s="235">
        <f>O211*H211</f>
        <v>0</v>
      </c>
      <c r="Q211" s="235">
        <v>0</v>
      </c>
      <c r="R211" s="235">
        <f>Q211*H211</f>
        <v>0</v>
      </c>
      <c r="S211" s="235">
        <v>0</v>
      </c>
      <c r="T211" s="236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37" t="s">
        <v>213</v>
      </c>
      <c r="AT211" s="237" t="s">
        <v>195</v>
      </c>
      <c r="AU211" s="237" t="s">
        <v>161</v>
      </c>
      <c r="AY211" s="14" t="s">
        <v>154</v>
      </c>
      <c r="BE211" s="238">
        <f>IF(N211="základná",J211,0)</f>
        <v>0</v>
      </c>
      <c r="BF211" s="238">
        <f>IF(N211="znížená",J211,0)</f>
        <v>0</v>
      </c>
      <c r="BG211" s="238">
        <f>IF(N211="zákl. prenesená",J211,0)</f>
        <v>0</v>
      </c>
      <c r="BH211" s="238">
        <f>IF(N211="zníž. prenesená",J211,0)</f>
        <v>0</v>
      </c>
      <c r="BI211" s="238">
        <f>IF(N211="nulová",J211,0)</f>
        <v>0</v>
      </c>
      <c r="BJ211" s="14" t="s">
        <v>161</v>
      </c>
      <c r="BK211" s="239">
        <f>ROUND(I211*H211,3)</f>
        <v>0</v>
      </c>
      <c r="BL211" s="14" t="s">
        <v>184</v>
      </c>
      <c r="BM211" s="237" t="s">
        <v>421</v>
      </c>
    </row>
    <row r="212" s="2" customFormat="1" ht="24.15" customHeight="1">
      <c r="A212" s="35"/>
      <c r="B212" s="36"/>
      <c r="C212" s="226" t="s">
        <v>284</v>
      </c>
      <c r="D212" s="226" t="s">
        <v>156</v>
      </c>
      <c r="E212" s="227" t="s">
        <v>1678</v>
      </c>
      <c r="F212" s="228" t="s">
        <v>1679</v>
      </c>
      <c r="G212" s="229" t="s">
        <v>708</v>
      </c>
      <c r="H212" s="231"/>
      <c r="I212" s="231"/>
      <c r="J212" s="230">
        <f>ROUND(I212*H212,3)</f>
        <v>0</v>
      </c>
      <c r="K212" s="232"/>
      <c r="L212" s="41"/>
      <c r="M212" s="250" t="s">
        <v>1</v>
      </c>
      <c r="N212" s="251" t="s">
        <v>37</v>
      </c>
      <c r="O212" s="252"/>
      <c r="P212" s="253">
        <f>O212*H212</f>
        <v>0</v>
      </c>
      <c r="Q212" s="253">
        <v>0</v>
      </c>
      <c r="R212" s="253">
        <f>Q212*H212</f>
        <v>0</v>
      </c>
      <c r="S212" s="253">
        <v>0</v>
      </c>
      <c r="T212" s="254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37" t="s">
        <v>184</v>
      </c>
      <c r="AT212" s="237" t="s">
        <v>156</v>
      </c>
      <c r="AU212" s="237" t="s">
        <v>161</v>
      </c>
      <c r="AY212" s="14" t="s">
        <v>154</v>
      </c>
      <c r="BE212" s="238">
        <f>IF(N212="základná",J212,0)</f>
        <v>0</v>
      </c>
      <c r="BF212" s="238">
        <f>IF(N212="znížená",J212,0)</f>
        <v>0</v>
      </c>
      <c r="BG212" s="238">
        <f>IF(N212="zákl. prenesená",J212,0)</f>
        <v>0</v>
      </c>
      <c r="BH212" s="238">
        <f>IF(N212="zníž. prenesená",J212,0)</f>
        <v>0</v>
      </c>
      <c r="BI212" s="238">
        <f>IF(N212="nulová",J212,0)</f>
        <v>0</v>
      </c>
      <c r="BJ212" s="14" t="s">
        <v>161</v>
      </c>
      <c r="BK212" s="239">
        <f>ROUND(I212*H212,3)</f>
        <v>0</v>
      </c>
      <c r="BL212" s="14" t="s">
        <v>184</v>
      </c>
      <c r="BM212" s="237" t="s">
        <v>426</v>
      </c>
    </row>
    <row r="213" s="2" customFormat="1" ht="6.96" customHeight="1">
      <c r="A213" s="35"/>
      <c r="B213" s="69"/>
      <c r="C213" s="70"/>
      <c r="D213" s="70"/>
      <c r="E213" s="70"/>
      <c r="F213" s="70"/>
      <c r="G213" s="70"/>
      <c r="H213" s="70"/>
      <c r="I213" s="70"/>
      <c r="J213" s="70"/>
      <c r="K213" s="70"/>
      <c r="L213" s="41"/>
      <c r="M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</row>
  </sheetData>
  <sheetProtection sheet="1" autoFilter="0" formatColumns="0" formatRows="0" objects="1" scenarios="1" spinCount="100000" saltValue="4Xw8IJ2LstOqZRdgsuZJJVCv+DIowbphjQ5PNrIjdtj7G24euzEoordhbO4zp5hk/gvPICzLro/GROxerolfpg==" hashValue="Za694cIT7DkT0q/tqWtHKiXTBv0XhGr1VXaertav6dear8NgKIYCs9BgDEJe5ci/+yleIh5JnpTp01tWBfpCJA==" algorithmName="SHA-512" password="CC35"/>
  <autoFilter ref="C127:K212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117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71</v>
      </c>
    </row>
    <row r="4" s="1" customFormat="1" ht="24.96" customHeight="1">
      <c r="B4" s="17"/>
      <c r="D4" s="141" t="s">
        <v>118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14</v>
      </c>
      <c r="L6" s="17"/>
    </row>
    <row r="7" s="1" customFormat="1" ht="16.5" customHeight="1">
      <c r="B7" s="17"/>
      <c r="E7" s="144" t="str">
        <f>'Rekapitulácia stavby'!K6</f>
        <v>Denný stacionár v meste Tlmače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119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2349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16</v>
      </c>
      <c r="E11" s="35"/>
      <c r="F11" s="146" t="s">
        <v>1</v>
      </c>
      <c r="G11" s="35"/>
      <c r="H11" s="35"/>
      <c r="I11" s="143" t="s">
        <v>17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18</v>
      </c>
      <c r="E12" s="35"/>
      <c r="F12" s="146" t="s">
        <v>19</v>
      </c>
      <c r="G12" s="35"/>
      <c r="H12" s="35"/>
      <c r="I12" s="143" t="s">
        <v>20</v>
      </c>
      <c r="J12" s="147" t="str">
        <f>'Rekapitulácia stavby'!AN8</f>
        <v>29. 6. 2022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22</v>
      </c>
      <c r="E14" s="35"/>
      <c r="F14" s="35"/>
      <c r="G14" s="35"/>
      <c r="H14" s="35"/>
      <c r="I14" s="143" t="s">
        <v>23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24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25</v>
      </c>
      <c r="E17" s="35"/>
      <c r="F17" s="35"/>
      <c r="G17" s="35"/>
      <c r="H17" s="35"/>
      <c r="I17" s="143" t="s">
        <v>23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24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27</v>
      </c>
      <c r="E20" s="35"/>
      <c r="F20" s="35"/>
      <c r="G20" s="35"/>
      <c r="H20" s="35"/>
      <c r="I20" s="143" t="s">
        <v>23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24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29</v>
      </c>
      <c r="E23" s="35"/>
      <c r="F23" s="35"/>
      <c r="G23" s="35"/>
      <c r="H23" s="35"/>
      <c r="I23" s="143" t="s">
        <v>23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24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30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31</v>
      </c>
      <c r="E30" s="35"/>
      <c r="F30" s="35"/>
      <c r="G30" s="35"/>
      <c r="H30" s="35"/>
      <c r="I30" s="35"/>
      <c r="J30" s="154">
        <f>ROUND(J122, 3)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33</v>
      </c>
      <c r="G32" s="35"/>
      <c r="H32" s="35"/>
      <c r="I32" s="155" t="s">
        <v>32</v>
      </c>
      <c r="J32" s="155" t="s">
        <v>34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35</v>
      </c>
      <c r="E33" s="157" t="s">
        <v>36</v>
      </c>
      <c r="F33" s="158">
        <f>ROUND((SUM(BE122:BE152)),  3)</f>
        <v>0</v>
      </c>
      <c r="G33" s="159"/>
      <c r="H33" s="159"/>
      <c r="I33" s="160">
        <v>0.20000000000000001</v>
      </c>
      <c r="J33" s="158">
        <f>ROUND(((SUM(BE122:BE152))*I33),  3)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37</v>
      </c>
      <c r="F34" s="158">
        <f>ROUND((SUM(BF122:BF152)),  3)</f>
        <v>0</v>
      </c>
      <c r="G34" s="159"/>
      <c r="H34" s="159"/>
      <c r="I34" s="160">
        <v>0.20000000000000001</v>
      </c>
      <c r="J34" s="158">
        <f>ROUND(((SUM(BF122:BF152))*I34),  3)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38</v>
      </c>
      <c r="F35" s="161">
        <f>ROUND((SUM(BG122:BG152)),  3)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39</v>
      </c>
      <c r="F36" s="161">
        <f>ROUND((SUM(BH122:BH152)),  3)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40</v>
      </c>
      <c r="F37" s="158">
        <f>ROUND((SUM(BI122:BI152)),  3)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41</v>
      </c>
      <c r="E39" s="165"/>
      <c r="F39" s="165"/>
      <c r="G39" s="166" t="s">
        <v>42</v>
      </c>
      <c r="H39" s="167" t="s">
        <v>43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44</v>
      </c>
      <c r="E50" s="171"/>
      <c r="F50" s="171"/>
      <c r="G50" s="170" t="s">
        <v>45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46</v>
      </c>
      <c r="E61" s="173"/>
      <c r="F61" s="174" t="s">
        <v>47</v>
      </c>
      <c r="G61" s="172" t="s">
        <v>46</v>
      </c>
      <c r="H61" s="173"/>
      <c r="I61" s="173"/>
      <c r="J61" s="175" t="s">
        <v>47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48</v>
      </c>
      <c r="E65" s="176"/>
      <c r="F65" s="176"/>
      <c r="G65" s="170" t="s">
        <v>49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46</v>
      </c>
      <c r="E76" s="173"/>
      <c r="F76" s="174" t="s">
        <v>47</v>
      </c>
      <c r="G76" s="172" t="s">
        <v>46</v>
      </c>
      <c r="H76" s="173"/>
      <c r="I76" s="173"/>
      <c r="J76" s="175" t="s">
        <v>47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121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1" t="str">
        <f>E7</f>
        <v>Denný stacionár v meste Tlmače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119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11 - SO 11 Oplotenie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18</v>
      </c>
      <c r="D89" s="37"/>
      <c r="E89" s="37"/>
      <c r="F89" s="24" t="str">
        <f>F12</f>
        <v xml:space="preserve"> </v>
      </c>
      <c r="G89" s="37"/>
      <c r="H89" s="37"/>
      <c r="I89" s="29" t="s">
        <v>20</v>
      </c>
      <c r="J89" s="82" t="str">
        <f>IF(J12="","",J12)</f>
        <v>29. 6. 2022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22</v>
      </c>
      <c r="D91" s="37"/>
      <c r="E91" s="37"/>
      <c r="F91" s="24" t="str">
        <f>E15</f>
        <v xml:space="preserve"> </v>
      </c>
      <c r="G91" s="37"/>
      <c r="H91" s="37"/>
      <c r="I91" s="29" t="s">
        <v>27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25</v>
      </c>
      <c r="D92" s="37"/>
      <c r="E92" s="37"/>
      <c r="F92" s="24" t="str">
        <f>IF(E18="","",E18)</f>
        <v>Vyplň údaj</v>
      </c>
      <c r="G92" s="37"/>
      <c r="H92" s="37"/>
      <c r="I92" s="29" t="s">
        <v>29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122</v>
      </c>
      <c r="D94" s="183"/>
      <c r="E94" s="183"/>
      <c r="F94" s="183"/>
      <c r="G94" s="183"/>
      <c r="H94" s="183"/>
      <c r="I94" s="183"/>
      <c r="J94" s="184" t="s">
        <v>123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124</v>
      </c>
      <c r="D96" s="37"/>
      <c r="E96" s="37"/>
      <c r="F96" s="37"/>
      <c r="G96" s="37"/>
      <c r="H96" s="37"/>
      <c r="I96" s="37"/>
      <c r="J96" s="113">
        <f>J122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125</v>
      </c>
    </row>
    <row r="97" s="9" customFormat="1" ht="24.96" customHeight="1">
      <c r="A97" s="9"/>
      <c r="B97" s="186"/>
      <c r="C97" s="187"/>
      <c r="D97" s="188" t="s">
        <v>126</v>
      </c>
      <c r="E97" s="189"/>
      <c r="F97" s="189"/>
      <c r="G97" s="189"/>
      <c r="H97" s="189"/>
      <c r="I97" s="189"/>
      <c r="J97" s="190">
        <f>J123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127</v>
      </c>
      <c r="E98" s="195"/>
      <c r="F98" s="195"/>
      <c r="G98" s="195"/>
      <c r="H98" s="195"/>
      <c r="I98" s="195"/>
      <c r="J98" s="196">
        <f>J124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2"/>
      <c r="C99" s="193"/>
      <c r="D99" s="194" t="s">
        <v>476</v>
      </c>
      <c r="E99" s="195"/>
      <c r="F99" s="195"/>
      <c r="G99" s="195"/>
      <c r="H99" s="195"/>
      <c r="I99" s="195"/>
      <c r="J99" s="196">
        <f>J134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2"/>
      <c r="C100" s="193"/>
      <c r="D100" s="194" t="s">
        <v>129</v>
      </c>
      <c r="E100" s="195"/>
      <c r="F100" s="195"/>
      <c r="G100" s="195"/>
      <c r="H100" s="195"/>
      <c r="I100" s="195"/>
      <c r="J100" s="196">
        <f>J137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86"/>
      <c r="C101" s="187"/>
      <c r="D101" s="188" t="s">
        <v>130</v>
      </c>
      <c r="E101" s="189"/>
      <c r="F101" s="189"/>
      <c r="G101" s="189"/>
      <c r="H101" s="189"/>
      <c r="I101" s="189"/>
      <c r="J101" s="190">
        <f>J139</f>
        <v>0</v>
      </c>
      <c r="K101" s="187"/>
      <c r="L101" s="191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2"/>
      <c r="C102" s="193"/>
      <c r="D102" s="194" t="s">
        <v>137</v>
      </c>
      <c r="E102" s="195"/>
      <c r="F102" s="195"/>
      <c r="G102" s="195"/>
      <c r="H102" s="195"/>
      <c r="I102" s="195"/>
      <c r="J102" s="196">
        <f>J140</f>
        <v>0</v>
      </c>
      <c r="K102" s="193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66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="2" customFormat="1" ht="6.96" customHeight="1">
      <c r="A104" s="35"/>
      <c r="B104" s="69"/>
      <c r="C104" s="70"/>
      <c r="D104" s="70"/>
      <c r="E104" s="70"/>
      <c r="F104" s="70"/>
      <c r="G104" s="70"/>
      <c r="H104" s="70"/>
      <c r="I104" s="70"/>
      <c r="J104" s="70"/>
      <c r="K104" s="70"/>
      <c r="L104" s="6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="2" customFormat="1" ht="6.96" customHeight="1">
      <c r="A108" s="35"/>
      <c r="B108" s="71"/>
      <c r="C108" s="72"/>
      <c r="D108" s="72"/>
      <c r="E108" s="72"/>
      <c r="F108" s="72"/>
      <c r="G108" s="72"/>
      <c r="H108" s="72"/>
      <c r="I108" s="72"/>
      <c r="J108" s="72"/>
      <c r="K108" s="72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24.96" customHeight="1">
      <c r="A109" s="35"/>
      <c r="B109" s="36"/>
      <c r="C109" s="20" t="s">
        <v>140</v>
      </c>
      <c r="D109" s="37"/>
      <c r="E109" s="37"/>
      <c r="F109" s="37"/>
      <c r="G109" s="37"/>
      <c r="H109" s="37"/>
      <c r="I109" s="37"/>
      <c r="J109" s="37"/>
      <c r="K109" s="37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6.96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14</v>
      </c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181" t="str">
        <f>E7</f>
        <v>Denný stacionár v meste Tlmače</v>
      </c>
      <c r="F112" s="29"/>
      <c r="G112" s="29"/>
      <c r="H112" s="29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119</v>
      </c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79" t="str">
        <f>E9</f>
        <v>11 - SO 11 Oplotenie</v>
      </c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18</v>
      </c>
      <c r="D116" s="37"/>
      <c r="E116" s="37"/>
      <c r="F116" s="24" t="str">
        <f>F12</f>
        <v xml:space="preserve"> </v>
      </c>
      <c r="G116" s="37"/>
      <c r="H116" s="37"/>
      <c r="I116" s="29" t="s">
        <v>20</v>
      </c>
      <c r="J116" s="82" t="str">
        <f>IF(J12="","",J12)</f>
        <v>29. 6. 2022</v>
      </c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22</v>
      </c>
      <c r="D118" s="37"/>
      <c r="E118" s="37"/>
      <c r="F118" s="24" t="str">
        <f>E15</f>
        <v xml:space="preserve"> </v>
      </c>
      <c r="G118" s="37"/>
      <c r="H118" s="37"/>
      <c r="I118" s="29" t="s">
        <v>27</v>
      </c>
      <c r="J118" s="33" t="str">
        <f>E21</f>
        <v xml:space="preserve"> </v>
      </c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25</v>
      </c>
      <c r="D119" s="37"/>
      <c r="E119" s="37"/>
      <c r="F119" s="24" t="str">
        <f>IF(E18="","",E18)</f>
        <v>Vyplň údaj</v>
      </c>
      <c r="G119" s="37"/>
      <c r="H119" s="37"/>
      <c r="I119" s="29" t="s">
        <v>29</v>
      </c>
      <c r="J119" s="33" t="str">
        <f>E24</f>
        <v xml:space="preserve"> </v>
      </c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0.32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11" customFormat="1" ht="29.28" customHeight="1">
      <c r="A121" s="198"/>
      <c r="B121" s="199"/>
      <c r="C121" s="200" t="s">
        <v>141</v>
      </c>
      <c r="D121" s="201" t="s">
        <v>56</v>
      </c>
      <c r="E121" s="201" t="s">
        <v>52</v>
      </c>
      <c r="F121" s="201" t="s">
        <v>53</v>
      </c>
      <c r="G121" s="201" t="s">
        <v>142</v>
      </c>
      <c r="H121" s="201" t="s">
        <v>143</v>
      </c>
      <c r="I121" s="201" t="s">
        <v>144</v>
      </c>
      <c r="J121" s="202" t="s">
        <v>123</v>
      </c>
      <c r="K121" s="203" t="s">
        <v>145</v>
      </c>
      <c r="L121" s="204"/>
      <c r="M121" s="103" t="s">
        <v>1</v>
      </c>
      <c r="N121" s="104" t="s">
        <v>35</v>
      </c>
      <c r="O121" s="104" t="s">
        <v>146</v>
      </c>
      <c r="P121" s="104" t="s">
        <v>147</v>
      </c>
      <c r="Q121" s="104" t="s">
        <v>148</v>
      </c>
      <c r="R121" s="104" t="s">
        <v>149</v>
      </c>
      <c r="S121" s="104" t="s">
        <v>150</v>
      </c>
      <c r="T121" s="105" t="s">
        <v>151</v>
      </c>
      <c r="U121" s="198"/>
      <c r="V121" s="198"/>
      <c r="W121" s="198"/>
      <c r="X121" s="198"/>
      <c r="Y121" s="198"/>
      <c r="Z121" s="198"/>
      <c r="AA121" s="198"/>
      <c r="AB121" s="198"/>
      <c r="AC121" s="198"/>
      <c r="AD121" s="198"/>
      <c r="AE121" s="198"/>
    </row>
    <row r="122" s="2" customFormat="1" ht="22.8" customHeight="1">
      <c r="A122" s="35"/>
      <c r="B122" s="36"/>
      <c r="C122" s="110" t="s">
        <v>124</v>
      </c>
      <c r="D122" s="37"/>
      <c r="E122" s="37"/>
      <c r="F122" s="37"/>
      <c r="G122" s="37"/>
      <c r="H122" s="37"/>
      <c r="I122" s="37"/>
      <c r="J122" s="205">
        <f>BK122</f>
        <v>0</v>
      </c>
      <c r="K122" s="37"/>
      <c r="L122" s="41"/>
      <c r="M122" s="106"/>
      <c r="N122" s="206"/>
      <c r="O122" s="107"/>
      <c r="P122" s="207">
        <f>P123+P139</f>
        <v>0</v>
      </c>
      <c r="Q122" s="107"/>
      <c r="R122" s="207">
        <f>R123+R139</f>
        <v>0</v>
      </c>
      <c r="S122" s="107"/>
      <c r="T122" s="208">
        <f>T123+T139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4" t="s">
        <v>70</v>
      </c>
      <c r="AU122" s="14" t="s">
        <v>125</v>
      </c>
      <c r="BK122" s="209">
        <f>BK123+BK139</f>
        <v>0</v>
      </c>
    </row>
    <row r="123" s="12" customFormat="1" ht="25.92" customHeight="1">
      <c r="A123" s="12"/>
      <c r="B123" s="210"/>
      <c r="C123" s="211"/>
      <c r="D123" s="212" t="s">
        <v>70</v>
      </c>
      <c r="E123" s="213" t="s">
        <v>152</v>
      </c>
      <c r="F123" s="213" t="s">
        <v>153</v>
      </c>
      <c r="G123" s="211"/>
      <c r="H123" s="211"/>
      <c r="I123" s="214"/>
      <c r="J123" s="215">
        <f>BK123</f>
        <v>0</v>
      </c>
      <c r="K123" s="211"/>
      <c r="L123" s="216"/>
      <c r="M123" s="217"/>
      <c r="N123" s="218"/>
      <c r="O123" s="218"/>
      <c r="P123" s="219">
        <f>P124+P134+P137</f>
        <v>0</v>
      </c>
      <c r="Q123" s="218"/>
      <c r="R123" s="219">
        <f>R124+R134+R137</f>
        <v>0</v>
      </c>
      <c r="S123" s="218"/>
      <c r="T123" s="220">
        <f>T124+T134+T137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1" t="s">
        <v>79</v>
      </c>
      <c r="AT123" s="222" t="s">
        <v>70</v>
      </c>
      <c r="AU123" s="222" t="s">
        <v>71</v>
      </c>
      <c r="AY123" s="221" t="s">
        <v>154</v>
      </c>
      <c r="BK123" s="223">
        <f>BK124+BK134+BK137</f>
        <v>0</v>
      </c>
    </row>
    <row r="124" s="12" customFormat="1" ht="22.8" customHeight="1">
      <c r="A124" s="12"/>
      <c r="B124" s="210"/>
      <c r="C124" s="211"/>
      <c r="D124" s="212" t="s">
        <v>70</v>
      </c>
      <c r="E124" s="224" t="s">
        <v>79</v>
      </c>
      <c r="F124" s="224" t="s">
        <v>155</v>
      </c>
      <c r="G124" s="211"/>
      <c r="H124" s="211"/>
      <c r="I124" s="214"/>
      <c r="J124" s="225">
        <f>BK124</f>
        <v>0</v>
      </c>
      <c r="K124" s="211"/>
      <c r="L124" s="216"/>
      <c r="M124" s="217"/>
      <c r="N124" s="218"/>
      <c r="O124" s="218"/>
      <c r="P124" s="219">
        <f>SUM(P125:P133)</f>
        <v>0</v>
      </c>
      <c r="Q124" s="218"/>
      <c r="R124" s="219">
        <f>SUM(R125:R133)</f>
        <v>0</v>
      </c>
      <c r="S124" s="218"/>
      <c r="T124" s="220">
        <f>SUM(T125:T133)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1" t="s">
        <v>79</v>
      </c>
      <c r="AT124" s="222" t="s">
        <v>70</v>
      </c>
      <c r="AU124" s="222" t="s">
        <v>79</v>
      </c>
      <c r="AY124" s="221" t="s">
        <v>154</v>
      </c>
      <c r="BK124" s="223">
        <f>SUM(BK125:BK133)</f>
        <v>0</v>
      </c>
    </row>
    <row r="125" s="2" customFormat="1" ht="24.15" customHeight="1">
      <c r="A125" s="35"/>
      <c r="B125" s="36"/>
      <c r="C125" s="226" t="s">
        <v>79</v>
      </c>
      <c r="D125" s="226" t="s">
        <v>156</v>
      </c>
      <c r="E125" s="227" t="s">
        <v>489</v>
      </c>
      <c r="F125" s="228" t="s">
        <v>490</v>
      </c>
      <c r="G125" s="229" t="s">
        <v>159</v>
      </c>
      <c r="H125" s="230">
        <v>13.536</v>
      </c>
      <c r="I125" s="231"/>
      <c r="J125" s="230">
        <f>ROUND(I125*H125,3)</f>
        <v>0</v>
      </c>
      <c r="K125" s="232"/>
      <c r="L125" s="41"/>
      <c r="M125" s="233" t="s">
        <v>1</v>
      </c>
      <c r="N125" s="234" t="s">
        <v>37</v>
      </c>
      <c r="O125" s="94"/>
      <c r="P125" s="235">
        <f>O125*H125</f>
        <v>0</v>
      </c>
      <c r="Q125" s="235">
        <v>0</v>
      </c>
      <c r="R125" s="235">
        <f>Q125*H125</f>
        <v>0</v>
      </c>
      <c r="S125" s="235">
        <v>0</v>
      </c>
      <c r="T125" s="236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37" t="s">
        <v>160</v>
      </c>
      <c r="AT125" s="237" t="s">
        <v>156</v>
      </c>
      <c r="AU125" s="237" t="s">
        <v>161</v>
      </c>
      <c r="AY125" s="14" t="s">
        <v>154</v>
      </c>
      <c r="BE125" s="238">
        <f>IF(N125="základná",J125,0)</f>
        <v>0</v>
      </c>
      <c r="BF125" s="238">
        <f>IF(N125="znížená",J125,0)</f>
        <v>0</v>
      </c>
      <c r="BG125" s="238">
        <f>IF(N125="zákl. prenesená",J125,0)</f>
        <v>0</v>
      </c>
      <c r="BH125" s="238">
        <f>IF(N125="zníž. prenesená",J125,0)</f>
        <v>0</v>
      </c>
      <c r="BI125" s="238">
        <f>IF(N125="nulová",J125,0)</f>
        <v>0</v>
      </c>
      <c r="BJ125" s="14" t="s">
        <v>161</v>
      </c>
      <c r="BK125" s="239">
        <f>ROUND(I125*H125,3)</f>
        <v>0</v>
      </c>
      <c r="BL125" s="14" t="s">
        <v>160</v>
      </c>
      <c r="BM125" s="237" t="s">
        <v>161</v>
      </c>
    </row>
    <row r="126" s="2" customFormat="1" ht="24.15" customHeight="1">
      <c r="A126" s="35"/>
      <c r="B126" s="36"/>
      <c r="C126" s="226" t="s">
        <v>161</v>
      </c>
      <c r="D126" s="226" t="s">
        <v>156</v>
      </c>
      <c r="E126" s="227" t="s">
        <v>491</v>
      </c>
      <c r="F126" s="228" t="s">
        <v>492</v>
      </c>
      <c r="G126" s="229" t="s">
        <v>159</v>
      </c>
      <c r="H126" s="230">
        <v>13.536</v>
      </c>
      <c r="I126" s="231"/>
      <c r="J126" s="230">
        <f>ROUND(I126*H126,3)</f>
        <v>0</v>
      </c>
      <c r="K126" s="232"/>
      <c r="L126" s="41"/>
      <c r="M126" s="233" t="s">
        <v>1</v>
      </c>
      <c r="N126" s="234" t="s">
        <v>37</v>
      </c>
      <c r="O126" s="94"/>
      <c r="P126" s="235">
        <f>O126*H126</f>
        <v>0</v>
      </c>
      <c r="Q126" s="235">
        <v>0</v>
      </c>
      <c r="R126" s="235">
        <f>Q126*H126</f>
        <v>0</v>
      </c>
      <c r="S126" s="235">
        <v>0</v>
      </c>
      <c r="T126" s="236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37" t="s">
        <v>160</v>
      </c>
      <c r="AT126" s="237" t="s">
        <v>156</v>
      </c>
      <c r="AU126" s="237" t="s">
        <v>161</v>
      </c>
      <c r="AY126" s="14" t="s">
        <v>154</v>
      </c>
      <c r="BE126" s="238">
        <f>IF(N126="základná",J126,0)</f>
        <v>0</v>
      </c>
      <c r="BF126" s="238">
        <f>IF(N126="znížená",J126,0)</f>
        <v>0</v>
      </c>
      <c r="BG126" s="238">
        <f>IF(N126="zákl. prenesená",J126,0)</f>
        <v>0</v>
      </c>
      <c r="BH126" s="238">
        <f>IF(N126="zníž. prenesená",J126,0)</f>
        <v>0</v>
      </c>
      <c r="BI126" s="238">
        <f>IF(N126="nulová",J126,0)</f>
        <v>0</v>
      </c>
      <c r="BJ126" s="14" t="s">
        <v>161</v>
      </c>
      <c r="BK126" s="239">
        <f>ROUND(I126*H126,3)</f>
        <v>0</v>
      </c>
      <c r="BL126" s="14" t="s">
        <v>160</v>
      </c>
      <c r="BM126" s="237" t="s">
        <v>160</v>
      </c>
    </row>
    <row r="127" s="2" customFormat="1" ht="37.8" customHeight="1">
      <c r="A127" s="35"/>
      <c r="B127" s="36"/>
      <c r="C127" s="226" t="s">
        <v>164</v>
      </c>
      <c r="D127" s="226" t="s">
        <v>156</v>
      </c>
      <c r="E127" s="227" t="s">
        <v>169</v>
      </c>
      <c r="F127" s="228" t="s">
        <v>170</v>
      </c>
      <c r="G127" s="229" t="s">
        <v>159</v>
      </c>
      <c r="H127" s="230">
        <v>13.536</v>
      </c>
      <c r="I127" s="231"/>
      <c r="J127" s="230">
        <f>ROUND(I127*H127,3)</f>
        <v>0</v>
      </c>
      <c r="K127" s="232"/>
      <c r="L127" s="41"/>
      <c r="M127" s="233" t="s">
        <v>1</v>
      </c>
      <c r="N127" s="234" t="s">
        <v>37</v>
      </c>
      <c r="O127" s="94"/>
      <c r="P127" s="235">
        <f>O127*H127</f>
        <v>0</v>
      </c>
      <c r="Q127" s="235">
        <v>0</v>
      </c>
      <c r="R127" s="235">
        <f>Q127*H127</f>
        <v>0</v>
      </c>
      <c r="S127" s="235">
        <v>0</v>
      </c>
      <c r="T127" s="236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7" t="s">
        <v>160</v>
      </c>
      <c r="AT127" s="237" t="s">
        <v>156</v>
      </c>
      <c r="AU127" s="237" t="s">
        <v>161</v>
      </c>
      <c r="AY127" s="14" t="s">
        <v>154</v>
      </c>
      <c r="BE127" s="238">
        <f>IF(N127="základná",J127,0)</f>
        <v>0</v>
      </c>
      <c r="BF127" s="238">
        <f>IF(N127="znížená",J127,0)</f>
        <v>0</v>
      </c>
      <c r="BG127" s="238">
        <f>IF(N127="zákl. prenesená",J127,0)</f>
        <v>0</v>
      </c>
      <c r="BH127" s="238">
        <f>IF(N127="zníž. prenesená",J127,0)</f>
        <v>0</v>
      </c>
      <c r="BI127" s="238">
        <f>IF(N127="nulová",J127,0)</f>
        <v>0</v>
      </c>
      <c r="BJ127" s="14" t="s">
        <v>161</v>
      </c>
      <c r="BK127" s="239">
        <f>ROUND(I127*H127,3)</f>
        <v>0</v>
      </c>
      <c r="BL127" s="14" t="s">
        <v>160</v>
      </c>
      <c r="BM127" s="237" t="s">
        <v>168</v>
      </c>
    </row>
    <row r="128" s="2" customFormat="1" ht="37.8" customHeight="1">
      <c r="A128" s="35"/>
      <c r="B128" s="36"/>
      <c r="C128" s="226" t="s">
        <v>160</v>
      </c>
      <c r="D128" s="226" t="s">
        <v>156</v>
      </c>
      <c r="E128" s="227" t="s">
        <v>173</v>
      </c>
      <c r="F128" s="228" t="s">
        <v>174</v>
      </c>
      <c r="G128" s="229" t="s">
        <v>159</v>
      </c>
      <c r="H128" s="230">
        <v>13.534000000000001</v>
      </c>
      <c r="I128" s="231"/>
      <c r="J128" s="230">
        <f>ROUND(I128*H128,3)</f>
        <v>0</v>
      </c>
      <c r="K128" s="232"/>
      <c r="L128" s="41"/>
      <c r="M128" s="233" t="s">
        <v>1</v>
      </c>
      <c r="N128" s="234" t="s">
        <v>37</v>
      </c>
      <c r="O128" s="94"/>
      <c r="P128" s="235">
        <f>O128*H128</f>
        <v>0</v>
      </c>
      <c r="Q128" s="235">
        <v>0</v>
      </c>
      <c r="R128" s="235">
        <f>Q128*H128</f>
        <v>0</v>
      </c>
      <c r="S128" s="235">
        <v>0</v>
      </c>
      <c r="T128" s="236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7" t="s">
        <v>160</v>
      </c>
      <c r="AT128" s="237" t="s">
        <v>156</v>
      </c>
      <c r="AU128" s="237" t="s">
        <v>161</v>
      </c>
      <c r="AY128" s="14" t="s">
        <v>154</v>
      </c>
      <c r="BE128" s="238">
        <f>IF(N128="základná",J128,0)</f>
        <v>0</v>
      </c>
      <c r="BF128" s="238">
        <f>IF(N128="znížená",J128,0)</f>
        <v>0</v>
      </c>
      <c r="BG128" s="238">
        <f>IF(N128="zákl. prenesená",J128,0)</f>
        <v>0</v>
      </c>
      <c r="BH128" s="238">
        <f>IF(N128="zníž. prenesená",J128,0)</f>
        <v>0</v>
      </c>
      <c r="BI128" s="238">
        <f>IF(N128="nulová",J128,0)</f>
        <v>0</v>
      </c>
      <c r="BJ128" s="14" t="s">
        <v>161</v>
      </c>
      <c r="BK128" s="239">
        <f>ROUND(I128*H128,3)</f>
        <v>0</v>
      </c>
      <c r="BL128" s="14" t="s">
        <v>160</v>
      </c>
      <c r="BM128" s="237" t="s">
        <v>171</v>
      </c>
    </row>
    <row r="129" s="2" customFormat="1" ht="33" customHeight="1">
      <c r="A129" s="35"/>
      <c r="B129" s="36"/>
      <c r="C129" s="226" t="s">
        <v>172</v>
      </c>
      <c r="D129" s="226" t="s">
        <v>156</v>
      </c>
      <c r="E129" s="227" t="s">
        <v>175</v>
      </c>
      <c r="F129" s="228" t="s">
        <v>176</v>
      </c>
      <c r="G129" s="229" t="s">
        <v>159</v>
      </c>
      <c r="H129" s="230">
        <v>13.534000000000001</v>
      </c>
      <c r="I129" s="231"/>
      <c r="J129" s="230">
        <f>ROUND(I129*H129,3)</f>
        <v>0</v>
      </c>
      <c r="K129" s="232"/>
      <c r="L129" s="41"/>
      <c r="M129" s="233" t="s">
        <v>1</v>
      </c>
      <c r="N129" s="234" t="s">
        <v>37</v>
      </c>
      <c r="O129" s="94"/>
      <c r="P129" s="235">
        <f>O129*H129</f>
        <v>0</v>
      </c>
      <c r="Q129" s="235">
        <v>0</v>
      </c>
      <c r="R129" s="235">
        <f>Q129*H129</f>
        <v>0</v>
      </c>
      <c r="S129" s="235">
        <v>0</v>
      </c>
      <c r="T129" s="236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7" t="s">
        <v>160</v>
      </c>
      <c r="AT129" s="237" t="s">
        <v>156</v>
      </c>
      <c r="AU129" s="237" t="s">
        <v>161</v>
      </c>
      <c r="AY129" s="14" t="s">
        <v>154</v>
      </c>
      <c r="BE129" s="238">
        <f>IF(N129="základná",J129,0)</f>
        <v>0</v>
      </c>
      <c r="BF129" s="238">
        <f>IF(N129="znížená",J129,0)</f>
        <v>0</v>
      </c>
      <c r="BG129" s="238">
        <f>IF(N129="zákl. prenesená",J129,0)</f>
        <v>0</v>
      </c>
      <c r="BH129" s="238">
        <f>IF(N129="zníž. prenesená",J129,0)</f>
        <v>0</v>
      </c>
      <c r="BI129" s="238">
        <f>IF(N129="nulová",J129,0)</f>
        <v>0</v>
      </c>
      <c r="BJ129" s="14" t="s">
        <v>161</v>
      </c>
      <c r="BK129" s="239">
        <f>ROUND(I129*H129,3)</f>
        <v>0</v>
      </c>
      <c r="BL129" s="14" t="s">
        <v>160</v>
      </c>
      <c r="BM129" s="237" t="s">
        <v>112</v>
      </c>
    </row>
    <row r="130" s="2" customFormat="1" ht="37.8" customHeight="1">
      <c r="A130" s="35"/>
      <c r="B130" s="36"/>
      <c r="C130" s="226" t="s">
        <v>168</v>
      </c>
      <c r="D130" s="226" t="s">
        <v>156</v>
      </c>
      <c r="E130" s="227" t="s">
        <v>179</v>
      </c>
      <c r="F130" s="228" t="s">
        <v>180</v>
      </c>
      <c r="G130" s="229" t="s">
        <v>159</v>
      </c>
      <c r="H130" s="230">
        <v>81.203999999999994</v>
      </c>
      <c r="I130" s="231"/>
      <c r="J130" s="230">
        <f>ROUND(I130*H130,3)</f>
        <v>0</v>
      </c>
      <c r="K130" s="232"/>
      <c r="L130" s="41"/>
      <c r="M130" s="233" t="s">
        <v>1</v>
      </c>
      <c r="N130" s="234" t="s">
        <v>37</v>
      </c>
      <c r="O130" s="94"/>
      <c r="P130" s="235">
        <f>O130*H130</f>
        <v>0</v>
      </c>
      <c r="Q130" s="235">
        <v>0</v>
      </c>
      <c r="R130" s="235">
        <f>Q130*H130</f>
        <v>0</v>
      </c>
      <c r="S130" s="235">
        <v>0</v>
      </c>
      <c r="T130" s="236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7" t="s">
        <v>160</v>
      </c>
      <c r="AT130" s="237" t="s">
        <v>156</v>
      </c>
      <c r="AU130" s="237" t="s">
        <v>161</v>
      </c>
      <c r="AY130" s="14" t="s">
        <v>154</v>
      </c>
      <c r="BE130" s="238">
        <f>IF(N130="základná",J130,0)</f>
        <v>0</v>
      </c>
      <c r="BF130" s="238">
        <f>IF(N130="znížená",J130,0)</f>
        <v>0</v>
      </c>
      <c r="BG130" s="238">
        <f>IF(N130="zákl. prenesená",J130,0)</f>
        <v>0</v>
      </c>
      <c r="BH130" s="238">
        <f>IF(N130="zníž. prenesená",J130,0)</f>
        <v>0</v>
      </c>
      <c r="BI130" s="238">
        <f>IF(N130="nulová",J130,0)</f>
        <v>0</v>
      </c>
      <c r="BJ130" s="14" t="s">
        <v>161</v>
      </c>
      <c r="BK130" s="239">
        <f>ROUND(I130*H130,3)</f>
        <v>0</v>
      </c>
      <c r="BL130" s="14" t="s">
        <v>160</v>
      </c>
      <c r="BM130" s="237" t="s">
        <v>177</v>
      </c>
    </row>
    <row r="131" s="2" customFormat="1" ht="16.5" customHeight="1">
      <c r="A131" s="35"/>
      <c r="B131" s="36"/>
      <c r="C131" s="226" t="s">
        <v>178</v>
      </c>
      <c r="D131" s="226" t="s">
        <v>156</v>
      </c>
      <c r="E131" s="227" t="s">
        <v>182</v>
      </c>
      <c r="F131" s="228" t="s">
        <v>183</v>
      </c>
      <c r="G131" s="229" t="s">
        <v>159</v>
      </c>
      <c r="H131" s="230">
        <v>13.534000000000001</v>
      </c>
      <c r="I131" s="231"/>
      <c r="J131" s="230">
        <f>ROUND(I131*H131,3)</f>
        <v>0</v>
      </c>
      <c r="K131" s="232"/>
      <c r="L131" s="41"/>
      <c r="M131" s="233" t="s">
        <v>1</v>
      </c>
      <c r="N131" s="234" t="s">
        <v>37</v>
      </c>
      <c r="O131" s="94"/>
      <c r="P131" s="235">
        <f>O131*H131</f>
        <v>0</v>
      </c>
      <c r="Q131" s="235">
        <v>0</v>
      </c>
      <c r="R131" s="235">
        <f>Q131*H131</f>
        <v>0</v>
      </c>
      <c r="S131" s="235">
        <v>0</v>
      </c>
      <c r="T131" s="236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7" t="s">
        <v>160</v>
      </c>
      <c r="AT131" s="237" t="s">
        <v>156</v>
      </c>
      <c r="AU131" s="237" t="s">
        <v>161</v>
      </c>
      <c r="AY131" s="14" t="s">
        <v>154</v>
      </c>
      <c r="BE131" s="238">
        <f>IF(N131="základná",J131,0)</f>
        <v>0</v>
      </c>
      <c r="BF131" s="238">
        <f>IF(N131="znížená",J131,0)</f>
        <v>0</v>
      </c>
      <c r="BG131" s="238">
        <f>IF(N131="zákl. prenesená",J131,0)</f>
        <v>0</v>
      </c>
      <c r="BH131" s="238">
        <f>IF(N131="zníž. prenesená",J131,0)</f>
        <v>0</v>
      </c>
      <c r="BI131" s="238">
        <f>IF(N131="nulová",J131,0)</f>
        <v>0</v>
      </c>
      <c r="BJ131" s="14" t="s">
        <v>161</v>
      </c>
      <c r="BK131" s="239">
        <f>ROUND(I131*H131,3)</f>
        <v>0</v>
      </c>
      <c r="BL131" s="14" t="s">
        <v>160</v>
      </c>
      <c r="BM131" s="237" t="s">
        <v>181</v>
      </c>
    </row>
    <row r="132" s="2" customFormat="1" ht="16.5" customHeight="1">
      <c r="A132" s="35"/>
      <c r="B132" s="36"/>
      <c r="C132" s="226" t="s">
        <v>171</v>
      </c>
      <c r="D132" s="226" t="s">
        <v>156</v>
      </c>
      <c r="E132" s="227" t="s">
        <v>186</v>
      </c>
      <c r="F132" s="228" t="s">
        <v>187</v>
      </c>
      <c r="G132" s="229" t="s">
        <v>159</v>
      </c>
      <c r="H132" s="230">
        <v>13.534000000000001</v>
      </c>
      <c r="I132" s="231"/>
      <c r="J132" s="230">
        <f>ROUND(I132*H132,3)</f>
        <v>0</v>
      </c>
      <c r="K132" s="232"/>
      <c r="L132" s="41"/>
      <c r="M132" s="233" t="s">
        <v>1</v>
      </c>
      <c r="N132" s="234" t="s">
        <v>37</v>
      </c>
      <c r="O132" s="94"/>
      <c r="P132" s="235">
        <f>O132*H132</f>
        <v>0</v>
      </c>
      <c r="Q132" s="235">
        <v>0</v>
      </c>
      <c r="R132" s="235">
        <f>Q132*H132</f>
        <v>0</v>
      </c>
      <c r="S132" s="235">
        <v>0</v>
      </c>
      <c r="T132" s="236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7" t="s">
        <v>160</v>
      </c>
      <c r="AT132" s="237" t="s">
        <v>156</v>
      </c>
      <c r="AU132" s="237" t="s">
        <v>161</v>
      </c>
      <c r="AY132" s="14" t="s">
        <v>154</v>
      </c>
      <c r="BE132" s="238">
        <f>IF(N132="základná",J132,0)</f>
        <v>0</v>
      </c>
      <c r="BF132" s="238">
        <f>IF(N132="znížená",J132,0)</f>
        <v>0</v>
      </c>
      <c r="BG132" s="238">
        <f>IF(N132="zákl. prenesená",J132,0)</f>
        <v>0</v>
      </c>
      <c r="BH132" s="238">
        <f>IF(N132="zníž. prenesená",J132,0)</f>
        <v>0</v>
      </c>
      <c r="BI132" s="238">
        <f>IF(N132="nulová",J132,0)</f>
        <v>0</v>
      </c>
      <c r="BJ132" s="14" t="s">
        <v>161</v>
      </c>
      <c r="BK132" s="239">
        <f>ROUND(I132*H132,3)</f>
        <v>0</v>
      </c>
      <c r="BL132" s="14" t="s">
        <v>160</v>
      </c>
      <c r="BM132" s="237" t="s">
        <v>184</v>
      </c>
    </row>
    <row r="133" s="2" customFormat="1" ht="24.15" customHeight="1">
      <c r="A133" s="35"/>
      <c r="B133" s="36"/>
      <c r="C133" s="226" t="s">
        <v>185</v>
      </c>
      <c r="D133" s="226" t="s">
        <v>156</v>
      </c>
      <c r="E133" s="227" t="s">
        <v>189</v>
      </c>
      <c r="F133" s="228" t="s">
        <v>190</v>
      </c>
      <c r="G133" s="229" t="s">
        <v>191</v>
      </c>
      <c r="H133" s="230">
        <v>21.654</v>
      </c>
      <c r="I133" s="231"/>
      <c r="J133" s="230">
        <f>ROUND(I133*H133,3)</f>
        <v>0</v>
      </c>
      <c r="K133" s="232"/>
      <c r="L133" s="41"/>
      <c r="M133" s="233" t="s">
        <v>1</v>
      </c>
      <c r="N133" s="234" t="s">
        <v>37</v>
      </c>
      <c r="O133" s="94"/>
      <c r="P133" s="235">
        <f>O133*H133</f>
        <v>0</v>
      </c>
      <c r="Q133" s="235">
        <v>0</v>
      </c>
      <c r="R133" s="235">
        <f>Q133*H133</f>
        <v>0</v>
      </c>
      <c r="S133" s="235">
        <v>0</v>
      </c>
      <c r="T133" s="236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7" t="s">
        <v>160</v>
      </c>
      <c r="AT133" s="237" t="s">
        <v>156</v>
      </c>
      <c r="AU133" s="237" t="s">
        <v>161</v>
      </c>
      <c r="AY133" s="14" t="s">
        <v>154</v>
      </c>
      <c r="BE133" s="238">
        <f>IF(N133="základná",J133,0)</f>
        <v>0</v>
      </c>
      <c r="BF133" s="238">
        <f>IF(N133="znížená",J133,0)</f>
        <v>0</v>
      </c>
      <c r="BG133" s="238">
        <f>IF(N133="zákl. prenesená",J133,0)</f>
        <v>0</v>
      </c>
      <c r="BH133" s="238">
        <f>IF(N133="zníž. prenesená",J133,0)</f>
        <v>0</v>
      </c>
      <c r="BI133" s="238">
        <f>IF(N133="nulová",J133,0)</f>
        <v>0</v>
      </c>
      <c r="BJ133" s="14" t="s">
        <v>161</v>
      </c>
      <c r="BK133" s="239">
        <f>ROUND(I133*H133,3)</f>
        <v>0</v>
      </c>
      <c r="BL133" s="14" t="s">
        <v>160</v>
      </c>
      <c r="BM133" s="237" t="s">
        <v>188</v>
      </c>
    </row>
    <row r="134" s="12" customFormat="1" ht="22.8" customHeight="1">
      <c r="A134" s="12"/>
      <c r="B134" s="210"/>
      <c r="C134" s="211"/>
      <c r="D134" s="212" t="s">
        <v>70</v>
      </c>
      <c r="E134" s="224" t="s">
        <v>161</v>
      </c>
      <c r="F134" s="224" t="s">
        <v>500</v>
      </c>
      <c r="G134" s="211"/>
      <c r="H134" s="211"/>
      <c r="I134" s="214"/>
      <c r="J134" s="225">
        <f>BK134</f>
        <v>0</v>
      </c>
      <c r="K134" s="211"/>
      <c r="L134" s="216"/>
      <c r="M134" s="217"/>
      <c r="N134" s="218"/>
      <c r="O134" s="218"/>
      <c r="P134" s="219">
        <f>SUM(P135:P136)</f>
        <v>0</v>
      </c>
      <c r="Q134" s="218"/>
      <c r="R134" s="219">
        <f>SUM(R135:R136)</f>
        <v>0</v>
      </c>
      <c r="S134" s="218"/>
      <c r="T134" s="220">
        <f>SUM(T135:T136)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1" t="s">
        <v>79</v>
      </c>
      <c r="AT134" s="222" t="s">
        <v>70</v>
      </c>
      <c r="AU134" s="222" t="s">
        <v>79</v>
      </c>
      <c r="AY134" s="221" t="s">
        <v>154</v>
      </c>
      <c r="BK134" s="223">
        <f>SUM(BK135:BK136)</f>
        <v>0</v>
      </c>
    </row>
    <row r="135" s="2" customFormat="1" ht="24.15" customHeight="1">
      <c r="A135" s="35"/>
      <c r="B135" s="36"/>
      <c r="C135" s="226" t="s">
        <v>112</v>
      </c>
      <c r="D135" s="226" t="s">
        <v>156</v>
      </c>
      <c r="E135" s="227" t="s">
        <v>501</v>
      </c>
      <c r="F135" s="228" t="s">
        <v>502</v>
      </c>
      <c r="G135" s="229" t="s">
        <v>159</v>
      </c>
      <c r="H135" s="230">
        <v>1.504</v>
      </c>
      <c r="I135" s="231"/>
      <c r="J135" s="230">
        <f>ROUND(I135*H135,3)</f>
        <v>0</v>
      </c>
      <c r="K135" s="232"/>
      <c r="L135" s="41"/>
      <c r="M135" s="233" t="s">
        <v>1</v>
      </c>
      <c r="N135" s="234" t="s">
        <v>37</v>
      </c>
      <c r="O135" s="94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6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7" t="s">
        <v>160</v>
      </c>
      <c r="AT135" s="237" t="s">
        <v>156</v>
      </c>
      <c r="AU135" s="237" t="s">
        <v>161</v>
      </c>
      <c r="AY135" s="14" t="s">
        <v>154</v>
      </c>
      <c r="BE135" s="238">
        <f>IF(N135="základná",J135,0)</f>
        <v>0</v>
      </c>
      <c r="BF135" s="238">
        <f>IF(N135="znížená",J135,0)</f>
        <v>0</v>
      </c>
      <c r="BG135" s="238">
        <f>IF(N135="zákl. prenesená",J135,0)</f>
        <v>0</v>
      </c>
      <c r="BH135" s="238">
        <f>IF(N135="zníž. prenesená",J135,0)</f>
        <v>0</v>
      </c>
      <c r="BI135" s="238">
        <f>IF(N135="nulová",J135,0)</f>
        <v>0</v>
      </c>
      <c r="BJ135" s="14" t="s">
        <v>161</v>
      </c>
      <c r="BK135" s="239">
        <f>ROUND(I135*H135,3)</f>
        <v>0</v>
      </c>
      <c r="BL135" s="14" t="s">
        <v>160</v>
      </c>
      <c r="BM135" s="237" t="s">
        <v>7</v>
      </c>
    </row>
    <row r="136" s="2" customFormat="1" ht="16.5" customHeight="1">
      <c r="A136" s="35"/>
      <c r="B136" s="36"/>
      <c r="C136" s="226" t="s">
        <v>115</v>
      </c>
      <c r="D136" s="226" t="s">
        <v>156</v>
      </c>
      <c r="E136" s="227" t="s">
        <v>2350</v>
      </c>
      <c r="F136" s="228" t="s">
        <v>2351</v>
      </c>
      <c r="G136" s="229" t="s">
        <v>159</v>
      </c>
      <c r="H136" s="230">
        <v>12.032</v>
      </c>
      <c r="I136" s="231"/>
      <c r="J136" s="230">
        <f>ROUND(I136*H136,3)</f>
        <v>0</v>
      </c>
      <c r="K136" s="232"/>
      <c r="L136" s="41"/>
      <c r="M136" s="233" t="s">
        <v>1</v>
      </c>
      <c r="N136" s="234" t="s">
        <v>37</v>
      </c>
      <c r="O136" s="94"/>
      <c r="P136" s="235">
        <f>O136*H136</f>
        <v>0</v>
      </c>
      <c r="Q136" s="235">
        <v>0</v>
      </c>
      <c r="R136" s="235">
        <f>Q136*H136</f>
        <v>0</v>
      </c>
      <c r="S136" s="235">
        <v>0</v>
      </c>
      <c r="T136" s="236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7" t="s">
        <v>160</v>
      </c>
      <c r="AT136" s="237" t="s">
        <v>156</v>
      </c>
      <c r="AU136" s="237" t="s">
        <v>161</v>
      </c>
      <c r="AY136" s="14" t="s">
        <v>154</v>
      </c>
      <c r="BE136" s="238">
        <f>IF(N136="základná",J136,0)</f>
        <v>0</v>
      </c>
      <c r="BF136" s="238">
        <f>IF(N136="znížená",J136,0)</f>
        <v>0</v>
      </c>
      <c r="BG136" s="238">
        <f>IF(N136="zákl. prenesená",J136,0)</f>
        <v>0</v>
      </c>
      <c r="BH136" s="238">
        <f>IF(N136="zníž. prenesená",J136,0)</f>
        <v>0</v>
      </c>
      <c r="BI136" s="238">
        <f>IF(N136="nulová",J136,0)</f>
        <v>0</v>
      </c>
      <c r="BJ136" s="14" t="s">
        <v>161</v>
      </c>
      <c r="BK136" s="239">
        <f>ROUND(I136*H136,3)</f>
        <v>0</v>
      </c>
      <c r="BL136" s="14" t="s">
        <v>160</v>
      </c>
      <c r="BM136" s="237" t="s">
        <v>194</v>
      </c>
    </row>
    <row r="137" s="12" customFormat="1" ht="22.8" customHeight="1">
      <c r="A137" s="12"/>
      <c r="B137" s="210"/>
      <c r="C137" s="211"/>
      <c r="D137" s="212" t="s">
        <v>70</v>
      </c>
      <c r="E137" s="224" t="s">
        <v>375</v>
      </c>
      <c r="F137" s="224" t="s">
        <v>376</v>
      </c>
      <c r="G137" s="211"/>
      <c r="H137" s="211"/>
      <c r="I137" s="214"/>
      <c r="J137" s="225">
        <f>BK137</f>
        <v>0</v>
      </c>
      <c r="K137" s="211"/>
      <c r="L137" s="216"/>
      <c r="M137" s="217"/>
      <c r="N137" s="218"/>
      <c r="O137" s="218"/>
      <c r="P137" s="219">
        <f>P138</f>
        <v>0</v>
      </c>
      <c r="Q137" s="218"/>
      <c r="R137" s="219">
        <f>R138</f>
        <v>0</v>
      </c>
      <c r="S137" s="218"/>
      <c r="T137" s="220">
        <f>T138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1" t="s">
        <v>79</v>
      </c>
      <c r="AT137" s="222" t="s">
        <v>70</v>
      </c>
      <c r="AU137" s="222" t="s">
        <v>79</v>
      </c>
      <c r="AY137" s="221" t="s">
        <v>154</v>
      </c>
      <c r="BK137" s="223">
        <f>BK138</f>
        <v>0</v>
      </c>
    </row>
    <row r="138" s="2" customFormat="1" ht="24.15" customHeight="1">
      <c r="A138" s="35"/>
      <c r="B138" s="36"/>
      <c r="C138" s="226" t="s">
        <v>177</v>
      </c>
      <c r="D138" s="226" t="s">
        <v>156</v>
      </c>
      <c r="E138" s="227" t="s">
        <v>2352</v>
      </c>
      <c r="F138" s="228" t="s">
        <v>2353</v>
      </c>
      <c r="G138" s="229" t="s">
        <v>191</v>
      </c>
      <c r="H138" s="230">
        <v>5.0179999999999998</v>
      </c>
      <c r="I138" s="231"/>
      <c r="J138" s="230">
        <f>ROUND(I138*H138,3)</f>
        <v>0</v>
      </c>
      <c r="K138" s="232"/>
      <c r="L138" s="41"/>
      <c r="M138" s="233" t="s">
        <v>1</v>
      </c>
      <c r="N138" s="234" t="s">
        <v>37</v>
      </c>
      <c r="O138" s="94"/>
      <c r="P138" s="235">
        <f>O138*H138</f>
        <v>0</v>
      </c>
      <c r="Q138" s="235">
        <v>0</v>
      </c>
      <c r="R138" s="235">
        <f>Q138*H138</f>
        <v>0</v>
      </c>
      <c r="S138" s="235">
        <v>0</v>
      </c>
      <c r="T138" s="236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7" t="s">
        <v>160</v>
      </c>
      <c r="AT138" s="237" t="s">
        <v>156</v>
      </c>
      <c r="AU138" s="237" t="s">
        <v>161</v>
      </c>
      <c r="AY138" s="14" t="s">
        <v>154</v>
      </c>
      <c r="BE138" s="238">
        <f>IF(N138="základná",J138,0)</f>
        <v>0</v>
      </c>
      <c r="BF138" s="238">
        <f>IF(N138="znížená",J138,0)</f>
        <v>0</v>
      </c>
      <c r="BG138" s="238">
        <f>IF(N138="zákl. prenesená",J138,0)</f>
        <v>0</v>
      </c>
      <c r="BH138" s="238">
        <f>IF(N138="zníž. prenesená",J138,0)</f>
        <v>0</v>
      </c>
      <c r="BI138" s="238">
        <f>IF(N138="nulová",J138,0)</f>
        <v>0</v>
      </c>
      <c r="BJ138" s="14" t="s">
        <v>161</v>
      </c>
      <c r="BK138" s="239">
        <f>ROUND(I138*H138,3)</f>
        <v>0</v>
      </c>
      <c r="BL138" s="14" t="s">
        <v>160</v>
      </c>
      <c r="BM138" s="237" t="s">
        <v>198</v>
      </c>
    </row>
    <row r="139" s="12" customFormat="1" ht="25.92" customHeight="1">
      <c r="A139" s="12"/>
      <c r="B139" s="210"/>
      <c r="C139" s="211"/>
      <c r="D139" s="212" t="s">
        <v>70</v>
      </c>
      <c r="E139" s="213" t="s">
        <v>384</v>
      </c>
      <c r="F139" s="213" t="s">
        <v>385</v>
      </c>
      <c r="G139" s="211"/>
      <c r="H139" s="211"/>
      <c r="I139" s="214"/>
      <c r="J139" s="215">
        <f>BK139</f>
        <v>0</v>
      </c>
      <c r="K139" s="211"/>
      <c r="L139" s="216"/>
      <c r="M139" s="217"/>
      <c r="N139" s="218"/>
      <c r="O139" s="218"/>
      <c r="P139" s="219">
        <f>P140</f>
        <v>0</v>
      </c>
      <c r="Q139" s="218"/>
      <c r="R139" s="219">
        <f>R140</f>
        <v>0</v>
      </c>
      <c r="S139" s="218"/>
      <c r="T139" s="220">
        <f>T140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21" t="s">
        <v>161</v>
      </c>
      <c r="AT139" s="222" t="s">
        <v>70</v>
      </c>
      <c r="AU139" s="222" t="s">
        <v>71</v>
      </c>
      <c r="AY139" s="221" t="s">
        <v>154</v>
      </c>
      <c r="BK139" s="223">
        <f>BK140</f>
        <v>0</v>
      </c>
    </row>
    <row r="140" s="12" customFormat="1" ht="22.8" customHeight="1">
      <c r="A140" s="12"/>
      <c r="B140" s="210"/>
      <c r="C140" s="211"/>
      <c r="D140" s="212" t="s">
        <v>70</v>
      </c>
      <c r="E140" s="224" t="s">
        <v>450</v>
      </c>
      <c r="F140" s="224" t="s">
        <v>451</v>
      </c>
      <c r="G140" s="211"/>
      <c r="H140" s="211"/>
      <c r="I140" s="214"/>
      <c r="J140" s="225">
        <f>BK140</f>
        <v>0</v>
      </c>
      <c r="K140" s="211"/>
      <c r="L140" s="216"/>
      <c r="M140" s="217"/>
      <c r="N140" s="218"/>
      <c r="O140" s="218"/>
      <c r="P140" s="219">
        <f>SUM(P141:P152)</f>
        <v>0</v>
      </c>
      <c r="Q140" s="218"/>
      <c r="R140" s="219">
        <f>SUM(R141:R152)</f>
        <v>0</v>
      </c>
      <c r="S140" s="218"/>
      <c r="T140" s="220">
        <f>SUM(T141:T152)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21" t="s">
        <v>161</v>
      </c>
      <c r="AT140" s="222" t="s">
        <v>70</v>
      </c>
      <c r="AU140" s="222" t="s">
        <v>79</v>
      </c>
      <c r="AY140" s="221" t="s">
        <v>154</v>
      </c>
      <c r="BK140" s="223">
        <f>SUM(BK141:BK152)</f>
        <v>0</v>
      </c>
    </row>
    <row r="141" s="2" customFormat="1" ht="24.15" customHeight="1">
      <c r="A141" s="35"/>
      <c r="B141" s="36"/>
      <c r="C141" s="226" t="s">
        <v>200</v>
      </c>
      <c r="D141" s="226" t="s">
        <v>156</v>
      </c>
      <c r="E141" s="227" t="s">
        <v>2354</v>
      </c>
      <c r="F141" s="228" t="s">
        <v>2355</v>
      </c>
      <c r="G141" s="229" t="s">
        <v>309</v>
      </c>
      <c r="H141" s="230">
        <v>41.600000000000001</v>
      </c>
      <c r="I141" s="231"/>
      <c r="J141" s="230">
        <f>ROUND(I141*H141,3)</f>
        <v>0</v>
      </c>
      <c r="K141" s="232"/>
      <c r="L141" s="41"/>
      <c r="M141" s="233" t="s">
        <v>1</v>
      </c>
      <c r="N141" s="234" t="s">
        <v>37</v>
      </c>
      <c r="O141" s="94"/>
      <c r="P141" s="235">
        <f>O141*H141</f>
        <v>0</v>
      </c>
      <c r="Q141" s="235">
        <v>0</v>
      </c>
      <c r="R141" s="235">
        <f>Q141*H141</f>
        <v>0</v>
      </c>
      <c r="S141" s="235">
        <v>0</v>
      </c>
      <c r="T141" s="236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7" t="s">
        <v>184</v>
      </c>
      <c r="AT141" s="237" t="s">
        <v>156</v>
      </c>
      <c r="AU141" s="237" t="s">
        <v>161</v>
      </c>
      <c r="AY141" s="14" t="s">
        <v>154</v>
      </c>
      <c r="BE141" s="238">
        <f>IF(N141="základná",J141,0)</f>
        <v>0</v>
      </c>
      <c r="BF141" s="238">
        <f>IF(N141="znížená",J141,0)</f>
        <v>0</v>
      </c>
      <c r="BG141" s="238">
        <f>IF(N141="zákl. prenesená",J141,0)</f>
        <v>0</v>
      </c>
      <c r="BH141" s="238">
        <f>IF(N141="zníž. prenesená",J141,0)</f>
        <v>0</v>
      </c>
      <c r="BI141" s="238">
        <f>IF(N141="nulová",J141,0)</f>
        <v>0</v>
      </c>
      <c r="BJ141" s="14" t="s">
        <v>161</v>
      </c>
      <c r="BK141" s="239">
        <f>ROUND(I141*H141,3)</f>
        <v>0</v>
      </c>
      <c r="BL141" s="14" t="s">
        <v>184</v>
      </c>
      <c r="BM141" s="237" t="s">
        <v>203</v>
      </c>
    </row>
    <row r="142" s="2" customFormat="1" ht="24.15" customHeight="1">
      <c r="A142" s="35"/>
      <c r="B142" s="36"/>
      <c r="C142" s="226" t="s">
        <v>181</v>
      </c>
      <c r="D142" s="226" t="s">
        <v>156</v>
      </c>
      <c r="E142" s="227" t="s">
        <v>2356</v>
      </c>
      <c r="F142" s="228" t="s">
        <v>2357</v>
      </c>
      <c r="G142" s="229" t="s">
        <v>309</v>
      </c>
      <c r="H142" s="230">
        <v>147.84999999999999</v>
      </c>
      <c r="I142" s="231"/>
      <c r="J142" s="230">
        <f>ROUND(I142*H142,3)</f>
        <v>0</v>
      </c>
      <c r="K142" s="232"/>
      <c r="L142" s="41"/>
      <c r="M142" s="233" t="s">
        <v>1</v>
      </c>
      <c r="N142" s="234" t="s">
        <v>37</v>
      </c>
      <c r="O142" s="94"/>
      <c r="P142" s="235">
        <f>O142*H142</f>
        <v>0</v>
      </c>
      <c r="Q142" s="235">
        <v>0</v>
      </c>
      <c r="R142" s="235">
        <f>Q142*H142</f>
        <v>0</v>
      </c>
      <c r="S142" s="235">
        <v>0</v>
      </c>
      <c r="T142" s="236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7" t="s">
        <v>184</v>
      </c>
      <c r="AT142" s="237" t="s">
        <v>156</v>
      </c>
      <c r="AU142" s="237" t="s">
        <v>161</v>
      </c>
      <c r="AY142" s="14" t="s">
        <v>154</v>
      </c>
      <c r="BE142" s="238">
        <f>IF(N142="základná",J142,0)</f>
        <v>0</v>
      </c>
      <c r="BF142" s="238">
        <f>IF(N142="znížená",J142,0)</f>
        <v>0</v>
      </c>
      <c r="BG142" s="238">
        <f>IF(N142="zákl. prenesená",J142,0)</f>
        <v>0</v>
      </c>
      <c r="BH142" s="238">
        <f>IF(N142="zníž. prenesená",J142,0)</f>
        <v>0</v>
      </c>
      <c r="BI142" s="238">
        <f>IF(N142="nulová",J142,0)</f>
        <v>0</v>
      </c>
      <c r="BJ142" s="14" t="s">
        <v>161</v>
      </c>
      <c r="BK142" s="239">
        <f>ROUND(I142*H142,3)</f>
        <v>0</v>
      </c>
      <c r="BL142" s="14" t="s">
        <v>184</v>
      </c>
      <c r="BM142" s="237" t="s">
        <v>206</v>
      </c>
    </row>
    <row r="143" s="2" customFormat="1" ht="16.5" customHeight="1">
      <c r="A143" s="35"/>
      <c r="B143" s="36"/>
      <c r="C143" s="240" t="s">
        <v>207</v>
      </c>
      <c r="D143" s="240" t="s">
        <v>195</v>
      </c>
      <c r="E143" s="241" t="s">
        <v>2358</v>
      </c>
      <c r="F143" s="242" t="s">
        <v>2359</v>
      </c>
      <c r="G143" s="243" t="s">
        <v>2360</v>
      </c>
      <c r="H143" s="244">
        <v>6</v>
      </c>
      <c r="I143" s="245"/>
      <c r="J143" s="244">
        <f>ROUND(I143*H143,3)</f>
        <v>0</v>
      </c>
      <c r="K143" s="246"/>
      <c r="L143" s="247"/>
      <c r="M143" s="248" t="s">
        <v>1</v>
      </c>
      <c r="N143" s="249" t="s">
        <v>37</v>
      </c>
      <c r="O143" s="94"/>
      <c r="P143" s="235">
        <f>O143*H143</f>
        <v>0</v>
      </c>
      <c r="Q143" s="235">
        <v>0</v>
      </c>
      <c r="R143" s="235">
        <f>Q143*H143</f>
        <v>0</v>
      </c>
      <c r="S143" s="235">
        <v>0</v>
      </c>
      <c r="T143" s="236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7" t="s">
        <v>213</v>
      </c>
      <c r="AT143" s="237" t="s">
        <v>195</v>
      </c>
      <c r="AU143" s="237" t="s">
        <v>161</v>
      </c>
      <c r="AY143" s="14" t="s">
        <v>154</v>
      </c>
      <c r="BE143" s="238">
        <f>IF(N143="základná",J143,0)</f>
        <v>0</v>
      </c>
      <c r="BF143" s="238">
        <f>IF(N143="znížená",J143,0)</f>
        <v>0</v>
      </c>
      <c r="BG143" s="238">
        <f>IF(N143="zákl. prenesená",J143,0)</f>
        <v>0</v>
      </c>
      <c r="BH143" s="238">
        <f>IF(N143="zníž. prenesená",J143,0)</f>
        <v>0</v>
      </c>
      <c r="BI143" s="238">
        <f>IF(N143="nulová",J143,0)</f>
        <v>0</v>
      </c>
      <c r="BJ143" s="14" t="s">
        <v>161</v>
      </c>
      <c r="BK143" s="239">
        <f>ROUND(I143*H143,3)</f>
        <v>0</v>
      </c>
      <c r="BL143" s="14" t="s">
        <v>184</v>
      </c>
      <c r="BM143" s="237" t="s">
        <v>210</v>
      </c>
    </row>
    <row r="144" s="2" customFormat="1" ht="16.5" customHeight="1">
      <c r="A144" s="35"/>
      <c r="B144" s="36"/>
      <c r="C144" s="240" t="s">
        <v>184</v>
      </c>
      <c r="D144" s="240" t="s">
        <v>195</v>
      </c>
      <c r="E144" s="241" t="s">
        <v>2361</v>
      </c>
      <c r="F144" s="242" t="s">
        <v>2362</v>
      </c>
      <c r="G144" s="243" t="s">
        <v>309</v>
      </c>
      <c r="H144" s="244">
        <v>443.55000000000001</v>
      </c>
      <c r="I144" s="245"/>
      <c r="J144" s="244">
        <f>ROUND(I144*H144,3)</f>
        <v>0</v>
      </c>
      <c r="K144" s="246"/>
      <c r="L144" s="247"/>
      <c r="M144" s="248" t="s">
        <v>1</v>
      </c>
      <c r="N144" s="249" t="s">
        <v>37</v>
      </c>
      <c r="O144" s="94"/>
      <c r="P144" s="235">
        <f>O144*H144</f>
        <v>0</v>
      </c>
      <c r="Q144" s="235">
        <v>0</v>
      </c>
      <c r="R144" s="235">
        <f>Q144*H144</f>
        <v>0</v>
      </c>
      <c r="S144" s="235">
        <v>0</v>
      </c>
      <c r="T144" s="236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7" t="s">
        <v>213</v>
      </c>
      <c r="AT144" s="237" t="s">
        <v>195</v>
      </c>
      <c r="AU144" s="237" t="s">
        <v>161</v>
      </c>
      <c r="AY144" s="14" t="s">
        <v>154</v>
      </c>
      <c r="BE144" s="238">
        <f>IF(N144="základná",J144,0)</f>
        <v>0</v>
      </c>
      <c r="BF144" s="238">
        <f>IF(N144="znížená",J144,0)</f>
        <v>0</v>
      </c>
      <c r="BG144" s="238">
        <f>IF(N144="zákl. prenesená",J144,0)</f>
        <v>0</v>
      </c>
      <c r="BH144" s="238">
        <f>IF(N144="zníž. prenesená",J144,0)</f>
        <v>0</v>
      </c>
      <c r="BI144" s="238">
        <f>IF(N144="nulová",J144,0)</f>
        <v>0</v>
      </c>
      <c r="BJ144" s="14" t="s">
        <v>161</v>
      </c>
      <c r="BK144" s="239">
        <f>ROUND(I144*H144,3)</f>
        <v>0</v>
      </c>
      <c r="BL144" s="14" t="s">
        <v>184</v>
      </c>
      <c r="BM144" s="237" t="s">
        <v>213</v>
      </c>
    </row>
    <row r="145" s="2" customFormat="1" ht="24.15" customHeight="1">
      <c r="A145" s="35"/>
      <c r="B145" s="36"/>
      <c r="C145" s="226" t="s">
        <v>214</v>
      </c>
      <c r="D145" s="226" t="s">
        <v>156</v>
      </c>
      <c r="E145" s="227" t="s">
        <v>2363</v>
      </c>
      <c r="F145" s="228" t="s">
        <v>2364</v>
      </c>
      <c r="G145" s="229" t="s">
        <v>262</v>
      </c>
      <c r="H145" s="230">
        <v>34</v>
      </c>
      <c r="I145" s="231"/>
      <c r="J145" s="230">
        <f>ROUND(I145*H145,3)</f>
        <v>0</v>
      </c>
      <c r="K145" s="232"/>
      <c r="L145" s="41"/>
      <c r="M145" s="233" t="s">
        <v>1</v>
      </c>
      <c r="N145" s="234" t="s">
        <v>37</v>
      </c>
      <c r="O145" s="94"/>
      <c r="P145" s="235">
        <f>O145*H145</f>
        <v>0</v>
      </c>
      <c r="Q145" s="235">
        <v>0</v>
      </c>
      <c r="R145" s="235">
        <f>Q145*H145</f>
        <v>0</v>
      </c>
      <c r="S145" s="235">
        <v>0</v>
      </c>
      <c r="T145" s="236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7" t="s">
        <v>184</v>
      </c>
      <c r="AT145" s="237" t="s">
        <v>156</v>
      </c>
      <c r="AU145" s="237" t="s">
        <v>161</v>
      </c>
      <c r="AY145" s="14" t="s">
        <v>154</v>
      </c>
      <c r="BE145" s="238">
        <f>IF(N145="základná",J145,0)</f>
        <v>0</v>
      </c>
      <c r="BF145" s="238">
        <f>IF(N145="znížená",J145,0)</f>
        <v>0</v>
      </c>
      <c r="BG145" s="238">
        <f>IF(N145="zákl. prenesená",J145,0)</f>
        <v>0</v>
      </c>
      <c r="BH145" s="238">
        <f>IF(N145="zníž. prenesená",J145,0)</f>
        <v>0</v>
      </c>
      <c r="BI145" s="238">
        <f>IF(N145="nulová",J145,0)</f>
        <v>0</v>
      </c>
      <c r="BJ145" s="14" t="s">
        <v>161</v>
      </c>
      <c r="BK145" s="239">
        <f>ROUND(I145*H145,3)</f>
        <v>0</v>
      </c>
      <c r="BL145" s="14" t="s">
        <v>184</v>
      </c>
      <c r="BM145" s="237" t="s">
        <v>217</v>
      </c>
    </row>
    <row r="146" s="2" customFormat="1" ht="16.5" customHeight="1">
      <c r="A146" s="35"/>
      <c r="B146" s="36"/>
      <c r="C146" s="240" t="s">
        <v>188</v>
      </c>
      <c r="D146" s="240" t="s">
        <v>195</v>
      </c>
      <c r="E146" s="241" t="s">
        <v>2365</v>
      </c>
      <c r="F146" s="242" t="s">
        <v>2366</v>
      </c>
      <c r="G146" s="243" t="s">
        <v>262</v>
      </c>
      <c r="H146" s="244">
        <v>34</v>
      </c>
      <c r="I146" s="245"/>
      <c r="J146" s="244">
        <f>ROUND(I146*H146,3)</f>
        <v>0</v>
      </c>
      <c r="K146" s="246"/>
      <c r="L146" s="247"/>
      <c r="M146" s="248" t="s">
        <v>1</v>
      </c>
      <c r="N146" s="249" t="s">
        <v>37</v>
      </c>
      <c r="O146" s="94"/>
      <c r="P146" s="235">
        <f>O146*H146</f>
        <v>0</v>
      </c>
      <c r="Q146" s="235">
        <v>0</v>
      </c>
      <c r="R146" s="235">
        <f>Q146*H146</f>
        <v>0</v>
      </c>
      <c r="S146" s="235">
        <v>0</v>
      </c>
      <c r="T146" s="236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7" t="s">
        <v>213</v>
      </c>
      <c r="AT146" s="237" t="s">
        <v>195</v>
      </c>
      <c r="AU146" s="237" t="s">
        <v>161</v>
      </c>
      <c r="AY146" s="14" t="s">
        <v>154</v>
      </c>
      <c r="BE146" s="238">
        <f>IF(N146="základná",J146,0)</f>
        <v>0</v>
      </c>
      <c r="BF146" s="238">
        <f>IF(N146="znížená",J146,0)</f>
        <v>0</v>
      </c>
      <c r="BG146" s="238">
        <f>IF(N146="zákl. prenesená",J146,0)</f>
        <v>0</v>
      </c>
      <c r="BH146" s="238">
        <f>IF(N146="zníž. prenesená",J146,0)</f>
        <v>0</v>
      </c>
      <c r="BI146" s="238">
        <f>IF(N146="nulová",J146,0)</f>
        <v>0</v>
      </c>
      <c r="BJ146" s="14" t="s">
        <v>161</v>
      </c>
      <c r="BK146" s="239">
        <f>ROUND(I146*H146,3)</f>
        <v>0</v>
      </c>
      <c r="BL146" s="14" t="s">
        <v>184</v>
      </c>
      <c r="BM146" s="237" t="s">
        <v>220</v>
      </c>
    </row>
    <row r="147" s="2" customFormat="1" ht="24.15" customHeight="1">
      <c r="A147" s="35"/>
      <c r="B147" s="36"/>
      <c r="C147" s="226" t="s">
        <v>221</v>
      </c>
      <c r="D147" s="226" t="s">
        <v>156</v>
      </c>
      <c r="E147" s="227" t="s">
        <v>2367</v>
      </c>
      <c r="F147" s="228" t="s">
        <v>2368</v>
      </c>
      <c r="G147" s="229" t="s">
        <v>262</v>
      </c>
      <c r="H147" s="230">
        <v>60</v>
      </c>
      <c r="I147" s="231"/>
      <c r="J147" s="230">
        <f>ROUND(I147*H147,3)</f>
        <v>0</v>
      </c>
      <c r="K147" s="232"/>
      <c r="L147" s="41"/>
      <c r="M147" s="233" t="s">
        <v>1</v>
      </c>
      <c r="N147" s="234" t="s">
        <v>37</v>
      </c>
      <c r="O147" s="94"/>
      <c r="P147" s="235">
        <f>O147*H147</f>
        <v>0</v>
      </c>
      <c r="Q147" s="235">
        <v>0</v>
      </c>
      <c r="R147" s="235">
        <f>Q147*H147</f>
        <v>0</v>
      </c>
      <c r="S147" s="235">
        <v>0</v>
      </c>
      <c r="T147" s="236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7" t="s">
        <v>184</v>
      </c>
      <c r="AT147" s="237" t="s">
        <v>156</v>
      </c>
      <c r="AU147" s="237" t="s">
        <v>161</v>
      </c>
      <c r="AY147" s="14" t="s">
        <v>154</v>
      </c>
      <c r="BE147" s="238">
        <f>IF(N147="základná",J147,0)</f>
        <v>0</v>
      </c>
      <c r="BF147" s="238">
        <f>IF(N147="znížená",J147,0)</f>
        <v>0</v>
      </c>
      <c r="BG147" s="238">
        <f>IF(N147="zákl. prenesená",J147,0)</f>
        <v>0</v>
      </c>
      <c r="BH147" s="238">
        <f>IF(N147="zníž. prenesená",J147,0)</f>
        <v>0</v>
      </c>
      <c r="BI147" s="238">
        <f>IF(N147="nulová",J147,0)</f>
        <v>0</v>
      </c>
      <c r="BJ147" s="14" t="s">
        <v>161</v>
      </c>
      <c r="BK147" s="239">
        <f>ROUND(I147*H147,3)</f>
        <v>0</v>
      </c>
      <c r="BL147" s="14" t="s">
        <v>184</v>
      </c>
      <c r="BM147" s="237" t="s">
        <v>224</v>
      </c>
    </row>
    <row r="148" s="2" customFormat="1" ht="21.75" customHeight="1">
      <c r="A148" s="35"/>
      <c r="B148" s="36"/>
      <c r="C148" s="240" t="s">
        <v>7</v>
      </c>
      <c r="D148" s="240" t="s">
        <v>195</v>
      </c>
      <c r="E148" s="241" t="s">
        <v>2369</v>
      </c>
      <c r="F148" s="242" t="s">
        <v>2370</v>
      </c>
      <c r="G148" s="243" t="s">
        <v>262</v>
      </c>
      <c r="H148" s="244">
        <v>60</v>
      </c>
      <c r="I148" s="245"/>
      <c r="J148" s="244">
        <f>ROUND(I148*H148,3)</f>
        <v>0</v>
      </c>
      <c r="K148" s="246"/>
      <c r="L148" s="247"/>
      <c r="M148" s="248" t="s">
        <v>1</v>
      </c>
      <c r="N148" s="249" t="s">
        <v>37</v>
      </c>
      <c r="O148" s="94"/>
      <c r="P148" s="235">
        <f>O148*H148</f>
        <v>0</v>
      </c>
      <c r="Q148" s="235">
        <v>0</v>
      </c>
      <c r="R148" s="235">
        <f>Q148*H148</f>
        <v>0</v>
      </c>
      <c r="S148" s="235">
        <v>0</v>
      </c>
      <c r="T148" s="236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7" t="s">
        <v>213</v>
      </c>
      <c r="AT148" s="237" t="s">
        <v>195</v>
      </c>
      <c r="AU148" s="237" t="s">
        <v>161</v>
      </c>
      <c r="AY148" s="14" t="s">
        <v>154</v>
      </c>
      <c r="BE148" s="238">
        <f>IF(N148="základná",J148,0)</f>
        <v>0</v>
      </c>
      <c r="BF148" s="238">
        <f>IF(N148="znížená",J148,0)</f>
        <v>0</v>
      </c>
      <c r="BG148" s="238">
        <f>IF(N148="zákl. prenesená",J148,0)</f>
        <v>0</v>
      </c>
      <c r="BH148" s="238">
        <f>IF(N148="zníž. prenesená",J148,0)</f>
        <v>0</v>
      </c>
      <c r="BI148" s="238">
        <f>IF(N148="nulová",J148,0)</f>
        <v>0</v>
      </c>
      <c r="BJ148" s="14" t="s">
        <v>161</v>
      </c>
      <c r="BK148" s="239">
        <f>ROUND(I148*H148,3)</f>
        <v>0</v>
      </c>
      <c r="BL148" s="14" t="s">
        <v>184</v>
      </c>
      <c r="BM148" s="237" t="s">
        <v>227</v>
      </c>
    </row>
    <row r="149" s="2" customFormat="1" ht="37.8" customHeight="1">
      <c r="A149" s="35"/>
      <c r="B149" s="36"/>
      <c r="C149" s="226" t="s">
        <v>228</v>
      </c>
      <c r="D149" s="226" t="s">
        <v>156</v>
      </c>
      <c r="E149" s="227" t="s">
        <v>2371</v>
      </c>
      <c r="F149" s="228" t="s">
        <v>2372</v>
      </c>
      <c r="G149" s="229" t="s">
        <v>262</v>
      </c>
      <c r="H149" s="230">
        <v>1</v>
      </c>
      <c r="I149" s="231"/>
      <c r="J149" s="230">
        <f>ROUND(I149*H149,3)</f>
        <v>0</v>
      </c>
      <c r="K149" s="232"/>
      <c r="L149" s="41"/>
      <c r="M149" s="233" t="s">
        <v>1</v>
      </c>
      <c r="N149" s="234" t="s">
        <v>37</v>
      </c>
      <c r="O149" s="94"/>
      <c r="P149" s="235">
        <f>O149*H149</f>
        <v>0</v>
      </c>
      <c r="Q149" s="235">
        <v>0</v>
      </c>
      <c r="R149" s="235">
        <f>Q149*H149</f>
        <v>0</v>
      </c>
      <c r="S149" s="235">
        <v>0</v>
      </c>
      <c r="T149" s="236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7" t="s">
        <v>184</v>
      </c>
      <c r="AT149" s="237" t="s">
        <v>156</v>
      </c>
      <c r="AU149" s="237" t="s">
        <v>161</v>
      </c>
      <c r="AY149" s="14" t="s">
        <v>154</v>
      </c>
      <c r="BE149" s="238">
        <f>IF(N149="základná",J149,0)</f>
        <v>0</v>
      </c>
      <c r="BF149" s="238">
        <f>IF(N149="znížená",J149,0)</f>
        <v>0</v>
      </c>
      <c r="BG149" s="238">
        <f>IF(N149="zákl. prenesená",J149,0)</f>
        <v>0</v>
      </c>
      <c r="BH149" s="238">
        <f>IF(N149="zníž. prenesená",J149,0)</f>
        <v>0</v>
      </c>
      <c r="BI149" s="238">
        <f>IF(N149="nulová",J149,0)</f>
        <v>0</v>
      </c>
      <c r="BJ149" s="14" t="s">
        <v>161</v>
      </c>
      <c r="BK149" s="239">
        <f>ROUND(I149*H149,3)</f>
        <v>0</v>
      </c>
      <c r="BL149" s="14" t="s">
        <v>184</v>
      </c>
      <c r="BM149" s="237" t="s">
        <v>231</v>
      </c>
    </row>
    <row r="150" s="2" customFormat="1" ht="16.5" customHeight="1">
      <c r="A150" s="35"/>
      <c r="B150" s="36"/>
      <c r="C150" s="240" t="s">
        <v>194</v>
      </c>
      <c r="D150" s="240" t="s">
        <v>195</v>
      </c>
      <c r="E150" s="241" t="s">
        <v>2373</v>
      </c>
      <c r="F150" s="242" t="s">
        <v>2374</v>
      </c>
      <c r="G150" s="243" t="s">
        <v>262</v>
      </c>
      <c r="H150" s="244">
        <v>1</v>
      </c>
      <c r="I150" s="245"/>
      <c r="J150" s="244">
        <f>ROUND(I150*H150,3)</f>
        <v>0</v>
      </c>
      <c r="K150" s="246"/>
      <c r="L150" s="247"/>
      <c r="M150" s="248" t="s">
        <v>1</v>
      </c>
      <c r="N150" s="249" t="s">
        <v>37</v>
      </c>
      <c r="O150" s="94"/>
      <c r="P150" s="235">
        <f>O150*H150</f>
        <v>0</v>
      </c>
      <c r="Q150" s="235">
        <v>0</v>
      </c>
      <c r="R150" s="235">
        <f>Q150*H150</f>
        <v>0</v>
      </c>
      <c r="S150" s="235">
        <v>0</v>
      </c>
      <c r="T150" s="236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7" t="s">
        <v>213</v>
      </c>
      <c r="AT150" s="237" t="s">
        <v>195</v>
      </c>
      <c r="AU150" s="237" t="s">
        <v>161</v>
      </c>
      <c r="AY150" s="14" t="s">
        <v>154</v>
      </c>
      <c r="BE150" s="238">
        <f>IF(N150="základná",J150,0)</f>
        <v>0</v>
      </c>
      <c r="BF150" s="238">
        <f>IF(N150="znížená",J150,0)</f>
        <v>0</v>
      </c>
      <c r="BG150" s="238">
        <f>IF(N150="zákl. prenesená",J150,0)</f>
        <v>0</v>
      </c>
      <c r="BH150" s="238">
        <f>IF(N150="zníž. prenesená",J150,0)</f>
        <v>0</v>
      </c>
      <c r="BI150" s="238">
        <f>IF(N150="nulová",J150,0)</f>
        <v>0</v>
      </c>
      <c r="BJ150" s="14" t="s">
        <v>161</v>
      </c>
      <c r="BK150" s="239">
        <f>ROUND(I150*H150,3)</f>
        <v>0</v>
      </c>
      <c r="BL150" s="14" t="s">
        <v>184</v>
      </c>
      <c r="BM150" s="237" t="s">
        <v>234</v>
      </c>
    </row>
    <row r="151" s="2" customFormat="1" ht="24.15" customHeight="1">
      <c r="A151" s="35"/>
      <c r="B151" s="36"/>
      <c r="C151" s="226" t="s">
        <v>235</v>
      </c>
      <c r="D151" s="226" t="s">
        <v>156</v>
      </c>
      <c r="E151" s="227" t="s">
        <v>2375</v>
      </c>
      <c r="F151" s="228" t="s">
        <v>2376</v>
      </c>
      <c r="G151" s="229" t="s">
        <v>708</v>
      </c>
      <c r="H151" s="231"/>
      <c r="I151" s="231"/>
      <c r="J151" s="230">
        <f>ROUND(I151*H151,3)</f>
        <v>0</v>
      </c>
      <c r="K151" s="232"/>
      <c r="L151" s="41"/>
      <c r="M151" s="233" t="s">
        <v>1</v>
      </c>
      <c r="N151" s="234" t="s">
        <v>37</v>
      </c>
      <c r="O151" s="94"/>
      <c r="P151" s="235">
        <f>O151*H151</f>
        <v>0</v>
      </c>
      <c r="Q151" s="235">
        <v>0</v>
      </c>
      <c r="R151" s="235">
        <f>Q151*H151</f>
        <v>0</v>
      </c>
      <c r="S151" s="235">
        <v>0</v>
      </c>
      <c r="T151" s="236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7" t="s">
        <v>184</v>
      </c>
      <c r="AT151" s="237" t="s">
        <v>156</v>
      </c>
      <c r="AU151" s="237" t="s">
        <v>161</v>
      </c>
      <c r="AY151" s="14" t="s">
        <v>154</v>
      </c>
      <c r="BE151" s="238">
        <f>IF(N151="základná",J151,0)</f>
        <v>0</v>
      </c>
      <c r="BF151" s="238">
        <f>IF(N151="znížená",J151,0)</f>
        <v>0</v>
      </c>
      <c r="BG151" s="238">
        <f>IF(N151="zákl. prenesená",J151,0)</f>
        <v>0</v>
      </c>
      <c r="BH151" s="238">
        <f>IF(N151="zníž. prenesená",J151,0)</f>
        <v>0</v>
      </c>
      <c r="BI151" s="238">
        <f>IF(N151="nulová",J151,0)</f>
        <v>0</v>
      </c>
      <c r="BJ151" s="14" t="s">
        <v>161</v>
      </c>
      <c r="BK151" s="239">
        <f>ROUND(I151*H151,3)</f>
        <v>0</v>
      </c>
      <c r="BL151" s="14" t="s">
        <v>184</v>
      </c>
      <c r="BM151" s="237" t="s">
        <v>238</v>
      </c>
    </row>
    <row r="152" s="2" customFormat="1" ht="24.15" customHeight="1">
      <c r="A152" s="35"/>
      <c r="B152" s="36"/>
      <c r="C152" s="226" t="s">
        <v>198</v>
      </c>
      <c r="D152" s="226" t="s">
        <v>156</v>
      </c>
      <c r="E152" s="227" t="s">
        <v>1003</v>
      </c>
      <c r="F152" s="228" t="s">
        <v>1004</v>
      </c>
      <c r="G152" s="229" t="s">
        <v>708</v>
      </c>
      <c r="H152" s="231"/>
      <c r="I152" s="231"/>
      <c r="J152" s="230">
        <f>ROUND(I152*H152,3)</f>
        <v>0</v>
      </c>
      <c r="K152" s="232"/>
      <c r="L152" s="41"/>
      <c r="M152" s="250" t="s">
        <v>1</v>
      </c>
      <c r="N152" s="251" t="s">
        <v>37</v>
      </c>
      <c r="O152" s="252"/>
      <c r="P152" s="253">
        <f>O152*H152</f>
        <v>0</v>
      </c>
      <c r="Q152" s="253">
        <v>0</v>
      </c>
      <c r="R152" s="253">
        <f>Q152*H152</f>
        <v>0</v>
      </c>
      <c r="S152" s="253">
        <v>0</v>
      </c>
      <c r="T152" s="254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7" t="s">
        <v>184</v>
      </c>
      <c r="AT152" s="237" t="s">
        <v>156</v>
      </c>
      <c r="AU152" s="237" t="s">
        <v>161</v>
      </c>
      <c r="AY152" s="14" t="s">
        <v>154</v>
      </c>
      <c r="BE152" s="238">
        <f>IF(N152="základná",J152,0)</f>
        <v>0</v>
      </c>
      <c r="BF152" s="238">
        <f>IF(N152="znížená",J152,0)</f>
        <v>0</v>
      </c>
      <c r="BG152" s="238">
        <f>IF(N152="zákl. prenesená",J152,0)</f>
        <v>0</v>
      </c>
      <c r="BH152" s="238">
        <f>IF(N152="zníž. prenesená",J152,0)</f>
        <v>0</v>
      </c>
      <c r="BI152" s="238">
        <f>IF(N152="nulová",J152,0)</f>
        <v>0</v>
      </c>
      <c r="BJ152" s="14" t="s">
        <v>161</v>
      </c>
      <c r="BK152" s="239">
        <f>ROUND(I152*H152,3)</f>
        <v>0</v>
      </c>
      <c r="BL152" s="14" t="s">
        <v>184</v>
      </c>
      <c r="BM152" s="237" t="s">
        <v>241</v>
      </c>
    </row>
    <row r="153" s="2" customFormat="1" ht="6.96" customHeight="1">
      <c r="A153" s="35"/>
      <c r="B153" s="69"/>
      <c r="C153" s="70"/>
      <c r="D153" s="70"/>
      <c r="E153" s="70"/>
      <c r="F153" s="70"/>
      <c r="G153" s="70"/>
      <c r="H153" s="70"/>
      <c r="I153" s="70"/>
      <c r="J153" s="70"/>
      <c r="K153" s="70"/>
      <c r="L153" s="41"/>
      <c r="M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</row>
  </sheetData>
  <sheetProtection sheet="1" autoFilter="0" formatColumns="0" formatRows="0" objects="1" scenarios="1" spinCount="100000" saltValue="FKBXjhbh/HvpCOSR6/7oolchLbmZO9ZimKkdQbyn7lIx8XllCBxerQnwYgqgPBXEAth25lzhUIY3Fs6cQJOGKw==" hashValue="h4xt735iMIn45i/AwmpRME0YZsW77BLPhTPCSNBkRtfoGO/ko8KelLWw7Y/VW2xm1JROwtC/GuKVQ3kvzt4AkQ==" algorithmName="SHA-512" password="CC35"/>
  <autoFilter ref="C121:K152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80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71</v>
      </c>
    </row>
    <row r="4" s="1" customFormat="1" ht="24.96" customHeight="1">
      <c r="B4" s="17"/>
      <c r="D4" s="141" t="s">
        <v>118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14</v>
      </c>
      <c r="L6" s="17"/>
    </row>
    <row r="7" s="1" customFormat="1" ht="16.5" customHeight="1">
      <c r="B7" s="17"/>
      <c r="E7" s="144" t="str">
        <f>'Rekapitulácia stavby'!K6</f>
        <v>Denný stacionár v meste Tlmače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119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120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16</v>
      </c>
      <c r="E11" s="35"/>
      <c r="F11" s="146" t="s">
        <v>1</v>
      </c>
      <c r="G11" s="35"/>
      <c r="H11" s="35"/>
      <c r="I11" s="143" t="s">
        <v>17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18</v>
      </c>
      <c r="E12" s="35"/>
      <c r="F12" s="146" t="s">
        <v>19</v>
      </c>
      <c r="G12" s="35"/>
      <c r="H12" s="35"/>
      <c r="I12" s="143" t="s">
        <v>20</v>
      </c>
      <c r="J12" s="147" t="str">
        <f>'Rekapitulácia stavby'!AN8</f>
        <v>29. 6. 2022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22</v>
      </c>
      <c r="E14" s="35"/>
      <c r="F14" s="35"/>
      <c r="G14" s="35"/>
      <c r="H14" s="35"/>
      <c r="I14" s="143" t="s">
        <v>23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24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25</v>
      </c>
      <c r="E17" s="35"/>
      <c r="F17" s="35"/>
      <c r="G17" s="35"/>
      <c r="H17" s="35"/>
      <c r="I17" s="143" t="s">
        <v>23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24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27</v>
      </c>
      <c r="E20" s="35"/>
      <c r="F20" s="35"/>
      <c r="G20" s="35"/>
      <c r="H20" s="35"/>
      <c r="I20" s="143" t="s">
        <v>23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24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29</v>
      </c>
      <c r="E23" s="35"/>
      <c r="F23" s="35"/>
      <c r="G23" s="35"/>
      <c r="H23" s="35"/>
      <c r="I23" s="143" t="s">
        <v>23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24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30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31</v>
      </c>
      <c r="E30" s="35"/>
      <c r="F30" s="35"/>
      <c r="G30" s="35"/>
      <c r="H30" s="35"/>
      <c r="I30" s="35"/>
      <c r="J30" s="154">
        <f>ROUND(J130, 3)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33</v>
      </c>
      <c r="G32" s="35"/>
      <c r="H32" s="35"/>
      <c r="I32" s="155" t="s">
        <v>32</v>
      </c>
      <c r="J32" s="155" t="s">
        <v>34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35</v>
      </c>
      <c r="E33" s="157" t="s">
        <v>36</v>
      </c>
      <c r="F33" s="158">
        <f>ROUND((SUM(BE130:BE227)),  3)</f>
        <v>0</v>
      </c>
      <c r="G33" s="159"/>
      <c r="H33" s="159"/>
      <c r="I33" s="160">
        <v>0.20000000000000001</v>
      </c>
      <c r="J33" s="158">
        <f>ROUND(((SUM(BE130:BE227))*I33),  3)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37</v>
      </c>
      <c r="F34" s="158">
        <f>ROUND((SUM(BF130:BF227)),  3)</f>
        <v>0</v>
      </c>
      <c r="G34" s="159"/>
      <c r="H34" s="159"/>
      <c r="I34" s="160">
        <v>0.20000000000000001</v>
      </c>
      <c r="J34" s="158">
        <f>ROUND(((SUM(BF130:BF227))*I34),  3)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38</v>
      </c>
      <c r="F35" s="161">
        <f>ROUND((SUM(BG130:BG227)),  3)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39</v>
      </c>
      <c r="F36" s="161">
        <f>ROUND((SUM(BH130:BH227)),  3)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40</v>
      </c>
      <c r="F37" s="158">
        <f>ROUND((SUM(BI130:BI227)),  3)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41</v>
      </c>
      <c r="E39" s="165"/>
      <c r="F39" s="165"/>
      <c r="G39" s="166" t="s">
        <v>42</v>
      </c>
      <c r="H39" s="167" t="s">
        <v>43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44</v>
      </c>
      <c r="E50" s="171"/>
      <c r="F50" s="171"/>
      <c r="G50" s="170" t="s">
        <v>45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46</v>
      </c>
      <c r="E61" s="173"/>
      <c r="F61" s="174" t="s">
        <v>47</v>
      </c>
      <c r="G61" s="172" t="s">
        <v>46</v>
      </c>
      <c r="H61" s="173"/>
      <c r="I61" s="173"/>
      <c r="J61" s="175" t="s">
        <v>47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48</v>
      </c>
      <c r="E65" s="176"/>
      <c r="F65" s="176"/>
      <c r="G65" s="170" t="s">
        <v>49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46</v>
      </c>
      <c r="E76" s="173"/>
      <c r="F76" s="174" t="s">
        <v>47</v>
      </c>
      <c r="G76" s="172" t="s">
        <v>46</v>
      </c>
      <c r="H76" s="173"/>
      <c r="I76" s="173"/>
      <c r="J76" s="175" t="s">
        <v>47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121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1" t="str">
        <f>E7</f>
        <v>Denný stacionár v meste Tlmače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119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01 - SO 01 Búracie práce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18</v>
      </c>
      <c r="D89" s="37"/>
      <c r="E89" s="37"/>
      <c r="F89" s="24" t="str">
        <f>F12</f>
        <v xml:space="preserve"> </v>
      </c>
      <c r="G89" s="37"/>
      <c r="H89" s="37"/>
      <c r="I89" s="29" t="s">
        <v>20</v>
      </c>
      <c r="J89" s="82" t="str">
        <f>IF(J12="","",J12)</f>
        <v>29. 6. 2022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22</v>
      </c>
      <c r="D91" s="37"/>
      <c r="E91" s="37"/>
      <c r="F91" s="24" t="str">
        <f>E15</f>
        <v xml:space="preserve"> </v>
      </c>
      <c r="G91" s="37"/>
      <c r="H91" s="37"/>
      <c r="I91" s="29" t="s">
        <v>27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25</v>
      </c>
      <c r="D92" s="37"/>
      <c r="E92" s="37"/>
      <c r="F92" s="24" t="str">
        <f>IF(E18="","",E18)</f>
        <v>Vyplň údaj</v>
      </c>
      <c r="G92" s="37"/>
      <c r="H92" s="37"/>
      <c r="I92" s="29" t="s">
        <v>29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122</v>
      </c>
      <c r="D94" s="183"/>
      <c r="E94" s="183"/>
      <c r="F94" s="183"/>
      <c r="G94" s="183"/>
      <c r="H94" s="183"/>
      <c r="I94" s="183"/>
      <c r="J94" s="184" t="s">
        <v>123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124</v>
      </c>
      <c r="D96" s="37"/>
      <c r="E96" s="37"/>
      <c r="F96" s="37"/>
      <c r="G96" s="37"/>
      <c r="H96" s="37"/>
      <c r="I96" s="37"/>
      <c r="J96" s="113">
        <f>J130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125</v>
      </c>
    </row>
    <row r="97" s="9" customFormat="1" ht="24.96" customHeight="1">
      <c r="A97" s="9"/>
      <c r="B97" s="186"/>
      <c r="C97" s="187"/>
      <c r="D97" s="188" t="s">
        <v>126</v>
      </c>
      <c r="E97" s="189"/>
      <c r="F97" s="189"/>
      <c r="G97" s="189"/>
      <c r="H97" s="189"/>
      <c r="I97" s="189"/>
      <c r="J97" s="190">
        <f>J131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127</v>
      </c>
      <c r="E98" s="195"/>
      <c r="F98" s="195"/>
      <c r="G98" s="195"/>
      <c r="H98" s="195"/>
      <c r="I98" s="195"/>
      <c r="J98" s="196">
        <f>J132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2"/>
      <c r="C99" s="193"/>
      <c r="D99" s="194" t="s">
        <v>128</v>
      </c>
      <c r="E99" s="195"/>
      <c r="F99" s="195"/>
      <c r="G99" s="195"/>
      <c r="H99" s="195"/>
      <c r="I99" s="195"/>
      <c r="J99" s="196">
        <f>J145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2"/>
      <c r="C100" s="193"/>
      <c r="D100" s="194" t="s">
        <v>129</v>
      </c>
      <c r="E100" s="195"/>
      <c r="F100" s="195"/>
      <c r="G100" s="195"/>
      <c r="H100" s="195"/>
      <c r="I100" s="195"/>
      <c r="J100" s="196">
        <f>J195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86"/>
      <c r="C101" s="187"/>
      <c r="D101" s="188" t="s">
        <v>130</v>
      </c>
      <c r="E101" s="189"/>
      <c r="F101" s="189"/>
      <c r="G101" s="189"/>
      <c r="H101" s="189"/>
      <c r="I101" s="189"/>
      <c r="J101" s="190">
        <f>J198</f>
        <v>0</v>
      </c>
      <c r="K101" s="187"/>
      <c r="L101" s="191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2"/>
      <c r="C102" s="193"/>
      <c r="D102" s="194" t="s">
        <v>131</v>
      </c>
      <c r="E102" s="195"/>
      <c r="F102" s="195"/>
      <c r="G102" s="195"/>
      <c r="H102" s="195"/>
      <c r="I102" s="195"/>
      <c r="J102" s="196">
        <f>J199</f>
        <v>0</v>
      </c>
      <c r="K102" s="193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2"/>
      <c r="C103" s="193"/>
      <c r="D103" s="194" t="s">
        <v>132</v>
      </c>
      <c r="E103" s="195"/>
      <c r="F103" s="195"/>
      <c r="G103" s="195"/>
      <c r="H103" s="195"/>
      <c r="I103" s="195"/>
      <c r="J103" s="196">
        <f>J202</f>
        <v>0</v>
      </c>
      <c r="K103" s="193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2"/>
      <c r="C104" s="193"/>
      <c r="D104" s="194" t="s">
        <v>133</v>
      </c>
      <c r="E104" s="195"/>
      <c r="F104" s="195"/>
      <c r="G104" s="195"/>
      <c r="H104" s="195"/>
      <c r="I104" s="195"/>
      <c r="J104" s="196">
        <f>J204</f>
        <v>0</v>
      </c>
      <c r="K104" s="193"/>
      <c r="L104" s="19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2"/>
      <c r="C105" s="193"/>
      <c r="D105" s="194" t="s">
        <v>134</v>
      </c>
      <c r="E105" s="195"/>
      <c r="F105" s="195"/>
      <c r="G105" s="195"/>
      <c r="H105" s="195"/>
      <c r="I105" s="195"/>
      <c r="J105" s="196">
        <f>J208</f>
        <v>0</v>
      </c>
      <c r="K105" s="193"/>
      <c r="L105" s="19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2"/>
      <c r="C106" s="193"/>
      <c r="D106" s="194" t="s">
        <v>135</v>
      </c>
      <c r="E106" s="195"/>
      <c r="F106" s="195"/>
      <c r="G106" s="195"/>
      <c r="H106" s="195"/>
      <c r="I106" s="195"/>
      <c r="J106" s="196">
        <f>J211</f>
        <v>0</v>
      </c>
      <c r="K106" s="193"/>
      <c r="L106" s="19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2"/>
      <c r="C107" s="193"/>
      <c r="D107" s="194" t="s">
        <v>136</v>
      </c>
      <c r="E107" s="195"/>
      <c r="F107" s="195"/>
      <c r="G107" s="195"/>
      <c r="H107" s="195"/>
      <c r="I107" s="195"/>
      <c r="J107" s="196">
        <f>J218</f>
        <v>0</v>
      </c>
      <c r="K107" s="193"/>
      <c r="L107" s="19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2"/>
      <c r="C108" s="193"/>
      <c r="D108" s="194" t="s">
        <v>137</v>
      </c>
      <c r="E108" s="195"/>
      <c r="F108" s="195"/>
      <c r="G108" s="195"/>
      <c r="H108" s="195"/>
      <c r="I108" s="195"/>
      <c r="J108" s="196">
        <f>J220</f>
        <v>0</v>
      </c>
      <c r="K108" s="193"/>
      <c r="L108" s="19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2"/>
      <c r="C109" s="193"/>
      <c r="D109" s="194" t="s">
        <v>138</v>
      </c>
      <c r="E109" s="195"/>
      <c r="F109" s="195"/>
      <c r="G109" s="195"/>
      <c r="H109" s="195"/>
      <c r="I109" s="195"/>
      <c r="J109" s="196">
        <f>J223</f>
        <v>0</v>
      </c>
      <c r="K109" s="193"/>
      <c r="L109" s="19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2"/>
      <c r="C110" s="193"/>
      <c r="D110" s="194" t="s">
        <v>139</v>
      </c>
      <c r="E110" s="195"/>
      <c r="F110" s="195"/>
      <c r="G110" s="195"/>
      <c r="H110" s="195"/>
      <c r="I110" s="195"/>
      <c r="J110" s="196">
        <f>J225</f>
        <v>0</v>
      </c>
      <c r="K110" s="193"/>
      <c r="L110" s="197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69"/>
      <c r="C112" s="70"/>
      <c r="D112" s="70"/>
      <c r="E112" s="70"/>
      <c r="F112" s="70"/>
      <c r="G112" s="70"/>
      <c r="H112" s="70"/>
      <c r="I112" s="70"/>
      <c r="J112" s="70"/>
      <c r="K112" s="70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6" s="2" customFormat="1" ht="6.96" customHeight="1">
      <c r="A116" s="35"/>
      <c r="B116" s="71"/>
      <c r="C116" s="72"/>
      <c r="D116" s="72"/>
      <c r="E116" s="72"/>
      <c r="F116" s="72"/>
      <c r="G116" s="72"/>
      <c r="H116" s="72"/>
      <c r="I116" s="72"/>
      <c r="J116" s="72"/>
      <c r="K116" s="72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24.96" customHeight="1">
      <c r="A117" s="35"/>
      <c r="B117" s="36"/>
      <c r="C117" s="20" t="s">
        <v>140</v>
      </c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2" customHeight="1">
      <c r="A119" s="35"/>
      <c r="B119" s="36"/>
      <c r="C119" s="29" t="s">
        <v>14</v>
      </c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6.5" customHeight="1">
      <c r="A120" s="35"/>
      <c r="B120" s="36"/>
      <c r="C120" s="37"/>
      <c r="D120" s="37"/>
      <c r="E120" s="181" t="str">
        <f>E7</f>
        <v>Denný stacionár v meste Tlmače</v>
      </c>
      <c r="F120" s="29"/>
      <c r="G120" s="29"/>
      <c r="H120" s="29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2" customHeight="1">
      <c r="A121" s="35"/>
      <c r="B121" s="36"/>
      <c r="C121" s="29" t="s">
        <v>119</v>
      </c>
      <c r="D121" s="37"/>
      <c r="E121" s="37"/>
      <c r="F121" s="37"/>
      <c r="G121" s="37"/>
      <c r="H121" s="37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6.5" customHeight="1">
      <c r="A122" s="35"/>
      <c r="B122" s="36"/>
      <c r="C122" s="37"/>
      <c r="D122" s="37"/>
      <c r="E122" s="79" t="str">
        <f>E9</f>
        <v>01 - SO 01 Búracie práce</v>
      </c>
      <c r="F122" s="37"/>
      <c r="G122" s="37"/>
      <c r="H122" s="37"/>
      <c r="I122" s="37"/>
      <c r="J122" s="37"/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6.96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2" customHeight="1">
      <c r="A124" s="35"/>
      <c r="B124" s="36"/>
      <c r="C124" s="29" t="s">
        <v>18</v>
      </c>
      <c r="D124" s="37"/>
      <c r="E124" s="37"/>
      <c r="F124" s="24" t="str">
        <f>F12</f>
        <v xml:space="preserve"> </v>
      </c>
      <c r="G124" s="37"/>
      <c r="H124" s="37"/>
      <c r="I124" s="29" t="s">
        <v>20</v>
      </c>
      <c r="J124" s="82" t="str">
        <f>IF(J12="","",J12)</f>
        <v>29. 6. 2022</v>
      </c>
      <c r="K124" s="37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6.96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6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5.15" customHeight="1">
      <c r="A126" s="35"/>
      <c r="B126" s="36"/>
      <c r="C126" s="29" t="s">
        <v>22</v>
      </c>
      <c r="D126" s="37"/>
      <c r="E126" s="37"/>
      <c r="F126" s="24" t="str">
        <f>E15</f>
        <v xml:space="preserve"> </v>
      </c>
      <c r="G126" s="37"/>
      <c r="H126" s="37"/>
      <c r="I126" s="29" t="s">
        <v>27</v>
      </c>
      <c r="J126" s="33" t="str">
        <f>E21</f>
        <v xml:space="preserve"> </v>
      </c>
      <c r="K126" s="37"/>
      <c r="L126" s="6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5.15" customHeight="1">
      <c r="A127" s="35"/>
      <c r="B127" s="36"/>
      <c r="C127" s="29" t="s">
        <v>25</v>
      </c>
      <c r="D127" s="37"/>
      <c r="E127" s="37"/>
      <c r="F127" s="24" t="str">
        <f>IF(E18="","",E18)</f>
        <v>Vyplň údaj</v>
      </c>
      <c r="G127" s="37"/>
      <c r="H127" s="37"/>
      <c r="I127" s="29" t="s">
        <v>29</v>
      </c>
      <c r="J127" s="33" t="str">
        <f>E24</f>
        <v xml:space="preserve"> </v>
      </c>
      <c r="K127" s="37"/>
      <c r="L127" s="66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10.32" customHeight="1">
      <c r="A128" s="35"/>
      <c r="B128" s="36"/>
      <c r="C128" s="37"/>
      <c r="D128" s="37"/>
      <c r="E128" s="37"/>
      <c r="F128" s="37"/>
      <c r="G128" s="37"/>
      <c r="H128" s="37"/>
      <c r="I128" s="37"/>
      <c r="J128" s="37"/>
      <c r="K128" s="37"/>
      <c r="L128" s="66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11" customFormat="1" ht="29.28" customHeight="1">
      <c r="A129" s="198"/>
      <c r="B129" s="199"/>
      <c r="C129" s="200" t="s">
        <v>141</v>
      </c>
      <c r="D129" s="201" t="s">
        <v>56</v>
      </c>
      <c r="E129" s="201" t="s">
        <v>52</v>
      </c>
      <c r="F129" s="201" t="s">
        <v>53</v>
      </c>
      <c r="G129" s="201" t="s">
        <v>142</v>
      </c>
      <c r="H129" s="201" t="s">
        <v>143</v>
      </c>
      <c r="I129" s="201" t="s">
        <v>144</v>
      </c>
      <c r="J129" s="202" t="s">
        <v>123</v>
      </c>
      <c r="K129" s="203" t="s">
        <v>145</v>
      </c>
      <c r="L129" s="204"/>
      <c r="M129" s="103" t="s">
        <v>1</v>
      </c>
      <c r="N129" s="104" t="s">
        <v>35</v>
      </c>
      <c r="O129" s="104" t="s">
        <v>146</v>
      </c>
      <c r="P129" s="104" t="s">
        <v>147</v>
      </c>
      <c r="Q129" s="104" t="s">
        <v>148</v>
      </c>
      <c r="R129" s="104" t="s">
        <v>149</v>
      </c>
      <c r="S129" s="104" t="s">
        <v>150</v>
      </c>
      <c r="T129" s="105" t="s">
        <v>151</v>
      </c>
      <c r="U129" s="198"/>
      <c r="V129" s="198"/>
      <c r="W129" s="198"/>
      <c r="X129" s="198"/>
      <c r="Y129" s="198"/>
      <c r="Z129" s="198"/>
      <c r="AA129" s="198"/>
      <c r="AB129" s="198"/>
      <c r="AC129" s="198"/>
      <c r="AD129" s="198"/>
      <c r="AE129" s="198"/>
    </row>
    <row r="130" s="2" customFormat="1" ht="22.8" customHeight="1">
      <c r="A130" s="35"/>
      <c r="B130" s="36"/>
      <c r="C130" s="110" t="s">
        <v>124</v>
      </c>
      <c r="D130" s="37"/>
      <c r="E130" s="37"/>
      <c r="F130" s="37"/>
      <c r="G130" s="37"/>
      <c r="H130" s="37"/>
      <c r="I130" s="37"/>
      <c r="J130" s="205">
        <f>BK130</f>
        <v>0</v>
      </c>
      <c r="K130" s="37"/>
      <c r="L130" s="41"/>
      <c r="M130" s="106"/>
      <c r="N130" s="206"/>
      <c r="O130" s="107"/>
      <c r="P130" s="207">
        <f>P131+P198</f>
        <v>0</v>
      </c>
      <c r="Q130" s="107"/>
      <c r="R130" s="207">
        <f>R131+R198</f>
        <v>0</v>
      </c>
      <c r="S130" s="107"/>
      <c r="T130" s="208">
        <f>T131+T198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4" t="s">
        <v>70</v>
      </c>
      <c r="AU130" s="14" t="s">
        <v>125</v>
      </c>
      <c r="BK130" s="209">
        <f>BK131+BK198</f>
        <v>0</v>
      </c>
    </row>
    <row r="131" s="12" customFormat="1" ht="25.92" customHeight="1">
      <c r="A131" s="12"/>
      <c r="B131" s="210"/>
      <c r="C131" s="211"/>
      <c r="D131" s="212" t="s">
        <v>70</v>
      </c>
      <c r="E131" s="213" t="s">
        <v>152</v>
      </c>
      <c r="F131" s="213" t="s">
        <v>153</v>
      </c>
      <c r="G131" s="211"/>
      <c r="H131" s="211"/>
      <c r="I131" s="214"/>
      <c r="J131" s="215">
        <f>BK131</f>
        <v>0</v>
      </c>
      <c r="K131" s="211"/>
      <c r="L131" s="216"/>
      <c r="M131" s="217"/>
      <c r="N131" s="218"/>
      <c r="O131" s="218"/>
      <c r="P131" s="219">
        <f>P132+P145+P195</f>
        <v>0</v>
      </c>
      <c r="Q131" s="218"/>
      <c r="R131" s="219">
        <f>R132+R145+R195</f>
        <v>0</v>
      </c>
      <c r="S131" s="218"/>
      <c r="T131" s="220">
        <f>T132+T145+T195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1" t="s">
        <v>79</v>
      </c>
      <c r="AT131" s="222" t="s">
        <v>70</v>
      </c>
      <c r="AU131" s="222" t="s">
        <v>71</v>
      </c>
      <c r="AY131" s="221" t="s">
        <v>154</v>
      </c>
      <c r="BK131" s="223">
        <f>BK132+BK145+BK195</f>
        <v>0</v>
      </c>
    </row>
    <row r="132" s="12" customFormat="1" ht="22.8" customHeight="1">
      <c r="A132" s="12"/>
      <c r="B132" s="210"/>
      <c r="C132" s="211"/>
      <c r="D132" s="212" t="s">
        <v>70</v>
      </c>
      <c r="E132" s="224" t="s">
        <v>79</v>
      </c>
      <c r="F132" s="224" t="s">
        <v>155</v>
      </c>
      <c r="G132" s="211"/>
      <c r="H132" s="211"/>
      <c r="I132" s="214"/>
      <c r="J132" s="225">
        <f>BK132</f>
        <v>0</v>
      </c>
      <c r="K132" s="211"/>
      <c r="L132" s="216"/>
      <c r="M132" s="217"/>
      <c r="N132" s="218"/>
      <c r="O132" s="218"/>
      <c r="P132" s="219">
        <f>SUM(P133:P144)</f>
        <v>0</v>
      </c>
      <c r="Q132" s="218"/>
      <c r="R132" s="219">
        <f>SUM(R133:R144)</f>
        <v>0</v>
      </c>
      <c r="S132" s="218"/>
      <c r="T132" s="220">
        <f>SUM(T133:T144)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1" t="s">
        <v>79</v>
      </c>
      <c r="AT132" s="222" t="s">
        <v>70</v>
      </c>
      <c r="AU132" s="222" t="s">
        <v>79</v>
      </c>
      <c r="AY132" s="221" t="s">
        <v>154</v>
      </c>
      <c r="BK132" s="223">
        <f>SUM(BK133:BK144)</f>
        <v>0</v>
      </c>
    </row>
    <row r="133" s="2" customFormat="1" ht="33" customHeight="1">
      <c r="A133" s="35"/>
      <c r="B133" s="36"/>
      <c r="C133" s="226" t="s">
        <v>79</v>
      </c>
      <c r="D133" s="226" t="s">
        <v>156</v>
      </c>
      <c r="E133" s="227" t="s">
        <v>157</v>
      </c>
      <c r="F133" s="228" t="s">
        <v>158</v>
      </c>
      <c r="G133" s="229" t="s">
        <v>159</v>
      </c>
      <c r="H133" s="230">
        <v>39.433999999999998</v>
      </c>
      <c r="I133" s="231"/>
      <c r="J133" s="230">
        <f>ROUND(I133*H133,3)</f>
        <v>0</v>
      </c>
      <c r="K133" s="232"/>
      <c r="L133" s="41"/>
      <c r="M133" s="233" t="s">
        <v>1</v>
      </c>
      <c r="N133" s="234" t="s">
        <v>37</v>
      </c>
      <c r="O133" s="94"/>
      <c r="P133" s="235">
        <f>O133*H133</f>
        <v>0</v>
      </c>
      <c r="Q133" s="235">
        <v>0</v>
      </c>
      <c r="R133" s="235">
        <f>Q133*H133</f>
        <v>0</v>
      </c>
      <c r="S133" s="235">
        <v>0</v>
      </c>
      <c r="T133" s="236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7" t="s">
        <v>160</v>
      </c>
      <c r="AT133" s="237" t="s">
        <v>156</v>
      </c>
      <c r="AU133" s="237" t="s">
        <v>161</v>
      </c>
      <c r="AY133" s="14" t="s">
        <v>154</v>
      </c>
      <c r="BE133" s="238">
        <f>IF(N133="základná",J133,0)</f>
        <v>0</v>
      </c>
      <c r="BF133" s="238">
        <f>IF(N133="znížená",J133,0)</f>
        <v>0</v>
      </c>
      <c r="BG133" s="238">
        <f>IF(N133="zákl. prenesená",J133,0)</f>
        <v>0</v>
      </c>
      <c r="BH133" s="238">
        <f>IF(N133="zníž. prenesená",J133,0)</f>
        <v>0</v>
      </c>
      <c r="BI133" s="238">
        <f>IF(N133="nulová",J133,0)</f>
        <v>0</v>
      </c>
      <c r="BJ133" s="14" t="s">
        <v>161</v>
      </c>
      <c r="BK133" s="239">
        <f>ROUND(I133*H133,3)</f>
        <v>0</v>
      </c>
      <c r="BL133" s="14" t="s">
        <v>160</v>
      </c>
      <c r="BM133" s="237" t="s">
        <v>161</v>
      </c>
    </row>
    <row r="134" s="2" customFormat="1" ht="24.15" customHeight="1">
      <c r="A134" s="35"/>
      <c r="B134" s="36"/>
      <c r="C134" s="226" t="s">
        <v>161</v>
      </c>
      <c r="D134" s="226" t="s">
        <v>156</v>
      </c>
      <c r="E134" s="227" t="s">
        <v>162</v>
      </c>
      <c r="F134" s="228" t="s">
        <v>163</v>
      </c>
      <c r="G134" s="229" t="s">
        <v>159</v>
      </c>
      <c r="H134" s="230">
        <v>39.433999999999998</v>
      </c>
      <c r="I134" s="231"/>
      <c r="J134" s="230">
        <f>ROUND(I134*H134,3)</f>
        <v>0</v>
      </c>
      <c r="K134" s="232"/>
      <c r="L134" s="41"/>
      <c r="M134" s="233" t="s">
        <v>1</v>
      </c>
      <c r="N134" s="234" t="s">
        <v>37</v>
      </c>
      <c r="O134" s="94"/>
      <c r="P134" s="235">
        <f>O134*H134</f>
        <v>0</v>
      </c>
      <c r="Q134" s="235">
        <v>0</v>
      </c>
      <c r="R134" s="235">
        <f>Q134*H134</f>
        <v>0</v>
      </c>
      <c r="S134" s="235">
        <v>0</v>
      </c>
      <c r="T134" s="236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7" t="s">
        <v>160</v>
      </c>
      <c r="AT134" s="237" t="s">
        <v>156</v>
      </c>
      <c r="AU134" s="237" t="s">
        <v>161</v>
      </c>
      <c r="AY134" s="14" t="s">
        <v>154</v>
      </c>
      <c r="BE134" s="238">
        <f>IF(N134="základná",J134,0)</f>
        <v>0</v>
      </c>
      <c r="BF134" s="238">
        <f>IF(N134="znížená",J134,0)</f>
        <v>0</v>
      </c>
      <c r="BG134" s="238">
        <f>IF(N134="zákl. prenesená",J134,0)</f>
        <v>0</v>
      </c>
      <c r="BH134" s="238">
        <f>IF(N134="zníž. prenesená",J134,0)</f>
        <v>0</v>
      </c>
      <c r="BI134" s="238">
        <f>IF(N134="nulová",J134,0)</f>
        <v>0</v>
      </c>
      <c r="BJ134" s="14" t="s">
        <v>161</v>
      </c>
      <c r="BK134" s="239">
        <f>ROUND(I134*H134,3)</f>
        <v>0</v>
      </c>
      <c r="BL134" s="14" t="s">
        <v>160</v>
      </c>
      <c r="BM134" s="237" t="s">
        <v>160</v>
      </c>
    </row>
    <row r="135" s="2" customFormat="1" ht="24.15" customHeight="1">
      <c r="A135" s="35"/>
      <c r="B135" s="36"/>
      <c r="C135" s="226" t="s">
        <v>164</v>
      </c>
      <c r="D135" s="226" t="s">
        <v>156</v>
      </c>
      <c r="E135" s="227" t="s">
        <v>165</v>
      </c>
      <c r="F135" s="228" t="s">
        <v>166</v>
      </c>
      <c r="G135" s="229" t="s">
        <v>167</v>
      </c>
      <c r="H135" s="230">
        <v>150</v>
      </c>
      <c r="I135" s="231"/>
      <c r="J135" s="230">
        <f>ROUND(I135*H135,3)</f>
        <v>0</v>
      </c>
      <c r="K135" s="232"/>
      <c r="L135" s="41"/>
      <c r="M135" s="233" t="s">
        <v>1</v>
      </c>
      <c r="N135" s="234" t="s">
        <v>37</v>
      </c>
      <c r="O135" s="94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6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7" t="s">
        <v>160</v>
      </c>
      <c r="AT135" s="237" t="s">
        <v>156</v>
      </c>
      <c r="AU135" s="237" t="s">
        <v>161</v>
      </c>
      <c r="AY135" s="14" t="s">
        <v>154</v>
      </c>
      <c r="BE135" s="238">
        <f>IF(N135="základná",J135,0)</f>
        <v>0</v>
      </c>
      <c r="BF135" s="238">
        <f>IF(N135="znížená",J135,0)</f>
        <v>0</v>
      </c>
      <c r="BG135" s="238">
        <f>IF(N135="zákl. prenesená",J135,0)</f>
        <v>0</v>
      </c>
      <c r="BH135" s="238">
        <f>IF(N135="zníž. prenesená",J135,0)</f>
        <v>0</v>
      </c>
      <c r="BI135" s="238">
        <f>IF(N135="nulová",J135,0)</f>
        <v>0</v>
      </c>
      <c r="BJ135" s="14" t="s">
        <v>161</v>
      </c>
      <c r="BK135" s="239">
        <f>ROUND(I135*H135,3)</f>
        <v>0</v>
      </c>
      <c r="BL135" s="14" t="s">
        <v>160</v>
      </c>
      <c r="BM135" s="237" t="s">
        <v>168</v>
      </c>
    </row>
    <row r="136" s="2" customFormat="1" ht="37.8" customHeight="1">
      <c r="A136" s="35"/>
      <c r="B136" s="36"/>
      <c r="C136" s="226" t="s">
        <v>160</v>
      </c>
      <c r="D136" s="226" t="s">
        <v>156</v>
      </c>
      <c r="E136" s="227" t="s">
        <v>169</v>
      </c>
      <c r="F136" s="228" t="s">
        <v>170</v>
      </c>
      <c r="G136" s="229" t="s">
        <v>159</v>
      </c>
      <c r="H136" s="230">
        <v>39.433999999999998</v>
      </c>
      <c r="I136" s="231"/>
      <c r="J136" s="230">
        <f>ROUND(I136*H136,3)</f>
        <v>0</v>
      </c>
      <c r="K136" s="232"/>
      <c r="L136" s="41"/>
      <c r="M136" s="233" t="s">
        <v>1</v>
      </c>
      <c r="N136" s="234" t="s">
        <v>37</v>
      </c>
      <c r="O136" s="94"/>
      <c r="P136" s="235">
        <f>O136*H136</f>
        <v>0</v>
      </c>
      <c r="Q136" s="235">
        <v>0</v>
      </c>
      <c r="R136" s="235">
        <f>Q136*H136</f>
        <v>0</v>
      </c>
      <c r="S136" s="235">
        <v>0</v>
      </c>
      <c r="T136" s="236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7" t="s">
        <v>160</v>
      </c>
      <c r="AT136" s="237" t="s">
        <v>156</v>
      </c>
      <c r="AU136" s="237" t="s">
        <v>161</v>
      </c>
      <c r="AY136" s="14" t="s">
        <v>154</v>
      </c>
      <c r="BE136" s="238">
        <f>IF(N136="základná",J136,0)</f>
        <v>0</v>
      </c>
      <c r="BF136" s="238">
        <f>IF(N136="znížená",J136,0)</f>
        <v>0</v>
      </c>
      <c r="BG136" s="238">
        <f>IF(N136="zákl. prenesená",J136,0)</f>
        <v>0</v>
      </c>
      <c r="BH136" s="238">
        <f>IF(N136="zníž. prenesená",J136,0)</f>
        <v>0</v>
      </c>
      <c r="BI136" s="238">
        <f>IF(N136="nulová",J136,0)</f>
        <v>0</v>
      </c>
      <c r="BJ136" s="14" t="s">
        <v>161</v>
      </c>
      <c r="BK136" s="239">
        <f>ROUND(I136*H136,3)</f>
        <v>0</v>
      </c>
      <c r="BL136" s="14" t="s">
        <v>160</v>
      </c>
      <c r="BM136" s="237" t="s">
        <v>171</v>
      </c>
    </row>
    <row r="137" s="2" customFormat="1" ht="37.8" customHeight="1">
      <c r="A137" s="35"/>
      <c r="B137" s="36"/>
      <c r="C137" s="226" t="s">
        <v>172</v>
      </c>
      <c r="D137" s="226" t="s">
        <v>156</v>
      </c>
      <c r="E137" s="227" t="s">
        <v>173</v>
      </c>
      <c r="F137" s="228" t="s">
        <v>174</v>
      </c>
      <c r="G137" s="229" t="s">
        <v>159</v>
      </c>
      <c r="H137" s="230">
        <v>78.867999999999995</v>
      </c>
      <c r="I137" s="231"/>
      <c r="J137" s="230">
        <f>ROUND(I137*H137,3)</f>
        <v>0</v>
      </c>
      <c r="K137" s="232"/>
      <c r="L137" s="41"/>
      <c r="M137" s="233" t="s">
        <v>1</v>
      </c>
      <c r="N137" s="234" t="s">
        <v>37</v>
      </c>
      <c r="O137" s="94"/>
      <c r="P137" s="235">
        <f>O137*H137</f>
        <v>0</v>
      </c>
      <c r="Q137" s="235">
        <v>0</v>
      </c>
      <c r="R137" s="235">
        <f>Q137*H137</f>
        <v>0</v>
      </c>
      <c r="S137" s="235">
        <v>0</v>
      </c>
      <c r="T137" s="236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7" t="s">
        <v>160</v>
      </c>
      <c r="AT137" s="237" t="s">
        <v>156</v>
      </c>
      <c r="AU137" s="237" t="s">
        <v>161</v>
      </c>
      <c r="AY137" s="14" t="s">
        <v>154</v>
      </c>
      <c r="BE137" s="238">
        <f>IF(N137="základná",J137,0)</f>
        <v>0</v>
      </c>
      <c r="BF137" s="238">
        <f>IF(N137="znížená",J137,0)</f>
        <v>0</v>
      </c>
      <c r="BG137" s="238">
        <f>IF(N137="zákl. prenesená",J137,0)</f>
        <v>0</v>
      </c>
      <c r="BH137" s="238">
        <f>IF(N137="zníž. prenesená",J137,0)</f>
        <v>0</v>
      </c>
      <c r="BI137" s="238">
        <f>IF(N137="nulová",J137,0)</f>
        <v>0</v>
      </c>
      <c r="BJ137" s="14" t="s">
        <v>161</v>
      </c>
      <c r="BK137" s="239">
        <f>ROUND(I137*H137,3)</f>
        <v>0</v>
      </c>
      <c r="BL137" s="14" t="s">
        <v>160</v>
      </c>
      <c r="BM137" s="237" t="s">
        <v>112</v>
      </c>
    </row>
    <row r="138" s="2" customFormat="1" ht="33" customHeight="1">
      <c r="A138" s="35"/>
      <c r="B138" s="36"/>
      <c r="C138" s="226" t="s">
        <v>168</v>
      </c>
      <c r="D138" s="226" t="s">
        <v>156</v>
      </c>
      <c r="E138" s="227" t="s">
        <v>175</v>
      </c>
      <c r="F138" s="228" t="s">
        <v>176</v>
      </c>
      <c r="G138" s="229" t="s">
        <v>159</v>
      </c>
      <c r="H138" s="230">
        <v>39.433999999999998</v>
      </c>
      <c r="I138" s="231"/>
      <c r="J138" s="230">
        <f>ROUND(I138*H138,3)</f>
        <v>0</v>
      </c>
      <c r="K138" s="232"/>
      <c r="L138" s="41"/>
      <c r="M138" s="233" t="s">
        <v>1</v>
      </c>
      <c r="N138" s="234" t="s">
        <v>37</v>
      </c>
      <c r="O138" s="94"/>
      <c r="P138" s="235">
        <f>O138*H138</f>
        <v>0</v>
      </c>
      <c r="Q138" s="235">
        <v>0</v>
      </c>
      <c r="R138" s="235">
        <f>Q138*H138</f>
        <v>0</v>
      </c>
      <c r="S138" s="235">
        <v>0</v>
      </c>
      <c r="T138" s="236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7" t="s">
        <v>160</v>
      </c>
      <c r="AT138" s="237" t="s">
        <v>156</v>
      </c>
      <c r="AU138" s="237" t="s">
        <v>161</v>
      </c>
      <c r="AY138" s="14" t="s">
        <v>154</v>
      </c>
      <c r="BE138" s="238">
        <f>IF(N138="základná",J138,0)</f>
        <v>0</v>
      </c>
      <c r="BF138" s="238">
        <f>IF(N138="znížená",J138,0)</f>
        <v>0</v>
      </c>
      <c r="BG138" s="238">
        <f>IF(N138="zákl. prenesená",J138,0)</f>
        <v>0</v>
      </c>
      <c r="BH138" s="238">
        <f>IF(N138="zníž. prenesená",J138,0)</f>
        <v>0</v>
      </c>
      <c r="BI138" s="238">
        <f>IF(N138="nulová",J138,0)</f>
        <v>0</v>
      </c>
      <c r="BJ138" s="14" t="s">
        <v>161</v>
      </c>
      <c r="BK138" s="239">
        <f>ROUND(I138*H138,3)</f>
        <v>0</v>
      </c>
      <c r="BL138" s="14" t="s">
        <v>160</v>
      </c>
      <c r="BM138" s="237" t="s">
        <v>177</v>
      </c>
    </row>
    <row r="139" s="2" customFormat="1" ht="37.8" customHeight="1">
      <c r="A139" s="35"/>
      <c r="B139" s="36"/>
      <c r="C139" s="226" t="s">
        <v>178</v>
      </c>
      <c r="D139" s="226" t="s">
        <v>156</v>
      </c>
      <c r="E139" s="227" t="s">
        <v>179</v>
      </c>
      <c r="F139" s="228" t="s">
        <v>180</v>
      </c>
      <c r="G139" s="229" t="s">
        <v>159</v>
      </c>
      <c r="H139" s="230">
        <v>118.30200000000001</v>
      </c>
      <c r="I139" s="231"/>
      <c r="J139" s="230">
        <f>ROUND(I139*H139,3)</f>
        <v>0</v>
      </c>
      <c r="K139" s="232"/>
      <c r="L139" s="41"/>
      <c r="M139" s="233" t="s">
        <v>1</v>
      </c>
      <c r="N139" s="234" t="s">
        <v>37</v>
      </c>
      <c r="O139" s="94"/>
      <c r="P139" s="235">
        <f>O139*H139</f>
        <v>0</v>
      </c>
      <c r="Q139" s="235">
        <v>0</v>
      </c>
      <c r="R139" s="235">
        <f>Q139*H139</f>
        <v>0</v>
      </c>
      <c r="S139" s="235">
        <v>0</v>
      </c>
      <c r="T139" s="236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7" t="s">
        <v>160</v>
      </c>
      <c r="AT139" s="237" t="s">
        <v>156</v>
      </c>
      <c r="AU139" s="237" t="s">
        <v>161</v>
      </c>
      <c r="AY139" s="14" t="s">
        <v>154</v>
      </c>
      <c r="BE139" s="238">
        <f>IF(N139="základná",J139,0)</f>
        <v>0</v>
      </c>
      <c r="BF139" s="238">
        <f>IF(N139="znížená",J139,0)</f>
        <v>0</v>
      </c>
      <c r="BG139" s="238">
        <f>IF(N139="zákl. prenesená",J139,0)</f>
        <v>0</v>
      </c>
      <c r="BH139" s="238">
        <f>IF(N139="zníž. prenesená",J139,0)</f>
        <v>0</v>
      </c>
      <c r="BI139" s="238">
        <f>IF(N139="nulová",J139,0)</f>
        <v>0</v>
      </c>
      <c r="BJ139" s="14" t="s">
        <v>161</v>
      </c>
      <c r="BK139" s="239">
        <f>ROUND(I139*H139,3)</f>
        <v>0</v>
      </c>
      <c r="BL139" s="14" t="s">
        <v>160</v>
      </c>
      <c r="BM139" s="237" t="s">
        <v>181</v>
      </c>
    </row>
    <row r="140" s="2" customFormat="1" ht="16.5" customHeight="1">
      <c r="A140" s="35"/>
      <c r="B140" s="36"/>
      <c r="C140" s="226" t="s">
        <v>171</v>
      </c>
      <c r="D140" s="226" t="s">
        <v>156</v>
      </c>
      <c r="E140" s="227" t="s">
        <v>182</v>
      </c>
      <c r="F140" s="228" t="s">
        <v>183</v>
      </c>
      <c r="G140" s="229" t="s">
        <v>159</v>
      </c>
      <c r="H140" s="230">
        <v>39.433999999999998</v>
      </c>
      <c r="I140" s="231"/>
      <c r="J140" s="230">
        <f>ROUND(I140*H140,3)</f>
        <v>0</v>
      </c>
      <c r="K140" s="232"/>
      <c r="L140" s="41"/>
      <c r="M140" s="233" t="s">
        <v>1</v>
      </c>
      <c r="N140" s="234" t="s">
        <v>37</v>
      </c>
      <c r="O140" s="94"/>
      <c r="P140" s="235">
        <f>O140*H140</f>
        <v>0</v>
      </c>
      <c r="Q140" s="235">
        <v>0</v>
      </c>
      <c r="R140" s="235">
        <f>Q140*H140</f>
        <v>0</v>
      </c>
      <c r="S140" s="235">
        <v>0</v>
      </c>
      <c r="T140" s="236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7" t="s">
        <v>160</v>
      </c>
      <c r="AT140" s="237" t="s">
        <v>156</v>
      </c>
      <c r="AU140" s="237" t="s">
        <v>161</v>
      </c>
      <c r="AY140" s="14" t="s">
        <v>154</v>
      </c>
      <c r="BE140" s="238">
        <f>IF(N140="základná",J140,0)</f>
        <v>0</v>
      </c>
      <c r="BF140" s="238">
        <f>IF(N140="znížená",J140,0)</f>
        <v>0</v>
      </c>
      <c r="BG140" s="238">
        <f>IF(N140="zákl. prenesená",J140,0)</f>
        <v>0</v>
      </c>
      <c r="BH140" s="238">
        <f>IF(N140="zníž. prenesená",J140,0)</f>
        <v>0</v>
      </c>
      <c r="BI140" s="238">
        <f>IF(N140="nulová",J140,0)</f>
        <v>0</v>
      </c>
      <c r="BJ140" s="14" t="s">
        <v>161</v>
      </c>
      <c r="BK140" s="239">
        <f>ROUND(I140*H140,3)</f>
        <v>0</v>
      </c>
      <c r="BL140" s="14" t="s">
        <v>160</v>
      </c>
      <c r="BM140" s="237" t="s">
        <v>184</v>
      </c>
    </row>
    <row r="141" s="2" customFormat="1" ht="16.5" customHeight="1">
      <c r="A141" s="35"/>
      <c r="B141" s="36"/>
      <c r="C141" s="226" t="s">
        <v>185</v>
      </c>
      <c r="D141" s="226" t="s">
        <v>156</v>
      </c>
      <c r="E141" s="227" t="s">
        <v>186</v>
      </c>
      <c r="F141" s="228" t="s">
        <v>187</v>
      </c>
      <c r="G141" s="229" t="s">
        <v>159</v>
      </c>
      <c r="H141" s="230">
        <v>39.433999999999998</v>
      </c>
      <c r="I141" s="231"/>
      <c r="J141" s="230">
        <f>ROUND(I141*H141,3)</f>
        <v>0</v>
      </c>
      <c r="K141" s="232"/>
      <c r="L141" s="41"/>
      <c r="M141" s="233" t="s">
        <v>1</v>
      </c>
      <c r="N141" s="234" t="s">
        <v>37</v>
      </c>
      <c r="O141" s="94"/>
      <c r="P141" s="235">
        <f>O141*H141</f>
        <v>0</v>
      </c>
      <c r="Q141" s="235">
        <v>0</v>
      </c>
      <c r="R141" s="235">
        <f>Q141*H141</f>
        <v>0</v>
      </c>
      <c r="S141" s="235">
        <v>0</v>
      </c>
      <c r="T141" s="236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7" t="s">
        <v>160</v>
      </c>
      <c r="AT141" s="237" t="s">
        <v>156</v>
      </c>
      <c r="AU141" s="237" t="s">
        <v>161</v>
      </c>
      <c r="AY141" s="14" t="s">
        <v>154</v>
      </c>
      <c r="BE141" s="238">
        <f>IF(N141="základná",J141,0)</f>
        <v>0</v>
      </c>
      <c r="BF141" s="238">
        <f>IF(N141="znížená",J141,0)</f>
        <v>0</v>
      </c>
      <c r="BG141" s="238">
        <f>IF(N141="zákl. prenesená",J141,0)</f>
        <v>0</v>
      </c>
      <c r="BH141" s="238">
        <f>IF(N141="zníž. prenesená",J141,0)</f>
        <v>0</v>
      </c>
      <c r="BI141" s="238">
        <f>IF(N141="nulová",J141,0)</f>
        <v>0</v>
      </c>
      <c r="BJ141" s="14" t="s">
        <v>161</v>
      </c>
      <c r="BK141" s="239">
        <f>ROUND(I141*H141,3)</f>
        <v>0</v>
      </c>
      <c r="BL141" s="14" t="s">
        <v>160</v>
      </c>
      <c r="BM141" s="237" t="s">
        <v>188</v>
      </c>
    </row>
    <row r="142" s="2" customFormat="1" ht="24.15" customHeight="1">
      <c r="A142" s="35"/>
      <c r="B142" s="36"/>
      <c r="C142" s="226" t="s">
        <v>112</v>
      </c>
      <c r="D142" s="226" t="s">
        <v>156</v>
      </c>
      <c r="E142" s="227" t="s">
        <v>189</v>
      </c>
      <c r="F142" s="228" t="s">
        <v>190</v>
      </c>
      <c r="G142" s="229" t="s">
        <v>191</v>
      </c>
      <c r="H142" s="230">
        <v>63.094000000000001</v>
      </c>
      <c r="I142" s="231"/>
      <c r="J142" s="230">
        <f>ROUND(I142*H142,3)</f>
        <v>0</v>
      </c>
      <c r="K142" s="232"/>
      <c r="L142" s="41"/>
      <c r="M142" s="233" t="s">
        <v>1</v>
      </c>
      <c r="N142" s="234" t="s">
        <v>37</v>
      </c>
      <c r="O142" s="94"/>
      <c r="P142" s="235">
        <f>O142*H142</f>
        <v>0</v>
      </c>
      <c r="Q142" s="235">
        <v>0</v>
      </c>
      <c r="R142" s="235">
        <f>Q142*H142</f>
        <v>0</v>
      </c>
      <c r="S142" s="235">
        <v>0</v>
      </c>
      <c r="T142" s="236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7" t="s">
        <v>160</v>
      </c>
      <c r="AT142" s="237" t="s">
        <v>156</v>
      </c>
      <c r="AU142" s="237" t="s">
        <v>161</v>
      </c>
      <c r="AY142" s="14" t="s">
        <v>154</v>
      </c>
      <c r="BE142" s="238">
        <f>IF(N142="základná",J142,0)</f>
        <v>0</v>
      </c>
      <c r="BF142" s="238">
        <f>IF(N142="znížená",J142,0)</f>
        <v>0</v>
      </c>
      <c r="BG142" s="238">
        <f>IF(N142="zákl. prenesená",J142,0)</f>
        <v>0</v>
      </c>
      <c r="BH142" s="238">
        <f>IF(N142="zníž. prenesená",J142,0)</f>
        <v>0</v>
      </c>
      <c r="BI142" s="238">
        <f>IF(N142="nulová",J142,0)</f>
        <v>0</v>
      </c>
      <c r="BJ142" s="14" t="s">
        <v>161</v>
      </c>
      <c r="BK142" s="239">
        <f>ROUND(I142*H142,3)</f>
        <v>0</v>
      </c>
      <c r="BL142" s="14" t="s">
        <v>160</v>
      </c>
      <c r="BM142" s="237" t="s">
        <v>7</v>
      </c>
    </row>
    <row r="143" s="2" customFormat="1" ht="24.15" customHeight="1">
      <c r="A143" s="35"/>
      <c r="B143" s="36"/>
      <c r="C143" s="226" t="s">
        <v>115</v>
      </c>
      <c r="D143" s="226" t="s">
        <v>156</v>
      </c>
      <c r="E143" s="227" t="s">
        <v>192</v>
      </c>
      <c r="F143" s="228" t="s">
        <v>193</v>
      </c>
      <c r="G143" s="229" t="s">
        <v>159</v>
      </c>
      <c r="H143" s="230">
        <v>39.433999999999998</v>
      </c>
      <c r="I143" s="231"/>
      <c r="J143" s="230">
        <f>ROUND(I143*H143,3)</f>
        <v>0</v>
      </c>
      <c r="K143" s="232"/>
      <c r="L143" s="41"/>
      <c r="M143" s="233" t="s">
        <v>1</v>
      </c>
      <c r="N143" s="234" t="s">
        <v>37</v>
      </c>
      <c r="O143" s="94"/>
      <c r="P143" s="235">
        <f>O143*H143</f>
        <v>0</v>
      </c>
      <c r="Q143" s="235">
        <v>0</v>
      </c>
      <c r="R143" s="235">
        <f>Q143*H143</f>
        <v>0</v>
      </c>
      <c r="S143" s="235">
        <v>0</v>
      </c>
      <c r="T143" s="236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7" t="s">
        <v>160</v>
      </c>
      <c r="AT143" s="237" t="s">
        <v>156</v>
      </c>
      <c r="AU143" s="237" t="s">
        <v>161</v>
      </c>
      <c r="AY143" s="14" t="s">
        <v>154</v>
      </c>
      <c r="BE143" s="238">
        <f>IF(N143="základná",J143,0)</f>
        <v>0</v>
      </c>
      <c r="BF143" s="238">
        <f>IF(N143="znížená",J143,0)</f>
        <v>0</v>
      </c>
      <c r="BG143" s="238">
        <f>IF(N143="zákl. prenesená",J143,0)</f>
        <v>0</v>
      </c>
      <c r="BH143" s="238">
        <f>IF(N143="zníž. prenesená",J143,0)</f>
        <v>0</v>
      </c>
      <c r="BI143" s="238">
        <f>IF(N143="nulová",J143,0)</f>
        <v>0</v>
      </c>
      <c r="BJ143" s="14" t="s">
        <v>161</v>
      </c>
      <c r="BK143" s="239">
        <f>ROUND(I143*H143,3)</f>
        <v>0</v>
      </c>
      <c r="BL143" s="14" t="s">
        <v>160</v>
      </c>
      <c r="BM143" s="237" t="s">
        <v>194</v>
      </c>
    </row>
    <row r="144" s="2" customFormat="1" ht="16.5" customHeight="1">
      <c r="A144" s="35"/>
      <c r="B144" s="36"/>
      <c r="C144" s="240" t="s">
        <v>177</v>
      </c>
      <c r="D144" s="240" t="s">
        <v>195</v>
      </c>
      <c r="E144" s="241" t="s">
        <v>196</v>
      </c>
      <c r="F144" s="242" t="s">
        <v>197</v>
      </c>
      <c r="G144" s="243" t="s">
        <v>191</v>
      </c>
      <c r="H144" s="244">
        <v>74.924999999999997</v>
      </c>
      <c r="I144" s="245"/>
      <c r="J144" s="244">
        <f>ROUND(I144*H144,3)</f>
        <v>0</v>
      </c>
      <c r="K144" s="246"/>
      <c r="L144" s="247"/>
      <c r="M144" s="248" t="s">
        <v>1</v>
      </c>
      <c r="N144" s="249" t="s">
        <v>37</v>
      </c>
      <c r="O144" s="94"/>
      <c r="P144" s="235">
        <f>O144*H144</f>
        <v>0</v>
      </c>
      <c r="Q144" s="235">
        <v>0</v>
      </c>
      <c r="R144" s="235">
        <f>Q144*H144</f>
        <v>0</v>
      </c>
      <c r="S144" s="235">
        <v>0</v>
      </c>
      <c r="T144" s="236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7" t="s">
        <v>171</v>
      </c>
      <c r="AT144" s="237" t="s">
        <v>195</v>
      </c>
      <c r="AU144" s="237" t="s">
        <v>161</v>
      </c>
      <c r="AY144" s="14" t="s">
        <v>154</v>
      </c>
      <c r="BE144" s="238">
        <f>IF(N144="základná",J144,0)</f>
        <v>0</v>
      </c>
      <c r="BF144" s="238">
        <f>IF(N144="znížená",J144,0)</f>
        <v>0</v>
      </c>
      <c r="BG144" s="238">
        <f>IF(N144="zákl. prenesená",J144,0)</f>
        <v>0</v>
      </c>
      <c r="BH144" s="238">
        <f>IF(N144="zníž. prenesená",J144,0)</f>
        <v>0</v>
      </c>
      <c r="BI144" s="238">
        <f>IF(N144="nulová",J144,0)</f>
        <v>0</v>
      </c>
      <c r="BJ144" s="14" t="s">
        <v>161</v>
      </c>
      <c r="BK144" s="239">
        <f>ROUND(I144*H144,3)</f>
        <v>0</v>
      </c>
      <c r="BL144" s="14" t="s">
        <v>160</v>
      </c>
      <c r="BM144" s="237" t="s">
        <v>198</v>
      </c>
    </row>
    <row r="145" s="12" customFormat="1" ht="22.8" customHeight="1">
      <c r="A145" s="12"/>
      <c r="B145" s="210"/>
      <c r="C145" s="211"/>
      <c r="D145" s="212" t="s">
        <v>70</v>
      </c>
      <c r="E145" s="224" t="s">
        <v>185</v>
      </c>
      <c r="F145" s="224" t="s">
        <v>199</v>
      </c>
      <c r="G145" s="211"/>
      <c r="H145" s="211"/>
      <c r="I145" s="214"/>
      <c r="J145" s="225">
        <f>BK145</f>
        <v>0</v>
      </c>
      <c r="K145" s="211"/>
      <c r="L145" s="216"/>
      <c r="M145" s="217"/>
      <c r="N145" s="218"/>
      <c r="O145" s="218"/>
      <c r="P145" s="219">
        <f>SUM(P146:P194)</f>
        <v>0</v>
      </c>
      <c r="Q145" s="218"/>
      <c r="R145" s="219">
        <f>SUM(R146:R194)</f>
        <v>0</v>
      </c>
      <c r="S145" s="218"/>
      <c r="T145" s="220">
        <f>SUM(T146:T194)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21" t="s">
        <v>79</v>
      </c>
      <c r="AT145" s="222" t="s">
        <v>70</v>
      </c>
      <c r="AU145" s="222" t="s">
        <v>79</v>
      </c>
      <c r="AY145" s="221" t="s">
        <v>154</v>
      </c>
      <c r="BK145" s="223">
        <f>SUM(BK146:BK194)</f>
        <v>0</v>
      </c>
    </row>
    <row r="146" s="2" customFormat="1" ht="33" customHeight="1">
      <c r="A146" s="35"/>
      <c r="B146" s="36"/>
      <c r="C146" s="226" t="s">
        <v>200</v>
      </c>
      <c r="D146" s="226" t="s">
        <v>156</v>
      </c>
      <c r="E146" s="227" t="s">
        <v>201</v>
      </c>
      <c r="F146" s="228" t="s">
        <v>202</v>
      </c>
      <c r="G146" s="229" t="s">
        <v>167</v>
      </c>
      <c r="H146" s="230">
        <v>1010.353</v>
      </c>
      <c r="I146" s="231"/>
      <c r="J146" s="230">
        <f>ROUND(I146*H146,3)</f>
        <v>0</v>
      </c>
      <c r="K146" s="232"/>
      <c r="L146" s="41"/>
      <c r="M146" s="233" t="s">
        <v>1</v>
      </c>
      <c r="N146" s="234" t="s">
        <v>37</v>
      </c>
      <c r="O146" s="94"/>
      <c r="P146" s="235">
        <f>O146*H146</f>
        <v>0</v>
      </c>
      <c r="Q146" s="235">
        <v>0</v>
      </c>
      <c r="R146" s="235">
        <f>Q146*H146</f>
        <v>0</v>
      </c>
      <c r="S146" s="235">
        <v>0</v>
      </c>
      <c r="T146" s="236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7" t="s">
        <v>160</v>
      </c>
      <c r="AT146" s="237" t="s">
        <v>156</v>
      </c>
      <c r="AU146" s="237" t="s">
        <v>161</v>
      </c>
      <c r="AY146" s="14" t="s">
        <v>154</v>
      </c>
      <c r="BE146" s="238">
        <f>IF(N146="základná",J146,0)</f>
        <v>0</v>
      </c>
      <c r="BF146" s="238">
        <f>IF(N146="znížená",J146,0)</f>
        <v>0</v>
      </c>
      <c r="BG146" s="238">
        <f>IF(N146="zákl. prenesená",J146,0)</f>
        <v>0</v>
      </c>
      <c r="BH146" s="238">
        <f>IF(N146="zníž. prenesená",J146,0)</f>
        <v>0</v>
      </c>
      <c r="BI146" s="238">
        <f>IF(N146="nulová",J146,0)</f>
        <v>0</v>
      </c>
      <c r="BJ146" s="14" t="s">
        <v>161</v>
      </c>
      <c r="BK146" s="239">
        <f>ROUND(I146*H146,3)</f>
        <v>0</v>
      </c>
      <c r="BL146" s="14" t="s">
        <v>160</v>
      </c>
      <c r="BM146" s="237" t="s">
        <v>203</v>
      </c>
    </row>
    <row r="147" s="2" customFormat="1" ht="44.25" customHeight="1">
      <c r="A147" s="35"/>
      <c r="B147" s="36"/>
      <c r="C147" s="226" t="s">
        <v>181</v>
      </c>
      <c r="D147" s="226" t="s">
        <v>156</v>
      </c>
      <c r="E147" s="227" t="s">
        <v>204</v>
      </c>
      <c r="F147" s="228" t="s">
        <v>205</v>
      </c>
      <c r="G147" s="229" t="s">
        <v>167</v>
      </c>
      <c r="H147" s="230">
        <v>5051.7650000000003</v>
      </c>
      <c r="I147" s="231"/>
      <c r="J147" s="230">
        <f>ROUND(I147*H147,3)</f>
        <v>0</v>
      </c>
      <c r="K147" s="232"/>
      <c r="L147" s="41"/>
      <c r="M147" s="233" t="s">
        <v>1</v>
      </c>
      <c r="N147" s="234" t="s">
        <v>37</v>
      </c>
      <c r="O147" s="94"/>
      <c r="P147" s="235">
        <f>O147*H147</f>
        <v>0</v>
      </c>
      <c r="Q147" s="235">
        <v>0</v>
      </c>
      <c r="R147" s="235">
        <f>Q147*H147</f>
        <v>0</v>
      </c>
      <c r="S147" s="235">
        <v>0</v>
      </c>
      <c r="T147" s="236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7" t="s">
        <v>160</v>
      </c>
      <c r="AT147" s="237" t="s">
        <v>156</v>
      </c>
      <c r="AU147" s="237" t="s">
        <v>161</v>
      </c>
      <c r="AY147" s="14" t="s">
        <v>154</v>
      </c>
      <c r="BE147" s="238">
        <f>IF(N147="základná",J147,0)</f>
        <v>0</v>
      </c>
      <c r="BF147" s="238">
        <f>IF(N147="znížená",J147,0)</f>
        <v>0</v>
      </c>
      <c r="BG147" s="238">
        <f>IF(N147="zákl. prenesená",J147,0)</f>
        <v>0</v>
      </c>
      <c r="BH147" s="238">
        <f>IF(N147="zníž. prenesená",J147,0)</f>
        <v>0</v>
      </c>
      <c r="BI147" s="238">
        <f>IF(N147="nulová",J147,0)</f>
        <v>0</v>
      </c>
      <c r="BJ147" s="14" t="s">
        <v>161</v>
      </c>
      <c r="BK147" s="239">
        <f>ROUND(I147*H147,3)</f>
        <v>0</v>
      </c>
      <c r="BL147" s="14" t="s">
        <v>160</v>
      </c>
      <c r="BM147" s="237" t="s">
        <v>206</v>
      </c>
    </row>
    <row r="148" s="2" customFormat="1" ht="37.8" customHeight="1">
      <c r="A148" s="35"/>
      <c r="B148" s="36"/>
      <c r="C148" s="226" t="s">
        <v>207</v>
      </c>
      <c r="D148" s="226" t="s">
        <v>156</v>
      </c>
      <c r="E148" s="227" t="s">
        <v>208</v>
      </c>
      <c r="F148" s="228" t="s">
        <v>209</v>
      </c>
      <c r="G148" s="229" t="s">
        <v>167</v>
      </c>
      <c r="H148" s="230">
        <v>1010.353</v>
      </c>
      <c r="I148" s="231"/>
      <c r="J148" s="230">
        <f>ROUND(I148*H148,3)</f>
        <v>0</v>
      </c>
      <c r="K148" s="232"/>
      <c r="L148" s="41"/>
      <c r="M148" s="233" t="s">
        <v>1</v>
      </c>
      <c r="N148" s="234" t="s">
        <v>37</v>
      </c>
      <c r="O148" s="94"/>
      <c r="P148" s="235">
        <f>O148*H148</f>
        <v>0</v>
      </c>
      <c r="Q148" s="235">
        <v>0</v>
      </c>
      <c r="R148" s="235">
        <f>Q148*H148</f>
        <v>0</v>
      </c>
      <c r="S148" s="235">
        <v>0</v>
      </c>
      <c r="T148" s="236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7" t="s">
        <v>160</v>
      </c>
      <c r="AT148" s="237" t="s">
        <v>156</v>
      </c>
      <c r="AU148" s="237" t="s">
        <v>161</v>
      </c>
      <c r="AY148" s="14" t="s">
        <v>154</v>
      </c>
      <c r="BE148" s="238">
        <f>IF(N148="základná",J148,0)</f>
        <v>0</v>
      </c>
      <c r="BF148" s="238">
        <f>IF(N148="znížená",J148,0)</f>
        <v>0</v>
      </c>
      <c r="BG148" s="238">
        <f>IF(N148="zákl. prenesená",J148,0)</f>
        <v>0</v>
      </c>
      <c r="BH148" s="238">
        <f>IF(N148="zníž. prenesená",J148,0)</f>
        <v>0</v>
      </c>
      <c r="BI148" s="238">
        <f>IF(N148="nulová",J148,0)</f>
        <v>0</v>
      </c>
      <c r="BJ148" s="14" t="s">
        <v>161</v>
      </c>
      <c r="BK148" s="239">
        <f>ROUND(I148*H148,3)</f>
        <v>0</v>
      </c>
      <c r="BL148" s="14" t="s">
        <v>160</v>
      </c>
      <c r="BM148" s="237" t="s">
        <v>210</v>
      </c>
    </row>
    <row r="149" s="2" customFormat="1" ht="24.15" customHeight="1">
      <c r="A149" s="35"/>
      <c r="B149" s="36"/>
      <c r="C149" s="226" t="s">
        <v>184</v>
      </c>
      <c r="D149" s="226" t="s">
        <v>156</v>
      </c>
      <c r="E149" s="227" t="s">
        <v>211</v>
      </c>
      <c r="F149" s="228" t="s">
        <v>212</v>
      </c>
      <c r="G149" s="229" t="s">
        <v>167</v>
      </c>
      <c r="H149" s="230">
        <v>1022.1</v>
      </c>
      <c r="I149" s="231"/>
      <c r="J149" s="230">
        <f>ROUND(I149*H149,3)</f>
        <v>0</v>
      </c>
      <c r="K149" s="232"/>
      <c r="L149" s="41"/>
      <c r="M149" s="233" t="s">
        <v>1</v>
      </c>
      <c r="N149" s="234" t="s">
        <v>37</v>
      </c>
      <c r="O149" s="94"/>
      <c r="P149" s="235">
        <f>O149*H149</f>
        <v>0</v>
      </c>
      <c r="Q149" s="235">
        <v>0</v>
      </c>
      <c r="R149" s="235">
        <f>Q149*H149</f>
        <v>0</v>
      </c>
      <c r="S149" s="235">
        <v>0</v>
      </c>
      <c r="T149" s="236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7" t="s">
        <v>160</v>
      </c>
      <c r="AT149" s="237" t="s">
        <v>156</v>
      </c>
      <c r="AU149" s="237" t="s">
        <v>161</v>
      </c>
      <c r="AY149" s="14" t="s">
        <v>154</v>
      </c>
      <c r="BE149" s="238">
        <f>IF(N149="základná",J149,0)</f>
        <v>0</v>
      </c>
      <c r="BF149" s="238">
        <f>IF(N149="znížená",J149,0)</f>
        <v>0</v>
      </c>
      <c r="BG149" s="238">
        <f>IF(N149="zákl. prenesená",J149,0)</f>
        <v>0</v>
      </c>
      <c r="BH149" s="238">
        <f>IF(N149="zníž. prenesená",J149,0)</f>
        <v>0</v>
      </c>
      <c r="BI149" s="238">
        <f>IF(N149="nulová",J149,0)</f>
        <v>0</v>
      </c>
      <c r="BJ149" s="14" t="s">
        <v>161</v>
      </c>
      <c r="BK149" s="239">
        <f>ROUND(I149*H149,3)</f>
        <v>0</v>
      </c>
      <c r="BL149" s="14" t="s">
        <v>160</v>
      </c>
      <c r="BM149" s="237" t="s">
        <v>213</v>
      </c>
    </row>
    <row r="150" s="2" customFormat="1" ht="16.5" customHeight="1">
      <c r="A150" s="35"/>
      <c r="B150" s="36"/>
      <c r="C150" s="226" t="s">
        <v>214</v>
      </c>
      <c r="D150" s="226" t="s">
        <v>156</v>
      </c>
      <c r="E150" s="227" t="s">
        <v>215</v>
      </c>
      <c r="F150" s="228" t="s">
        <v>216</v>
      </c>
      <c r="G150" s="229" t="s">
        <v>167</v>
      </c>
      <c r="H150" s="230">
        <v>1022.1</v>
      </c>
      <c r="I150" s="231"/>
      <c r="J150" s="230">
        <f>ROUND(I150*H150,3)</f>
        <v>0</v>
      </c>
      <c r="K150" s="232"/>
      <c r="L150" s="41"/>
      <c r="M150" s="233" t="s">
        <v>1</v>
      </c>
      <c r="N150" s="234" t="s">
        <v>37</v>
      </c>
      <c r="O150" s="94"/>
      <c r="P150" s="235">
        <f>O150*H150</f>
        <v>0</v>
      </c>
      <c r="Q150" s="235">
        <v>0</v>
      </c>
      <c r="R150" s="235">
        <f>Q150*H150</f>
        <v>0</v>
      </c>
      <c r="S150" s="235">
        <v>0</v>
      </c>
      <c r="T150" s="236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7" t="s">
        <v>160</v>
      </c>
      <c r="AT150" s="237" t="s">
        <v>156</v>
      </c>
      <c r="AU150" s="237" t="s">
        <v>161</v>
      </c>
      <c r="AY150" s="14" t="s">
        <v>154</v>
      </c>
      <c r="BE150" s="238">
        <f>IF(N150="základná",J150,0)</f>
        <v>0</v>
      </c>
      <c r="BF150" s="238">
        <f>IF(N150="znížená",J150,0)</f>
        <v>0</v>
      </c>
      <c r="BG150" s="238">
        <f>IF(N150="zákl. prenesená",J150,0)</f>
        <v>0</v>
      </c>
      <c r="BH150" s="238">
        <f>IF(N150="zníž. prenesená",J150,0)</f>
        <v>0</v>
      </c>
      <c r="BI150" s="238">
        <f>IF(N150="nulová",J150,0)</f>
        <v>0</v>
      </c>
      <c r="BJ150" s="14" t="s">
        <v>161</v>
      </c>
      <c r="BK150" s="239">
        <f>ROUND(I150*H150,3)</f>
        <v>0</v>
      </c>
      <c r="BL150" s="14" t="s">
        <v>160</v>
      </c>
      <c r="BM150" s="237" t="s">
        <v>217</v>
      </c>
    </row>
    <row r="151" s="2" customFormat="1" ht="33" customHeight="1">
      <c r="A151" s="35"/>
      <c r="B151" s="36"/>
      <c r="C151" s="226" t="s">
        <v>188</v>
      </c>
      <c r="D151" s="226" t="s">
        <v>156</v>
      </c>
      <c r="E151" s="227" t="s">
        <v>218</v>
      </c>
      <c r="F151" s="228" t="s">
        <v>219</v>
      </c>
      <c r="G151" s="229" t="s">
        <v>159</v>
      </c>
      <c r="H151" s="230">
        <v>0.45000000000000001</v>
      </c>
      <c r="I151" s="231"/>
      <c r="J151" s="230">
        <f>ROUND(I151*H151,3)</f>
        <v>0</v>
      </c>
      <c r="K151" s="232"/>
      <c r="L151" s="41"/>
      <c r="M151" s="233" t="s">
        <v>1</v>
      </c>
      <c r="N151" s="234" t="s">
        <v>37</v>
      </c>
      <c r="O151" s="94"/>
      <c r="P151" s="235">
        <f>O151*H151</f>
        <v>0</v>
      </c>
      <c r="Q151" s="235">
        <v>0</v>
      </c>
      <c r="R151" s="235">
        <f>Q151*H151</f>
        <v>0</v>
      </c>
      <c r="S151" s="235">
        <v>0</v>
      </c>
      <c r="T151" s="236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7" t="s">
        <v>160</v>
      </c>
      <c r="AT151" s="237" t="s">
        <v>156</v>
      </c>
      <c r="AU151" s="237" t="s">
        <v>161</v>
      </c>
      <c r="AY151" s="14" t="s">
        <v>154</v>
      </c>
      <c r="BE151" s="238">
        <f>IF(N151="základná",J151,0)</f>
        <v>0</v>
      </c>
      <c r="BF151" s="238">
        <f>IF(N151="znížená",J151,0)</f>
        <v>0</v>
      </c>
      <c r="BG151" s="238">
        <f>IF(N151="zákl. prenesená",J151,0)</f>
        <v>0</v>
      </c>
      <c r="BH151" s="238">
        <f>IF(N151="zníž. prenesená",J151,0)</f>
        <v>0</v>
      </c>
      <c r="BI151" s="238">
        <f>IF(N151="nulová",J151,0)</f>
        <v>0</v>
      </c>
      <c r="BJ151" s="14" t="s">
        <v>161</v>
      </c>
      <c r="BK151" s="239">
        <f>ROUND(I151*H151,3)</f>
        <v>0</v>
      </c>
      <c r="BL151" s="14" t="s">
        <v>160</v>
      </c>
      <c r="BM151" s="237" t="s">
        <v>220</v>
      </c>
    </row>
    <row r="152" s="2" customFormat="1" ht="24.15" customHeight="1">
      <c r="A152" s="35"/>
      <c r="B152" s="36"/>
      <c r="C152" s="226" t="s">
        <v>221</v>
      </c>
      <c r="D152" s="226" t="s">
        <v>156</v>
      </c>
      <c r="E152" s="227" t="s">
        <v>222</v>
      </c>
      <c r="F152" s="228" t="s">
        <v>223</v>
      </c>
      <c r="G152" s="229" t="s">
        <v>167</v>
      </c>
      <c r="H152" s="230">
        <v>517.18399999999997</v>
      </c>
      <c r="I152" s="231"/>
      <c r="J152" s="230">
        <f>ROUND(I152*H152,3)</f>
        <v>0</v>
      </c>
      <c r="K152" s="232"/>
      <c r="L152" s="41"/>
      <c r="M152" s="233" t="s">
        <v>1</v>
      </c>
      <c r="N152" s="234" t="s">
        <v>37</v>
      </c>
      <c r="O152" s="94"/>
      <c r="P152" s="235">
        <f>O152*H152</f>
        <v>0</v>
      </c>
      <c r="Q152" s="235">
        <v>0</v>
      </c>
      <c r="R152" s="235">
        <f>Q152*H152</f>
        <v>0</v>
      </c>
      <c r="S152" s="235">
        <v>0</v>
      </c>
      <c r="T152" s="236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7" t="s">
        <v>160</v>
      </c>
      <c r="AT152" s="237" t="s">
        <v>156</v>
      </c>
      <c r="AU152" s="237" t="s">
        <v>161</v>
      </c>
      <c r="AY152" s="14" t="s">
        <v>154</v>
      </c>
      <c r="BE152" s="238">
        <f>IF(N152="základná",J152,0)</f>
        <v>0</v>
      </c>
      <c r="BF152" s="238">
        <f>IF(N152="znížená",J152,0)</f>
        <v>0</v>
      </c>
      <c r="BG152" s="238">
        <f>IF(N152="zákl. prenesená",J152,0)</f>
        <v>0</v>
      </c>
      <c r="BH152" s="238">
        <f>IF(N152="zníž. prenesená",J152,0)</f>
        <v>0</v>
      </c>
      <c r="BI152" s="238">
        <f>IF(N152="nulová",J152,0)</f>
        <v>0</v>
      </c>
      <c r="BJ152" s="14" t="s">
        <v>161</v>
      </c>
      <c r="BK152" s="239">
        <f>ROUND(I152*H152,3)</f>
        <v>0</v>
      </c>
      <c r="BL152" s="14" t="s">
        <v>160</v>
      </c>
      <c r="BM152" s="237" t="s">
        <v>224</v>
      </c>
    </row>
    <row r="153" s="2" customFormat="1" ht="37.8" customHeight="1">
      <c r="A153" s="35"/>
      <c r="B153" s="36"/>
      <c r="C153" s="226" t="s">
        <v>7</v>
      </c>
      <c r="D153" s="226" t="s">
        <v>156</v>
      </c>
      <c r="E153" s="227" t="s">
        <v>225</v>
      </c>
      <c r="F153" s="228" t="s">
        <v>226</v>
      </c>
      <c r="G153" s="229" t="s">
        <v>159</v>
      </c>
      <c r="H153" s="230">
        <v>10.045999999999999</v>
      </c>
      <c r="I153" s="231"/>
      <c r="J153" s="230">
        <f>ROUND(I153*H153,3)</f>
        <v>0</v>
      </c>
      <c r="K153" s="232"/>
      <c r="L153" s="41"/>
      <c r="M153" s="233" t="s">
        <v>1</v>
      </c>
      <c r="N153" s="234" t="s">
        <v>37</v>
      </c>
      <c r="O153" s="94"/>
      <c r="P153" s="235">
        <f>O153*H153</f>
        <v>0</v>
      </c>
      <c r="Q153" s="235">
        <v>0</v>
      </c>
      <c r="R153" s="235">
        <f>Q153*H153</f>
        <v>0</v>
      </c>
      <c r="S153" s="235">
        <v>0</v>
      </c>
      <c r="T153" s="236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7" t="s">
        <v>160</v>
      </c>
      <c r="AT153" s="237" t="s">
        <v>156</v>
      </c>
      <c r="AU153" s="237" t="s">
        <v>161</v>
      </c>
      <c r="AY153" s="14" t="s">
        <v>154</v>
      </c>
      <c r="BE153" s="238">
        <f>IF(N153="základná",J153,0)</f>
        <v>0</v>
      </c>
      <c r="BF153" s="238">
        <f>IF(N153="znížená",J153,0)</f>
        <v>0</v>
      </c>
      <c r="BG153" s="238">
        <f>IF(N153="zákl. prenesená",J153,0)</f>
        <v>0</v>
      </c>
      <c r="BH153" s="238">
        <f>IF(N153="zníž. prenesená",J153,0)</f>
        <v>0</v>
      </c>
      <c r="BI153" s="238">
        <f>IF(N153="nulová",J153,0)</f>
        <v>0</v>
      </c>
      <c r="BJ153" s="14" t="s">
        <v>161</v>
      </c>
      <c r="BK153" s="239">
        <f>ROUND(I153*H153,3)</f>
        <v>0</v>
      </c>
      <c r="BL153" s="14" t="s">
        <v>160</v>
      </c>
      <c r="BM153" s="237" t="s">
        <v>227</v>
      </c>
    </row>
    <row r="154" s="2" customFormat="1" ht="37.8" customHeight="1">
      <c r="A154" s="35"/>
      <c r="B154" s="36"/>
      <c r="C154" s="226" t="s">
        <v>228</v>
      </c>
      <c r="D154" s="226" t="s">
        <v>156</v>
      </c>
      <c r="E154" s="227" t="s">
        <v>229</v>
      </c>
      <c r="F154" s="228" t="s">
        <v>230</v>
      </c>
      <c r="G154" s="229" t="s">
        <v>159</v>
      </c>
      <c r="H154" s="230">
        <v>25</v>
      </c>
      <c r="I154" s="231"/>
      <c r="J154" s="230">
        <f>ROUND(I154*H154,3)</f>
        <v>0</v>
      </c>
      <c r="K154" s="232"/>
      <c r="L154" s="41"/>
      <c r="M154" s="233" t="s">
        <v>1</v>
      </c>
      <c r="N154" s="234" t="s">
        <v>37</v>
      </c>
      <c r="O154" s="94"/>
      <c r="P154" s="235">
        <f>O154*H154</f>
        <v>0</v>
      </c>
      <c r="Q154" s="235">
        <v>0</v>
      </c>
      <c r="R154" s="235">
        <f>Q154*H154</f>
        <v>0</v>
      </c>
      <c r="S154" s="235">
        <v>0</v>
      </c>
      <c r="T154" s="236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7" t="s">
        <v>160</v>
      </c>
      <c r="AT154" s="237" t="s">
        <v>156</v>
      </c>
      <c r="AU154" s="237" t="s">
        <v>161</v>
      </c>
      <c r="AY154" s="14" t="s">
        <v>154</v>
      </c>
      <c r="BE154" s="238">
        <f>IF(N154="základná",J154,0)</f>
        <v>0</v>
      </c>
      <c r="BF154" s="238">
        <f>IF(N154="znížená",J154,0)</f>
        <v>0</v>
      </c>
      <c r="BG154" s="238">
        <f>IF(N154="zákl. prenesená",J154,0)</f>
        <v>0</v>
      </c>
      <c r="BH154" s="238">
        <f>IF(N154="zníž. prenesená",J154,0)</f>
        <v>0</v>
      </c>
      <c r="BI154" s="238">
        <f>IF(N154="nulová",J154,0)</f>
        <v>0</v>
      </c>
      <c r="BJ154" s="14" t="s">
        <v>161</v>
      </c>
      <c r="BK154" s="239">
        <f>ROUND(I154*H154,3)</f>
        <v>0</v>
      </c>
      <c r="BL154" s="14" t="s">
        <v>160</v>
      </c>
      <c r="BM154" s="237" t="s">
        <v>231</v>
      </c>
    </row>
    <row r="155" s="2" customFormat="1" ht="24.15" customHeight="1">
      <c r="A155" s="35"/>
      <c r="B155" s="36"/>
      <c r="C155" s="226" t="s">
        <v>194</v>
      </c>
      <c r="D155" s="226" t="s">
        <v>156</v>
      </c>
      <c r="E155" s="227" t="s">
        <v>232</v>
      </c>
      <c r="F155" s="228" t="s">
        <v>233</v>
      </c>
      <c r="G155" s="229" t="s">
        <v>159</v>
      </c>
      <c r="H155" s="230">
        <v>13.163</v>
      </c>
      <c r="I155" s="231"/>
      <c r="J155" s="230">
        <f>ROUND(I155*H155,3)</f>
        <v>0</v>
      </c>
      <c r="K155" s="232"/>
      <c r="L155" s="41"/>
      <c r="M155" s="233" t="s">
        <v>1</v>
      </c>
      <c r="N155" s="234" t="s">
        <v>37</v>
      </c>
      <c r="O155" s="94"/>
      <c r="P155" s="235">
        <f>O155*H155</f>
        <v>0</v>
      </c>
      <c r="Q155" s="235">
        <v>0</v>
      </c>
      <c r="R155" s="235">
        <f>Q155*H155</f>
        <v>0</v>
      </c>
      <c r="S155" s="235">
        <v>0</v>
      </c>
      <c r="T155" s="236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7" t="s">
        <v>160</v>
      </c>
      <c r="AT155" s="237" t="s">
        <v>156</v>
      </c>
      <c r="AU155" s="237" t="s">
        <v>161</v>
      </c>
      <c r="AY155" s="14" t="s">
        <v>154</v>
      </c>
      <c r="BE155" s="238">
        <f>IF(N155="základná",J155,0)</f>
        <v>0</v>
      </c>
      <c r="BF155" s="238">
        <f>IF(N155="znížená",J155,0)</f>
        <v>0</v>
      </c>
      <c r="BG155" s="238">
        <f>IF(N155="zákl. prenesená",J155,0)</f>
        <v>0</v>
      </c>
      <c r="BH155" s="238">
        <f>IF(N155="zníž. prenesená",J155,0)</f>
        <v>0</v>
      </c>
      <c r="BI155" s="238">
        <f>IF(N155="nulová",J155,0)</f>
        <v>0</v>
      </c>
      <c r="BJ155" s="14" t="s">
        <v>161</v>
      </c>
      <c r="BK155" s="239">
        <f>ROUND(I155*H155,3)</f>
        <v>0</v>
      </c>
      <c r="BL155" s="14" t="s">
        <v>160</v>
      </c>
      <c r="BM155" s="237" t="s">
        <v>234</v>
      </c>
    </row>
    <row r="156" s="2" customFormat="1" ht="37.8" customHeight="1">
      <c r="A156" s="35"/>
      <c r="B156" s="36"/>
      <c r="C156" s="226" t="s">
        <v>235</v>
      </c>
      <c r="D156" s="226" t="s">
        <v>156</v>
      </c>
      <c r="E156" s="227" t="s">
        <v>236</v>
      </c>
      <c r="F156" s="228" t="s">
        <v>237</v>
      </c>
      <c r="G156" s="229" t="s">
        <v>159</v>
      </c>
      <c r="H156" s="230">
        <v>104.229</v>
      </c>
      <c r="I156" s="231"/>
      <c r="J156" s="230">
        <f>ROUND(I156*H156,3)</f>
        <v>0</v>
      </c>
      <c r="K156" s="232"/>
      <c r="L156" s="41"/>
      <c r="M156" s="233" t="s">
        <v>1</v>
      </c>
      <c r="N156" s="234" t="s">
        <v>37</v>
      </c>
      <c r="O156" s="94"/>
      <c r="P156" s="235">
        <f>O156*H156</f>
        <v>0</v>
      </c>
      <c r="Q156" s="235">
        <v>0</v>
      </c>
      <c r="R156" s="235">
        <f>Q156*H156</f>
        <v>0</v>
      </c>
      <c r="S156" s="235">
        <v>0</v>
      </c>
      <c r="T156" s="236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7" t="s">
        <v>160</v>
      </c>
      <c r="AT156" s="237" t="s">
        <v>156</v>
      </c>
      <c r="AU156" s="237" t="s">
        <v>161</v>
      </c>
      <c r="AY156" s="14" t="s">
        <v>154</v>
      </c>
      <c r="BE156" s="238">
        <f>IF(N156="základná",J156,0)</f>
        <v>0</v>
      </c>
      <c r="BF156" s="238">
        <f>IF(N156="znížená",J156,0)</f>
        <v>0</v>
      </c>
      <c r="BG156" s="238">
        <f>IF(N156="zákl. prenesená",J156,0)</f>
        <v>0</v>
      </c>
      <c r="BH156" s="238">
        <f>IF(N156="zníž. prenesená",J156,0)</f>
        <v>0</v>
      </c>
      <c r="BI156" s="238">
        <f>IF(N156="nulová",J156,0)</f>
        <v>0</v>
      </c>
      <c r="BJ156" s="14" t="s">
        <v>161</v>
      </c>
      <c r="BK156" s="239">
        <f>ROUND(I156*H156,3)</f>
        <v>0</v>
      </c>
      <c r="BL156" s="14" t="s">
        <v>160</v>
      </c>
      <c r="BM156" s="237" t="s">
        <v>238</v>
      </c>
    </row>
    <row r="157" s="2" customFormat="1" ht="24.15" customHeight="1">
      <c r="A157" s="35"/>
      <c r="B157" s="36"/>
      <c r="C157" s="226" t="s">
        <v>198</v>
      </c>
      <c r="D157" s="226" t="s">
        <v>156</v>
      </c>
      <c r="E157" s="227" t="s">
        <v>239</v>
      </c>
      <c r="F157" s="228" t="s">
        <v>240</v>
      </c>
      <c r="G157" s="229" t="s">
        <v>159</v>
      </c>
      <c r="H157" s="230">
        <v>7.2649999999999997</v>
      </c>
      <c r="I157" s="231"/>
      <c r="J157" s="230">
        <f>ROUND(I157*H157,3)</f>
        <v>0</v>
      </c>
      <c r="K157" s="232"/>
      <c r="L157" s="41"/>
      <c r="M157" s="233" t="s">
        <v>1</v>
      </c>
      <c r="N157" s="234" t="s">
        <v>37</v>
      </c>
      <c r="O157" s="94"/>
      <c r="P157" s="235">
        <f>O157*H157</f>
        <v>0</v>
      </c>
      <c r="Q157" s="235">
        <v>0</v>
      </c>
      <c r="R157" s="235">
        <f>Q157*H157</f>
        <v>0</v>
      </c>
      <c r="S157" s="235">
        <v>0</v>
      </c>
      <c r="T157" s="236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7" t="s">
        <v>160</v>
      </c>
      <c r="AT157" s="237" t="s">
        <v>156</v>
      </c>
      <c r="AU157" s="237" t="s">
        <v>161</v>
      </c>
      <c r="AY157" s="14" t="s">
        <v>154</v>
      </c>
      <c r="BE157" s="238">
        <f>IF(N157="základná",J157,0)</f>
        <v>0</v>
      </c>
      <c r="BF157" s="238">
        <f>IF(N157="znížená",J157,0)</f>
        <v>0</v>
      </c>
      <c r="BG157" s="238">
        <f>IF(N157="zákl. prenesená",J157,0)</f>
        <v>0</v>
      </c>
      <c r="BH157" s="238">
        <f>IF(N157="zníž. prenesená",J157,0)</f>
        <v>0</v>
      </c>
      <c r="BI157" s="238">
        <f>IF(N157="nulová",J157,0)</f>
        <v>0</v>
      </c>
      <c r="BJ157" s="14" t="s">
        <v>161</v>
      </c>
      <c r="BK157" s="239">
        <f>ROUND(I157*H157,3)</f>
        <v>0</v>
      </c>
      <c r="BL157" s="14" t="s">
        <v>160</v>
      </c>
      <c r="BM157" s="237" t="s">
        <v>241</v>
      </c>
    </row>
    <row r="158" s="2" customFormat="1" ht="24.15" customHeight="1">
      <c r="A158" s="35"/>
      <c r="B158" s="36"/>
      <c r="C158" s="226" t="s">
        <v>242</v>
      </c>
      <c r="D158" s="226" t="s">
        <v>156</v>
      </c>
      <c r="E158" s="227" t="s">
        <v>243</v>
      </c>
      <c r="F158" s="228" t="s">
        <v>244</v>
      </c>
      <c r="G158" s="229" t="s">
        <v>159</v>
      </c>
      <c r="H158" s="230">
        <v>265.31700000000001</v>
      </c>
      <c r="I158" s="231"/>
      <c r="J158" s="230">
        <f>ROUND(I158*H158,3)</f>
        <v>0</v>
      </c>
      <c r="K158" s="232"/>
      <c r="L158" s="41"/>
      <c r="M158" s="233" t="s">
        <v>1</v>
      </c>
      <c r="N158" s="234" t="s">
        <v>37</v>
      </c>
      <c r="O158" s="94"/>
      <c r="P158" s="235">
        <f>O158*H158</f>
        <v>0</v>
      </c>
      <c r="Q158" s="235">
        <v>0</v>
      </c>
      <c r="R158" s="235">
        <f>Q158*H158</f>
        <v>0</v>
      </c>
      <c r="S158" s="235">
        <v>0</v>
      </c>
      <c r="T158" s="236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7" t="s">
        <v>160</v>
      </c>
      <c r="AT158" s="237" t="s">
        <v>156</v>
      </c>
      <c r="AU158" s="237" t="s">
        <v>161</v>
      </c>
      <c r="AY158" s="14" t="s">
        <v>154</v>
      </c>
      <c r="BE158" s="238">
        <f>IF(N158="základná",J158,0)</f>
        <v>0</v>
      </c>
      <c r="BF158" s="238">
        <f>IF(N158="znížená",J158,0)</f>
        <v>0</v>
      </c>
      <c r="BG158" s="238">
        <f>IF(N158="zákl. prenesená",J158,0)</f>
        <v>0</v>
      </c>
      <c r="BH158" s="238">
        <f>IF(N158="zníž. prenesená",J158,0)</f>
        <v>0</v>
      </c>
      <c r="BI158" s="238">
        <f>IF(N158="nulová",J158,0)</f>
        <v>0</v>
      </c>
      <c r="BJ158" s="14" t="s">
        <v>161</v>
      </c>
      <c r="BK158" s="239">
        <f>ROUND(I158*H158,3)</f>
        <v>0</v>
      </c>
      <c r="BL158" s="14" t="s">
        <v>160</v>
      </c>
      <c r="BM158" s="237" t="s">
        <v>245</v>
      </c>
    </row>
    <row r="159" s="2" customFormat="1" ht="37.8" customHeight="1">
      <c r="A159" s="35"/>
      <c r="B159" s="36"/>
      <c r="C159" s="226" t="s">
        <v>203</v>
      </c>
      <c r="D159" s="226" t="s">
        <v>156</v>
      </c>
      <c r="E159" s="227" t="s">
        <v>246</v>
      </c>
      <c r="F159" s="228" t="s">
        <v>247</v>
      </c>
      <c r="G159" s="229" t="s">
        <v>159</v>
      </c>
      <c r="H159" s="230">
        <v>84.486999999999995</v>
      </c>
      <c r="I159" s="231"/>
      <c r="J159" s="230">
        <f>ROUND(I159*H159,3)</f>
        <v>0</v>
      </c>
      <c r="K159" s="232"/>
      <c r="L159" s="41"/>
      <c r="M159" s="233" t="s">
        <v>1</v>
      </c>
      <c r="N159" s="234" t="s">
        <v>37</v>
      </c>
      <c r="O159" s="94"/>
      <c r="P159" s="235">
        <f>O159*H159</f>
        <v>0</v>
      </c>
      <c r="Q159" s="235">
        <v>0</v>
      </c>
      <c r="R159" s="235">
        <f>Q159*H159</f>
        <v>0</v>
      </c>
      <c r="S159" s="235">
        <v>0</v>
      </c>
      <c r="T159" s="236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7" t="s">
        <v>160</v>
      </c>
      <c r="AT159" s="237" t="s">
        <v>156</v>
      </c>
      <c r="AU159" s="237" t="s">
        <v>161</v>
      </c>
      <c r="AY159" s="14" t="s">
        <v>154</v>
      </c>
      <c r="BE159" s="238">
        <f>IF(N159="základná",J159,0)</f>
        <v>0</v>
      </c>
      <c r="BF159" s="238">
        <f>IF(N159="znížená",J159,0)</f>
        <v>0</v>
      </c>
      <c r="BG159" s="238">
        <f>IF(N159="zákl. prenesená",J159,0)</f>
        <v>0</v>
      </c>
      <c r="BH159" s="238">
        <f>IF(N159="zníž. prenesená",J159,0)</f>
        <v>0</v>
      </c>
      <c r="BI159" s="238">
        <f>IF(N159="nulová",J159,0)</f>
        <v>0</v>
      </c>
      <c r="BJ159" s="14" t="s">
        <v>161</v>
      </c>
      <c r="BK159" s="239">
        <f>ROUND(I159*H159,3)</f>
        <v>0</v>
      </c>
      <c r="BL159" s="14" t="s">
        <v>160</v>
      </c>
      <c r="BM159" s="237" t="s">
        <v>248</v>
      </c>
    </row>
    <row r="160" s="2" customFormat="1" ht="24.15" customHeight="1">
      <c r="A160" s="35"/>
      <c r="B160" s="36"/>
      <c r="C160" s="226" t="s">
        <v>249</v>
      </c>
      <c r="D160" s="226" t="s">
        <v>156</v>
      </c>
      <c r="E160" s="227" t="s">
        <v>250</v>
      </c>
      <c r="F160" s="228" t="s">
        <v>251</v>
      </c>
      <c r="G160" s="229" t="s">
        <v>159</v>
      </c>
      <c r="H160" s="230">
        <v>18.256</v>
      </c>
      <c r="I160" s="231"/>
      <c r="J160" s="230">
        <f>ROUND(I160*H160,3)</f>
        <v>0</v>
      </c>
      <c r="K160" s="232"/>
      <c r="L160" s="41"/>
      <c r="M160" s="233" t="s">
        <v>1</v>
      </c>
      <c r="N160" s="234" t="s">
        <v>37</v>
      </c>
      <c r="O160" s="94"/>
      <c r="P160" s="235">
        <f>O160*H160</f>
        <v>0</v>
      </c>
      <c r="Q160" s="235">
        <v>0</v>
      </c>
      <c r="R160" s="235">
        <f>Q160*H160</f>
        <v>0</v>
      </c>
      <c r="S160" s="235">
        <v>0</v>
      </c>
      <c r="T160" s="236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7" t="s">
        <v>160</v>
      </c>
      <c r="AT160" s="237" t="s">
        <v>156</v>
      </c>
      <c r="AU160" s="237" t="s">
        <v>161</v>
      </c>
      <c r="AY160" s="14" t="s">
        <v>154</v>
      </c>
      <c r="BE160" s="238">
        <f>IF(N160="základná",J160,0)</f>
        <v>0</v>
      </c>
      <c r="BF160" s="238">
        <f>IF(N160="znížená",J160,0)</f>
        <v>0</v>
      </c>
      <c r="BG160" s="238">
        <f>IF(N160="zákl. prenesená",J160,0)</f>
        <v>0</v>
      </c>
      <c r="BH160" s="238">
        <f>IF(N160="zníž. prenesená",J160,0)</f>
        <v>0</v>
      </c>
      <c r="BI160" s="238">
        <f>IF(N160="nulová",J160,0)</f>
        <v>0</v>
      </c>
      <c r="BJ160" s="14" t="s">
        <v>161</v>
      </c>
      <c r="BK160" s="239">
        <f>ROUND(I160*H160,3)</f>
        <v>0</v>
      </c>
      <c r="BL160" s="14" t="s">
        <v>160</v>
      </c>
      <c r="BM160" s="237" t="s">
        <v>252</v>
      </c>
    </row>
    <row r="161" s="2" customFormat="1" ht="33" customHeight="1">
      <c r="A161" s="35"/>
      <c r="B161" s="36"/>
      <c r="C161" s="226" t="s">
        <v>206</v>
      </c>
      <c r="D161" s="226" t="s">
        <v>156</v>
      </c>
      <c r="E161" s="227" t="s">
        <v>253</v>
      </c>
      <c r="F161" s="228" t="s">
        <v>254</v>
      </c>
      <c r="G161" s="229" t="s">
        <v>167</v>
      </c>
      <c r="H161" s="230">
        <v>55</v>
      </c>
      <c r="I161" s="231"/>
      <c r="J161" s="230">
        <f>ROUND(I161*H161,3)</f>
        <v>0</v>
      </c>
      <c r="K161" s="232"/>
      <c r="L161" s="41"/>
      <c r="M161" s="233" t="s">
        <v>1</v>
      </c>
      <c r="N161" s="234" t="s">
        <v>37</v>
      </c>
      <c r="O161" s="94"/>
      <c r="P161" s="235">
        <f>O161*H161</f>
        <v>0</v>
      </c>
      <c r="Q161" s="235">
        <v>0</v>
      </c>
      <c r="R161" s="235">
        <f>Q161*H161</f>
        <v>0</v>
      </c>
      <c r="S161" s="235">
        <v>0</v>
      </c>
      <c r="T161" s="236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7" t="s">
        <v>160</v>
      </c>
      <c r="AT161" s="237" t="s">
        <v>156</v>
      </c>
      <c r="AU161" s="237" t="s">
        <v>161</v>
      </c>
      <c r="AY161" s="14" t="s">
        <v>154</v>
      </c>
      <c r="BE161" s="238">
        <f>IF(N161="základná",J161,0)</f>
        <v>0</v>
      </c>
      <c r="BF161" s="238">
        <f>IF(N161="znížená",J161,0)</f>
        <v>0</v>
      </c>
      <c r="BG161" s="238">
        <f>IF(N161="zákl. prenesená",J161,0)</f>
        <v>0</v>
      </c>
      <c r="BH161" s="238">
        <f>IF(N161="zníž. prenesená",J161,0)</f>
        <v>0</v>
      </c>
      <c r="BI161" s="238">
        <f>IF(N161="nulová",J161,0)</f>
        <v>0</v>
      </c>
      <c r="BJ161" s="14" t="s">
        <v>161</v>
      </c>
      <c r="BK161" s="239">
        <f>ROUND(I161*H161,3)</f>
        <v>0</v>
      </c>
      <c r="BL161" s="14" t="s">
        <v>160</v>
      </c>
      <c r="BM161" s="237" t="s">
        <v>255</v>
      </c>
    </row>
    <row r="162" s="2" customFormat="1" ht="37.8" customHeight="1">
      <c r="A162" s="35"/>
      <c r="B162" s="36"/>
      <c r="C162" s="226" t="s">
        <v>256</v>
      </c>
      <c r="D162" s="226" t="s">
        <v>156</v>
      </c>
      <c r="E162" s="227" t="s">
        <v>257</v>
      </c>
      <c r="F162" s="228" t="s">
        <v>258</v>
      </c>
      <c r="G162" s="229" t="s">
        <v>167</v>
      </c>
      <c r="H162" s="230">
        <v>1.8180000000000001</v>
      </c>
      <c r="I162" s="231"/>
      <c r="J162" s="230">
        <f>ROUND(I162*H162,3)</f>
        <v>0</v>
      </c>
      <c r="K162" s="232"/>
      <c r="L162" s="41"/>
      <c r="M162" s="233" t="s">
        <v>1</v>
      </c>
      <c r="N162" s="234" t="s">
        <v>37</v>
      </c>
      <c r="O162" s="94"/>
      <c r="P162" s="235">
        <f>O162*H162</f>
        <v>0</v>
      </c>
      <c r="Q162" s="235">
        <v>0</v>
      </c>
      <c r="R162" s="235">
        <f>Q162*H162</f>
        <v>0</v>
      </c>
      <c r="S162" s="235">
        <v>0</v>
      </c>
      <c r="T162" s="236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7" t="s">
        <v>160</v>
      </c>
      <c r="AT162" s="237" t="s">
        <v>156</v>
      </c>
      <c r="AU162" s="237" t="s">
        <v>161</v>
      </c>
      <c r="AY162" s="14" t="s">
        <v>154</v>
      </c>
      <c r="BE162" s="238">
        <f>IF(N162="základná",J162,0)</f>
        <v>0</v>
      </c>
      <c r="BF162" s="238">
        <f>IF(N162="znížená",J162,0)</f>
        <v>0</v>
      </c>
      <c r="BG162" s="238">
        <f>IF(N162="zákl. prenesená",J162,0)</f>
        <v>0</v>
      </c>
      <c r="BH162" s="238">
        <f>IF(N162="zníž. prenesená",J162,0)</f>
        <v>0</v>
      </c>
      <c r="BI162" s="238">
        <f>IF(N162="nulová",J162,0)</f>
        <v>0</v>
      </c>
      <c r="BJ162" s="14" t="s">
        <v>161</v>
      </c>
      <c r="BK162" s="239">
        <f>ROUND(I162*H162,3)</f>
        <v>0</v>
      </c>
      <c r="BL162" s="14" t="s">
        <v>160</v>
      </c>
      <c r="BM162" s="237" t="s">
        <v>259</v>
      </c>
    </row>
    <row r="163" s="2" customFormat="1" ht="24.15" customHeight="1">
      <c r="A163" s="35"/>
      <c r="B163" s="36"/>
      <c r="C163" s="226" t="s">
        <v>210</v>
      </c>
      <c r="D163" s="226" t="s">
        <v>156</v>
      </c>
      <c r="E163" s="227" t="s">
        <v>260</v>
      </c>
      <c r="F163" s="228" t="s">
        <v>261</v>
      </c>
      <c r="G163" s="229" t="s">
        <v>262</v>
      </c>
      <c r="H163" s="230">
        <v>73</v>
      </c>
      <c r="I163" s="231"/>
      <c r="J163" s="230">
        <f>ROUND(I163*H163,3)</f>
        <v>0</v>
      </c>
      <c r="K163" s="232"/>
      <c r="L163" s="41"/>
      <c r="M163" s="233" t="s">
        <v>1</v>
      </c>
      <c r="N163" s="234" t="s">
        <v>37</v>
      </c>
      <c r="O163" s="94"/>
      <c r="P163" s="235">
        <f>O163*H163</f>
        <v>0</v>
      </c>
      <c r="Q163" s="235">
        <v>0</v>
      </c>
      <c r="R163" s="235">
        <f>Q163*H163</f>
        <v>0</v>
      </c>
      <c r="S163" s="235">
        <v>0</v>
      </c>
      <c r="T163" s="236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7" t="s">
        <v>160</v>
      </c>
      <c r="AT163" s="237" t="s">
        <v>156</v>
      </c>
      <c r="AU163" s="237" t="s">
        <v>161</v>
      </c>
      <c r="AY163" s="14" t="s">
        <v>154</v>
      </c>
      <c r="BE163" s="238">
        <f>IF(N163="základná",J163,0)</f>
        <v>0</v>
      </c>
      <c r="BF163" s="238">
        <f>IF(N163="znížená",J163,0)</f>
        <v>0</v>
      </c>
      <c r="BG163" s="238">
        <f>IF(N163="zákl. prenesená",J163,0)</f>
        <v>0</v>
      </c>
      <c r="BH163" s="238">
        <f>IF(N163="zníž. prenesená",J163,0)</f>
        <v>0</v>
      </c>
      <c r="BI163" s="238">
        <f>IF(N163="nulová",J163,0)</f>
        <v>0</v>
      </c>
      <c r="BJ163" s="14" t="s">
        <v>161</v>
      </c>
      <c r="BK163" s="239">
        <f>ROUND(I163*H163,3)</f>
        <v>0</v>
      </c>
      <c r="BL163" s="14" t="s">
        <v>160</v>
      </c>
      <c r="BM163" s="237" t="s">
        <v>263</v>
      </c>
    </row>
    <row r="164" s="2" customFormat="1" ht="24.15" customHeight="1">
      <c r="A164" s="35"/>
      <c r="B164" s="36"/>
      <c r="C164" s="226" t="s">
        <v>264</v>
      </c>
      <c r="D164" s="226" t="s">
        <v>156</v>
      </c>
      <c r="E164" s="227" t="s">
        <v>265</v>
      </c>
      <c r="F164" s="228" t="s">
        <v>266</v>
      </c>
      <c r="G164" s="229" t="s">
        <v>262</v>
      </c>
      <c r="H164" s="230">
        <v>53</v>
      </c>
      <c r="I164" s="231"/>
      <c r="J164" s="230">
        <f>ROUND(I164*H164,3)</f>
        <v>0</v>
      </c>
      <c r="K164" s="232"/>
      <c r="L164" s="41"/>
      <c r="M164" s="233" t="s">
        <v>1</v>
      </c>
      <c r="N164" s="234" t="s">
        <v>37</v>
      </c>
      <c r="O164" s="94"/>
      <c r="P164" s="235">
        <f>O164*H164</f>
        <v>0</v>
      </c>
      <c r="Q164" s="235">
        <v>0</v>
      </c>
      <c r="R164" s="235">
        <f>Q164*H164</f>
        <v>0</v>
      </c>
      <c r="S164" s="235">
        <v>0</v>
      </c>
      <c r="T164" s="236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7" t="s">
        <v>160</v>
      </c>
      <c r="AT164" s="237" t="s">
        <v>156</v>
      </c>
      <c r="AU164" s="237" t="s">
        <v>161</v>
      </c>
      <c r="AY164" s="14" t="s">
        <v>154</v>
      </c>
      <c r="BE164" s="238">
        <f>IF(N164="základná",J164,0)</f>
        <v>0</v>
      </c>
      <c r="BF164" s="238">
        <f>IF(N164="znížená",J164,0)</f>
        <v>0</v>
      </c>
      <c r="BG164" s="238">
        <f>IF(N164="zákl. prenesená",J164,0)</f>
        <v>0</v>
      </c>
      <c r="BH164" s="238">
        <f>IF(N164="zníž. prenesená",J164,0)</f>
        <v>0</v>
      </c>
      <c r="BI164" s="238">
        <f>IF(N164="nulová",J164,0)</f>
        <v>0</v>
      </c>
      <c r="BJ164" s="14" t="s">
        <v>161</v>
      </c>
      <c r="BK164" s="239">
        <f>ROUND(I164*H164,3)</f>
        <v>0</v>
      </c>
      <c r="BL164" s="14" t="s">
        <v>160</v>
      </c>
      <c r="BM164" s="237" t="s">
        <v>267</v>
      </c>
    </row>
    <row r="165" s="2" customFormat="1" ht="24.15" customHeight="1">
      <c r="A165" s="35"/>
      <c r="B165" s="36"/>
      <c r="C165" s="226" t="s">
        <v>213</v>
      </c>
      <c r="D165" s="226" t="s">
        <v>156</v>
      </c>
      <c r="E165" s="227" t="s">
        <v>268</v>
      </c>
      <c r="F165" s="228" t="s">
        <v>269</v>
      </c>
      <c r="G165" s="229" t="s">
        <v>167</v>
      </c>
      <c r="H165" s="230">
        <v>154.822</v>
      </c>
      <c r="I165" s="231"/>
      <c r="J165" s="230">
        <f>ROUND(I165*H165,3)</f>
        <v>0</v>
      </c>
      <c r="K165" s="232"/>
      <c r="L165" s="41"/>
      <c r="M165" s="233" t="s">
        <v>1</v>
      </c>
      <c r="N165" s="234" t="s">
        <v>37</v>
      </c>
      <c r="O165" s="94"/>
      <c r="P165" s="235">
        <f>O165*H165</f>
        <v>0</v>
      </c>
      <c r="Q165" s="235">
        <v>0</v>
      </c>
      <c r="R165" s="235">
        <f>Q165*H165</f>
        <v>0</v>
      </c>
      <c r="S165" s="235">
        <v>0</v>
      </c>
      <c r="T165" s="236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7" t="s">
        <v>160</v>
      </c>
      <c r="AT165" s="237" t="s">
        <v>156</v>
      </c>
      <c r="AU165" s="237" t="s">
        <v>161</v>
      </c>
      <c r="AY165" s="14" t="s">
        <v>154</v>
      </c>
      <c r="BE165" s="238">
        <f>IF(N165="základná",J165,0)</f>
        <v>0</v>
      </c>
      <c r="BF165" s="238">
        <f>IF(N165="znížená",J165,0)</f>
        <v>0</v>
      </c>
      <c r="BG165" s="238">
        <f>IF(N165="zákl. prenesená",J165,0)</f>
        <v>0</v>
      </c>
      <c r="BH165" s="238">
        <f>IF(N165="zníž. prenesená",J165,0)</f>
        <v>0</v>
      </c>
      <c r="BI165" s="238">
        <f>IF(N165="nulová",J165,0)</f>
        <v>0</v>
      </c>
      <c r="BJ165" s="14" t="s">
        <v>161</v>
      </c>
      <c r="BK165" s="239">
        <f>ROUND(I165*H165,3)</f>
        <v>0</v>
      </c>
      <c r="BL165" s="14" t="s">
        <v>160</v>
      </c>
      <c r="BM165" s="237" t="s">
        <v>270</v>
      </c>
    </row>
    <row r="166" s="2" customFormat="1" ht="24.15" customHeight="1">
      <c r="A166" s="35"/>
      <c r="B166" s="36"/>
      <c r="C166" s="226" t="s">
        <v>271</v>
      </c>
      <c r="D166" s="226" t="s">
        <v>156</v>
      </c>
      <c r="E166" s="227" t="s">
        <v>272</v>
      </c>
      <c r="F166" s="228" t="s">
        <v>273</v>
      </c>
      <c r="G166" s="229" t="s">
        <v>167</v>
      </c>
      <c r="H166" s="230">
        <v>1</v>
      </c>
      <c r="I166" s="231"/>
      <c r="J166" s="230">
        <f>ROUND(I166*H166,3)</f>
        <v>0</v>
      </c>
      <c r="K166" s="232"/>
      <c r="L166" s="41"/>
      <c r="M166" s="233" t="s">
        <v>1</v>
      </c>
      <c r="N166" s="234" t="s">
        <v>37</v>
      </c>
      <c r="O166" s="94"/>
      <c r="P166" s="235">
        <f>O166*H166</f>
        <v>0</v>
      </c>
      <c r="Q166" s="235">
        <v>0</v>
      </c>
      <c r="R166" s="235">
        <f>Q166*H166</f>
        <v>0</v>
      </c>
      <c r="S166" s="235">
        <v>0</v>
      </c>
      <c r="T166" s="236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7" t="s">
        <v>160</v>
      </c>
      <c r="AT166" s="237" t="s">
        <v>156</v>
      </c>
      <c r="AU166" s="237" t="s">
        <v>161</v>
      </c>
      <c r="AY166" s="14" t="s">
        <v>154</v>
      </c>
      <c r="BE166" s="238">
        <f>IF(N166="základná",J166,0)</f>
        <v>0</v>
      </c>
      <c r="BF166" s="238">
        <f>IF(N166="znížená",J166,0)</f>
        <v>0</v>
      </c>
      <c r="BG166" s="238">
        <f>IF(N166="zákl. prenesená",J166,0)</f>
        <v>0</v>
      </c>
      <c r="BH166" s="238">
        <f>IF(N166="zníž. prenesená",J166,0)</f>
        <v>0</v>
      </c>
      <c r="BI166" s="238">
        <f>IF(N166="nulová",J166,0)</f>
        <v>0</v>
      </c>
      <c r="BJ166" s="14" t="s">
        <v>161</v>
      </c>
      <c r="BK166" s="239">
        <f>ROUND(I166*H166,3)</f>
        <v>0</v>
      </c>
      <c r="BL166" s="14" t="s">
        <v>160</v>
      </c>
      <c r="BM166" s="237" t="s">
        <v>274</v>
      </c>
    </row>
    <row r="167" s="2" customFormat="1" ht="24.15" customHeight="1">
      <c r="A167" s="35"/>
      <c r="B167" s="36"/>
      <c r="C167" s="226" t="s">
        <v>217</v>
      </c>
      <c r="D167" s="226" t="s">
        <v>156</v>
      </c>
      <c r="E167" s="227" t="s">
        <v>275</v>
      </c>
      <c r="F167" s="228" t="s">
        <v>276</v>
      </c>
      <c r="G167" s="229" t="s">
        <v>262</v>
      </c>
      <c r="H167" s="230">
        <v>6</v>
      </c>
      <c r="I167" s="231"/>
      <c r="J167" s="230">
        <f>ROUND(I167*H167,3)</f>
        <v>0</v>
      </c>
      <c r="K167" s="232"/>
      <c r="L167" s="41"/>
      <c r="M167" s="233" t="s">
        <v>1</v>
      </c>
      <c r="N167" s="234" t="s">
        <v>37</v>
      </c>
      <c r="O167" s="94"/>
      <c r="P167" s="235">
        <f>O167*H167</f>
        <v>0</v>
      </c>
      <c r="Q167" s="235">
        <v>0</v>
      </c>
      <c r="R167" s="235">
        <f>Q167*H167</f>
        <v>0</v>
      </c>
      <c r="S167" s="235">
        <v>0</v>
      </c>
      <c r="T167" s="236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7" t="s">
        <v>160</v>
      </c>
      <c r="AT167" s="237" t="s">
        <v>156</v>
      </c>
      <c r="AU167" s="237" t="s">
        <v>161</v>
      </c>
      <c r="AY167" s="14" t="s">
        <v>154</v>
      </c>
      <c r="BE167" s="238">
        <f>IF(N167="základná",J167,0)</f>
        <v>0</v>
      </c>
      <c r="BF167" s="238">
        <f>IF(N167="znížená",J167,0)</f>
        <v>0</v>
      </c>
      <c r="BG167" s="238">
        <f>IF(N167="zákl. prenesená",J167,0)</f>
        <v>0</v>
      </c>
      <c r="BH167" s="238">
        <f>IF(N167="zníž. prenesená",J167,0)</f>
        <v>0</v>
      </c>
      <c r="BI167" s="238">
        <f>IF(N167="nulová",J167,0)</f>
        <v>0</v>
      </c>
      <c r="BJ167" s="14" t="s">
        <v>161</v>
      </c>
      <c r="BK167" s="239">
        <f>ROUND(I167*H167,3)</f>
        <v>0</v>
      </c>
      <c r="BL167" s="14" t="s">
        <v>160</v>
      </c>
      <c r="BM167" s="237" t="s">
        <v>277</v>
      </c>
    </row>
    <row r="168" s="2" customFormat="1" ht="24.15" customHeight="1">
      <c r="A168" s="35"/>
      <c r="B168" s="36"/>
      <c r="C168" s="226" t="s">
        <v>278</v>
      </c>
      <c r="D168" s="226" t="s">
        <v>156</v>
      </c>
      <c r="E168" s="227" t="s">
        <v>279</v>
      </c>
      <c r="F168" s="228" t="s">
        <v>280</v>
      </c>
      <c r="G168" s="229" t="s">
        <v>167</v>
      </c>
      <c r="H168" s="230">
        <v>84.709999999999994</v>
      </c>
      <c r="I168" s="231"/>
      <c r="J168" s="230">
        <f>ROUND(I168*H168,3)</f>
        <v>0</v>
      </c>
      <c r="K168" s="232"/>
      <c r="L168" s="41"/>
      <c r="M168" s="233" t="s">
        <v>1</v>
      </c>
      <c r="N168" s="234" t="s">
        <v>37</v>
      </c>
      <c r="O168" s="94"/>
      <c r="P168" s="235">
        <f>O168*H168</f>
        <v>0</v>
      </c>
      <c r="Q168" s="235">
        <v>0</v>
      </c>
      <c r="R168" s="235">
        <f>Q168*H168</f>
        <v>0</v>
      </c>
      <c r="S168" s="235">
        <v>0</v>
      </c>
      <c r="T168" s="236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7" t="s">
        <v>160</v>
      </c>
      <c r="AT168" s="237" t="s">
        <v>156</v>
      </c>
      <c r="AU168" s="237" t="s">
        <v>161</v>
      </c>
      <c r="AY168" s="14" t="s">
        <v>154</v>
      </c>
      <c r="BE168" s="238">
        <f>IF(N168="základná",J168,0)</f>
        <v>0</v>
      </c>
      <c r="BF168" s="238">
        <f>IF(N168="znížená",J168,0)</f>
        <v>0</v>
      </c>
      <c r="BG168" s="238">
        <f>IF(N168="zákl. prenesená",J168,0)</f>
        <v>0</v>
      </c>
      <c r="BH168" s="238">
        <f>IF(N168="zníž. prenesená",J168,0)</f>
        <v>0</v>
      </c>
      <c r="BI168" s="238">
        <f>IF(N168="nulová",J168,0)</f>
        <v>0</v>
      </c>
      <c r="BJ168" s="14" t="s">
        <v>161</v>
      </c>
      <c r="BK168" s="239">
        <f>ROUND(I168*H168,3)</f>
        <v>0</v>
      </c>
      <c r="BL168" s="14" t="s">
        <v>160</v>
      </c>
      <c r="BM168" s="237" t="s">
        <v>281</v>
      </c>
    </row>
    <row r="169" s="2" customFormat="1" ht="24.15" customHeight="1">
      <c r="A169" s="35"/>
      <c r="B169" s="36"/>
      <c r="C169" s="226" t="s">
        <v>220</v>
      </c>
      <c r="D169" s="226" t="s">
        <v>156</v>
      </c>
      <c r="E169" s="227" t="s">
        <v>282</v>
      </c>
      <c r="F169" s="228" t="s">
        <v>283</v>
      </c>
      <c r="G169" s="229" t="s">
        <v>167</v>
      </c>
      <c r="H169" s="230">
        <v>32.963000000000001</v>
      </c>
      <c r="I169" s="231"/>
      <c r="J169" s="230">
        <f>ROUND(I169*H169,3)</f>
        <v>0</v>
      </c>
      <c r="K169" s="232"/>
      <c r="L169" s="41"/>
      <c r="M169" s="233" t="s">
        <v>1</v>
      </c>
      <c r="N169" s="234" t="s">
        <v>37</v>
      </c>
      <c r="O169" s="94"/>
      <c r="P169" s="235">
        <f>O169*H169</f>
        <v>0</v>
      </c>
      <c r="Q169" s="235">
        <v>0</v>
      </c>
      <c r="R169" s="235">
        <f>Q169*H169</f>
        <v>0</v>
      </c>
      <c r="S169" s="235">
        <v>0</v>
      </c>
      <c r="T169" s="236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7" t="s">
        <v>160</v>
      </c>
      <c r="AT169" s="237" t="s">
        <v>156</v>
      </c>
      <c r="AU169" s="237" t="s">
        <v>161</v>
      </c>
      <c r="AY169" s="14" t="s">
        <v>154</v>
      </c>
      <c r="BE169" s="238">
        <f>IF(N169="základná",J169,0)</f>
        <v>0</v>
      </c>
      <c r="BF169" s="238">
        <f>IF(N169="znížená",J169,0)</f>
        <v>0</v>
      </c>
      <c r="BG169" s="238">
        <f>IF(N169="zákl. prenesená",J169,0)</f>
        <v>0</v>
      </c>
      <c r="BH169" s="238">
        <f>IF(N169="zníž. prenesená",J169,0)</f>
        <v>0</v>
      </c>
      <c r="BI169" s="238">
        <f>IF(N169="nulová",J169,0)</f>
        <v>0</v>
      </c>
      <c r="BJ169" s="14" t="s">
        <v>161</v>
      </c>
      <c r="BK169" s="239">
        <f>ROUND(I169*H169,3)</f>
        <v>0</v>
      </c>
      <c r="BL169" s="14" t="s">
        <v>160</v>
      </c>
      <c r="BM169" s="237" t="s">
        <v>284</v>
      </c>
    </row>
    <row r="170" s="2" customFormat="1" ht="21.75" customHeight="1">
      <c r="A170" s="35"/>
      <c r="B170" s="36"/>
      <c r="C170" s="226" t="s">
        <v>285</v>
      </c>
      <c r="D170" s="226" t="s">
        <v>156</v>
      </c>
      <c r="E170" s="227" t="s">
        <v>286</v>
      </c>
      <c r="F170" s="228" t="s">
        <v>287</v>
      </c>
      <c r="G170" s="229" t="s">
        <v>167</v>
      </c>
      <c r="H170" s="230">
        <v>8.8650000000000002</v>
      </c>
      <c r="I170" s="231"/>
      <c r="J170" s="230">
        <f>ROUND(I170*H170,3)</f>
        <v>0</v>
      </c>
      <c r="K170" s="232"/>
      <c r="L170" s="41"/>
      <c r="M170" s="233" t="s">
        <v>1</v>
      </c>
      <c r="N170" s="234" t="s">
        <v>37</v>
      </c>
      <c r="O170" s="94"/>
      <c r="P170" s="235">
        <f>O170*H170</f>
        <v>0</v>
      </c>
      <c r="Q170" s="235">
        <v>0</v>
      </c>
      <c r="R170" s="235">
        <f>Q170*H170</f>
        <v>0</v>
      </c>
      <c r="S170" s="235">
        <v>0</v>
      </c>
      <c r="T170" s="236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7" t="s">
        <v>160</v>
      </c>
      <c r="AT170" s="237" t="s">
        <v>156</v>
      </c>
      <c r="AU170" s="237" t="s">
        <v>161</v>
      </c>
      <c r="AY170" s="14" t="s">
        <v>154</v>
      </c>
      <c r="BE170" s="238">
        <f>IF(N170="základná",J170,0)</f>
        <v>0</v>
      </c>
      <c r="BF170" s="238">
        <f>IF(N170="znížená",J170,0)</f>
        <v>0</v>
      </c>
      <c r="BG170" s="238">
        <f>IF(N170="zákl. prenesená",J170,0)</f>
        <v>0</v>
      </c>
      <c r="BH170" s="238">
        <f>IF(N170="zníž. prenesená",J170,0)</f>
        <v>0</v>
      </c>
      <c r="BI170" s="238">
        <f>IF(N170="nulová",J170,0)</f>
        <v>0</v>
      </c>
      <c r="BJ170" s="14" t="s">
        <v>161</v>
      </c>
      <c r="BK170" s="239">
        <f>ROUND(I170*H170,3)</f>
        <v>0</v>
      </c>
      <c r="BL170" s="14" t="s">
        <v>160</v>
      </c>
      <c r="BM170" s="237" t="s">
        <v>288</v>
      </c>
    </row>
    <row r="171" s="2" customFormat="1" ht="24.15" customHeight="1">
      <c r="A171" s="35"/>
      <c r="B171" s="36"/>
      <c r="C171" s="226" t="s">
        <v>224</v>
      </c>
      <c r="D171" s="226" t="s">
        <v>156</v>
      </c>
      <c r="E171" s="227" t="s">
        <v>289</v>
      </c>
      <c r="F171" s="228" t="s">
        <v>290</v>
      </c>
      <c r="G171" s="229" t="s">
        <v>167</v>
      </c>
      <c r="H171" s="230">
        <v>3.4399999999999999</v>
      </c>
      <c r="I171" s="231"/>
      <c r="J171" s="230">
        <f>ROUND(I171*H171,3)</f>
        <v>0</v>
      </c>
      <c r="K171" s="232"/>
      <c r="L171" s="41"/>
      <c r="M171" s="233" t="s">
        <v>1</v>
      </c>
      <c r="N171" s="234" t="s">
        <v>37</v>
      </c>
      <c r="O171" s="94"/>
      <c r="P171" s="235">
        <f>O171*H171</f>
        <v>0</v>
      </c>
      <c r="Q171" s="235">
        <v>0</v>
      </c>
      <c r="R171" s="235">
        <f>Q171*H171</f>
        <v>0</v>
      </c>
      <c r="S171" s="235">
        <v>0</v>
      </c>
      <c r="T171" s="236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7" t="s">
        <v>160</v>
      </c>
      <c r="AT171" s="237" t="s">
        <v>156</v>
      </c>
      <c r="AU171" s="237" t="s">
        <v>161</v>
      </c>
      <c r="AY171" s="14" t="s">
        <v>154</v>
      </c>
      <c r="BE171" s="238">
        <f>IF(N171="základná",J171,0)</f>
        <v>0</v>
      </c>
      <c r="BF171" s="238">
        <f>IF(N171="znížená",J171,0)</f>
        <v>0</v>
      </c>
      <c r="BG171" s="238">
        <f>IF(N171="zákl. prenesená",J171,0)</f>
        <v>0</v>
      </c>
      <c r="BH171" s="238">
        <f>IF(N171="zníž. prenesená",J171,0)</f>
        <v>0</v>
      </c>
      <c r="BI171" s="238">
        <f>IF(N171="nulová",J171,0)</f>
        <v>0</v>
      </c>
      <c r="BJ171" s="14" t="s">
        <v>161</v>
      </c>
      <c r="BK171" s="239">
        <f>ROUND(I171*H171,3)</f>
        <v>0</v>
      </c>
      <c r="BL171" s="14" t="s">
        <v>160</v>
      </c>
      <c r="BM171" s="237" t="s">
        <v>291</v>
      </c>
    </row>
    <row r="172" s="2" customFormat="1" ht="24.15" customHeight="1">
      <c r="A172" s="35"/>
      <c r="B172" s="36"/>
      <c r="C172" s="226" t="s">
        <v>292</v>
      </c>
      <c r="D172" s="226" t="s">
        <v>156</v>
      </c>
      <c r="E172" s="227" t="s">
        <v>293</v>
      </c>
      <c r="F172" s="228" t="s">
        <v>294</v>
      </c>
      <c r="G172" s="229" t="s">
        <v>159</v>
      </c>
      <c r="H172" s="230">
        <v>27.719000000000001</v>
      </c>
      <c r="I172" s="231"/>
      <c r="J172" s="230">
        <f>ROUND(I172*H172,3)</f>
        <v>0</v>
      </c>
      <c r="K172" s="232"/>
      <c r="L172" s="41"/>
      <c r="M172" s="233" t="s">
        <v>1</v>
      </c>
      <c r="N172" s="234" t="s">
        <v>37</v>
      </c>
      <c r="O172" s="94"/>
      <c r="P172" s="235">
        <f>O172*H172</f>
        <v>0</v>
      </c>
      <c r="Q172" s="235">
        <v>0</v>
      </c>
      <c r="R172" s="235">
        <f>Q172*H172</f>
        <v>0</v>
      </c>
      <c r="S172" s="235">
        <v>0</v>
      </c>
      <c r="T172" s="236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7" t="s">
        <v>160</v>
      </c>
      <c r="AT172" s="237" t="s">
        <v>156</v>
      </c>
      <c r="AU172" s="237" t="s">
        <v>161</v>
      </c>
      <c r="AY172" s="14" t="s">
        <v>154</v>
      </c>
      <c r="BE172" s="238">
        <f>IF(N172="základná",J172,0)</f>
        <v>0</v>
      </c>
      <c r="BF172" s="238">
        <f>IF(N172="znížená",J172,0)</f>
        <v>0</v>
      </c>
      <c r="BG172" s="238">
        <f>IF(N172="zákl. prenesená",J172,0)</f>
        <v>0</v>
      </c>
      <c r="BH172" s="238">
        <f>IF(N172="zníž. prenesená",J172,0)</f>
        <v>0</v>
      </c>
      <c r="BI172" s="238">
        <f>IF(N172="nulová",J172,0)</f>
        <v>0</v>
      </c>
      <c r="BJ172" s="14" t="s">
        <v>161</v>
      </c>
      <c r="BK172" s="239">
        <f>ROUND(I172*H172,3)</f>
        <v>0</v>
      </c>
      <c r="BL172" s="14" t="s">
        <v>160</v>
      </c>
      <c r="BM172" s="237" t="s">
        <v>295</v>
      </c>
    </row>
    <row r="173" s="2" customFormat="1" ht="33" customHeight="1">
      <c r="A173" s="35"/>
      <c r="B173" s="36"/>
      <c r="C173" s="226" t="s">
        <v>227</v>
      </c>
      <c r="D173" s="226" t="s">
        <v>156</v>
      </c>
      <c r="E173" s="227" t="s">
        <v>296</v>
      </c>
      <c r="F173" s="228" t="s">
        <v>297</v>
      </c>
      <c r="G173" s="229" t="s">
        <v>262</v>
      </c>
      <c r="H173" s="230">
        <v>76</v>
      </c>
      <c r="I173" s="231"/>
      <c r="J173" s="230">
        <f>ROUND(I173*H173,3)</f>
        <v>0</v>
      </c>
      <c r="K173" s="232"/>
      <c r="L173" s="41"/>
      <c r="M173" s="233" t="s">
        <v>1</v>
      </c>
      <c r="N173" s="234" t="s">
        <v>37</v>
      </c>
      <c r="O173" s="94"/>
      <c r="P173" s="235">
        <f>O173*H173</f>
        <v>0</v>
      </c>
      <c r="Q173" s="235">
        <v>0</v>
      </c>
      <c r="R173" s="235">
        <f>Q173*H173</f>
        <v>0</v>
      </c>
      <c r="S173" s="235">
        <v>0</v>
      </c>
      <c r="T173" s="236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7" t="s">
        <v>160</v>
      </c>
      <c r="AT173" s="237" t="s">
        <v>156</v>
      </c>
      <c r="AU173" s="237" t="s">
        <v>161</v>
      </c>
      <c r="AY173" s="14" t="s">
        <v>154</v>
      </c>
      <c r="BE173" s="238">
        <f>IF(N173="základná",J173,0)</f>
        <v>0</v>
      </c>
      <c r="BF173" s="238">
        <f>IF(N173="znížená",J173,0)</f>
        <v>0</v>
      </c>
      <c r="BG173" s="238">
        <f>IF(N173="zákl. prenesená",J173,0)</f>
        <v>0</v>
      </c>
      <c r="BH173" s="238">
        <f>IF(N173="zníž. prenesená",J173,0)</f>
        <v>0</v>
      </c>
      <c r="BI173" s="238">
        <f>IF(N173="nulová",J173,0)</f>
        <v>0</v>
      </c>
      <c r="BJ173" s="14" t="s">
        <v>161</v>
      </c>
      <c r="BK173" s="239">
        <f>ROUND(I173*H173,3)</f>
        <v>0</v>
      </c>
      <c r="BL173" s="14" t="s">
        <v>160</v>
      </c>
      <c r="BM173" s="237" t="s">
        <v>298</v>
      </c>
    </row>
    <row r="174" s="2" customFormat="1" ht="33" customHeight="1">
      <c r="A174" s="35"/>
      <c r="B174" s="36"/>
      <c r="C174" s="226" t="s">
        <v>299</v>
      </c>
      <c r="D174" s="226" t="s">
        <v>156</v>
      </c>
      <c r="E174" s="227" t="s">
        <v>300</v>
      </c>
      <c r="F174" s="228" t="s">
        <v>301</v>
      </c>
      <c r="G174" s="229" t="s">
        <v>159</v>
      </c>
      <c r="H174" s="230">
        <v>0.14999999999999999</v>
      </c>
      <c r="I174" s="231"/>
      <c r="J174" s="230">
        <f>ROUND(I174*H174,3)</f>
        <v>0</v>
      </c>
      <c r="K174" s="232"/>
      <c r="L174" s="41"/>
      <c r="M174" s="233" t="s">
        <v>1</v>
      </c>
      <c r="N174" s="234" t="s">
        <v>37</v>
      </c>
      <c r="O174" s="94"/>
      <c r="P174" s="235">
        <f>O174*H174</f>
        <v>0</v>
      </c>
      <c r="Q174" s="235">
        <v>0</v>
      </c>
      <c r="R174" s="235">
        <f>Q174*H174</f>
        <v>0</v>
      </c>
      <c r="S174" s="235">
        <v>0</v>
      </c>
      <c r="T174" s="236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7" t="s">
        <v>160</v>
      </c>
      <c r="AT174" s="237" t="s">
        <v>156</v>
      </c>
      <c r="AU174" s="237" t="s">
        <v>161</v>
      </c>
      <c r="AY174" s="14" t="s">
        <v>154</v>
      </c>
      <c r="BE174" s="238">
        <f>IF(N174="základná",J174,0)</f>
        <v>0</v>
      </c>
      <c r="BF174" s="238">
        <f>IF(N174="znížená",J174,0)</f>
        <v>0</v>
      </c>
      <c r="BG174" s="238">
        <f>IF(N174="zákl. prenesená",J174,0)</f>
        <v>0</v>
      </c>
      <c r="BH174" s="238">
        <f>IF(N174="zníž. prenesená",J174,0)</f>
        <v>0</v>
      </c>
      <c r="BI174" s="238">
        <f>IF(N174="nulová",J174,0)</f>
        <v>0</v>
      </c>
      <c r="BJ174" s="14" t="s">
        <v>161</v>
      </c>
      <c r="BK174" s="239">
        <f>ROUND(I174*H174,3)</f>
        <v>0</v>
      </c>
      <c r="BL174" s="14" t="s">
        <v>160</v>
      </c>
      <c r="BM174" s="237" t="s">
        <v>302</v>
      </c>
    </row>
    <row r="175" s="2" customFormat="1" ht="37.8" customHeight="1">
      <c r="A175" s="35"/>
      <c r="B175" s="36"/>
      <c r="C175" s="226" t="s">
        <v>231</v>
      </c>
      <c r="D175" s="226" t="s">
        <v>156</v>
      </c>
      <c r="E175" s="227" t="s">
        <v>303</v>
      </c>
      <c r="F175" s="228" t="s">
        <v>304</v>
      </c>
      <c r="G175" s="229" t="s">
        <v>159</v>
      </c>
      <c r="H175" s="230">
        <v>0.080000000000000002</v>
      </c>
      <c r="I175" s="231"/>
      <c r="J175" s="230">
        <f>ROUND(I175*H175,3)</f>
        <v>0</v>
      </c>
      <c r="K175" s="232"/>
      <c r="L175" s="41"/>
      <c r="M175" s="233" t="s">
        <v>1</v>
      </c>
      <c r="N175" s="234" t="s">
        <v>37</v>
      </c>
      <c r="O175" s="94"/>
      <c r="P175" s="235">
        <f>O175*H175</f>
        <v>0</v>
      </c>
      <c r="Q175" s="235">
        <v>0</v>
      </c>
      <c r="R175" s="235">
        <f>Q175*H175</f>
        <v>0</v>
      </c>
      <c r="S175" s="235">
        <v>0</v>
      </c>
      <c r="T175" s="236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7" t="s">
        <v>160</v>
      </c>
      <c r="AT175" s="237" t="s">
        <v>156</v>
      </c>
      <c r="AU175" s="237" t="s">
        <v>161</v>
      </c>
      <c r="AY175" s="14" t="s">
        <v>154</v>
      </c>
      <c r="BE175" s="238">
        <f>IF(N175="základná",J175,0)</f>
        <v>0</v>
      </c>
      <c r="BF175" s="238">
        <f>IF(N175="znížená",J175,0)</f>
        <v>0</v>
      </c>
      <c r="BG175" s="238">
        <f>IF(N175="zákl. prenesená",J175,0)</f>
        <v>0</v>
      </c>
      <c r="BH175" s="238">
        <f>IF(N175="zníž. prenesená",J175,0)</f>
        <v>0</v>
      </c>
      <c r="BI175" s="238">
        <f>IF(N175="nulová",J175,0)</f>
        <v>0</v>
      </c>
      <c r="BJ175" s="14" t="s">
        <v>161</v>
      </c>
      <c r="BK175" s="239">
        <f>ROUND(I175*H175,3)</f>
        <v>0</v>
      </c>
      <c r="BL175" s="14" t="s">
        <v>160</v>
      </c>
      <c r="BM175" s="237" t="s">
        <v>305</v>
      </c>
    </row>
    <row r="176" s="2" customFormat="1" ht="24.15" customHeight="1">
      <c r="A176" s="35"/>
      <c r="B176" s="36"/>
      <c r="C176" s="226" t="s">
        <v>306</v>
      </c>
      <c r="D176" s="226" t="s">
        <v>156</v>
      </c>
      <c r="E176" s="227" t="s">
        <v>307</v>
      </c>
      <c r="F176" s="228" t="s">
        <v>308</v>
      </c>
      <c r="G176" s="229" t="s">
        <v>309</v>
      </c>
      <c r="H176" s="230">
        <v>3.2999999999999998</v>
      </c>
      <c r="I176" s="231"/>
      <c r="J176" s="230">
        <f>ROUND(I176*H176,3)</f>
        <v>0</v>
      </c>
      <c r="K176" s="232"/>
      <c r="L176" s="41"/>
      <c r="M176" s="233" t="s">
        <v>1</v>
      </c>
      <c r="N176" s="234" t="s">
        <v>37</v>
      </c>
      <c r="O176" s="94"/>
      <c r="P176" s="235">
        <f>O176*H176</f>
        <v>0</v>
      </c>
      <c r="Q176" s="235">
        <v>0</v>
      </c>
      <c r="R176" s="235">
        <f>Q176*H176</f>
        <v>0</v>
      </c>
      <c r="S176" s="235">
        <v>0</v>
      </c>
      <c r="T176" s="236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7" t="s">
        <v>160</v>
      </c>
      <c r="AT176" s="237" t="s">
        <v>156</v>
      </c>
      <c r="AU176" s="237" t="s">
        <v>161</v>
      </c>
      <c r="AY176" s="14" t="s">
        <v>154</v>
      </c>
      <c r="BE176" s="238">
        <f>IF(N176="základná",J176,0)</f>
        <v>0</v>
      </c>
      <c r="BF176" s="238">
        <f>IF(N176="znížená",J176,0)</f>
        <v>0</v>
      </c>
      <c r="BG176" s="238">
        <f>IF(N176="zákl. prenesená",J176,0)</f>
        <v>0</v>
      </c>
      <c r="BH176" s="238">
        <f>IF(N176="zníž. prenesená",J176,0)</f>
        <v>0</v>
      </c>
      <c r="BI176" s="238">
        <f>IF(N176="nulová",J176,0)</f>
        <v>0</v>
      </c>
      <c r="BJ176" s="14" t="s">
        <v>161</v>
      </c>
      <c r="BK176" s="239">
        <f>ROUND(I176*H176,3)</f>
        <v>0</v>
      </c>
      <c r="BL176" s="14" t="s">
        <v>160</v>
      </c>
      <c r="BM176" s="237" t="s">
        <v>310</v>
      </c>
    </row>
    <row r="177" s="2" customFormat="1" ht="24.15" customHeight="1">
      <c r="A177" s="35"/>
      <c r="B177" s="36"/>
      <c r="C177" s="226" t="s">
        <v>234</v>
      </c>
      <c r="D177" s="226" t="s">
        <v>156</v>
      </c>
      <c r="E177" s="227" t="s">
        <v>311</v>
      </c>
      <c r="F177" s="228" t="s">
        <v>312</v>
      </c>
      <c r="G177" s="229" t="s">
        <v>309</v>
      </c>
      <c r="H177" s="230">
        <v>151.80000000000001</v>
      </c>
      <c r="I177" s="231"/>
      <c r="J177" s="230">
        <f>ROUND(I177*H177,3)</f>
        <v>0</v>
      </c>
      <c r="K177" s="232"/>
      <c r="L177" s="41"/>
      <c r="M177" s="233" t="s">
        <v>1</v>
      </c>
      <c r="N177" s="234" t="s">
        <v>37</v>
      </c>
      <c r="O177" s="94"/>
      <c r="P177" s="235">
        <f>O177*H177</f>
        <v>0</v>
      </c>
      <c r="Q177" s="235">
        <v>0</v>
      </c>
      <c r="R177" s="235">
        <f>Q177*H177</f>
        <v>0</v>
      </c>
      <c r="S177" s="235">
        <v>0</v>
      </c>
      <c r="T177" s="236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7" t="s">
        <v>160</v>
      </c>
      <c r="AT177" s="237" t="s">
        <v>156</v>
      </c>
      <c r="AU177" s="237" t="s">
        <v>161</v>
      </c>
      <c r="AY177" s="14" t="s">
        <v>154</v>
      </c>
      <c r="BE177" s="238">
        <f>IF(N177="základná",J177,0)</f>
        <v>0</v>
      </c>
      <c r="BF177" s="238">
        <f>IF(N177="znížená",J177,0)</f>
        <v>0</v>
      </c>
      <c r="BG177" s="238">
        <f>IF(N177="zákl. prenesená",J177,0)</f>
        <v>0</v>
      </c>
      <c r="BH177" s="238">
        <f>IF(N177="zníž. prenesená",J177,0)</f>
        <v>0</v>
      </c>
      <c r="BI177" s="238">
        <f>IF(N177="nulová",J177,0)</f>
        <v>0</v>
      </c>
      <c r="BJ177" s="14" t="s">
        <v>161</v>
      </c>
      <c r="BK177" s="239">
        <f>ROUND(I177*H177,3)</f>
        <v>0</v>
      </c>
      <c r="BL177" s="14" t="s">
        <v>160</v>
      </c>
      <c r="BM177" s="237" t="s">
        <v>313</v>
      </c>
    </row>
    <row r="178" s="2" customFormat="1" ht="24.15" customHeight="1">
      <c r="A178" s="35"/>
      <c r="B178" s="36"/>
      <c r="C178" s="226" t="s">
        <v>314</v>
      </c>
      <c r="D178" s="226" t="s">
        <v>156</v>
      </c>
      <c r="E178" s="227" t="s">
        <v>315</v>
      </c>
      <c r="F178" s="228" t="s">
        <v>316</v>
      </c>
      <c r="G178" s="229" t="s">
        <v>309</v>
      </c>
      <c r="H178" s="230">
        <v>51.810000000000002</v>
      </c>
      <c r="I178" s="231"/>
      <c r="J178" s="230">
        <f>ROUND(I178*H178,3)</f>
        <v>0</v>
      </c>
      <c r="K178" s="232"/>
      <c r="L178" s="41"/>
      <c r="M178" s="233" t="s">
        <v>1</v>
      </c>
      <c r="N178" s="234" t="s">
        <v>37</v>
      </c>
      <c r="O178" s="94"/>
      <c r="P178" s="235">
        <f>O178*H178</f>
        <v>0</v>
      </c>
      <c r="Q178" s="235">
        <v>0</v>
      </c>
      <c r="R178" s="235">
        <f>Q178*H178</f>
        <v>0</v>
      </c>
      <c r="S178" s="235">
        <v>0</v>
      </c>
      <c r="T178" s="236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37" t="s">
        <v>160</v>
      </c>
      <c r="AT178" s="237" t="s">
        <v>156</v>
      </c>
      <c r="AU178" s="237" t="s">
        <v>161</v>
      </c>
      <c r="AY178" s="14" t="s">
        <v>154</v>
      </c>
      <c r="BE178" s="238">
        <f>IF(N178="základná",J178,0)</f>
        <v>0</v>
      </c>
      <c r="BF178" s="238">
        <f>IF(N178="znížená",J178,0)</f>
        <v>0</v>
      </c>
      <c r="BG178" s="238">
        <f>IF(N178="zákl. prenesená",J178,0)</f>
        <v>0</v>
      </c>
      <c r="BH178" s="238">
        <f>IF(N178="zníž. prenesená",J178,0)</f>
        <v>0</v>
      </c>
      <c r="BI178" s="238">
        <f>IF(N178="nulová",J178,0)</f>
        <v>0</v>
      </c>
      <c r="BJ178" s="14" t="s">
        <v>161</v>
      </c>
      <c r="BK178" s="239">
        <f>ROUND(I178*H178,3)</f>
        <v>0</v>
      </c>
      <c r="BL178" s="14" t="s">
        <v>160</v>
      </c>
      <c r="BM178" s="237" t="s">
        <v>317</v>
      </c>
    </row>
    <row r="179" s="2" customFormat="1" ht="24.15" customHeight="1">
      <c r="A179" s="35"/>
      <c r="B179" s="36"/>
      <c r="C179" s="226" t="s">
        <v>238</v>
      </c>
      <c r="D179" s="226" t="s">
        <v>156</v>
      </c>
      <c r="E179" s="227" t="s">
        <v>318</v>
      </c>
      <c r="F179" s="228" t="s">
        <v>319</v>
      </c>
      <c r="G179" s="229" t="s">
        <v>309</v>
      </c>
      <c r="H179" s="230">
        <v>28.829999999999998</v>
      </c>
      <c r="I179" s="231"/>
      <c r="J179" s="230">
        <f>ROUND(I179*H179,3)</f>
        <v>0</v>
      </c>
      <c r="K179" s="232"/>
      <c r="L179" s="41"/>
      <c r="M179" s="233" t="s">
        <v>1</v>
      </c>
      <c r="N179" s="234" t="s">
        <v>37</v>
      </c>
      <c r="O179" s="94"/>
      <c r="P179" s="235">
        <f>O179*H179</f>
        <v>0</v>
      </c>
      <c r="Q179" s="235">
        <v>0</v>
      </c>
      <c r="R179" s="235">
        <f>Q179*H179</f>
        <v>0</v>
      </c>
      <c r="S179" s="235">
        <v>0</v>
      </c>
      <c r="T179" s="236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37" t="s">
        <v>160</v>
      </c>
      <c r="AT179" s="237" t="s">
        <v>156</v>
      </c>
      <c r="AU179" s="237" t="s">
        <v>161</v>
      </c>
      <c r="AY179" s="14" t="s">
        <v>154</v>
      </c>
      <c r="BE179" s="238">
        <f>IF(N179="základná",J179,0)</f>
        <v>0</v>
      </c>
      <c r="BF179" s="238">
        <f>IF(N179="znížená",J179,0)</f>
        <v>0</v>
      </c>
      <c r="BG179" s="238">
        <f>IF(N179="zákl. prenesená",J179,0)</f>
        <v>0</v>
      </c>
      <c r="BH179" s="238">
        <f>IF(N179="zníž. prenesená",J179,0)</f>
        <v>0</v>
      </c>
      <c r="BI179" s="238">
        <f>IF(N179="nulová",J179,0)</f>
        <v>0</v>
      </c>
      <c r="BJ179" s="14" t="s">
        <v>161</v>
      </c>
      <c r="BK179" s="239">
        <f>ROUND(I179*H179,3)</f>
        <v>0</v>
      </c>
      <c r="BL179" s="14" t="s">
        <v>160</v>
      </c>
      <c r="BM179" s="237" t="s">
        <v>320</v>
      </c>
    </row>
    <row r="180" s="2" customFormat="1" ht="33" customHeight="1">
      <c r="A180" s="35"/>
      <c r="B180" s="36"/>
      <c r="C180" s="226" t="s">
        <v>321</v>
      </c>
      <c r="D180" s="226" t="s">
        <v>156</v>
      </c>
      <c r="E180" s="227" t="s">
        <v>322</v>
      </c>
      <c r="F180" s="228" t="s">
        <v>323</v>
      </c>
      <c r="G180" s="229" t="s">
        <v>309</v>
      </c>
      <c r="H180" s="230">
        <v>5.9000000000000004</v>
      </c>
      <c r="I180" s="231"/>
      <c r="J180" s="230">
        <f>ROUND(I180*H180,3)</f>
        <v>0</v>
      </c>
      <c r="K180" s="232"/>
      <c r="L180" s="41"/>
      <c r="M180" s="233" t="s">
        <v>1</v>
      </c>
      <c r="N180" s="234" t="s">
        <v>37</v>
      </c>
      <c r="O180" s="94"/>
      <c r="P180" s="235">
        <f>O180*H180</f>
        <v>0</v>
      </c>
      <c r="Q180" s="235">
        <v>0</v>
      </c>
      <c r="R180" s="235">
        <f>Q180*H180</f>
        <v>0</v>
      </c>
      <c r="S180" s="235">
        <v>0</v>
      </c>
      <c r="T180" s="236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37" t="s">
        <v>160</v>
      </c>
      <c r="AT180" s="237" t="s">
        <v>156</v>
      </c>
      <c r="AU180" s="237" t="s">
        <v>161</v>
      </c>
      <c r="AY180" s="14" t="s">
        <v>154</v>
      </c>
      <c r="BE180" s="238">
        <f>IF(N180="základná",J180,0)</f>
        <v>0</v>
      </c>
      <c r="BF180" s="238">
        <f>IF(N180="znížená",J180,0)</f>
        <v>0</v>
      </c>
      <c r="BG180" s="238">
        <f>IF(N180="zákl. prenesená",J180,0)</f>
        <v>0</v>
      </c>
      <c r="BH180" s="238">
        <f>IF(N180="zníž. prenesená",J180,0)</f>
        <v>0</v>
      </c>
      <c r="BI180" s="238">
        <f>IF(N180="nulová",J180,0)</f>
        <v>0</v>
      </c>
      <c r="BJ180" s="14" t="s">
        <v>161</v>
      </c>
      <c r="BK180" s="239">
        <f>ROUND(I180*H180,3)</f>
        <v>0</v>
      </c>
      <c r="BL180" s="14" t="s">
        <v>160</v>
      </c>
      <c r="BM180" s="237" t="s">
        <v>324</v>
      </c>
    </row>
    <row r="181" s="2" customFormat="1" ht="33" customHeight="1">
      <c r="A181" s="35"/>
      <c r="B181" s="36"/>
      <c r="C181" s="226" t="s">
        <v>241</v>
      </c>
      <c r="D181" s="226" t="s">
        <v>156</v>
      </c>
      <c r="E181" s="227" t="s">
        <v>325</v>
      </c>
      <c r="F181" s="228" t="s">
        <v>326</v>
      </c>
      <c r="G181" s="229" t="s">
        <v>309</v>
      </c>
      <c r="H181" s="230">
        <v>49.490000000000002</v>
      </c>
      <c r="I181" s="231"/>
      <c r="J181" s="230">
        <f>ROUND(I181*H181,3)</f>
        <v>0</v>
      </c>
      <c r="K181" s="232"/>
      <c r="L181" s="41"/>
      <c r="M181" s="233" t="s">
        <v>1</v>
      </c>
      <c r="N181" s="234" t="s">
        <v>37</v>
      </c>
      <c r="O181" s="94"/>
      <c r="P181" s="235">
        <f>O181*H181</f>
        <v>0</v>
      </c>
      <c r="Q181" s="235">
        <v>0</v>
      </c>
      <c r="R181" s="235">
        <f>Q181*H181</f>
        <v>0</v>
      </c>
      <c r="S181" s="235">
        <v>0</v>
      </c>
      <c r="T181" s="236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37" t="s">
        <v>160</v>
      </c>
      <c r="AT181" s="237" t="s">
        <v>156</v>
      </c>
      <c r="AU181" s="237" t="s">
        <v>161</v>
      </c>
      <c r="AY181" s="14" t="s">
        <v>154</v>
      </c>
      <c r="BE181" s="238">
        <f>IF(N181="základná",J181,0)</f>
        <v>0</v>
      </c>
      <c r="BF181" s="238">
        <f>IF(N181="znížená",J181,0)</f>
        <v>0</v>
      </c>
      <c r="BG181" s="238">
        <f>IF(N181="zákl. prenesená",J181,0)</f>
        <v>0</v>
      </c>
      <c r="BH181" s="238">
        <f>IF(N181="zníž. prenesená",J181,0)</f>
        <v>0</v>
      </c>
      <c r="BI181" s="238">
        <f>IF(N181="nulová",J181,0)</f>
        <v>0</v>
      </c>
      <c r="BJ181" s="14" t="s">
        <v>161</v>
      </c>
      <c r="BK181" s="239">
        <f>ROUND(I181*H181,3)</f>
        <v>0</v>
      </c>
      <c r="BL181" s="14" t="s">
        <v>160</v>
      </c>
      <c r="BM181" s="237" t="s">
        <v>327</v>
      </c>
    </row>
    <row r="182" s="2" customFormat="1" ht="21.75" customHeight="1">
      <c r="A182" s="35"/>
      <c r="B182" s="36"/>
      <c r="C182" s="226" t="s">
        <v>328</v>
      </c>
      <c r="D182" s="226" t="s">
        <v>156</v>
      </c>
      <c r="E182" s="227" t="s">
        <v>329</v>
      </c>
      <c r="F182" s="228" t="s">
        <v>330</v>
      </c>
      <c r="G182" s="229" t="s">
        <v>309</v>
      </c>
      <c r="H182" s="230">
        <v>17.920000000000002</v>
      </c>
      <c r="I182" s="231"/>
      <c r="J182" s="230">
        <f>ROUND(I182*H182,3)</f>
        <v>0</v>
      </c>
      <c r="K182" s="232"/>
      <c r="L182" s="41"/>
      <c r="M182" s="233" t="s">
        <v>1</v>
      </c>
      <c r="N182" s="234" t="s">
        <v>37</v>
      </c>
      <c r="O182" s="94"/>
      <c r="P182" s="235">
        <f>O182*H182</f>
        <v>0</v>
      </c>
      <c r="Q182" s="235">
        <v>0</v>
      </c>
      <c r="R182" s="235">
        <f>Q182*H182</f>
        <v>0</v>
      </c>
      <c r="S182" s="235">
        <v>0</v>
      </c>
      <c r="T182" s="236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37" t="s">
        <v>160</v>
      </c>
      <c r="AT182" s="237" t="s">
        <v>156</v>
      </c>
      <c r="AU182" s="237" t="s">
        <v>161</v>
      </c>
      <c r="AY182" s="14" t="s">
        <v>154</v>
      </c>
      <c r="BE182" s="238">
        <f>IF(N182="základná",J182,0)</f>
        <v>0</v>
      </c>
      <c r="BF182" s="238">
        <f>IF(N182="znížená",J182,0)</f>
        <v>0</v>
      </c>
      <c r="BG182" s="238">
        <f>IF(N182="zákl. prenesená",J182,0)</f>
        <v>0</v>
      </c>
      <c r="BH182" s="238">
        <f>IF(N182="zníž. prenesená",J182,0)</f>
        <v>0</v>
      </c>
      <c r="BI182" s="238">
        <f>IF(N182="nulová",J182,0)</f>
        <v>0</v>
      </c>
      <c r="BJ182" s="14" t="s">
        <v>161</v>
      </c>
      <c r="BK182" s="239">
        <f>ROUND(I182*H182,3)</f>
        <v>0</v>
      </c>
      <c r="BL182" s="14" t="s">
        <v>160</v>
      </c>
      <c r="BM182" s="237" t="s">
        <v>331</v>
      </c>
    </row>
    <row r="183" s="2" customFormat="1" ht="33" customHeight="1">
      <c r="A183" s="35"/>
      <c r="B183" s="36"/>
      <c r="C183" s="226" t="s">
        <v>245</v>
      </c>
      <c r="D183" s="226" t="s">
        <v>156</v>
      </c>
      <c r="E183" s="227" t="s">
        <v>332</v>
      </c>
      <c r="F183" s="228" t="s">
        <v>333</v>
      </c>
      <c r="G183" s="229" t="s">
        <v>167</v>
      </c>
      <c r="H183" s="230">
        <v>1022.1</v>
      </c>
      <c r="I183" s="231"/>
      <c r="J183" s="230">
        <f>ROUND(I183*H183,3)</f>
        <v>0</v>
      </c>
      <c r="K183" s="232"/>
      <c r="L183" s="41"/>
      <c r="M183" s="233" t="s">
        <v>1</v>
      </c>
      <c r="N183" s="234" t="s">
        <v>37</v>
      </c>
      <c r="O183" s="94"/>
      <c r="P183" s="235">
        <f>O183*H183</f>
        <v>0</v>
      </c>
      <c r="Q183" s="235">
        <v>0</v>
      </c>
      <c r="R183" s="235">
        <f>Q183*H183</f>
        <v>0</v>
      </c>
      <c r="S183" s="235">
        <v>0</v>
      </c>
      <c r="T183" s="236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37" t="s">
        <v>160</v>
      </c>
      <c r="AT183" s="237" t="s">
        <v>156</v>
      </c>
      <c r="AU183" s="237" t="s">
        <v>161</v>
      </c>
      <c r="AY183" s="14" t="s">
        <v>154</v>
      </c>
      <c r="BE183" s="238">
        <f>IF(N183="základná",J183,0)</f>
        <v>0</v>
      </c>
      <c r="BF183" s="238">
        <f>IF(N183="znížená",J183,0)</f>
        <v>0</v>
      </c>
      <c r="BG183" s="238">
        <f>IF(N183="zákl. prenesená",J183,0)</f>
        <v>0</v>
      </c>
      <c r="BH183" s="238">
        <f>IF(N183="zníž. prenesená",J183,0)</f>
        <v>0</v>
      </c>
      <c r="BI183" s="238">
        <f>IF(N183="nulová",J183,0)</f>
        <v>0</v>
      </c>
      <c r="BJ183" s="14" t="s">
        <v>161</v>
      </c>
      <c r="BK183" s="239">
        <f>ROUND(I183*H183,3)</f>
        <v>0</v>
      </c>
      <c r="BL183" s="14" t="s">
        <v>160</v>
      </c>
      <c r="BM183" s="237" t="s">
        <v>334</v>
      </c>
    </row>
    <row r="184" s="2" customFormat="1" ht="33" customHeight="1">
      <c r="A184" s="35"/>
      <c r="B184" s="36"/>
      <c r="C184" s="226" t="s">
        <v>335</v>
      </c>
      <c r="D184" s="226" t="s">
        <v>156</v>
      </c>
      <c r="E184" s="227" t="s">
        <v>336</v>
      </c>
      <c r="F184" s="228" t="s">
        <v>337</v>
      </c>
      <c r="G184" s="229" t="s">
        <v>167</v>
      </c>
      <c r="H184" s="230">
        <v>2994.3670000000002</v>
      </c>
      <c r="I184" s="231"/>
      <c r="J184" s="230">
        <f>ROUND(I184*H184,3)</f>
        <v>0</v>
      </c>
      <c r="K184" s="232"/>
      <c r="L184" s="41"/>
      <c r="M184" s="233" t="s">
        <v>1</v>
      </c>
      <c r="N184" s="234" t="s">
        <v>37</v>
      </c>
      <c r="O184" s="94"/>
      <c r="P184" s="235">
        <f>O184*H184</f>
        <v>0</v>
      </c>
      <c r="Q184" s="235">
        <v>0</v>
      </c>
      <c r="R184" s="235">
        <f>Q184*H184</f>
        <v>0</v>
      </c>
      <c r="S184" s="235">
        <v>0</v>
      </c>
      <c r="T184" s="236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37" t="s">
        <v>160</v>
      </c>
      <c r="AT184" s="237" t="s">
        <v>156</v>
      </c>
      <c r="AU184" s="237" t="s">
        <v>161</v>
      </c>
      <c r="AY184" s="14" t="s">
        <v>154</v>
      </c>
      <c r="BE184" s="238">
        <f>IF(N184="základná",J184,0)</f>
        <v>0</v>
      </c>
      <c r="BF184" s="238">
        <f>IF(N184="znížená",J184,0)</f>
        <v>0</v>
      </c>
      <c r="BG184" s="238">
        <f>IF(N184="zákl. prenesená",J184,0)</f>
        <v>0</v>
      </c>
      <c r="BH184" s="238">
        <f>IF(N184="zníž. prenesená",J184,0)</f>
        <v>0</v>
      </c>
      <c r="BI184" s="238">
        <f>IF(N184="nulová",J184,0)</f>
        <v>0</v>
      </c>
      <c r="BJ184" s="14" t="s">
        <v>161</v>
      </c>
      <c r="BK184" s="239">
        <f>ROUND(I184*H184,3)</f>
        <v>0</v>
      </c>
      <c r="BL184" s="14" t="s">
        <v>160</v>
      </c>
      <c r="BM184" s="237" t="s">
        <v>338</v>
      </c>
    </row>
    <row r="185" s="2" customFormat="1" ht="24.15" customHeight="1">
      <c r="A185" s="35"/>
      <c r="B185" s="36"/>
      <c r="C185" s="226" t="s">
        <v>248</v>
      </c>
      <c r="D185" s="226" t="s">
        <v>156</v>
      </c>
      <c r="E185" s="227" t="s">
        <v>339</v>
      </c>
      <c r="F185" s="228" t="s">
        <v>340</v>
      </c>
      <c r="G185" s="229" t="s">
        <v>167</v>
      </c>
      <c r="H185" s="230">
        <v>999.81799999999998</v>
      </c>
      <c r="I185" s="231"/>
      <c r="J185" s="230">
        <f>ROUND(I185*H185,3)</f>
        <v>0</v>
      </c>
      <c r="K185" s="232"/>
      <c r="L185" s="41"/>
      <c r="M185" s="233" t="s">
        <v>1</v>
      </c>
      <c r="N185" s="234" t="s">
        <v>37</v>
      </c>
      <c r="O185" s="94"/>
      <c r="P185" s="235">
        <f>O185*H185</f>
        <v>0</v>
      </c>
      <c r="Q185" s="235">
        <v>0</v>
      </c>
      <c r="R185" s="235">
        <f>Q185*H185</f>
        <v>0</v>
      </c>
      <c r="S185" s="235">
        <v>0</v>
      </c>
      <c r="T185" s="236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37" t="s">
        <v>160</v>
      </c>
      <c r="AT185" s="237" t="s">
        <v>156</v>
      </c>
      <c r="AU185" s="237" t="s">
        <v>161</v>
      </c>
      <c r="AY185" s="14" t="s">
        <v>154</v>
      </c>
      <c r="BE185" s="238">
        <f>IF(N185="základná",J185,0)</f>
        <v>0</v>
      </c>
      <c r="BF185" s="238">
        <f>IF(N185="znížená",J185,0)</f>
        <v>0</v>
      </c>
      <c r="BG185" s="238">
        <f>IF(N185="zákl. prenesená",J185,0)</f>
        <v>0</v>
      </c>
      <c r="BH185" s="238">
        <f>IF(N185="zníž. prenesená",J185,0)</f>
        <v>0</v>
      </c>
      <c r="BI185" s="238">
        <f>IF(N185="nulová",J185,0)</f>
        <v>0</v>
      </c>
      <c r="BJ185" s="14" t="s">
        <v>161</v>
      </c>
      <c r="BK185" s="239">
        <f>ROUND(I185*H185,3)</f>
        <v>0</v>
      </c>
      <c r="BL185" s="14" t="s">
        <v>160</v>
      </c>
      <c r="BM185" s="237" t="s">
        <v>341</v>
      </c>
    </row>
    <row r="186" s="2" customFormat="1" ht="37.8" customHeight="1">
      <c r="A186" s="35"/>
      <c r="B186" s="36"/>
      <c r="C186" s="226" t="s">
        <v>342</v>
      </c>
      <c r="D186" s="226" t="s">
        <v>156</v>
      </c>
      <c r="E186" s="227" t="s">
        <v>343</v>
      </c>
      <c r="F186" s="228" t="s">
        <v>344</v>
      </c>
      <c r="G186" s="229" t="s">
        <v>167</v>
      </c>
      <c r="H186" s="230">
        <v>47.350000000000001</v>
      </c>
      <c r="I186" s="231"/>
      <c r="J186" s="230">
        <f>ROUND(I186*H186,3)</f>
        <v>0</v>
      </c>
      <c r="K186" s="232"/>
      <c r="L186" s="41"/>
      <c r="M186" s="233" t="s">
        <v>1</v>
      </c>
      <c r="N186" s="234" t="s">
        <v>37</v>
      </c>
      <c r="O186" s="94"/>
      <c r="P186" s="235">
        <f>O186*H186</f>
        <v>0</v>
      </c>
      <c r="Q186" s="235">
        <v>0</v>
      </c>
      <c r="R186" s="235">
        <f>Q186*H186</f>
        <v>0</v>
      </c>
      <c r="S186" s="235">
        <v>0</v>
      </c>
      <c r="T186" s="236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37" t="s">
        <v>160</v>
      </c>
      <c r="AT186" s="237" t="s">
        <v>156</v>
      </c>
      <c r="AU186" s="237" t="s">
        <v>161</v>
      </c>
      <c r="AY186" s="14" t="s">
        <v>154</v>
      </c>
      <c r="BE186" s="238">
        <f>IF(N186="základná",J186,0)</f>
        <v>0</v>
      </c>
      <c r="BF186" s="238">
        <f>IF(N186="znížená",J186,0)</f>
        <v>0</v>
      </c>
      <c r="BG186" s="238">
        <f>IF(N186="zákl. prenesená",J186,0)</f>
        <v>0</v>
      </c>
      <c r="BH186" s="238">
        <f>IF(N186="zníž. prenesená",J186,0)</f>
        <v>0</v>
      </c>
      <c r="BI186" s="238">
        <f>IF(N186="nulová",J186,0)</f>
        <v>0</v>
      </c>
      <c r="BJ186" s="14" t="s">
        <v>161</v>
      </c>
      <c r="BK186" s="239">
        <f>ROUND(I186*H186,3)</f>
        <v>0</v>
      </c>
      <c r="BL186" s="14" t="s">
        <v>160</v>
      </c>
      <c r="BM186" s="237" t="s">
        <v>345</v>
      </c>
    </row>
    <row r="187" s="2" customFormat="1" ht="24.15" customHeight="1">
      <c r="A187" s="35"/>
      <c r="B187" s="36"/>
      <c r="C187" s="226" t="s">
        <v>252</v>
      </c>
      <c r="D187" s="226" t="s">
        <v>156</v>
      </c>
      <c r="E187" s="227" t="s">
        <v>346</v>
      </c>
      <c r="F187" s="228" t="s">
        <v>347</v>
      </c>
      <c r="G187" s="229" t="s">
        <v>191</v>
      </c>
      <c r="H187" s="230">
        <v>1381.405</v>
      </c>
      <c r="I187" s="231"/>
      <c r="J187" s="230">
        <f>ROUND(I187*H187,3)</f>
        <v>0</v>
      </c>
      <c r="K187" s="232"/>
      <c r="L187" s="41"/>
      <c r="M187" s="233" t="s">
        <v>1</v>
      </c>
      <c r="N187" s="234" t="s">
        <v>37</v>
      </c>
      <c r="O187" s="94"/>
      <c r="P187" s="235">
        <f>O187*H187</f>
        <v>0</v>
      </c>
      <c r="Q187" s="235">
        <v>0</v>
      </c>
      <c r="R187" s="235">
        <f>Q187*H187</f>
        <v>0</v>
      </c>
      <c r="S187" s="235">
        <v>0</v>
      </c>
      <c r="T187" s="236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37" t="s">
        <v>160</v>
      </c>
      <c r="AT187" s="237" t="s">
        <v>156</v>
      </c>
      <c r="AU187" s="237" t="s">
        <v>161</v>
      </c>
      <c r="AY187" s="14" t="s">
        <v>154</v>
      </c>
      <c r="BE187" s="238">
        <f>IF(N187="základná",J187,0)</f>
        <v>0</v>
      </c>
      <c r="BF187" s="238">
        <f>IF(N187="znížená",J187,0)</f>
        <v>0</v>
      </c>
      <c r="BG187" s="238">
        <f>IF(N187="zákl. prenesená",J187,0)</f>
        <v>0</v>
      </c>
      <c r="BH187" s="238">
        <f>IF(N187="zníž. prenesená",J187,0)</f>
        <v>0</v>
      </c>
      <c r="BI187" s="238">
        <f>IF(N187="nulová",J187,0)</f>
        <v>0</v>
      </c>
      <c r="BJ187" s="14" t="s">
        <v>161</v>
      </c>
      <c r="BK187" s="239">
        <f>ROUND(I187*H187,3)</f>
        <v>0</v>
      </c>
      <c r="BL187" s="14" t="s">
        <v>160</v>
      </c>
      <c r="BM187" s="237" t="s">
        <v>348</v>
      </c>
    </row>
    <row r="188" s="2" customFormat="1" ht="24.15" customHeight="1">
      <c r="A188" s="35"/>
      <c r="B188" s="36"/>
      <c r="C188" s="226" t="s">
        <v>349</v>
      </c>
      <c r="D188" s="226" t="s">
        <v>156</v>
      </c>
      <c r="E188" s="227" t="s">
        <v>350</v>
      </c>
      <c r="F188" s="228" t="s">
        <v>351</v>
      </c>
      <c r="G188" s="229" t="s">
        <v>191</v>
      </c>
      <c r="H188" s="230">
        <v>1381.405</v>
      </c>
      <c r="I188" s="231"/>
      <c r="J188" s="230">
        <f>ROUND(I188*H188,3)</f>
        <v>0</v>
      </c>
      <c r="K188" s="232"/>
      <c r="L188" s="41"/>
      <c r="M188" s="233" t="s">
        <v>1</v>
      </c>
      <c r="N188" s="234" t="s">
        <v>37</v>
      </c>
      <c r="O188" s="94"/>
      <c r="P188" s="235">
        <f>O188*H188</f>
        <v>0</v>
      </c>
      <c r="Q188" s="235">
        <v>0</v>
      </c>
      <c r="R188" s="235">
        <f>Q188*H188</f>
        <v>0</v>
      </c>
      <c r="S188" s="235">
        <v>0</v>
      </c>
      <c r="T188" s="236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37" t="s">
        <v>160</v>
      </c>
      <c r="AT188" s="237" t="s">
        <v>156</v>
      </c>
      <c r="AU188" s="237" t="s">
        <v>161</v>
      </c>
      <c r="AY188" s="14" t="s">
        <v>154</v>
      </c>
      <c r="BE188" s="238">
        <f>IF(N188="základná",J188,0)</f>
        <v>0</v>
      </c>
      <c r="BF188" s="238">
        <f>IF(N188="znížená",J188,0)</f>
        <v>0</v>
      </c>
      <c r="BG188" s="238">
        <f>IF(N188="zákl. prenesená",J188,0)</f>
        <v>0</v>
      </c>
      <c r="BH188" s="238">
        <f>IF(N188="zníž. prenesená",J188,0)</f>
        <v>0</v>
      </c>
      <c r="BI188" s="238">
        <f>IF(N188="nulová",J188,0)</f>
        <v>0</v>
      </c>
      <c r="BJ188" s="14" t="s">
        <v>161</v>
      </c>
      <c r="BK188" s="239">
        <f>ROUND(I188*H188,3)</f>
        <v>0</v>
      </c>
      <c r="BL188" s="14" t="s">
        <v>160</v>
      </c>
      <c r="BM188" s="237" t="s">
        <v>352</v>
      </c>
    </row>
    <row r="189" s="2" customFormat="1" ht="21.75" customHeight="1">
      <c r="A189" s="35"/>
      <c r="B189" s="36"/>
      <c r="C189" s="226" t="s">
        <v>255</v>
      </c>
      <c r="D189" s="226" t="s">
        <v>156</v>
      </c>
      <c r="E189" s="227" t="s">
        <v>353</v>
      </c>
      <c r="F189" s="228" t="s">
        <v>354</v>
      </c>
      <c r="G189" s="229" t="s">
        <v>191</v>
      </c>
      <c r="H189" s="230">
        <v>1381.405</v>
      </c>
      <c r="I189" s="231"/>
      <c r="J189" s="230">
        <f>ROUND(I189*H189,3)</f>
        <v>0</v>
      </c>
      <c r="K189" s="232"/>
      <c r="L189" s="41"/>
      <c r="M189" s="233" t="s">
        <v>1</v>
      </c>
      <c r="N189" s="234" t="s">
        <v>37</v>
      </c>
      <c r="O189" s="94"/>
      <c r="P189" s="235">
        <f>O189*H189</f>
        <v>0</v>
      </c>
      <c r="Q189" s="235">
        <v>0</v>
      </c>
      <c r="R189" s="235">
        <f>Q189*H189</f>
        <v>0</v>
      </c>
      <c r="S189" s="235">
        <v>0</v>
      </c>
      <c r="T189" s="236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37" t="s">
        <v>160</v>
      </c>
      <c r="AT189" s="237" t="s">
        <v>156</v>
      </c>
      <c r="AU189" s="237" t="s">
        <v>161</v>
      </c>
      <c r="AY189" s="14" t="s">
        <v>154</v>
      </c>
      <c r="BE189" s="238">
        <f>IF(N189="základná",J189,0)</f>
        <v>0</v>
      </c>
      <c r="BF189" s="238">
        <f>IF(N189="znížená",J189,0)</f>
        <v>0</v>
      </c>
      <c r="BG189" s="238">
        <f>IF(N189="zákl. prenesená",J189,0)</f>
        <v>0</v>
      </c>
      <c r="BH189" s="238">
        <f>IF(N189="zníž. prenesená",J189,0)</f>
        <v>0</v>
      </c>
      <c r="BI189" s="238">
        <f>IF(N189="nulová",J189,0)</f>
        <v>0</v>
      </c>
      <c r="BJ189" s="14" t="s">
        <v>161</v>
      </c>
      <c r="BK189" s="239">
        <f>ROUND(I189*H189,3)</f>
        <v>0</v>
      </c>
      <c r="BL189" s="14" t="s">
        <v>160</v>
      </c>
      <c r="BM189" s="237" t="s">
        <v>355</v>
      </c>
    </row>
    <row r="190" s="2" customFormat="1" ht="24.15" customHeight="1">
      <c r="A190" s="35"/>
      <c r="B190" s="36"/>
      <c r="C190" s="226" t="s">
        <v>356</v>
      </c>
      <c r="D190" s="226" t="s">
        <v>156</v>
      </c>
      <c r="E190" s="227" t="s">
        <v>357</v>
      </c>
      <c r="F190" s="228" t="s">
        <v>358</v>
      </c>
      <c r="G190" s="229" t="s">
        <v>191</v>
      </c>
      <c r="H190" s="230">
        <v>6907.0249999999996</v>
      </c>
      <c r="I190" s="231"/>
      <c r="J190" s="230">
        <f>ROUND(I190*H190,3)</f>
        <v>0</v>
      </c>
      <c r="K190" s="232"/>
      <c r="L190" s="41"/>
      <c r="M190" s="233" t="s">
        <v>1</v>
      </c>
      <c r="N190" s="234" t="s">
        <v>37</v>
      </c>
      <c r="O190" s="94"/>
      <c r="P190" s="235">
        <f>O190*H190</f>
        <v>0</v>
      </c>
      <c r="Q190" s="235">
        <v>0</v>
      </c>
      <c r="R190" s="235">
        <f>Q190*H190</f>
        <v>0</v>
      </c>
      <c r="S190" s="235">
        <v>0</v>
      </c>
      <c r="T190" s="236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37" t="s">
        <v>160</v>
      </c>
      <c r="AT190" s="237" t="s">
        <v>156</v>
      </c>
      <c r="AU190" s="237" t="s">
        <v>161</v>
      </c>
      <c r="AY190" s="14" t="s">
        <v>154</v>
      </c>
      <c r="BE190" s="238">
        <f>IF(N190="základná",J190,0)</f>
        <v>0</v>
      </c>
      <c r="BF190" s="238">
        <f>IF(N190="znížená",J190,0)</f>
        <v>0</v>
      </c>
      <c r="BG190" s="238">
        <f>IF(N190="zákl. prenesená",J190,0)</f>
        <v>0</v>
      </c>
      <c r="BH190" s="238">
        <f>IF(N190="zníž. prenesená",J190,0)</f>
        <v>0</v>
      </c>
      <c r="BI190" s="238">
        <f>IF(N190="nulová",J190,0)</f>
        <v>0</v>
      </c>
      <c r="BJ190" s="14" t="s">
        <v>161</v>
      </c>
      <c r="BK190" s="239">
        <f>ROUND(I190*H190,3)</f>
        <v>0</v>
      </c>
      <c r="BL190" s="14" t="s">
        <v>160</v>
      </c>
      <c r="BM190" s="237" t="s">
        <v>359</v>
      </c>
    </row>
    <row r="191" s="2" customFormat="1" ht="24.15" customHeight="1">
      <c r="A191" s="35"/>
      <c r="B191" s="36"/>
      <c r="C191" s="226" t="s">
        <v>259</v>
      </c>
      <c r="D191" s="226" t="s">
        <v>156</v>
      </c>
      <c r="E191" s="227" t="s">
        <v>360</v>
      </c>
      <c r="F191" s="228" t="s">
        <v>361</v>
      </c>
      <c r="G191" s="229" t="s">
        <v>191</v>
      </c>
      <c r="H191" s="230">
        <v>1381.405</v>
      </c>
      <c r="I191" s="231"/>
      <c r="J191" s="230">
        <f>ROUND(I191*H191,3)</f>
        <v>0</v>
      </c>
      <c r="K191" s="232"/>
      <c r="L191" s="41"/>
      <c r="M191" s="233" t="s">
        <v>1</v>
      </c>
      <c r="N191" s="234" t="s">
        <v>37</v>
      </c>
      <c r="O191" s="94"/>
      <c r="P191" s="235">
        <f>O191*H191</f>
        <v>0</v>
      </c>
      <c r="Q191" s="235">
        <v>0</v>
      </c>
      <c r="R191" s="235">
        <f>Q191*H191</f>
        <v>0</v>
      </c>
      <c r="S191" s="235">
        <v>0</v>
      </c>
      <c r="T191" s="236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37" t="s">
        <v>160</v>
      </c>
      <c r="AT191" s="237" t="s">
        <v>156</v>
      </c>
      <c r="AU191" s="237" t="s">
        <v>161</v>
      </c>
      <c r="AY191" s="14" t="s">
        <v>154</v>
      </c>
      <c r="BE191" s="238">
        <f>IF(N191="základná",J191,0)</f>
        <v>0</v>
      </c>
      <c r="BF191" s="238">
        <f>IF(N191="znížená",J191,0)</f>
        <v>0</v>
      </c>
      <c r="BG191" s="238">
        <f>IF(N191="zákl. prenesená",J191,0)</f>
        <v>0</v>
      </c>
      <c r="BH191" s="238">
        <f>IF(N191="zníž. prenesená",J191,0)</f>
        <v>0</v>
      </c>
      <c r="BI191" s="238">
        <f>IF(N191="nulová",J191,0)</f>
        <v>0</v>
      </c>
      <c r="BJ191" s="14" t="s">
        <v>161</v>
      </c>
      <c r="BK191" s="239">
        <f>ROUND(I191*H191,3)</f>
        <v>0</v>
      </c>
      <c r="BL191" s="14" t="s">
        <v>160</v>
      </c>
      <c r="BM191" s="237" t="s">
        <v>362</v>
      </c>
    </row>
    <row r="192" s="2" customFormat="1" ht="24.15" customHeight="1">
      <c r="A192" s="35"/>
      <c r="B192" s="36"/>
      <c r="C192" s="226" t="s">
        <v>363</v>
      </c>
      <c r="D192" s="226" t="s">
        <v>156</v>
      </c>
      <c r="E192" s="227" t="s">
        <v>364</v>
      </c>
      <c r="F192" s="228" t="s">
        <v>365</v>
      </c>
      <c r="G192" s="229" t="s">
        <v>191</v>
      </c>
      <c r="H192" s="230">
        <v>4144.2150000000001</v>
      </c>
      <c r="I192" s="231"/>
      <c r="J192" s="230">
        <f>ROUND(I192*H192,3)</f>
        <v>0</v>
      </c>
      <c r="K192" s="232"/>
      <c r="L192" s="41"/>
      <c r="M192" s="233" t="s">
        <v>1</v>
      </c>
      <c r="N192" s="234" t="s">
        <v>37</v>
      </c>
      <c r="O192" s="94"/>
      <c r="P192" s="235">
        <f>O192*H192</f>
        <v>0</v>
      </c>
      <c r="Q192" s="235">
        <v>0</v>
      </c>
      <c r="R192" s="235">
        <f>Q192*H192</f>
        <v>0</v>
      </c>
      <c r="S192" s="235">
        <v>0</v>
      </c>
      <c r="T192" s="236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37" t="s">
        <v>160</v>
      </c>
      <c r="AT192" s="237" t="s">
        <v>156</v>
      </c>
      <c r="AU192" s="237" t="s">
        <v>161</v>
      </c>
      <c r="AY192" s="14" t="s">
        <v>154</v>
      </c>
      <c r="BE192" s="238">
        <f>IF(N192="základná",J192,0)</f>
        <v>0</v>
      </c>
      <c r="BF192" s="238">
        <f>IF(N192="znížená",J192,0)</f>
        <v>0</v>
      </c>
      <c r="BG192" s="238">
        <f>IF(N192="zákl. prenesená",J192,0)</f>
        <v>0</v>
      </c>
      <c r="BH192" s="238">
        <f>IF(N192="zníž. prenesená",J192,0)</f>
        <v>0</v>
      </c>
      <c r="BI192" s="238">
        <f>IF(N192="nulová",J192,0)</f>
        <v>0</v>
      </c>
      <c r="BJ192" s="14" t="s">
        <v>161</v>
      </c>
      <c r="BK192" s="239">
        <f>ROUND(I192*H192,3)</f>
        <v>0</v>
      </c>
      <c r="BL192" s="14" t="s">
        <v>160</v>
      </c>
      <c r="BM192" s="237" t="s">
        <v>366</v>
      </c>
    </row>
    <row r="193" s="2" customFormat="1" ht="24.15" customHeight="1">
      <c r="A193" s="35"/>
      <c r="B193" s="36"/>
      <c r="C193" s="226" t="s">
        <v>263</v>
      </c>
      <c r="D193" s="226" t="s">
        <v>156</v>
      </c>
      <c r="E193" s="227" t="s">
        <v>367</v>
      </c>
      <c r="F193" s="228" t="s">
        <v>368</v>
      </c>
      <c r="G193" s="229" t="s">
        <v>369</v>
      </c>
      <c r="H193" s="230">
        <v>1</v>
      </c>
      <c r="I193" s="231"/>
      <c r="J193" s="230">
        <f>ROUND(I193*H193,3)</f>
        <v>0</v>
      </c>
      <c r="K193" s="232"/>
      <c r="L193" s="41"/>
      <c r="M193" s="233" t="s">
        <v>1</v>
      </c>
      <c r="N193" s="234" t="s">
        <v>37</v>
      </c>
      <c r="O193" s="94"/>
      <c r="P193" s="235">
        <f>O193*H193</f>
        <v>0</v>
      </c>
      <c r="Q193" s="235">
        <v>0</v>
      </c>
      <c r="R193" s="235">
        <f>Q193*H193</f>
        <v>0</v>
      </c>
      <c r="S193" s="235">
        <v>0</v>
      </c>
      <c r="T193" s="236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37" t="s">
        <v>160</v>
      </c>
      <c r="AT193" s="237" t="s">
        <v>156</v>
      </c>
      <c r="AU193" s="237" t="s">
        <v>161</v>
      </c>
      <c r="AY193" s="14" t="s">
        <v>154</v>
      </c>
      <c r="BE193" s="238">
        <f>IF(N193="základná",J193,0)</f>
        <v>0</v>
      </c>
      <c r="BF193" s="238">
        <f>IF(N193="znížená",J193,0)</f>
        <v>0</v>
      </c>
      <c r="BG193" s="238">
        <f>IF(N193="zákl. prenesená",J193,0)</f>
        <v>0</v>
      </c>
      <c r="BH193" s="238">
        <f>IF(N193="zníž. prenesená",J193,0)</f>
        <v>0</v>
      </c>
      <c r="BI193" s="238">
        <f>IF(N193="nulová",J193,0)</f>
        <v>0</v>
      </c>
      <c r="BJ193" s="14" t="s">
        <v>161</v>
      </c>
      <c r="BK193" s="239">
        <f>ROUND(I193*H193,3)</f>
        <v>0</v>
      </c>
      <c r="BL193" s="14" t="s">
        <v>160</v>
      </c>
      <c r="BM193" s="237" t="s">
        <v>370</v>
      </c>
    </row>
    <row r="194" s="2" customFormat="1" ht="24.15" customHeight="1">
      <c r="A194" s="35"/>
      <c r="B194" s="36"/>
      <c r="C194" s="226" t="s">
        <v>371</v>
      </c>
      <c r="D194" s="226" t="s">
        <v>156</v>
      </c>
      <c r="E194" s="227" t="s">
        <v>372</v>
      </c>
      <c r="F194" s="228" t="s">
        <v>373</v>
      </c>
      <c r="G194" s="229" t="s">
        <v>191</v>
      </c>
      <c r="H194" s="230">
        <v>1381.405</v>
      </c>
      <c r="I194" s="231"/>
      <c r="J194" s="230">
        <f>ROUND(I194*H194,3)</f>
        <v>0</v>
      </c>
      <c r="K194" s="232"/>
      <c r="L194" s="41"/>
      <c r="M194" s="233" t="s">
        <v>1</v>
      </c>
      <c r="N194" s="234" t="s">
        <v>37</v>
      </c>
      <c r="O194" s="94"/>
      <c r="P194" s="235">
        <f>O194*H194</f>
        <v>0</v>
      </c>
      <c r="Q194" s="235">
        <v>0</v>
      </c>
      <c r="R194" s="235">
        <f>Q194*H194</f>
        <v>0</v>
      </c>
      <c r="S194" s="235">
        <v>0</v>
      </c>
      <c r="T194" s="236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37" t="s">
        <v>160</v>
      </c>
      <c r="AT194" s="237" t="s">
        <v>156</v>
      </c>
      <c r="AU194" s="237" t="s">
        <v>161</v>
      </c>
      <c r="AY194" s="14" t="s">
        <v>154</v>
      </c>
      <c r="BE194" s="238">
        <f>IF(N194="základná",J194,0)</f>
        <v>0</v>
      </c>
      <c r="BF194" s="238">
        <f>IF(N194="znížená",J194,0)</f>
        <v>0</v>
      </c>
      <c r="BG194" s="238">
        <f>IF(N194="zákl. prenesená",J194,0)</f>
        <v>0</v>
      </c>
      <c r="BH194" s="238">
        <f>IF(N194="zníž. prenesená",J194,0)</f>
        <v>0</v>
      </c>
      <c r="BI194" s="238">
        <f>IF(N194="nulová",J194,0)</f>
        <v>0</v>
      </c>
      <c r="BJ194" s="14" t="s">
        <v>161</v>
      </c>
      <c r="BK194" s="239">
        <f>ROUND(I194*H194,3)</f>
        <v>0</v>
      </c>
      <c r="BL194" s="14" t="s">
        <v>160</v>
      </c>
      <c r="BM194" s="237" t="s">
        <v>374</v>
      </c>
    </row>
    <row r="195" s="12" customFormat="1" ht="22.8" customHeight="1">
      <c r="A195" s="12"/>
      <c r="B195" s="210"/>
      <c r="C195" s="211"/>
      <c r="D195" s="212" t="s">
        <v>70</v>
      </c>
      <c r="E195" s="224" t="s">
        <v>375</v>
      </c>
      <c r="F195" s="224" t="s">
        <v>376</v>
      </c>
      <c r="G195" s="211"/>
      <c r="H195" s="211"/>
      <c r="I195" s="214"/>
      <c r="J195" s="225">
        <f>BK195</f>
        <v>0</v>
      </c>
      <c r="K195" s="211"/>
      <c r="L195" s="216"/>
      <c r="M195" s="217"/>
      <c r="N195" s="218"/>
      <c r="O195" s="218"/>
      <c r="P195" s="219">
        <f>SUM(P196:P197)</f>
        <v>0</v>
      </c>
      <c r="Q195" s="218"/>
      <c r="R195" s="219">
        <f>SUM(R196:R197)</f>
        <v>0</v>
      </c>
      <c r="S195" s="218"/>
      <c r="T195" s="220">
        <f>SUM(T196:T197)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21" t="s">
        <v>79</v>
      </c>
      <c r="AT195" s="222" t="s">
        <v>70</v>
      </c>
      <c r="AU195" s="222" t="s">
        <v>79</v>
      </c>
      <c r="AY195" s="221" t="s">
        <v>154</v>
      </c>
      <c r="BK195" s="223">
        <f>SUM(BK196:BK197)</f>
        <v>0</v>
      </c>
    </row>
    <row r="196" s="2" customFormat="1" ht="24.15" customHeight="1">
      <c r="A196" s="35"/>
      <c r="B196" s="36"/>
      <c r="C196" s="226" t="s">
        <v>267</v>
      </c>
      <c r="D196" s="226" t="s">
        <v>156</v>
      </c>
      <c r="E196" s="227" t="s">
        <v>377</v>
      </c>
      <c r="F196" s="228" t="s">
        <v>378</v>
      </c>
      <c r="G196" s="229" t="s">
        <v>191</v>
      </c>
      <c r="H196" s="230">
        <v>136.87200000000001</v>
      </c>
      <c r="I196" s="231"/>
      <c r="J196" s="230">
        <f>ROUND(I196*H196,3)</f>
        <v>0</v>
      </c>
      <c r="K196" s="232"/>
      <c r="L196" s="41"/>
      <c r="M196" s="233" t="s">
        <v>1</v>
      </c>
      <c r="N196" s="234" t="s">
        <v>37</v>
      </c>
      <c r="O196" s="94"/>
      <c r="P196" s="235">
        <f>O196*H196</f>
        <v>0</v>
      </c>
      <c r="Q196" s="235">
        <v>0</v>
      </c>
      <c r="R196" s="235">
        <f>Q196*H196</f>
        <v>0</v>
      </c>
      <c r="S196" s="235">
        <v>0</v>
      </c>
      <c r="T196" s="236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37" t="s">
        <v>160</v>
      </c>
      <c r="AT196" s="237" t="s">
        <v>156</v>
      </c>
      <c r="AU196" s="237" t="s">
        <v>161</v>
      </c>
      <c r="AY196" s="14" t="s">
        <v>154</v>
      </c>
      <c r="BE196" s="238">
        <f>IF(N196="základná",J196,0)</f>
        <v>0</v>
      </c>
      <c r="BF196" s="238">
        <f>IF(N196="znížená",J196,0)</f>
        <v>0</v>
      </c>
      <c r="BG196" s="238">
        <f>IF(N196="zákl. prenesená",J196,0)</f>
        <v>0</v>
      </c>
      <c r="BH196" s="238">
        <f>IF(N196="zníž. prenesená",J196,0)</f>
        <v>0</v>
      </c>
      <c r="BI196" s="238">
        <f>IF(N196="nulová",J196,0)</f>
        <v>0</v>
      </c>
      <c r="BJ196" s="14" t="s">
        <v>161</v>
      </c>
      <c r="BK196" s="239">
        <f>ROUND(I196*H196,3)</f>
        <v>0</v>
      </c>
      <c r="BL196" s="14" t="s">
        <v>160</v>
      </c>
      <c r="BM196" s="237" t="s">
        <v>379</v>
      </c>
    </row>
    <row r="197" s="2" customFormat="1" ht="49.05" customHeight="1">
      <c r="A197" s="35"/>
      <c r="B197" s="36"/>
      <c r="C197" s="226" t="s">
        <v>380</v>
      </c>
      <c r="D197" s="226" t="s">
        <v>156</v>
      </c>
      <c r="E197" s="227" t="s">
        <v>381</v>
      </c>
      <c r="F197" s="228" t="s">
        <v>382</v>
      </c>
      <c r="G197" s="229" t="s">
        <v>191</v>
      </c>
      <c r="H197" s="230">
        <v>136.87200000000001</v>
      </c>
      <c r="I197" s="231"/>
      <c r="J197" s="230">
        <f>ROUND(I197*H197,3)</f>
        <v>0</v>
      </c>
      <c r="K197" s="232"/>
      <c r="L197" s="41"/>
      <c r="M197" s="233" t="s">
        <v>1</v>
      </c>
      <c r="N197" s="234" t="s">
        <v>37</v>
      </c>
      <c r="O197" s="94"/>
      <c r="P197" s="235">
        <f>O197*H197</f>
        <v>0</v>
      </c>
      <c r="Q197" s="235">
        <v>0</v>
      </c>
      <c r="R197" s="235">
        <f>Q197*H197</f>
        <v>0</v>
      </c>
      <c r="S197" s="235">
        <v>0</v>
      </c>
      <c r="T197" s="236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37" t="s">
        <v>160</v>
      </c>
      <c r="AT197" s="237" t="s">
        <v>156</v>
      </c>
      <c r="AU197" s="237" t="s">
        <v>161</v>
      </c>
      <c r="AY197" s="14" t="s">
        <v>154</v>
      </c>
      <c r="BE197" s="238">
        <f>IF(N197="základná",J197,0)</f>
        <v>0</v>
      </c>
      <c r="BF197" s="238">
        <f>IF(N197="znížená",J197,0)</f>
        <v>0</v>
      </c>
      <c r="BG197" s="238">
        <f>IF(N197="zákl. prenesená",J197,0)</f>
        <v>0</v>
      </c>
      <c r="BH197" s="238">
        <f>IF(N197="zníž. prenesená",J197,0)</f>
        <v>0</v>
      </c>
      <c r="BI197" s="238">
        <f>IF(N197="nulová",J197,0)</f>
        <v>0</v>
      </c>
      <c r="BJ197" s="14" t="s">
        <v>161</v>
      </c>
      <c r="BK197" s="239">
        <f>ROUND(I197*H197,3)</f>
        <v>0</v>
      </c>
      <c r="BL197" s="14" t="s">
        <v>160</v>
      </c>
      <c r="BM197" s="237" t="s">
        <v>383</v>
      </c>
    </row>
    <row r="198" s="12" customFormat="1" ht="25.92" customHeight="1">
      <c r="A198" s="12"/>
      <c r="B198" s="210"/>
      <c r="C198" s="211"/>
      <c r="D198" s="212" t="s">
        <v>70</v>
      </c>
      <c r="E198" s="213" t="s">
        <v>384</v>
      </c>
      <c r="F198" s="213" t="s">
        <v>385</v>
      </c>
      <c r="G198" s="211"/>
      <c r="H198" s="211"/>
      <c r="I198" s="214"/>
      <c r="J198" s="215">
        <f>BK198</f>
        <v>0</v>
      </c>
      <c r="K198" s="211"/>
      <c r="L198" s="216"/>
      <c r="M198" s="217"/>
      <c r="N198" s="218"/>
      <c r="O198" s="218"/>
      <c r="P198" s="219">
        <f>P199+P202+P204+P208+P211+P218+P220+P223+P225</f>
        <v>0</v>
      </c>
      <c r="Q198" s="218"/>
      <c r="R198" s="219">
        <f>R199+R202+R204+R208+R211+R218+R220+R223+R225</f>
        <v>0</v>
      </c>
      <c r="S198" s="218"/>
      <c r="T198" s="220">
        <f>T199+T202+T204+T208+T211+T218+T220+T223+T225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21" t="s">
        <v>161</v>
      </c>
      <c r="AT198" s="222" t="s">
        <v>70</v>
      </c>
      <c r="AU198" s="222" t="s">
        <v>71</v>
      </c>
      <c r="AY198" s="221" t="s">
        <v>154</v>
      </c>
      <c r="BK198" s="223">
        <f>BK199+BK202+BK204+BK208+BK211+BK218+BK220+BK223+BK225</f>
        <v>0</v>
      </c>
    </row>
    <row r="199" s="12" customFormat="1" ht="22.8" customHeight="1">
      <c r="A199" s="12"/>
      <c r="B199" s="210"/>
      <c r="C199" s="211"/>
      <c r="D199" s="212" t="s">
        <v>70</v>
      </c>
      <c r="E199" s="224" t="s">
        <v>386</v>
      </c>
      <c r="F199" s="224" t="s">
        <v>387</v>
      </c>
      <c r="G199" s="211"/>
      <c r="H199" s="211"/>
      <c r="I199" s="214"/>
      <c r="J199" s="225">
        <f>BK199</f>
        <v>0</v>
      </c>
      <c r="K199" s="211"/>
      <c r="L199" s="216"/>
      <c r="M199" s="217"/>
      <c r="N199" s="218"/>
      <c r="O199" s="218"/>
      <c r="P199" s="219">
        <f>SUM(P200:P201)</f>
        <v>0</v>
      </c>
      <c r="Q199" s="218"/>
      <c r="R199" s="219">
        <f>SUM(R200:R201)</f>
        <v>0</v>
      </c>
      <c r="S199" s="218"/>
      <c r="T199" s="220">
        <f>SUM(T200:T201)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21" t="s">
        <v>161</v>
      </c>
      <c r="AT199" s="222" t="s">
        <v>70</v>
      </c>
      <c r="AU199" s="222" t="s">
        <v>79</v>
      </c>
      <c r="AY199" s="221" t="s">
        <v>154</v>
      </c>
      <c r="BK199" s="223">
        <f>SUM(BK200:BK201)</f>
        <v>0</v>
      </c>
    </row>
    <row r="200" s="2" customFormat="1" ht="24.15" customHeight="1">
      <c r="A200" s="35"/>
      <c r="B200" s="36"/>
      <c r="C200" s="226" t="s">
        <v>270</v>
      </c>
      <c r="D200" s="226" t="s">
        <v>156</v>
      </c>
      <c r="E200" s="227" t="s">
        <v>388</v>
      </c>
      <c r="F200" s="228" t="s">
        <v>389</v>
      </c>
      <c r="G200" s="229" t="s">
        <v>167</v>
      </c>
      <c r="H200" s="230">
        <v>413.83499999999998</v>
      </c>
      <c r="I200" s="231"/>
      <c r="J200" s="230">
        <f>ROUND(I200*H200,3)</f>
        <v>0</v>
      </c>
      <c r="K200" s="232"/>
      <c r="L200" s="41"/>
      <c r="M200" s="233" t="s">
        <v>1</v>
      </c>
      <c r="N200" s="234" t="s">
        <v>37</v>
      </c>
      <c r="O200" s="94"/>
      <c r="P200" s="235">
        <f>O200*H200</f>
        <v>0</v>
      </c>
      <c r="Q200" s="235">
        <v>0</v>
      </c>
      <c r="R200" s="235">
        <f>Q200*H200</f>
        <v>0</v>
      </c>
      <c r="S200" s="235">
        <v>0</v>
      </c>
      <c r="T200" s="236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37" t="s">
        <v>184</v>
      </c>
      <c r="AT200" s="237" t="s">
        <v>156</v>
      </c>
      <c r="AU200" s="237" t="s">
        <v>161</v>
      </c>
      <c r="AY200" s="14" t="s">
        <v>154</v>
      </c>
      <c r="BE200" s="238">
        <f>IF(N200="základná",J200,0)</f>
        <v>0</v>
      </c>
      <c r="BF200" s="238">
        <f>IF(N200="znížená",J200,0)</f>
        <v>0</v>
      </c>
      <c r="BG200" s="238">
        <f>IF(N200="zákl. prenesená",J200,0)</f>
        <v>0</v>
      </c>
      <c r="BH200" s="238">
        <f>IF(N200="zníž. prenesená",J200,0)</f>
        <v>0</v>
      </c>
      <c r="BI200" s="238">
        <f>IF(N200="nulová",J200,0)</f>
        <v>0</v>
      </c>
      <c r="BJ200" s="14" t="s">
        <v>161</v>
      </c>
      <c r="BK200" s="239">
        <f>ROUND(I200*H200,3)</f>
        <v>0</v>
      </c>
      <c r="BL200" s="14" t="s">
        <v>184</v>
      </c>
      <c r="BM200" s="237" t="s">
        <v>390</v>
      </c>
    </row>
    <row r="201" s="2" customFormat="1" ht="24.15" customHeight="1">
      <c r="A201" s="35"/>
      <c r="B201" s="36"/>
      <c r="C201" s="226" t="s">
        <v>391</v>
      </c>
      <c r="D201" s="226" t="s">
        <v>156</v>
      </c>
      <c r="E201" s="227" t="s">
        <v>392</v>
      </c>
      <c r="F201" s="228" t="s">
        <v>393</v>
      </c>
      <c r="G201" s="229" t="s">
        <v>167</v>
      </c>
      <c r="H201" s="230">
        <v>413.83499999999998</v>
      </c>
      <c r="I201" s="231"/>
      <c r="J201" s="230">
        <f>ROUND(I201*H201,3)</f>
        <v>0</v>
      </c>
      <c r="K201" s="232"/>
      <c r="L201" s="41"/>
      <c r="M201" s="233" t="s">
        <v>1</v>
      </c>
      <c r="N201" s="234" t="s">
        <v>37</v>
      </c>
      <c r="O201" s="94"/>
      <c r="P201" s="235">
        <f>O201*H201</f>
        <v>0</v>
      </c>
      <c r="Q201" s="235">
        <v>0</v>
      </c>
      <c r="R201" s="235">
        <f>Q201*H201</f>
        <v>0</v>
      </c>
      <c r="S201" s="235">
        <v>0</v>
      </c>
      <c r="T201" s="236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37" t="s">
        <v>184</v>
      </c>
      <c r="AT201" s="237" t="s">
        <v>156</v>
      </c>
      <c r="AU201" s="237" t="s">
        <v>161</v>
      </c>
      <c r="AY201" s="14" t="s">
        <v>154</v>
      </c>
      <c r="BE201" s="238">
        <f>IF(N201="základná",J201,0)</f>
        <v>0</v>
      </c>
      <c r="BF201" s="238">
        <f>IF(N201="znížená",J201,0)</f>
        <v>0</v>
      </c>
      <c r="BG201" s="238">
        <f>IF(N201="zákl. prenesená",J201,0)</f>
        <v>0</v>
      </c>
      <c r="BH201" s="238">
        <f>IF(N201="zníž. prenesená",J201,0)</f>
        <v>0</v>
      </c>
      <c r="BI201" s="238">
        <f>IF(N201="nulová",J201,0)</f>
        <v>0</v>
      </c>
      <c r="BJ201" s="14" t="s">
        <v>161</v>
      </c>
      <c r="BK201" s="239">
        <f>ROUND(I201*H201,3)</f>
        <v>0</v>
      </c>
      <c r="BL201" s="14" t="s">
        <v>184</v>
      </c>
      <c r="BM201" s="237" t="s">
        <v>394</v>
      </c>
    </row>
    <row r="202" s="12" customFormat="1" ht="22.8" customHeight="1">
      <c r="A202" s="12"/>
      <c r="B202" s="210"/>
      <c r="C202" s="211"/>
      <c r="D202" s="212" t="s">
        <v>70</v>
      </c>
      <c r="E202" s="224" t="s">
        <v>395</v>
      </c>
      <c r="F202" s="224" t="s">
        <v>396</v>
      </c>
      <c r="G202" s="211"/>
      <c r="H202" s="211"/>
      <c r="I202" s="214"/>
      <c r="J202" s="225">
        <f>BK202</f>
        <v>0</v>
      </c>
      <c r="K202" s="211"/>
      <c r="L202" s="216"/>
      <c r="M202" s="217"/>
      <c r="N202" s="218"/>
      <c r="O202" s="218"/>
      <c r="P202" s="219">
        <f>P203</f>
        <v>0</v>
      </c>
      <c r="Q202" s="218"/>
      <c r="R202" s="219">
        <f>R203</f>
        <v>0</v>
      </c>
      <c r="S202" s="218"/>
      <c r="T202" s="220">
        <f>T203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21" t="s">
        <v>161</v>
      </c>
      <c r="AT202" s="222" t="s">
        <v>70</v>
      </c>
      <c r="AU202" s="222" t="s">
        <v>79</v>
      </c>
      <c r="AY202" s="221" t="s">
        <v>154</v>
      </c>
      <c r="BK202" s="223">
        <f>BK203</f>
        <v>0</v>
      </c>
    </row>
    <row r="203" s="2" customFormat="1" ht="33" customHeight="1">
      <c r="A203" s="35"/>
      <c r="B203" s="36"/>
      <c r="C203" s="226" t="s">
        <v>274</v>
      </c>
      <c r="D203" s="226" t="s">
        <v>156</v>
      </c>
      <c r="E203" s="227" t="s">
        <v>397</v>
      </c>
      <c r="F203" s="228" t="s">
        <v>398</v>
      </c>
      <c r="G203" s="229" t="s">
        <v>167</v>
      </c>
      <c r="H203" s="230">
        <v>122.54000000000001</v>
      </c>
      <c r="I203" s="231"/>
      <c r="J203" s="230">
        <f>ROUND(I203*H203,3)</f>
        <v>0</v>
      </c>
      <c r="K203" s="232"/>
      <c r="L203" s="41"/>
      <c r="M203" s="233" t="s">
        <v>1</v>
      </c>
      <c r="N203" s="234" t="s">
        <v>37</v>
      </c>
      <c r="O203" s="94"/>
      <c r="P203" s="235">
        <f>O203*H203</f>
        <v>0</v>
      </c>
      <c r="Q203" s="235">
        <v>0</v>
      </c>
      <c r="R203" s="235">
        <f>Q203*H203</f>
        <v>0</v>
      </c>
      <c r="S203" s="235">
        <v>0</v>
      </c>
      <c r="T203" s="236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37" t="s">
        <v>184</v>
      </c>
      <c r="AT203" s="237" t="s">
        <v>156</v>
      </c>
      <c r="AU203" s="237" t="s">
        <v>161</v>
      </c>
      <c r="AY203" s="14" t="s">
        <v>154</v>
      </c>
      <c r="BE203" s="238">
        <f>IF(N203="základná",J203,0)</f>
        <v>0</v>
      </c>
      <c r="BF203" s="238">
        <f>IF(N203="znížená",J203,0)</f>
        <v>0</v>
      </c>
      <c r="BG203" s="238">
        <f>IF(N203="zákl. prenesená",J203,0)</f>
        <v>0</v>
      </c>
      <c r="BH203" s="238">
        <f>IF(N203="zníž. prenesená",J203,0)</f>
        <v>0</v>
      </c>
      <c r="BI203" s="238">
        <f>IF(N203="nulová",J203,0)</f>
        <v>0</v>
      </c>
      <c r="BJ203" s="14" t="s">
        <v>161</v>
      </c>
      <c r="BK203" s="239">
        <f>ROUND(I203*H203,3)</f>
        <v>0</v>
      </c>
      <c r="BL203" s="14" t="s">
        <v>184</v>
      </c>
      <c r="BM203" s="237" t="s">
        <v>399</v>
      </c>
    </row>
    <row r="204" s="12" customFormat="1" ht="22.8" customHeight="1">
      <c r="A204" s="12"/>
      <c r="B204" s="210"/>
      <c r="C204" s="211"/>
      <c r="D204" s="212" t="s">
        <v>70</v>
      </c>
      <c r="E204" s="224" t="s">
        <v>400</v>
      </c>
      <c r="F204" s="224" t="s">
        <v>401</v>
      </c>
      <c r="G204" s="211"/>
      <c r="H204" s="211"/>
      <c r="I204" s="214"/>
      <c r="J204" s="225">
        <f>BK204</f>
        <v>0</v>
      </c>
      <c r="K204" s="211"/>
      <c r="L204" s="216"/>
      <c r="M204" s="217"/>
      <c r="N204" s="218"/>
      <c r="O204" s="218"/>
      <c r="P204" s="219">
        <f>SUM(P205:P207)</f>
        <v>0</v>
      </c>
      <c r="Q204" s="218"/>
      <c r="R204" s="219">
        <f>SUM(R205:R207)</f>
        <v>0</v>
      </c>
      <c r="S204" s="218"/>
      <c r="T204" s="220">
        <f>SUM(T205:T207)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21" t="s">
        <v>161</v>
      </c>
      <c r="AT204" s="222" t="s">
        <v>70</v>
      </c>
      <c r="AU204" s="222" t="s">
        <v>79</v>
      </c>
      <c r="AY204" s="221" t="s">
        <v>154</v>
      </c>
      <c r="BK204" s="223">
        <f>SUM(BK205:BK207)</f>
        <v>0</v>
      </c>
    </row>
    <row r="205" s="2" customFormat="1" ht="33" customHeight="1">
      <c r="A205" s="35"/>
      <c r="B205" s="36"/>
      <c r="C205" s="226" t="s">
        <v>402</v>
      </c>
      <c r="D205" s="226" t="s">
        <v>156</v>
      </c>
      <c r="E205" s="227" t="s">
        <v>403</v>
      </c>
      <c r="F205" s="228" t="s">
        <v>404</v>
      </c>
      <c r="G205" s="229" t="s">
        <v>309</v>
      </c>
      <c r="H205" s="230">
        <v>16.800000000000001</v>
      </c>
      <c r="I205" s="231"/>
      <c r="J205" s="230">
        <f>ROUND(I205*H205,3)</f>
        <v>0</v>
      </c>
      <c r="K205" s="232"/>
      <c r="L205" s="41"/>
      <c r="M205" s="233" t="s">
        <v>1</v>
      </c>
      <c r="N205" s="234" t="s">
        <v>37</v>
      </c>
      <c r="O205" s="94"/>
      <c r="P205" s="235">
        <f>O205*H205</f>
        <v>0</v>
      </c>
      <c r="Q205" s="235">
        <v>0</v>
      </c>
      <c r="R205" s="235">
        <f>Q205*H205</f>
        <v>0</v>
      </c>
      <c r="S205" s="235">
        <v>0</v>
      </c>
      <c r="T205" s="236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37" t="s">
        <v>184</v>
      </c>
      <c r="AT205" s="237" t="s">
        <v>156</v>
      </c>
      <c r="AU205" s="237" t="s">
        <v>161</v>
      </c>
      <c r="AY205" s="14" t="s">
        <v>154</v>
      </c>
      <c r="BE205" s="238">
        <f>IF(N205="základná",J205,0)</f>
        <v>0</v>
      </c>
      <c r="BF205" s="238">
        <f>IF(N205="znížená",J205,0)</f>
        <v>0</v>
      </c>
      <c r="BG205" s="238">
        <f>IF(N205="zákl. prenesená",J205,0)</f>
        <v>0</v>
      </c>
      <c r="BH205" s="238">
        <f>IF(N205="zníž. prenesená",J205,0)</f>
        <v>0</v>
      </c>
      <c r="BI205" s="238">
        <f>IF(N205="nulová",J205,0)</f>
        <v>0</v>
      </c>
      <c r="BJ205" s="14" t="s">
        <v>161</v>
      </c>
      <c r="BK205" s="239">
        <f>ROUND(I205*H205,3)</f>
        <v>0</v>
      </c>
      <c r="BL205" s="14" t="s">
        <v>184</v>
      </c>
      <c r="BM205" s="237" t="s">
        <v>405</v>
      </c>
    </row>
    <row r="206" s="2" customFormat="1" ht="33" customHeight="1">
      <c r="A206" s="35"/>
      <c r="B206" s="36"/>
      <c r="C206" s="226" t="s">
        <v>277</v>
      </c>
      <c r="D206" s="226" t="s">
        <v>156</v>
      </c>
      <c r="E206" s="227" t="s">
        <v>406</v>
      </c>
      <c r="F206" s="228" t="s">
        <v>407</v>
      </c>
      <c r="G206" s="229" t="s">
        <v>309</v>
      </c>
      <c r="H206" s="230">
        <v>19.059999999999999</v>
      </c>
      <c r="I206" s="231"/>
      <c r="J206" s="230">
        <f>ROUND(I206*H206,3)</f>
        <v>0</v>
      </c>
      <c r="K206" s="232"/>
      <c r="L206" s="41"/>
      <c r="M206" s="233" t="s">
        <v>1</v>
      </c>
      <c r="N206" s="234" t="s">
        <v>37</v>
      </c>
      <c r="O206" s="94"/>
      <c r="P206" s="235">
        <f>O206*H206</f>
        <v>0</v>
      </c>
      <c r="Q206" s="235">
        <v>0</v>
      </c>
      <c r="R206" s="235">
        <f>Q206*H206</f>
        <v>0</v>
      </c>
      <c r="S206" s="235">
        <v>0</v>
      </c>
      <c r="T206" s="236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37" t="s">
        <v>184</v>
      </c>
      <c r="AT206" s="237" t="s">
        <v>156</v>
      </c>
      <c r="AU206" s="237" t="s">
        <v>161</v>
      </c>
      <c r="AY206" s="14" t="s">
        <v>154</v>
      </c>
      <c r="BE206" s="238">
        <f>IF(N206="základná",J206,0)</f>
        <v>0</v>
      </c>
      <c r="BF206" s="238">
        <f>IF(N206="znížená",J206,0)</f>
        <v>0</v>
      </c>
      <c r="BG206" s="238">
        <f>IF(N206="zákl. prenesená",J206,0)</f>
        <v>0</v>
      </c>
      <c r="BH206" s="238">
        <f>IF(N206="zníž. prenesená",J206,0)</f>
        <v>0</v>
      </c>
      <c r="BI206" s="238">
        <f>IF(N206="nulová",J206,0)</f>
        <v>0</v>
      </c>
      <c r="BJ206" s="14" t="s">
        <v>161</v>
      </c>
      <c r="BK206" s="239">
        <f>ROUND(I206*H206,3)</f>
        <v>0</v>
      </c>
      <c r="BL206" s="14" t="s">
        <v>184</v>
      </c>
      <c r="BM206" s="237" t="s">
        <v>408</v>
      </c>
    </row>
    <row r="207" s="2" customFormat="1" ht="33" customHeight="1">
      <c r="A207" s="35"/>
      <c r="B207" s="36"/>
      <c r="C207" s="226" t="s">
        <v>409</v>
      </c>
      <c r="D207" s="226" t="s">
        <v>156</v>
      </c>
      <c r="E207" s="227" t="s">
        <v>410</v>
      </c>
      <c r="F207" s="228" t="s">
        <v>411</v>
      </c>
      <c r="G207" s="229" t="s">
        <v>167</v>
      </c>
      <c r="H207" s="230">
        <v>18.760000000000002</v>
      </c>
      <c r="I207" s="231"/>
      <c r="J207" s="230">
        <f>ROUND(I207*H207,3)</f>
        <v>0</v>
      </c>
      <c r="K207" s="232"/>
      <c r="L207" s="41"/>
      <c r="M207" s="233" t="s">
        <v>1</v>
      </c>
      <c r="N207" s="234" t="s">
        <v>37</v>
      </c>
      <c r="O207" s="94"/>
      <c r="P207" s="235">
        <f>O207*H207</f>
        <v>0</v>
      </c>
      <c r="Q207" s="235">
        <v>0</v>
      </c>
      <c r="R207" s="235">
        <f>Q207*H207</f>
        <v>0</v>
      </c>
      <c r="S207" s="235">
        <v>0</v>
      </c>
      <c r="T207" s="236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37" t="s">
        <v>184</v>
      </c>
      <c r="AT207" s="237" t="s">
        <v>156</v>
      </c>
      <c r="AU207" s="237" t="s">
        <v>161</v>
      </c>
      <c r="AY207" s="14" t="s">
        <v>154</v>
      </c>
      <c r="BE207" s="238">
        <f>IF(N207="základná",J207,0)</f>
        <v>0</v>
      </c>
      <c r="BF207" s="238">
        <f>IF(N207="znížená",J207,0)</f>
        <v>0</v>
      </c>
      <c r="BG207" s="238">
        <f>IF(N207="zákl. prenesená",J207,0)</f>
        <v>0</v>
      </c>
      <c r="BH207" s="238">
        <f>IF(N207="zníž. prenesená",J207,0)</f>
        <v>0</v>
      </c>
      <c r="BI207" s="238">
        <f>IF(N207="nulová",J207,0)</f>
        <v>0</v>
      </c>
      <c r="BJ207" s="14" t="s">
        <v>161</v>
      </c>
      <c r="BK207" s="239">
        <f>ROUND(I207*H207,3)</f>
        <v>0</v>
      </c>
      <c r="BL207" s="14" t="s">
        <v>184</v>
      </c>
      <c r="BM207" s="237" t="s">
        <v>412</v>
      </c>
    </row>
    <row r="208" s="12" customFormat="1" ht="22.8" customHeight="1">
      <c r="A208" s="12"/>
      <c r="B208" s="210"/>
      <c r="C208" s="211"/>
      <c r="D208" s="212" t="s">
        <v>70</v>
      </c>
      <c r="E208" s="224" t="s">
        <v>413</v>
      </c>
      <c r="F208" s="224" t="s">
        <v>414</v>
      </c>
      <c r="G208" s="211"/>
      <c r="H208" s="211"/>
      <c r="I208" s="214"/>
      <c r="J208" s="225">
        <f>BK208</f>
        <v>0</v>
      </c>
      <c r="K208" s="211"/>
      <c r="L208" s="216"/>
      <c r="M208" s="217"/>
      <c r="N208" s="218"/>
      <c r="O208" s="218"/>
      <c r="P208" s="219">
        <f>SUM(P209:P210)</f>
        <v>0</v>
      </c>
      <c r="Q208" s="218"/>
      <c r="R208" s="219">
        <f>SUM(R209:R210)</f>
        <v>0</v>
      </c>
      <c r="S208" s="218"/>
      <c r="T208" s="220">
        <f>SUM(T209:T210)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21" t="s">
        <v>161</v>
      </c>
      <c r="AT208" s="222" t="s">
        <v>70</v>
      </c>
      <c r="AU208" s="222" t="s">
        <v>79</v>
      </c>
      <c r="AY208" s="221" t="s">
        <v>154</v>
      </c>
      <c r="BK208" s="223">
        <f>SUM(BK209:BK210)</f>
        <v>0</v>
      </c>
    </row>
    <row r="209" s="2" customFormat="1" ht="24.15" customHeight="1">
      <c r="A209" s="35"/>
      <c r="B209" s="36"/>
      <c r="C209" s="226" t="s">
        <v>281</v>
      </c>
      <c r="D209" s="226" t="s">
        <v>156</v>
      </c>
      <c r="E209" s="227" t="s">
        <v>415</v>
      </c>
      <c r="F209" s="228" t="s">
        <v>416</v>
      </c>
      <c r="G209" s="229" t="s">
        <v>167</v>
      </c>
      <c r="H209" s="230">
        <v>73.980000000000004</v>
      </c>
      <c r="I209" s="231"/>
      <c r="J209" s="230">
        <f>ROUND(I209*H209,3)</f>
        <v>0</v>
      </c>
      <c r="K209" s="232"/>
      <c r="L209" s="41"/>
      <c r="M209" s="233" t="s">
        <v>1</v>
      </c>
      <c r="N209" s="234" t="s">
        <v>37</v>
      </c>
      <c r="O209" s="94"/>
      <c r="P209" s="235">
        <f>O209*H209</f>
        <v>0</v>
      </c>
      <c r="Q209" s="235">
        <v>0</v>
      </c>
      <c r="R209" s="235">
        <f>Q209*H209</f>
        <v>0</v>
      </c>
      <c r="S209" s="235">
        <v>0</v>
      </c>
      <c r="T209" s="236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37" t="s">
        <v>184</v>
      </c>
      <c r="AT209" s="237" t="s">
        <v>156</v>
      </c>
      <c r="AU209" s="237" t="s">
        <v>161</v>
      </c>
      <c r="AY209" s="14" t="s">
        <v>154</v>
      </c>
      <c r="BE209" s="238">
        <f>IF(N209="základná",J209,0)</f>
        <v>0</v>
      </c>
      <c r="BF209" s="238">
        <f>IF(N209="znížená",J209,0)</f>
        <v>0</v>
      </c>
      <c r="BG209" s="238">
        <f>IF(N209="zákl. prenesená",J209,0)</f>
        <v>0</v>
      </c>
      <c r="BH209" s="238">
        <f>IF(N209="zníž. prenesená",J209,0)</f>
        <v>0</v>
      </c>
      <c r="BI209" s="238">
        <f>IF(N209="nulová",J209,0)</f>
        <v>0</v>
      </c>
      <c r="BJ209" s="14" t="s">
        <v>161</v>
      </c>
      <c r="BK209" s="239">
        <f>ROUND(I209*H209,3)</f>
        <v>0</v>
      </c>
      <c r="BL209" s="14" t="s">
        <v>184</v>
      </c>
      <c r="BM209" s="237" t="s">
        <v>417</v>
      </c>
    </row>
    <row r="210" s="2" customFormat="1" ht="37.8" customHeight="1">
      <c r="A210" s="35"/>
      <c r="B210" s="36"/>
      <c r="C210" s="226" t="s">
        <v>418</v>
      </c>
      <c r="D210" s="226" t="s">
        <v>156</v>
      </c>
      <c r="E210" s="227" t="s">
        <v>419</v>
      </c>
      <c r="F210" s="228" t="s">
        <v>420</v>
      </c>
      <c r="G210" s="229" t="s">
        <v>167</v>
      </c>
      <c r="H210" s="230">
        <v>122.54000000000001</v>
      </c>
      <c r="I210" s="231"/>
      <c r="J210" s="230">
        <f>ROUND(I210*H210,3)</f>
        <v>0</v>
      </c>
      <c r="K210" s="232"/>
      <c r="L210" s="41"/>
      <c r="M210" s="233" t="s">
        <v>1</v>
      </c>
      <c r="N210" s="234" t="s">
        <v>37</v>
      </c>
      <c r="O210" s="94"/>
      <c r="P210" s="235">
        <f>O210*H210</f>
        <v>0</v>
      </c>
      <c r="Q210" s="235">
        <v>0</v>
      </c>
      <c r="R210" s="235">
        <f>Q210*H210</f>
        <v>0</v>
      </c>
      <c r="S210" s="235">
        <v>0</v>
      </c>
      <c r="T210" s="236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37" t="s">
        <v>184</v>
      </c>
      <c r="AT210" s="237" t="s">
        <v>156</v>
      </c>
      <c r="AU210" s="237" t="s">
        <v>161</v>
      </c>
      <c r="AY210" s="14" t="s">
        <v>154</v>
      </c>
      <c r="BE210" s="238">
        <f>IF(N210="základná",J210,0)</f>
        <v>0</v>
      </c>
      <c r="BF210" s="238">
        <f>IF(N210="znížená",J210,0)</f>
        <v>0</v>
      </c>
      <c r="BG210" s="238">
        <f>IF(N210="zákl. prenesená",J210,0)</f>
        <v>0</v>
      </c>
      <c r="BH210" s="238">
        <f>IF(N210="zníž. prenesená",J210,0)</f>
        <v>0</v>
      </c>
      <c r="BI210" s="238">
        <f>IF(N210="nulová",J210,0)</f>
        <v>0</v>
      </c>
      <c r="BJ210" s="14" t="s">
        <v>161</v>
      </c>
      <c r="BK210" s="239">
        <f>ROUND(I210*H210,3)</f>
        <v>0</v>
      </c>
      <c r="BL210" s="14" t="s">
        <v>184</v>
      </c>
      <c r="BM210" s="237" t="s">
        <v>421</v>
      </c>
    </row>
    <row r="211" s="12" customFormat="1" ht="22.8" customHeight="1">
      <c r="A211" s="12"/>
      <c r="B211" s="210"/>
      <c r="C211" s="211"/>
      <c r="D211" s="212" t="s">
        <v>70</v>
      </c>
      <c r="E211" s="224" t="s">
        <v>422</v>
      </c>
      <c r="F211" s="224" t="s">
        <v>423</v>
      </c>
      <c r="G211" s="211"/>
      <c r="H211" s="211"/>
      <c r="I211" s="214"/>
      <c r="J211" s="225">
        <f>BK211</f>
        <v>0</v>
      </c>
      <c r="K211" s="211"/>
      <c r="L211" s="216"/>
      <c r="M211" s="217"/>
      <c r="N211" s="218"/>
      <c r="O211" s="218"/>
      <c r="P211" s="219">
        <f>SUM(P212:P217)</f>
        <v>0</v>
      </c>
      <c r="Q211" s="218"/>
      <c r="R211" s="219">
        <f>SUM(R212:R217)</f>
        <v>0</v>
      </c>
      <c r="S211" s="218"/>
      <c r="T211" s="220">
        <f>SUM(T212:T217)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21" t="s">
        <v>161</v>
      </c>
      <c r="AT211" s="222" t="s">
        <v>70</v>
      </c>
      <c r="AU211" s="222" t="s">
        <v>79</v>
      </c>
      <c r="AY211" s="221" t="s">
        <v>154</v>
      </c>
      <c r="BK211" s="223">
        <f>SUM(BK212:BK217)</f>
        <v>0</v>
      </c>
    </row>
    <row r="212" s="2" customFormat="1" ht="24.15" customHeight="1">
      <c r="A212" s="35"/>
      <c r="B212" s="36"/>
      <c r="C212" s="226" t="s">
        <v>284</v>
      </c>
      <c r="D212" s="226" t="s">
        <v>156</v>
      </c>
      <c r="E212" s="227" t="s">
        <v>424</v>
      </c>
      <c r="F212" s="228" t="s">
        <v>425</v>
      </c>
      <c r="G212" s="229" t="s">
        <v>309</v>
      </c>
      <c r="H212" s="230">
        <v>102.37000000000001</v>
      </c>
      <c r="I212" s="231"/>
      <c r="J212" s="230">
        <f>ROUND(I212*H212,3)</f>
        <v>0</v>
      </c>
      <c r="K212" s="232"/>
      <c r="L212" s="41"/>
      <c r="M212" s="233" t="s">
        <v>1</v>
      </c>
      <c r="N212" s="234" t="s">
        <v>37</v>
      </c>
      <c r="O212" s="94"/>
      <c r="P212" s="235">
        <f>O212*H212</f>
        <v>0</v>
      </c>
      <c r="Q212" s="235">
        <v>0</v>
      </c>
      <c r="R212" s="235">
        <f>Q212*H212</f>
        <v>0</v>
      </c>
      <c r="S212" s="235">
        <v>0</v>
      </c>
      <c r="T212" s="236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37" t="s">
        <v>184</v>
      </c>
      <c r="AT212" s="237" t="s">
        <v>156</v>
      </c>
      <c r="AU212" s="237" t="s">
        <v>161</v>
      </c>
      <c r="AY212" s="14" t="s">
        <v>154</v>
      </c>
      <c r="BE212" s="238">
        <f>IF(N212="základná",J212,0)</f>
        <v>0</v>
      </c>
      <c r="BF212" s="238">
        <f>IF(N212="znížená",J212,0)</f>
        <v>0</v>
      </c>
      <c r="BG212" s="238">
        <f>IF(N212="zákl. prenesená",J212,0)</f>
        <v>0</v>
      </c>
      <c r="BH212" s="238">
        <f>IF(N212="zníž. prenesená",J212,0)</f>
        <v>0</v>
      </c>
      <c r="BI212" s="238">
        <f>IF(N212="nulová",J212,0)</f>
        <v>0</v>
      </c>
      <c r="BJ212" s="14" t="s">
        <v>161</v>
      </c>
      <c r="BK212" s="239">
        <f>ROUND(I212*H212,3)</f>
        <v>0</v>
      </c>
      <c r="BL212" s="14" t="s">
        <v>184</v>
      </c>
      <c r="BM212" s="237" t="s">
        <v>426</v>
      </c>
    </row>
    <row r="213" s="2" customFormat="1" ht="24.15" customHeight="1">
      <c r="A213" s="35"/>
      <c r="B213" s="36"/>
      <c r="C213" s="226" t="s">
        <v>427</v>
      </c>
      <c r="D213" s="226" t="s">
        <v>156</v>
      </c>
      <c r="E213" s="227" t="s">
        <v>428</v>
      </c>
      <c r="F213" s="228" t="s">
        <v>429</v>
      </c>
      <c r="G213" s="229" t="s">
        <v>309</v>
      </c>
      <c r="H213" s="230">
        <v>102.37000000000001</v>
      </c>
      <c r="I213" s="231"/>
      <c r="J213" s="230">
        <f>ROUND(I213*H213,3)</f>
        <v>0</v>
      </c>
      <c r="K213" s="232"/>
      <c r="L213" s="41"/>
      <c r="M213" s="233" t="s">
        <v>1</v>
      </c>
      <c r="N213" s="234" t="s">
        <v>37</v>
      </c>
      <c r="O213" s="94"/>
      <c r="P213" s="235">
        <f>O213*H213</f>
        <v>0</v>
      </c>
      <c r="Q213" s="235">
        <v>0</v>
      </c>
      <c r="R213" s="235">
        <f>Q213*H213</f>
        <v>0</v>
      </c>
      <c r="S213" s="235">
        <v>0</v>
      </c>
      <c r="T213" s="236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37" t="s">
        <v>184</v>
      </c>
      <c r="AT213" s="237" t="s">
        <v>156</v>
      </c>
      <c r="AU213" s="237" t="s">
        <v>161</v>
      </c>
      <c r="AY213" s="14" t="s">
        <v>154</v>
      </c>
      <c r="BE213" s="238">
        <f>IF(N213="základná",J213,0)</f>
        <v>0</v>
      </c>
      <c r="BF213" s="238">
        <f>IF(N213="znížená",J213,0)</f>
        <v>0</v>
      </c>
      <c r="BG213" s="238">
        <f>IF(N213="zákl. prenesená",J213,0)</f>
        <v>0</v>
      </c>
      <c r="BH213" s="238">
        <f>IF(N213="zníž. prenesená",J213,0)</f>
        <v>0</v>
      </c>
      <c r="BI213" s="238">
        <f>IF(N213="nulová",J213,0)</f>
        <v>0</v>
      </c>
      <c r="BJ213" s="14" t="s">
        <v>161</v>
      </c>
      <c r="BK213" s="239">
        <f>ROUND(I213*H213,3)</f>
        <v>0</v>
      </c>
      <c r="BL213" s="14" t="s">
        <v>184</v>
      </c>
      <c r="BM213" s="237" t="s">
        <v>430</v>
      </c>
    </row>
    <row r="214" s="2" customFormat="1" ht="24.15" customHeight="1">
      <c r="A214" s="35"/>
      <c r="B214" s="36"/>
      <c r="C214" s="226" t="s">
        <v>288</v>
      </c>
      <c r="D214" s="226" t="s">
        <v>156</v>
      </c>
      <c r="E214" s="227" t="s">
        <v>431</v>
      </c>
      <c r="F214" s="228" t="s">
        <v>432</v>
      </c>
      <c r="G214" s="229" t="s">
        <v>262</v>
      </c>
      <c r="H214" s="230">
        <v>10</v>
      </c>
      <c r="I214" s="231"/>
      <c r="J214" s="230">
        <f>ROUND(I214*H214,3)</f>
        <v>0</v>
      </c>
      <c r="K214" s="232"/>
      <c r="L214" s="41"/>
      <c r="M214" s="233" t="s">
        <v>1</v>
      </c>
      <c r="N214" s="234" t="s">
        <v>37</v>
      </c>
      <c r="O214" s="94"/>
      <c r="P214" s="235">
        <f>O214*H214</f>
        <v>0</v>
      </c>
      <c r="Q214" s="235">
        <v>0</v>
      </c>
      <c r="R214" s="235">
        <f>Q214*H214</f>
        <v>0</v>
      </c>
      <c r="S214" s="235">
        <v>0</v>
      </c>
      <c r="T214" s="236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37" t="s">
        <v>184</v>
      </c>
      <c r="AT214" s="237" t="s">
        <v>156</v>
      </c>
      <c r="AU214" s="237" t="s">
        <v>161</v>
      </c>
      <c r="AY214" s="14" t="s">
        <v>154</v>
      </c>
      <c r="BE214" s="238">
        <f>IF(N214="základná",J214,0)</f>
        <v>0</v>
      </c>
      <c r="BF214" s="238">
        <f>IF(N214="znížená",J214,0)</f>
        <v>0</v>
      </c>
      <c r="BG214" s="238">
        <f>IF(N214="zákl. prenesená",J214,0)</f>
        <v>0</v>
      </c>
      <c r="BH214" s="238">
        <f>IF(N214="zníž. prenesená",J214,0)</f>
        <v>0</v>
      </c>
      <c r="BI214" s="238">
        <f>IF(N214="nulová",J214,0)</f>
        <v>0</v>
      </c>
      <c r="BJ214" s="14" t="s">
        <v>161</v>
      </c>
      <c r="BK214" s="239">
        <f>ROUND(I214*H214,3)</f>
        <v>0</v>
      </c>
      <c r="BL214" s="14" t="s">
        <v>184</v>
      </c>
      <c r="BM214" s="237" t="s">
        <v>433</v>
      </c>
    </row>
    <row r="215" s="2" customFormat="1" ht="24.15" customHeight="1">
      <c r="A215" s="35"/>
      <c r="B215" s="36"/>
      <c r="C215" s="226" t="s">
        <v>434</v>
      </c>
      <c r="D215" s="226" t="s">
        <v>156</v>
      </c>
      <c r="E215" s="227" t="s">
        <v>435</v>
      </c>
      <c r="F215" s="228" t="s">
        <v>436</v>
      </c>
      <c r="G215" s="229" t="s">
        <v>309</v>
      </c>
      <c r="H215" s="230">
        <v>91.319999999999993</v>
      </c>
      <c r="I215" s="231"/>
      <c r="J215" s="230">
        <f>ROUND(I215*H215,3)</f>
        <v>0</v>
      </c>
      <c r="K215" s="232"/>
      <c r="L215" s="41"/>
      <c r="M215" s="233" t="s">
        <v>1</v>
      </c>
      <c r="N215" s="234" t="s">
        <v>37</v>
      </c>
      <c r="O215" s="94"/>
      <c r="P215" s="235">
        <f>O215*H215</f>
        <v>0</v>
      </c>
      <c r="Q215" s="235">
        <v>0</v>
      </c>
      <c r="R215" s="235">
        <f>Q215*H215</f>
        <v>0</v>
      </c>
      <c r="S215" s="235">
        <v>0</v>
      </c>
      <c r="T215" s="236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37" t="s">
        <v>184</v>
      </c>
      <c r="AT215" s="237" t="s">
        <v>156</v>
      </c>
      <c r="AU215" s="237" t="s">
        <v>161</v>
      </c>
      <c r="AY215" s="14" t="s">
        <v>154</v>
      </c>
      <c r="BE215" s="238">
        <f>IF(N215="základná",J215,0)</f>
        <v>0</v>
      </c>
      <c r="BF215" s="238">
        <f>IF(N215="znížená",J215,0)</f>
        <v>0</v>
      </c>
      <c r="BG215" s="238">
        <f>IF(N215="zákl. prenesená",J215,0)</f>
        <v>0</v>
      </c>
      <c r="BH215" s="238">
        <f>IF(N215="zníž. prenesená",J215,0)</f>
        <v>0</v>
      </c>
      <c r="BI215" s="238">
        <f>IF(N215="nulová",J215,0)</f>
        <v>0</v>
      </c>
      <c r="BJ215" s="14" t="s">
        <v>161</v>
      </c>
      <c r="BK215" s="239">
        <f>ROUND(I215*H215,3)</f>
        <v>0</v>
      </c>
      <c r="BL215" s="14" t="s">
        <v>184</v>
      </c>
      <c r="BM215" s="237" t="s">
        <v>437</v>
      </c>
    </row>
    <row r="216" s="2" customFormat="1" ht="24.15" customHeight="1">
      <c r="A216" s="35"/>
      <c r="B216" s="36"/>
      <c r="C216" s="226" t="s">
        <v>291</v>
      </c>
      <c r="D216" s="226" t="s">
        <v>156</v>
      </c>
      <c r="E216" s="227" t="s">
        <v>438</v>
      </c>
      <c r="F216" s="228" t="s">
        <v>439</v>
      </c>
      <c r="G216" s="229" t="s">
        <v>309</v>
      </c>
      <c r="H216" s="230">
        <v>61.310000000000002</v>
      </c>
      <c r="I216" s="231"/>
      <c r="J216" s="230">
        <f>ROUND(I216*H216,3)</f>
        <v>0</v>
      </c>
      <c r="K216" s="232"/>
      <c r="L216" s="41"/>
      <c r="M216" s="233" t="s">
        <v>1</v>
      </c>
      <c r="N216" s="234" t="s">
        <v>37</v>
      </c>
      <c r="O216" s="94"/>
      <c r="P216" s="235">
        <f>O216*H216</f>
        <v>0</v>
      </c>
      <c r="Q216" s="235">
        <v>0</v>
      </c>
      <c r="R216" s="235">
        <f>Q216*H216</f>
        <v>0</v>
      </c>
      <c r="S216" s="235">
        <v>0</v>
      </c>
      <c r="T216" s="236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37" t="s">
        <v>184</v>
      </c>
      <c r="AT216" s="237" t="s">
        <v>156</v>
      </c>
      <c r="AU216" s="237" t="s">
        <v>161</v>
      </c>
      <c r="AY216" s="14" t="s">
        <v>154</v>
      </c>
      <c r="BE216" s="238">
        <f>IF(N216="základná",J216,0)</f>
        <v>0</v>
      </c>
      <c r="BF216" s="238">
        <f>IF(N216="znížená",J216,0)</f>
        <v>0</v>
      </c>
      <c r="BG216" s="238">
        <f>IF(N216="zákl. prenesená",J216,0)</f>
        <v>0</v>
      </c>
      <c r="BH216" s="238">
        <f>IF(N216="zníž. prenesená",J216,0)</f>
        <v>0</v>
      </c>
      <c r="BI216" s="238">
        <f>IF(N216="nulová",J216,0)</f>
        <v>0</v>
      </c>
      <c r="BJ216" s="14" t="s">
        <v>161</v>
      </c>
      <c r="BK216" s="239">
        <f>ROUND(I216*H216,3)</f>
        <v>0</v>
      </c>
      <c r="BL216" s="14" t="s">
        <v>184</v>
      </c>
      <c r="BM216" s="237" t="s">
        <v>440</v>
      </c>
    </row>
    <row r="217" s="2" customFormat="1" ht="24.15" customHeight="1">
      <c r="A217" s="35"/>
      <c r="B217" s="36"/>
      <c r="C217" s="226" t="s">
        <v>441</v>
      </c>
      <c r="D217" s="226" t="s">
        <v>156</v>
      </c>
      <c r="E217" s="227" t="s">
        <v>442</v>
      </c>
      <c r="F217" s="228" t="s">
        <v>443</v>
      </c>
      <c r="G217" s="229" t="s">
        <v>309</v>
      </c>
      <c r="H217" s="230">
        <v>67.010000000000005</v>
      </c>
      <c r="I217" s="231"/>
      <c r="J217" s="230">
        <f>ROUND(I217*H217,3)</f>
        <v>0</v>
      </c>
      <c r="K217" s="232"/>
      <c r="L217" s="41"/>
      <c r="M217" s="233" t="s">
        <v>1</v>
      </c>
      <c r="N217" s="234" t="s">
        <v>37</v>
      </c>
      <c r="O217" s="94"/>
      <c r="P217" s="235">
        <f>O217*H217</f>
        <v>0</v>
      </c>
      <c r="Q217" s="235">
        <v>0</v>
      </c>
      <c r="R217" s="235">
        <f>Q217*H217</f>
        <v>0</v>
      </c>
      <c r="S217" s="235">
        <v>0</v>
      </c>
      <c r="T217" s="236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37" t="s">
        <v>184</v>
      </c>
      <c r="AT217" s="237" t="s">
        <v>156</v>
      </c>
      <c r="AU217" s="237" t="s">
        <v>161</v>
      </c>
      <c r="AY217" s="14" t="s">
        <v>154</v>
      </c>
      <c r="BE217" s="238">
        <f>IF(N217="základná",J217,0)</f>
        <v>0</v>
      </c>
      <c r="BF217" s="238">
        <f>IF(N217="znížená",J217,0)</f>
        <v>0</v>
      </c>
      <c r="BG217" s="238">
        <f>IF(N217="zákl. prenesená",J217,0)</f>
        <v>0</v>
      </c>
      <c r="BH217" s="238">
        <f>IF(N217="zníž. prenesená",J217,0)</f>
        <v>0</v>
      </c>
      <c r="BI217" s="238">
        <f>IF(N217="nulová",J217,0)</f>
        <v>0</v>
      </c>
      <c r="BJ217" s="14" t="s">
        <v>161</v>
      </c>
      <c r="BK217" s="239">
        <f>ROUND(I217*H217,3)</f>
        <v>0</v>
      </c>
      <c r="BL217" s="14" t="s">
        <v>184</v>
      </c>
      <c r="BM217" s="237" t="s">
        <v>444</v>
      </c>
    </row>
    <row r="218" s="12" customFormat="1" ht="22.8" customHeight="1">
      <c r="A218" s="12"/>
      <c r="B218" s="210"/>
      <c r="C218" s="211"/>
      <c r="D218" s="212" t="s">
        <v>70</v>
      </c>
      <c r="E218" s="224" t="s">
        <v>445</v>
      </c>
      <c r="F218" s="224" t="s">
        <v>446</v>
      </c>
      <c r="G218" s="211"/>
      <c r="H218" s="211"/>
      <c r="I218" s="214"/>
      <c r="J218" s="225">
        <f>BK218</f>
        <v>0</v>
      </c>
      <c r="K218" s="211"/>
      <c r="L218" s="216"/>
      <c r="M218" s="217"/>
      <c r="N218" s="218"/>
      <c r="O218" s="218"/>
      <c r="P218" s="219">
        <f>P219</f>
        <v>0</v>
      </c>
      <c r="Q218" s="218"/>
      <c r="R218" s="219">
        <f>R219</f>
        <v>0</v>
      </c>
      <c r="S218" s="218"/>
      <c r="T218" s="220">
        <f>T219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21" t="s">
        <v>161</v>
      </c>
      <c r="AT218" s="222" t="s">
        <v>70</v>
      </c>
      <c r="AU218" s="222" t="s">
        <v>79</v>
      </c>
      <c r="AY218" s="221" t="s">
        <v>154</v>
      </c>
      <c r="BK218" s="223">
        <f>BK219</f>
        <v>0</v>
      </c>
    </row>
    <row r="219" s="2" customFormat="1" ht="21.75" customHeight="1">
      <c r="A219" s="35"/>
      <c r="B219" s="36"/>
      <c r="C219" s="226" t="s">
        <v>295</v>
      </c>
      <c r="D219" s="226" t="s">
        <v>156</v>
      </c>
      <c r="E219" s="227" t="s">
        <v>447</v>
      </c>
      <c r="F219" s="228" t="s">
        <v>448</v>
      </c>
      <c r="G219" s="229" t="s">
        <v>309</v>
      </c>
      <c r="H219" s="230">
        <v>91.319999999999993</v>
      </c>
      <c r="I219" s="231"/>
      <c r="J219" s="230">
        <f>ROUND(I219*H219,3)</f>
        <v>0</v>
      </c>
      <c r="K219" s="232"/>
      <c r="L219" s="41"/>
      <c r="M219" s="233" t="s">
        <v>1</v>
      </c>
      <c r="N219" s="234" t="s">
        <v>37</v>
      </c>
      <c r="O219" s="94"/>
      <c r="P219" s="235">
        <f>O219*H219</f>
        <v>0</v>
      </c>
      <c r="Q219" s="235">
        <v>0</v>
      </c>
      <c r="R219" s="235">
        <f>Q219*H219</f>
        <v>0</v>
      </c>
      <c r="S219" s="235">
        <v>0</v>
      </c>
      <c r="T219" s="236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37" t="s">
        <v>184</v>
      </c>
      <c r="AT219" s="237" t="s">
        <v>156</v>
      </c>
      <c r="AU219" s="237" t="s">
        <v>161</v>
      </c>
      <c r="AY219" s="14" t="s">
        <v>154</v>
      </c>
      <c r="BE219" s="238">
        <f>IF(N219="základná",J219,0)</f>
        <v>0</v>
      </c>
      <c r="BF219" s="238">
        <f>IF(N219="znížená",J219,0)</f>
        <v>0</v>
      </c>
      <c r="BG219" s="238">
        <f>IF(N219="zákl. prenesená",J219,0)</f>
        <v>0</v>
      </c>
      <c r="BH219" s="238">
        <f>IF(N219="zníž. prenesená",J219,0)</f>
        <v>0</v>
      </c>
      <c r="BI219" s="238">
        <f>IF(N219="nulová",J219,0)</f>
        <v>0</v>
      </c>
      <c r="BJ219" s="14" t="s">
        <v>161</v>
      </c>
      <c r="BK219" s="239">
        <f>ROUND(I219*H219,3)</f>
        <v>0</v>
      </c>
      <c r="BL219" s="14" t="s">
        <v>184</v>
      </c>
      <c r="BM219" s="237" t="s">
        <v>449</v>
      </c>
    </row>
    <row r="220" s="12" customFormat="1" ht="22.8" customHeight="1">
      <c r="A220" s="12"/>
      <c r="B220" s="210"/>
      <c r="C220" s="211"/>
      <c r="D220" s="212" t="s">
        <v>70</v>
      </c>
      <c r="E220" s="224" t="s">
        <v>450</v>
      </c>
      <c r="F220" s="224" t="s">
        <v>451</v>
      </c>
      <c r="G220" s="211"/>
      <c r="H220" s="211"/>
      <c r="I220" s="214"/>
      <c r="J220" s="225">
        <f>BK220</f>
        <v>0</v>
      </c>
      <c r="K220" s="211"/>
      <c r="L220" s="216"/>
      <c r="M220" s="217"/>
      <c r="N220" s="218"/>
      <c r="O220" s="218"/>
      <c r="P220" s="219">
        <f>SUM(P221:P222)</f>
        <v>0</v>
      </c>
      <c r="Q220" s="218"/>
      <c r="R220" s="219">
        <f>SUM(R221:R222)</f>
        <v>0</v>
      </c>
      <c r="S220" s="218"/>
      <c r="T220" s="220">
        <f>SUM(T221:T222)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21" t="s">
        <v>161</v>
      </c>
      <c r="AT220" s="222" t="s">
        <v>70</v>
      </c>
      <c r="AU220" s="222" t="s">
        <v>79</v>
      </c>
      <c r="AY220" s="221" t="s">
        <v>154</v>
      </c>
      <c r="BK220" s="223">
        <f>SUM(BK221:BK222)</f>
        <v>0</v>
      </c>
    </row>
    <row r="221" s="2" customFormat="1" ht="24.15" customHeight="1">
      <c r="A221" s="35"/>
      <c r="B221" s="36"/>
      <c r="C221" s="226" t="s">
        <v>452</v>
      </c>
      <c r="D221" s="226" t="s">
        <v>156</v>
      </c>
      <c r="E221" s="227" t="s">
        <v>453</v>
      </c>
      <c r="F221" s="228" t="s">
        <v>454</v>
      </c>
      <c r="G221" s="229" t="s">
        <v>167</v>
      </c>
      <c r="H221" s="230">
        <v>18.760000000000002</v>
      </c>
      <c r="I221" s="231"/>
      <c r="J221" s="230">
        <f>ROUND(I221*H221,3)</f>
        <v>0</v>
      </c>
      <c r="K221" s="232"/>
      <c r="L221" s="41"/>
      <c r="M221" s="233" t="s">
        <v>1</v>
      </c>
      <c r="N221" s="234" t="s">
        <v>37</v>
      </c>
      <c r="O221" s="94"/>
      <c r="P221" s="235">
        <f>O221*H221</f>
        <v>0</v>
      </c>
      <c r="Q221" s="235">
        <v>0</v>
      </c>
      <c r="R221" s="235">
        <f>Q221*H221</f>
        <v>0</v>
      </c>
      <c r="S221" s="235">
        <v>0</v>
      </c>
      <c r="T221" s="236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37" t="s">
        <v>184</v>
      </c>
      <c r="AT221" s="237" t="s">
        <v>156</v>
      </c>
      <c r="AU221" s="237" t="s">
        <v>161</v>
      </c>
      <c r="AY221" s="14" t="s">
        <v>154</v>
      </c>
      <c r="BE221" s="238">
        <f>IF(N221="základná",J221,0)</f>
        <v>0</v>
      </c>
      <c r="BF221" s="238">
        <f>IF(N221="znížená",J221,0)</f>
        <v>0</v>
      </c>
      <c r="BG221" s="238">
        <f>IF(N221="zákl. prenesená",J221,0)</f>
        <v>0</v>
      </c>
      <c r="BH221" s="238">
        <f>IF(N221="zníž. prenesená",J221,0)</f>
        <v>0</v>
      </c>
      <c r="BI221" s="238">
        <f>IF(N221="nulová",J221,0)</f>
        <v>0</v>
      </c>
      <c r="BJ221" s="14" t="s">
        <v>161</v>
      </c>
      <c r="BK221" s="239">
        <f>ROUND(I221*H221,3)</f>
        <v>0</v>
      </c>
      <c r="BL221" s="14" t="s">
        <v>184</v>
      </c>
      <c r="BM221" s="237" t="s">
        <v>455</v>
      </c>
    </row>
    <row r="222" s="2" customFormat="1" ht="37.8" customHeight="1">
      <c r="A222" s="35"/>
      <c r="B222" s="36"/>
      <c r="C222" s="226" t="s">
        <v>298</v>
      </c>
      <c r="D222" s="226" t="s">
        <v>156</v>
      </c>
      <c r="E222" s="227" t="s">
        <v>456</v>
      </c>
      <c r="F222" s="228" t="s">
        <v>457</v>
      </c>
      <c r="G222" s="229" t="s">
        <v>458</v>
      </c>
      <c r="H222" s="230">
        <v>9843</v>
      </c>
      <c r="I222" s="231"/>
      <c r="J222" s="230">
        <f>ROUND(I222*H222,3)</f>
        <v>0</v>
      </c>
      <c r="K222" s="232"/>
      <c r="L222" s="41"/>
      <c r="M222" s="233" t="s">
        <v>1</v>
      </c>
      <c r="N222" s="234" t="s">
        <v>37</v>
      </c>
      <c r="O222" s="94"/>
      <c r="P222" s="235">
        <f>O222*H222</f>
        <v>0</v>
      </c>
      <c r="Q222" s="235">
        <v>0</v>
      </c>
      <c r="R222" s="235">
        <f>Q222*H222</f>
        <v>0</v>
      </c>
      <c r="S222" s="235">
        <v>0</v>
      </c>
      <c r="T222" s="236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37" t="s">
        <v>184</v>
      </c>
      <c r="AT222" s="237" t="s">
        <v>156</v>
      </c>
      <c r="AU222" s="237" t="s">
        <v>161</v>
      </c>
      <c r="AY222" s="14" t="s">
        <v>154</v>
      </c>
      <c r="BE222" s="238">
        <f>IF(N222="základná",J222,0)</f>
        <v>0</v>
      </c>
      <c r="BF222" s="238">
        <f>IF(N222="znížená",J222,0)</f>
        <v>0</v>
      </c>
      <c r="BG222" s="238">
        <f>IF(N222="zákl. prenesená",J222,0)</f>
        <v>0</v>
      </c>
      <c r="BH222" s="238">
        <f>IF(N222="zníž. prenesená",J222,0)</f>
        <v>0</v>
      </c>
      <c r="BI222" s="238">
        <f>IF(N222="nulová",J222,0)</f>
        <v>0</v>
      </c>
      <c r="BJ222" s="14" t="s">
        <v>161</v>
      </c>
      <c r="BK222" s="239">
        <f>ROUND(I222*H222,3)</f>
        <v>0</v>
      </c>
      <c r="BL222" s="14" t="s">
        <v>184</v>
      </c>
      <c r="BM222" s="237" t="s">
        <v>459</v>
      </c>
    </row>
    <row r="223" s="12" customFormat="1" ht="22.8" customHeight="1">
      <c r="A223" s="12"/>
      <c r="B223" s="210"/>
      <c r="C223" s="211"/>
      <c r="D223" s="212" t="s">
        <v>70</v>
      </c>
      <c r="E223" s="224" t="s">
        <v>460</v>
      </c>
      <c r="F223" s="224" t="s">
        <v>461</v>
      </c>
      <c r="G223" s="211"/>
      <c r="H223" s="211"/>
      <c r="I223" s="214"/>
      <c r="J223" s="225">
        <f>BK223</f>
        <v>0</v>
      </c>
      <c r="K223" s="211"/>
      <c r="L223" s="216"/>
      <c r="M223" s="217"/>
      <c r="N223" s="218"/>
      <c r="O223" s="218"/>
      <c r="P223" s="219">
        <f>P224</f>
        <v>0</v>
      </c>
      <c r="Q223" s="218"/>
      <c r="R223" s="219">
        <f>R224</f>
        <v>0</v>
      </c>
      <c r="S223" s="218"/>
      <c r="T223" s="220">
        <f>T224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21" t="s">
        <v>161</v>
      </c>
      <c r="AT223" s="222" t="s">
        <v>70</v>
      </c>
      <c r="AU223" s="222" t="s">
        <v>79</v>
      </c>
      <c r="AY223" s="221" t="s">
        <v>154</v>
      </c>
      <c r="BK223" s="223">
        <f>BK224</f>
        <v>0</v>
      </c>
    </row>
    <row r="224" s="2" customFormat="1" ht="37.8" customHeight="1">
      <c r="A224" s="35"/>
      <c r="B224" s="36"/>
      <c r="C224" s="226" t="s">
        <v>462</v>
      </c>
      <c r="D224" s="226" t="s">
        <v>156</v>
      </c>
      <c r="E224" s="227" t="s">
        <v>463</v>
      </c>
      <c r="F224" s="228" t="s">
        <v>464</v>
      </c>
      <c r="G224" s="229" t="s">
        <v>167</v>
      </c>
      <c r="H224" s="230">
        <v>218.31999999999999</v>
      </c>
      <c r="I224" s="231"/>
      <c r="J224" s="230">
        <f>ROUND(I224*H224,3)</f>
        <v>0</v>
      </c>
      <c r="K224" s="232"/>
      <c r="L224" s="41"/>
      <c r="M224" s="233" t="s">
        <v>1</v>
      </c>
      <c r="N224" s="234" t="s">
        <v>37</v>
      </c>
      <c r="O224" s="94"/>
      <c r="P224" s="235">
        <f>O224*H224</f>
        <v>0</v>
      </c>
      <c r="Q224" s="235">
        <v>0</v>
      </c>
      <c r="R224" s="235">
        <f>Q224*H224</f>
        <v>0</v>
      </c>
      <c r="S224" s="235">
        <v>0</v>
      </c>
      <c r="T224" s="236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37" t="s">
        <v>184</v>
      </c>
      <c r="AT224" s="237" t="s">
        <v>156</v>
      </c>
      <c r="AU224" s="237" t="s">
        <v>161</v>
      </c>
      <c r="AY224" s="14" t="s">
        <v>154</v>
      </c>
      <c r="BE224" s="238">
        <f>IF(N224="základná",J224,0)</f>
        <v>0</v>
      </c>
      <c r="BF224" s="238">
        <f>IF(N224="znížená",J224,0)</f>
        <v>0</v>
      </c>
      <c r="BG224" s="238">
        <f>IF(N224="zákl. prenesená",J224,0)</f>
        <v>0</v>
      </c>
      <c r="BH224" s="238">
        <f>IF(N224="zníž. prenesená",J224,0)</f>
        <v>0</v>
      </c>
      <c r="BI224" s="238">
        <f>IF(N224="nulová",J224,0)</f>
        <v>0</v>
      </c>
      <c r="BJ224" s="14" t="s">
        <v>161</v>
      </c>
      <c r="BK224" s="239">
        <f>ROUND(I224*H224,3)</f>
        <v>0</v>
      </c>
      <c r="BL224" s="14" t="s">
        <v>184</v>
      </c>
      <c r="BM224" s="237" t="s">
        <v>465</v>
      </c>
    </row>
    <row r="225" s="12" customFormat="1" ht="22.8" customHeight="1">
      <c r="A225" s="12"/>
      <c r="B225" s="210"/>
      <c r="C225" s="211"/>
      <c r="D225" s="212" t="s">
        <v>70</v>
      </c>
      <c r="E225" s="224" t="s">
        <v>466</v>
      </c>
      <c r="F225" s="224" t="s">
        <v>467</v>
      </c>
      <c r="G225" s="211"/>
      <c r="H225" s="211"/>
      <c r="I225" s="214"/>
      <c r="J225" s="225">
        <f>BK225</f>
        <v>0</v>
      </c>
      <c r="K225" s="211"/>
      <c r="L225" s="216"/>
      <c r="M225" s="217"/>
      <c r="N225" s="218"/>
      <c r="O225" s="218"/>
      <c r="P225" s="219">
        <f>SUM(P226:P227)</f>
        <v>0</v>
      </c>
      <c r="Q225" s="218"/>
      <c r="R225" s="219">
        <f>SUM(R226:R227)</f>
        <v>0</v>
      </c>
      <c r="S225" s="218"/>
      <c r="T225" s="220">
        <f>SUM(T226:T227)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21" t="s">
        <v>161</v>
      </c>
      <c r="AT225" s="222" t="s">
        <v>70</v>
      </c>
      <c r="AU225" s="222" t="s">
        <v>79</v>
      </c>
      <c r="AY225" s="221" t="s">
        <v>154</v>
      </c>
      <c r="BK225" s="223">
        <f>SUM(BK226:BK227)</f>
        <v>0</v>
      </c>
    </row>
    <row r="226" s="2" customFormat="1" ht="24.15" customHeight="1">
      <c r="A226" s="35"/>
      <c r="B226" s="36"/>
      <c r="C226" s="226" t="s">
        <v>302</v>
      </c>
      <c r="D226" s="226" t="s">
        <v>156</v>
      </c>
      <c r="E226" s="227" t="s">
        <v>468</v>
      </c>
      <c r="F226" s="228" t="s">
        <v>469</v>
      </c>
      <c r="G226" s="229" t="s">
        <v>167</v>
      </c>
      <c r="H226" s="230">
        <v>135.87000000000001</v>
      </c>
      <c r="I226" s="231"/>
      <c r="J226" s="230">
        <f>ROUND(I226*H226,3)</f>
        <v>0</v>
      </c>
      <c r="K226" s="232"/>
      <c r="L226" s="41"/>
      <c r="M226" s="233" t="s">
        <v>1</v>
      </c>
      <c r="N226" s="234" t="s">
        <v>37</v>
      </c>
      <c r="O226" s="94"/>
      <c r="P226" s="235">
        <f>O226*H226</f>
        <v>0</v>
      </c>
      <c r="Q226" s="235">
        <v>0</v>
      </c>
      <c r="R226" s="235">
        <f>Q226*H226</f>
        <v>0</v>
      </c>
      <c r="S226" s="235">
        <v>0</v>
      </c>
      <c r="T226" s="236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37" t="s">
        <v>184</v>
      </c>
      <c r="AT226" s="237" t="s">
        <v>156</v>
      </c>
      <c r="AU226" s="237" t="s">
        <v>161</v>
      </c>
      <c r="AY226" s="14" t="s">
        <v>154</v>
      </c>
      <c r="BE226" s="238">
        <f>IF(N226="základná",J226,0)</f>
        <v>0</v>
      </c>
      <c r="BF226" s="238">
        <f>IF(N226="znížená",J226,0)</f>
        <v>0</v>
      </c>
      <c r="BG226" s="238">
        <f>IF(N226="zákl. prenesená",J226,0)</f>
        <v>0</v>
      </c>
      <c r="BH226" s="238">
        <f>IF(N226="zníž. prenesená",J226,0)</f>
        <v>0</v>
      </c>
      <c r="BI226" s="238">
        <f>IF(N226="nulová",J226,0)</f>
        <v>0</v>
      </c>
      <c r="BJ226" s="14" t="s">
        <v>161</v>
      </c>
      <c r="BK226" s="239">
        <f>ROUND(I226*H226,3)</f>
        <v>0</v>
      </c>
      <c r="BL226" s="14" t="s">
        <v>184</v>
      </c>
      <c r="BM226" s="237" t="s">
        <v>470</v>
      </c>
    </row>
    <row r="227" s="2" customFormat="1" ht="24.15" customHeight="1">
      <c r="A227" s="35"/>
      <c r="B227" s="36"/>
      <c r="C227" s="226" t="s">
        <v>471</v>
      </c>
      <c r="D227" s="226" t="s">
        <v>156</v>
      </c>
      <c r="E227" s="227" t="s">
        <v>472</v>
      </c>
      <c r="F227" s="228" t="s">
        <v>473</v>
      </c>
      <c r="G227" s="229" t="s">
        <v>167</v>
      </c>
      <c r="H227" s="230">
        <v>9.0999999999999996</v>
      </c>
      <c r="I227" s="231"/>
      <c r="J227" s="230">
        <f>ROUND(I227*H227,3)</f>
        <v>0</v>
      </c>
      <c r="K227" s="232"/>
      <c r="L227" s="41"/>
      <c r="M227" s="250" t="s">
        <v>1</v>
      </c>
      <c r="N227" s="251" t="s">
        <v>37</v>
      </c>
      <c r="O227" s="252"/>
      <c r="P227" s="253">
        <f>O227*H227</f>
        <v>0</v>
      </c>
      <c r="Q227" s="253">
        <v>0</v>
      </c>
      <c r="R227" s="253">
        <f>Q227*H227</f>
        <v>0</v>
      </c>
      <c r="S227" s="253">
        <v>0</v>
      </c>
      <c r="T227" s="254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37" t="s">
        <v>184</v>
      </c>
      <c r="AT227" s="237" t="s">
        <v>156</v>
      </c>
      <c r="AU227" s="237" t="s">
        <v>161</v>
      </c>
      <c r="AY227" s="14" t="s">
        <v>154</v>
      </c>
      <c r="BE227" s="238">
        <f>IF(N227="základná",J227,0)</f>
        <v>0</v>
      </c>
      <c r="BF227" s="238">
        <f>IF(N227="znížená",J227,0)</f>
        <v>0</v>
      </c>
      <c r="BG227" s="238">
        <f>IF(N227="zákl. prenesená",J227,0)</f>
        <v>0</v>
      </c>
      <c r="BH227" s="238">
        <f>IF(N227="zníž. prenesená",J227,0)</f>
        <v>0</v>
      </c>
      <c r="BI227" s="238">
        <f>IF(N227="nulová",J227,0)</f>
        <v>0</v>
      </c>
      <c r="BJ227" s="14" t="s">
        <v>161</v>
      </c>
      <c r="BK227" s="239">
        <f>ROUND(I227*H227,3)</f>
        <v>0</v>
      </c>
      <c r="BL227" s="14" t="s">
        <v>184</v>
      </c>
      <c r="BM227" s="237" t="s">
        <v>474</v>
      </c>
    </row>
    <row r="228" s="2" customFormat="1" ht="6.96" customHeight="1">
      <c r="A228" s="35"/>
      <c r="B228" s="69"/>
      <c r="C228" s="70"/>
      <c r="D228" s="70"/>
      <c r="E228" s="70"/>
      <c r="F228" s="70"/>
      <c r="G228" s="70"/>
      <c r="H228" s="70"/>
      <c r="I228" s="70"/>
      <c r="J228" s="70"/>
      <c r="K228" s="70"/>
      <c r="L228" s="41"/>
      <c r="M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</row>
  </sheetData>
  <sheetProtection sheet="1" autoFilter="0" formatColumns="0" formatRows="0" objects="1" scenarios="1" spinCount="100000" saltValue="4WiA0JJntzEugJ/tAanE5l/QVGfBfVaHutOATgsqfxV1mL3LHT91tWQz/vwtY5jdxHyuPEx1+dpi5WB/M1ZdXg==" hashValue="mNw3cpGPg6aUUCnRlEwnkeqMS7H8SwJ2j1KgsOkxX0p2kYs20MnlWZMD3ccR5NClja8KnVld4Muu/g8nCbfa0A==" algorithmName="SHA-512" password="CC35"/>
  <autoFilter ref="C129:K227"/>
  <mergeCells count="9">
    <mergeCell ref="E7:H7"/>
    <mergeCell ref="E9:H9"/>
    <mergeCell ref="E18:H18"/>
    <mergeCell ref="E27:H27"/>
    <mergeCell ref="E85:H85"/>
    <mergeCell ref="E87:H87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83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71</v>
      </c>
    </row>
    <row r="4" s="1" customFormat="1" ht="24.96" customHeight="1">
      <c r="B4" s="17"/>
      <c r="D4" s="141" t="s">
        <v>118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14</v>
      </c>
      <c r="L6" s="17"/>
    </row>
    <row r="7" s="1" customFormat="1" ht="16.5" customHeight="1">
      <c r="B7" s="17"/>
      <c r="E7" s="144" t="str">
        <f>'Rekapitulácia stavby'!K6</f>
        <v>Denný stacionár v meste Tlmače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119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475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16</v>
      </c>
      <c r="E11" s="35"/>
      <c r="F11" s="146" t="s">
        <v>1</v>
      </c>
      <c r="G11" s="35"/>
      <c r="H11" s="35"/>
      <c r="I11" s="143" t="s">
        <v>17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18</v>
      </c>
      <c r="E12" s="35"/>
      <c r="F12" s="146" t="s">
        <v>19</v>
      </c>
      <c r="G12" s="35"/>
      <c r="H12" s="35"/>
      <c r="I12" s="143" t="s">
        <v>20</v>
      </c>
      <c r="J12" s="147" t="str">
        <f>'Rekapitulácia stavby'!AN8</f>
        <v>29. 6. 2022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22</v>
      </c>
      <c r="E14" s="35"/>
      <c r="F14" s="35"/>
      <c r="G14" s="35"/>
      <c r="H14" s="35"/>
      <c r="I14" s="143" t="s">
        <v>23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24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25</v>
      </c>
      <c r="E17" s="35"/>
      <c r="F17" s="35"/>
      <c r="G17" s="35"/>
      <c r="H17" s="35"/>
      <c r="I17" s="143" t="s">
        <v>23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24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27</v>
      </c>
      <c r="E20" s="35"/>
      <c r="F20" s="35"/>
      <c r="G20" s="35"/>
      <c r="H20" s="35"/>
      <c r="I20" s="143" t="s">
        <v>23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24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29</v>
      </c>
      <c r="E23" s="35"/>
      <c r="F23" s="35"/>
      <c r="G23" s="35"/>
      <c r="H23" s="35"/>
      <c r="I23" s="143" t="s">
        <v>23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24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30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31</v>
      </c>
      <c r="E30" s="35"/>
      <c r="F30" s="35"/>
      <c r="G30" s="35"/>
      <c r="H30" s="35"/>
      <c r="I30" s="35"/>
      <c r="J30" s="154">
        <f>ROUND(J140, 3)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33</v>
      </c>
      <c r="G32" s="35"/>
      <c r="H32" s="35"/>
      <c r="I32" s="155" t="s">
        <v>32</v>
      </c>
      <c r="J32" s="155" t="s">
        <v>34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35</v>
      </c>
      <c r="E33" s="157" t="s">
        <v>36</v>
      </c>
      <c r="F33" s="158">
        <f>ROUND((SUM(BE140:BE387)),  3)</f>
        <v>0</v>
      </c>
      <c r="G33" s="159"/>
      <c r="H33" s="159"/>
      <c r="I33" s="160">
        <v>0.20000000000000001</v>
      </c>
      <c r="J33" s="158">
        <f>ROUND(((SUM(BE140:BE387))*I33),  3)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37</v>
      </c>
      <c r="F34" s="158">
        <f>ROUND((SUM(BF140:BF387)),  3)</f>
        <v>0</v>
      </c>
      <c r="G34" s="159"/>
      <c r="H34" s="159"/>
      <c r="I34" s="160">
        <v>0.20000000000000001</v>
      </c>
      <c r="J34" s="158">
        <f>ROUND(((SUM(BF140:BF387))*I34),  3)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38</v>
      </c>
      <c r="F35" s="161">
        <f>ROUND((SUM(BG140:BG387)),  3)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39</v>
      </c>
      <c r="F36" s="161">
        <f>ROUND((SUM(BH140:BH387)),  3)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40</v>
      </c>
      <c r="F37" s="158">
        <f>ROUND((SUM(BI140:BI387)),  3)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41</v>
      </c>
      <c r="E39" s="165"/>
      <c r="F39" s="165"/>
      <c r="G39" s="166" t="s">
        <v>42</v>
      </c>
      <c r="H39" s="167" t="s">
        <v>43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44</v>
      </c>
      <c r="E50" s="171"/>
      <c r="F50" s="171"/>
      <c r="G50" s="170" t="s">
        <v>45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46</v>
      </c>
      <c r="E61" s="173"/>
      <c r="F61" s="174" t="s">
        <v>47</v>
      </c>
      <c r="G61" s="172" t="s">
        <v>46</v>
      </c>
      <c r="H61" s="173"/>
      <c r="I61" s="173"/>
      <c r="J61" s="175" t="s">
        <v>47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48</v>
      </c>
      <c r="E65" s="176"/>
      <c r="F65" s="176"/>
      <c r="G65" s="170" t="s">
        <v>49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46</v>
      </c>
      <c r="E76" s="173"/>
      <c r="F76" s="174" t="s">
        <v>47</v>
      </c>
      <c r="G76" s="172" t="s">
        <v>46</v>
      </c>
      <c r="H76" s="173"/>
      <c r="I76" s="173"/>
      <c r="J76" s="175" t="s">
        <v>47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121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1" t="str">
        <f>E7</f>
        <v>Denný stacionár v meste Tlmače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119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02 - SO 02- Architektúra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18</v>
      </c>
      <c r="D89" s="37"/>
      <c r="E89" s="37"/>
      <c r="F89" s="24" t="str">
        <f>F12</f>
        <v xml:space="preserve"> </v>
      </c>
      <c r="G89" s="37"/>
      <c r="H89" s="37"/>
      <c r="I89" s="29" t="s">
        <v>20</v>
      </c>
      <c r="J89" s="82" t="str">
        <f>IF(J12="","",J12)</f>
        <v>29. 6. 2022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22</v>
      </c>
      <c r="D91" s="37"/>
      <c r="E91" s="37"/>
      <c r="F91" s="24" t="str">
        <f>E15</f>
        <v xml:space="preserve"> </v>
      </c>
      <c r="G91" s="37"/>
      <c r="H91" s="37"/>
      <c r="I91" s="29" t="s">
        <v>27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25</v>
      </c>
      <c r="D92" s="37"/>
      <c r="E92" s="37"/>
      <c r="F92" s="24" t="str">
        <f>IF(E18="","",E18)</f>
        <v>Vyplň údaj</v>
      </c>
      <c r="G92" s="37"/>
      <c r="H92" s="37"/>
      <c r="I92" s="29" t="s">
        <v>29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122</v>
      </c>
      <c r="D94" s="183"/>
      <c r="E94" s="183"/>
      <c r="F94" s="183"/>
      <c r="G94" s="183"/>
      <c r="H94" s="183"/>
      <c r="I94" s="183"/>
      <c r="J94" s="184" t="s">
        <v>123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124</v>
      </c>
      <c r="D96" s="37"/>
      <c r="E96" s="37"/>
      <c r="F96" s="37"/>
      <c r="G96" s="37"/>
      <c r="H96" s="37"/>
      <c r="I96" s="37"/>
      <c r="J96" s="113">
        <f>J140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125</v>
      </c>
    </row>
    <row r="97" s="9" customFormat="1" ht="24.96" customHeight="1">
      <c r="A97" s="9"/>
      <c r="B97" s="186"/>
      <c r="C97" s="187"/>
      <c r="D97" s="188" t="s">
        <v>126</v>
      </c>
      <c r="E97" s="189"/>
      <c r="F97" s="189"/>
      <c r="G97" s="189"/>
      <c r="H97" s="189"/>
      <c r="I97" s="189"/>
      <c r="J97" s="190">
        <f>J141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127</v>
      </c>
      <c r="E98" s="195"/>
      <c r="F98" s="195"/>
      <c r="G98" s="195"/>
      <c r="H98" s="195"/>
      <c r="I98" s="195"/>
      <c r="J98" s="196">
        <f>J142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2"/>
      <c r="C99" s="193"/>
      <c r="D99" s="194" t="s">
        <v>476</v>
      </c>
      <c r="E99" s="195"/>
      <c r="F99" s="195"/>
      <c r="G99" s="195"/>
      <c r="H99" s="195"/>
      <c r="I99" s="195"/>
      <c r="J99" s="196">
        <f>J158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2"/>
      <c r="C100" s="193"/>
      <c r="D100" s="194" t="s">
        <v>477</v>
      </c>
      <c r="E100" s="195"/>
      <c r="F100" s="195"/>
      <c r="G100" s="195"/>
      <c r="H100" s="195"/>
      <c r="I100" s="195"/>
      <c r="J100" s="196">
        <f>J168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2"/>
      <c r="C101" s="193"/>
      <c r="D101" s="194" t="s">
        <v>478</v>
      </c>
      <c r="E101" s="195"/>
      <c r="F101" s="195"/>
      <c r="G101" s="195"/>
      <c r="H101" s="195"/>
      <c r="I101" s="195"/>
      <c r="J101" s="196">
        <f>J191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2"/>
      <c r="C102" s="193"/>
      <c r="D102" s="194" t="s">
        <v>479</v>
      </c>
      <c r="E102" s="195"/>
      <c r="F102" s="195"/>
      <c r="G102" s="195"/>
      <c r="H102" s="195"/>
      <c r="I102" s="195"/>
      <c r="J102" s="196">
        <f>J205</f>
        <v>0</v>
      </c>
      <c r="K102" s="193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2"/>
      <c r="C103" s="193"/>
      <c r="D103" s="194" t="s">
        <v>128</v>
      </c>
      <c r="E103" s="195"/>
      <c r="F103" s="195"/>
      <c r="G103" s="195"/>
      <c r="H103" s="195"/>
      <c r="I103" s="195"/>
      <c r="J103" s="196">
        <f>J234</f>
        <v>0</v>
      </c>
      <c r="K103" s="193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2"/>
      <c r="C104" s="193"/>
      <c r="D104" s="194" t="s">
        <v>129</v>
      </c>
      <c r="E104" s="195"/>
      <c r="F104" s="195"/>
      <c r="G104" s="195"/>
      <c r="H104" s="195"/>
      <c r="I104" s="195"/>
      <c r="J104" s="196">
        <f>J244</f>
        <v>0</v>
      </c>
      <c r="K104" s="193"/>
      <c r="L104" s="19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86"/>
      <c r="C105" s="187"/>
      <c r="D105" s="188" t="s">
        <v>130</v>
      </c>
      <c r="E105" s="189"/>
      <c r="F105" s="189"/>
      <c r="G105" s="189"/>
      <c r="H105" s="189"/>
      <c r="I105" s="189"/>
      <c r="J105" s="190">
        <f>J247</f>
        <v>0</v>
      </c>
      <c r="K105" s="187"/>
      <c r="L105" s="191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92"/>
      <c r="C106" s="193"/>
      <c r="D106" s="194" t="s">
        <v>480</v>
      </c>
      <c r="E106" s="195"/>
      <c r="F106" s="195"/>
      <c r="G106" s="195"/>
      <c r="H106" s="195"/>
      <c r="I106" s="195"/>
      <c r="J106" s="196">
        <f>J248</f>
        <v>0</v>
      </c>
      <c r="K106" s="193"/>
      <c r="L106" s="19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2"/>
      <c r="C107" s="193"/>
      <c r="D107" s="194" t="s">
        <v>481</v>
      </c>
      <c r="E107" s="195"/>
      <c r="F107" s="195"/>
      <c r="G107" s="195"/>
      <c r="H107" s="195"/>
      <c r="I107" s="195"/>
      <c r="J107" s="196">
        <f>J257</f>
        <v>0</v>
      </c>
      <c r="K107" s="193"/>
      <c r="L107" s="19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2"/>
      <c r="C108" s="193"/>
      <c r="D108" s="194" t="s">
        <v>132</v>
      </c>
      <c r="E108" s="195"/>
      <c r="F108" s="195"/>
      <c r="G108" s="195"/>
      <c r="H108" s="195"/>
      <c r="I108" s="195"/>
      <c r="J108" s="196">
        <f>J266</f>
        <v>0</v>
      </c>
      <c r="K108" s="193"/>
      <c r="L108" s="19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2"/>
      <c r="C109" s="193"/>
      <c r="D109" s="194" t="s">
        <v>134</v>
      </c>
      <c r="E109" s="195"/>
      <c r="F109" s="195"/>
      <c r="G109" s="195"/>
      <c r="H109" s="195"/>
      <c r="I109" s="195"/>
      <c r="J109" s="196">
        <f>J281</f>
        <v>0</v>
      </c>
      <c r="K109" s="193"/>
      <c r="L109" s="19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2"/>
      <c r="C110" s="193"/>
      <c r="D110" s="194" t="s">
        <v>135</v>
      </c>
      <c r="E110" s="195"/>
      <c r="F110" s="195"/>
      <c r="G110" s="195"/>
      <c r="H110" s="195"/>
      <c r="I110" s="195"/>
      <c r="J110" s="196">
        <f>J287</f>
        <v>0</v>
      </c>
      <c r="K110" s="193"/>
      <c r="L110" s="197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92"/>
      <c r="C111" s="193"/>
      <c r="D111" s="194" t="s">
        <v>136</v>
      </c>
      <c r="E111" s="195"/>
      <c r="F111" s="195"/>
      <c r="G111" s="195"/>
      <c r="H111" s="195"/>
      <c r="I111" s="195"/>
      <c r="J111" s="196">
        <f>J294</f>
        <v>0</v>
      </c>
      <c r="K111" s="193"/>
      <c r="L111" s="197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92"/>
      <c r="C112" s="193"/>
      <c r="D112" s="194" t="s">
        <v>137</v>
      </c>
      <c r="E112" s="195"/>
      <c r="F112" s="195"/>
      <c r="G112" s="195"/>
      <c r="H112" s="195"/>
      <c r="I112" s="195"/>
      <c r="J112" s="196">
        <f>J340</f>
        <v>0</v>
      </c>
      <c r="K112" s="193"/>
      <c r="L112" s="197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92"/>
      <c r="C113" s="193"/>
      <c r="D113" s="194" t="s">
        <v>482</v>
      </c>
      <c r="E113" s="195"/>
      <c r="F113" s="195"/>
      <c r="G113" s="195"/>
      <c r="H113" s="195"/>
      <c r="I113" s="195"/>
      <c r="J113" s="196">
        <f>J346</f>
        <v>0</v>
      </c>
      <c r="K113" s="193"/>
      <c r="L113" s="197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92"/>
      <c r="C114" s="193"/>
      <c r="D114" s="194" t="s">
        <v>138</v>
      </c>
      <c r="E114" s="195"/>
      <c r="F114" s="195"/>
      <c r="G114" s="195"/>
      <c r="H114" s="195"/>
      <c r="I114" s="195"/>
      <c r="J114" s="196">
        <f>J352</f>
        <v>0</v>
      </c>
      <c r="K114" s="193"/>
      <c r="L114" s="197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92"/>
      <c r="C115" s="193"/>
      <c r="D115" s="194" t="s">
        <v>139</v>
      </c>
      <c r="E115" s="195"/>
      <c r="F115" s="195"/>
      <c r="G115" s="195"/>
      <c r="H115" s="195"/>
      <c r="I115" s="195"/>
      <c r="J115" s="196">
        <f>J361</f>
        <v>0</v>
      </c>
      <c r="K115" s="193"/>
      <c r="L115" s="197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92"/>
      <c r="C116" s="193"/>
      <c r="D116" s="194" t="s">
        <v>483</v>
      </c>
      <c r="E116" s="195"/>
      <c r="F116" s="195"/>
      <c r="G116" s="195"/>
      <c r="H116" s="195"/>
      <c r="I116" s="195"/>
      <c r="J116" s="196">
        <f>J374</f>
        <v>0</v>
      </c>
      <c r="K116" s="193"/>
      <c r="L116" s="197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92"/>
      <c r="C117" s="193"/>
      <c r="D117" s="194" t="s">
        <v>484</v>
      </c>
      <c r="E117" s="195"/>
      <c r="F117" s="195"/>
      <c r="G117" s="195"/>
      <c r="H117" s="195"/>
      <c r="I117" s="195"/>
      <c r="J117" s="196">
        <f>J379</f>
        <v>0</v>
      </c>
      <c r="K117" s="193"/>
      <c r="L117" s="197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9" customFormat="1" ht="24.96" customHeight="1">
      <c r="A118" s="9"/>
      <c r="B118" s="186"/>
      <c r="C118" s="187"/>
      <c r="D118" s="188" t="s">
        <v>485</v>
      </c>
      <c r="E118" s="189"/>
      <c r="F118" s="189"/>
      <c r="G118" s="189"/>
      <c r="H118" s="189"/>
      <c r="I118" s="189"/>
      <c r="J118" s="190">
        <f>J382</f>
        <v>0</v>
      </c>
      <c r="K118" s="187"/>
      <c r="L118" s="191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</row>
    <row r="119" s="10" customFormat="1" ht="19.92" customHeight="1">
      <c r="A119" s="10"/>
      <c r="B119" s="192"/>
      <c r="C119" s="193"/>
      <c r="D119" s="194" t="s">
        <v>486</v>
      </c>
      <c r="E119" s="195"/>
      <c r="F119" s="195"/>
      <c r="G119" s="195"/>
      <c r="H119" s="195"/>
      <c r="I119" s="195"/>
      <c r="J119" s="196">
        <f>J383</f>
        <v>0</v>
      </c>
      <c r="K119" s="193"/>
      <c r="L119" s="197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9" customFormat="1" ht="24.96" customHeight="1">
      <c r="A120" s="9"/>
      <c r="B120" s="186"/>
      <c r="C120" s="187"/>
      <c r="D120" s="188" t="s">
        <v>487</v>
      </c>
      <c r="E120" s="189"/>
      <c r="F120" s="189"/>
      <c r="G120" s="189"/>
      <c r="H120" s="189"/>
      <c r="I120" s="189"/>
      <c r="J120" s="190">
        <f>J385</f>
        <v>0</v>
      </c>
      <c r="K120" s="187"/>
      <c r="L120" s="191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</row>
    <row r="121" s="2" customFormat="1" ht="21.84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6.96" customHeight="1">
      <c r="A122" s="35"/>
      <c r="B122" s="69"/>
      <c r="C122" s="70"/>
      <c r="D122" s="70"/>
      <c r="E122" s="70"/>
      <c r="F122" s="70"/>
      <c r="G122" s="70"/>
      <c r="H122" s="70"/>
      <c r="I122" s="70"/>
      <c r="J122" s="70"/>
      <c r="K122" s="70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6" s="2" customFormat="1" ht="6.96" customHeight="1">
      <c r="A126" s="35"/>
      <c r="B126" s="71"/>
      <c r="C126" s="72"/>
      <c r="D126" s="72"/>
      <c r="E126" s="72"/>
      <c r="F126" s="72"/>
      <c r="G126" s="72"/>
      <c r="H126" s="72"/>
      <c r="I126" s="72"/>
      <c r="J126" s="72"/>
      <c r="K126" s="72"/>
      <c r="L126" s="6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24.96" customHeight="1">
      <c r="A127" s="35"/>
      <c r="B127" s="36"/>
      <c r="C127" s="20" t="s">
        <v>140</v>
      </c>
      <c r="D127" s="37"/>
      <c r="E127" s="37"/>
      <c r="F127" s="37"/>
      <c r="G127" s="37"/>
      <c r="H127" s="37"/>
      <c r="I127" s="37"/>
      <c r="J127" s="37"/>
      <c r="K127" s="37"/>
      <c r="L127" s="66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6.96" customHeight="1">
      <c r="A128" s="35"/>
      <c r="B128" s="36"/>
      <c r="C128" s="37"/>
      <c r="D128" s="37"/>
      <c r="E128" s="37"/>
      <c r="F128" s="37"/>
      <c r="G128" s="37"/>
      <c r="H128" s="37"/>
      <c r="I128" s="37"/>
      <c r="J128" s="37"/>
      <c r="K128" s="37"/>
      <c r="L128" s="66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2" customFormat="1" ht="12" customHeight="1">
      <c r="A129" s="35"/>
      <c r="B129" s="36"/>
      <c r="C129" s="29" t="s">
        <v>14</v>
      </c>
      <c r="D129" s="37"/>
      <c r="E129" s="37"/>
      <c r="F129" s="37"/>
      <c r="G129" s="37"/>
      <c r="H129" s="37"/>
      <c r="I129" s="37"/>
      <c r="J129" s="37"/>
      <c r="K129" s="37"/>
      <c r="L129" s="66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="2" customFormat="1" ht="16.5" customHeight="1">
      <c r="A130" s="35"/>
      <c r="B130" s="36"/>
      <c r="C130" s="37"/>
      <c r="D130" s="37"/>
      <c r="E130" s="181" t="str">
        <f>E7</f>
        <v>Denný stacionár v meste Tlmače</v>
      </c>
      <c r="F130" s="29"/>
      <c r="G130" s="29"/>
      <c r="H130" s="29"/>
      <c r="I130" s="37"/>
      <c r="J130" s="37"/>
      <c r="K130" s="37"/>
      <c r="L130" s="66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="2" customFormat="1" ht="12" customHeight="1">
      <c r="A131" s="35"/>
      <c r="B131" s="36"/>
      <c r="C131" s="29" t="s">
        <v>119</v>
      </c>
      <c r="D131" s="37"/>
      <c r="E131" s="37"/>
      <c r="F131" s="37"/>
      <c r="G131" s="37"/>
      <c r="H131" s="37"/>
      <c r="I131" s="37"/>
      <c r="J131" s="37"/>
      <c r="K131" s="37"/>
      <c r="L131" s="66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="2" customFormat="1" ht="16.5" customHeight="1">
      <c r="A132" s="35"/>
      <c r="B132" s="36"/>
      <c r="C132" s="37"/>
      <c r="D132" s="37"/>
      <c r="E132" s="79" t="str">
        <f>E9</f>
        <v>02 - SO 02- Architektúra</v>
      </c>
      <c r="F132" s="37"/>
      <c r="G132" s="37"/>
      <c r="H132" s="37"/>
      <c r="I132" s="37"/>
      <c r="J132" s="37"/>
      <c r="K132" s="37"/>
      <c r="L132" s="66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="2" customFormat="1" ht="6.96" customHeight="1">
      <c r="A133" s="35"/>
      <c r="B133" s="36"/>
      <c r="C133" s="37"/>
      <c r="D133" s="37"/>
      <c r="E133" s="37"/>
      <c r="F133" s="37"/>
      <c r="G133" s="37"/>
      <c r="H133" s="37"/>
      <c r="I133" s="37"/>
      <c r="J133" s="37"/>
      <c r="K133" s="37"/>
      <c r="L133" s="66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4" s="2" customFormat="1" ht="12" customHeight="1">
      <c r="A134" s="35"/>
      <c r="B134" s="36"/>
      <c r="C134" s="29" t="s">
        <v>18</v>
      </c>
      <c r="D134" s="37"/>
      <c r="E134" s="37"/>
      <c r="F134" s="24" t="str">
        <f>F12</f>
        <v xml:space="preserve"> </v>
      </c>
      <c r="G134" s="37"/>
      <c r="H134" s="37"/>
      <c r="I134" s="29" t="s">
        <v>20</v>
      </c>
      <c r="J134" s="82" t="str">
        <f>IF(J12="","",J12)</f>
        <v>29. 6. 2022</v>
      </c>
      <c r="K134" s="37"/>
      <c r="L134" s="66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</row>
    <row r="135" s="2" customFormat="1" ht="6.96" customHeight="1">
      <c r="A135" s="35"/>
      <c r="B135" s="36"/>
      <c r="C135" s="37"/>
      <c r="D135" s="37"/>
      <c r="E135" s="37"/>
      <c r="F135" s="37"/>
      <c r="G135" s="37"/>
      <c r="H135" s="37"/>
      <c r="I135" s="37"/>
      <c r="J135" s="37"/>
      <c r="K135" s="37"/>
      <c r="L135" s="66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</row>
    <row r="136" s="2" customFormat="1" ht="15.15" customHeight="1">
      <c r="A136" s="35"/>
      <c r="B136" s="36"/>
      <c r="C136" s="29" t="s">
        <v>22</v>
      </c>
      <c r="D136" s="37"/>
      <c r="E136" s="37"/>
      <c r="F136" s="24" t="str">
        <f>E15</f>
        <v xml:space="preserve"> </v>
      </c>
      <c r="G136" s="37"/>
      <c r="H136" s="37"/>
      <c r="I136" s="29" t="s">
        <v>27</v>
      </c>
      <c r="J136" s="33" t="str">
        <f>E21</f>
        <v xml:space="preserve"> </v>
      </c>
      <c r="K136" s="37"/>
      <c r="L136" s="66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</row>
    <row r="137" s="2" customFormat="1" ht="15.15" customHeight="1">
      <c r="A137" s="35"/>
      <c r="B137" s="36"/>
      <c r="C137" s="29" t="s">
        <v>25</v>
      </c>
      <c r="D137" s="37"/>
      <c r="E137" s="37"/>
      <c r="F137" s="24" t="str">
        <f>IF(E18="","",E18)</f>
        <v>Vyplň údaj</v>
      </c>
      <c r="G137" s="37"/>
      <c r="H137" s="37"/>
      <c r="I137" s="29" t="s">
        <v>29</v>
      </c>
      <c r="J137" s="33" t="str">
        <f>E24</f>
        <v xml:space="preserve"> </v>
      </c>
      <c r="K137" s="37"/>
      <c r="L137" s="66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</row>
    <row r="138" s="2" customFormat="1" ht="10.32" customHeight="1">
      <c r="A138" s="35"/>
      <c r="B138" s="36"/>
      <c r="C138" s="37"/>
      <c r="D138" s="37"/>
      <c r="E138" s="37"/>
      <c r="F138" s="37"/>
      <c r="G138" s="37"/>
      <c r="H138" s="37"/>
      <c r="I138" s="37"/>
      <c r="J138" s="37"/>
      <c r="K138" s="37"/>
      <c r="L138" s="66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</row>
    <row r="139" s="11" customFormat="1" ht="29.28" customHeight="1">
      <c r="A139" s="198"/>
      <c r="B139" s="199"/>
      <c r="C139" s="200" t="s">
        <v>141</v>
      </c>
      <c r="D139" s="201" t="s">
        <v>56</v>
      </c>
      <c r="E139" s="201" t="s">
        <v>52</v>
      </c>
      <c r="F139" s="201" t="s">
        <v>53</v>
      </c>
      <c r="G139" s="201" t="s">
        <v>142</v>
      </c>
      <c r="H139" s="201" t="s">
        <v>143</v>
      </c>
      <c r="I139" s="201" t="s">
        <v>144</v>
      </c>
      <c r="J139" s="202" t="s">
        <v>123</v>
      </c>
      <c r="K139" s="203" t="s">
        <v>145</v>
      </c>
      <c r="L139" s="204"/>
      <c r="M139" s="103" t="s">
        <v>1</v>
      </c>
      <c r="N139" s="104" t="s">
        <v>35</v>
      </c>
      <c r="O139" s="104" t="s">
        <v>146</v>
      </c>
      <c r="P139" s="104" t="s">
        <v>147</v>
      </c>
      <c r="Q139" s="104" t="s">
        <v>148</v>
      </c>
      <c r="R139" s="104" t="s">
        <v>149</v>
      </c>
      <c r="S139" s="104" t="s">
        <v>150</v>
      </c>
      <c r="T139" s="105" t="s">
        <v>151</v>
      </c>
      <c r="U139" s="198"/>
      <c r="V139" s="198"/>
      <c r="W139" s="198"/>
      <c r="X139" s="198"/>
      <c r="Y139" s="198"/>
      <c r="Z139" s="198"/>
      <c r="AA139" s="198"/>
      <c r="AB139" s="198"/>
      <c r="AC139" s="198"/>
      <c r="AD139" s="198"/>
      <c r="AE139" s="198"/>
    </row>
    <row r="140" s="2" customFormat="1" ht="22.8" customHeight="1">
      <c r="A140" s="35"/>
      <c r="B140" s="36"/>
      <c r="C140" s="110" t="s">
        <v>124</v>
      </c>
      <c r="D140" s="37"/>
      <c r="E140" s="37"/>
      <c r="F140" s="37"/>
      <c r="G140" s="37"/>
      <c r="H140" s="37"/>
      <c r="I140" s="37"/>
      <c r="J140" s="205">
        <f>BK140</f>
        <v>0</v>
      </c>
      <c r="K140" s="37"/>
      <c r="L140" s="41"/>
      <c r="M140" s="106"/>
      <c r="N140" s="206"/>
      <c r="O140" s="107"/>
      <c r="P140" s="207">
        <f>P141+P247+P382+P385</f>
        <v>0</v>
      </c>
      <c r="Q140" s="107"/>
      <c r="R140" s="207">
        <f>R141+R247+R382+R385</f>
        <v>0</v>
      </c>
      <c r="S140" s="107"/>
      <c r="T140" s="208">
        <f>T141+T247+T382+T385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14" t="s">
        <v>70</v>
      </c>
      <c r="AU140" s="14" t="s">
        <v>125</v>
      </c>
      <c r="BK140" s="209">
        <f>BK141+BK247+BK382+BK385</f>
        <v>0</v>
      </c>
    </row>
    <row r="141" s="12" customFormat="1" ht="25.92" customHeight="1">
      <c r="A141" s="12"/>
      <c r="B141" s="210"/>
      <c r="C141" s="211"/>
      <c r="D141" s="212" t="s">
        <v>70</v>
      </c>
      <c r="E141" s="213" t="s">
        <v>152</v>
      </c>
      <c r="F141" s="213" t="s">
        <v>153</v>
      </c>
      <c r="G141" s="211"/>
      <c r="H141" s="211"/>
      <c r="I141" s="214"/>
      <c r="J141" s="215">
        <f>BK141</f>
        <v>0</v>
      </c>
      <c r="K141" s="211"/>
      <c r="L141" s="216"/>
      <c r="M141" s="217"/>
      <c r="N141" s="218"/>
      <c r="O141" s="218"/>
      <c r="P141" s="219">
        <f>P142+P158+P168+P191+P205+P234+P244</f>
        <v>0</v>
      </c>
      <c r="Q141" s="218"/>
      <c r="R141" s="219">
        <f>R142+R158+R168+R191+R205+R234+R244</f>
        <v>0</v>
      </c>
      <c r="S141" s="218"/>
      <c r="T141" s="220">
        <f>T142+T158+T168+T191+T205+T234+T244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21" t="s">
        <v>79</v>
      </c>
      <c r="AT141" s="222" t="s">
        <v>70</v>
      </c>
      <c r="AU141" s="222" t="s">
        <v>71</v>
      </c>
      <c r="AY141" s="221" t="s">
        <v>154</v>
      </c>
      <c r="BK141" s="223">
        <f>BK142+BK158+BK168+BK191+BK205+BK234+BK244</f>
        <v>0</v>
      </c>
    </row>
    <row r="142" s="12" customFormat="1" ht="22.8" customHeight="1">
      <c r="A142" s="12"/>
      <c r="B142" s="210"/>
      <c r="C142" s="211"/>
      <c r="D142" s="212" t="s">
        <v>70</v>
      </c>
      <c r="E142" s="224" t="s">
        <v>79</v>
      </c>
      <c r="F142" s="224" t="s">
        <v>155</v>
      </c>
      <c r="G142" s="211"/>
      <c r="H142" s="211"/>
      <c r="I142" s="214"/>
      <c r="J142" s="225">
        <f>BK142</f>
        <v>0</v>
      </c>
      <c r="K142" s="211"/>
      <c r="L142" s="216"/>
      <c r="M142" s="217"/>
      <c r="N142" s="218"/>
      <c r="O142" s="218"/>
      <c r="P142" s="219">
        <f>SUM(P143:P157)</f>
        <v>0</v>
      </c>
      <c r="Q142" s="218"/>
      <c r="R142" s="219">
        <f>SUM(R143:R157)</f>
        <v>0</v>
      </c>
      <c r="S142" s="218"/>
      <c r="T142" s="220">
        <f>SUM(T143:T157)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21" t="s">
        <v>79</v>
      </c>
      <c r="AT142" s="222" t="s">
        <v>70</v>
      </c>
      <c r="AU142" s="222" t="s">
        <v>79</v>
      </c>
      <c r="AY142" s="221" t="s">
        <v>154</v>
      </c>
      <c r="BK142" s="223">
        <f>SUM(BK143:BK157)</f>
        <v>0</v>
      </c>
    </row>
    <row r="143" s="2" customFormat="1" ht="33" customHeight="1">
      <c r="A143" s="35"/>
      <c r="B143" s="36"/>
      <c r="C143" s="226" t="s">
        <v>79</v>
      </c>
      <c r="D143" s="226" t="s">
        <v>156</v>
      </c>
      <c r="E143" s="227" t="s">
        <v>165</v>
      </c>
      <c r="F143" s="228" t="s">
        <v>488</v>
      </c>
      <c r="G143" s="229" t="s">
        <v>167</v>
      </c>
      <c r="H143" s="230">
        <v>50</v>
      </c>
      <c r="I143" s="231"/>
      <c r="J143" s="230">
        <f>ROUND(I143*H143,3)</f>
        <v>0</v>
      </c>
      <c r="K143" s="232"/>
      <c r="L143" s="41"/>
      <c r="M143" s="233" t="s">
        <v>1</v>
      </c>
      <c r="N143" s="234" t="s">
        <v>37</v>
      </c>
      <c r="O143" s="94"/>
      <c r="P143" s="235">
        <f>O143*H143</f>
        <v>0</v>
      </c>
      <c r="Q143" s="235">
        <v>0</v>
      </c>
      <c r="R143" s="235">
        <f>Q143*H143</f>
        <v>0</v>
      </c>
      <c r="S143" s="235">
        <v>0</v>
      </c>
      <c r="T143" s="236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7" t="s">
        <v>160</v>
      </c>
      <c r="AT143" s="237" t="s">
        <v>156</v>
      </c>
      <c r="AU143" s="237" t="s">
        <v>161</v>
      </c>
      <c r="AY143" s="14" t="s">
        <v>154</v>
      </c>
      <c r="BE143" s="238">
        <f>IF(N143="základná",J143,0)</f>
        <v>0</v>
      </c>
      <c r="BF143" s="238">
        <f>IF(N143="znížená",J143,0)</f>
        <v>0</v>
      </c>
      <c r="BG143" s="238">
        <f>IF(N143="zákl. prenesená",J143,0)</f>
        <v>0</v>
      </c>
      <c r="BH143" s="238">
        <f>IF(N143="zníž. prenesená",J143,0)</f>
        <v>0</v>
      </c>
      <c r="BI143" s="238">
        <f>IF(N143="nulová",J143,0)</f>
        <v>0</v>
      </c>
      <c r="BJ143" s="14" t="s">
        <v>161</v>
      </c>
      <c r="BK143" s="239">
        <f>ROUND(I143*H143,3)</f>
        <v>0</v>
      </c>
      <c r="BL143" s="14" t="s">
        <v>160</v>
      </c>
      <c r="BM143" s="237" t="s">
        <v>161</v>
      </c>
    </row>
    <row r="144" s="2" customFormat="1" ht="24.15" customHeight="1">
      <c r="A144" s="35"/>
      <c r="B144" s="36"/>
      <c r="C144" s="226" t="s">
        <v>161</v>
      </c>
      <c r="D144" s="226" t="s">
        <v>156</v>
      </c>
      <c r="E144" s="227" t="s">
        <v>489</v>
      </c>
      <c r="F144" s="228" t="s">
        <v>490</v>
      </c>
      <c r="G144" s="229" t="s">
        <v>159</v>
      </c>
      <c r="H144" s="230">
        <v>30.84</v>
      </c>
      <c r="I144" s="231"/>
      <c r="J144" s="230">
        <f>ROUND(I144*H144,3)</f>
        <v>0</v>
      </c>
      <c r="K144" s="232"/>
      <c r="L144" s="41"/>
      <c r="M144" s="233" t="s">
        <v>1</v>
      </c>
      <c r="N144" s="234" t="s">
        <v>37</v>
      </c>
      <c r="O144" s="94"/>
      <c r="P144" s="235">
        <f>O144*H144</f>
        <v>0</v>
      </c>
      <c r="Q144" s="235">
        <v>0</v>
      </c>
      <c r="R144" s="235">
        <f>Q144*H144</f>
        <v>0</v>
      </c>
      <c r="S144" s="235">
        <v>0</v>
      </c>
      <c r="T144" s="236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7" t="s">
        <v>160</v>
      </c>
      <c r="AT144" s="237" t="s">
        <v>156</v>
      </c>
      <c r="AU144" s="237" t="s">
        <v>161</v>
      </c>
      <c r="AY144" s="14" t="s">
        <v>154</v>
      </c>
      <c r="BE144" s="238">
        <f>IF(N144="základná",J144,0)</f>
        <v>0</v>
      </c>
      <c r="BF144" s="238">
        <f>IF(N144="znížená",J144,0)</f>
        <v>0</v>
      </c>
      <c r="BG144" s="238">
        <f>IF(N144="zákl. prenesená",J144,0)</f>
        <v>0</v>
      </c>
      <c r="BH144" s="238">
        <f>IF(N144="zníž. prenesená",J144,0)</f>
        <v>0</v>
      </c>
      <c r="BI144" s="238">
        <f>IF(N144="nulová",J144,0)</f>
        <v>0</v>
      </c>
      <c r="BJ144" s="14" t="s">
        <v>161</v>
      </c>
      <c r="BK144" s="239">
        <f>ROUND(I144*H144,3)</f>
        <v>0</v>
      </c>
      <c r="BL144" s="14" t="s">
        <v>160</v>
      </c>
      <c r="BM144" s="237" t="s">
        <v>160</v>
      </c>
    </row>
    <row r="145" s="2" customFormat="1" ht="24.15" customHeight="1">
      <c r="A145" s="35"/>
      <c r="B145" s="36"/>
      <c r="C145" s="226" t="s">
        <v>164</v>
      </c>
      <c r="D145" s="226" t="s">
        <v>156</v>
      </c>
      <c r="E145" s="227" t="s">
        <v>491</v>
      </c>
      <c r="F145" s="228" t="s">
        <v>492</v>
      </c>
      <c r="G145" s="229" t="s">
        <v>159</v>
      </c>
      <c r="H145" s="230">
        <v>30.84</v>
      </c>
      <c r="I145" s="231"/>
      <c r="J145" s="230">
        <f>ROUND(I145*H145,3)</f>
        <v>0</v>
      </c>
      <c r="K145" s="232"/>
      <c r="L145" s="41"/>
      <c r="M145" s="233" t="s">
        <v>1</v>
      </c>
      <c r="N145" s="234" t="s">
        <v>37</v>
      </c>
      <c r="O145" s="94"/>
      <c r="P145" s="235">
        <f>O145*H145</f>
        <v>0</v>
      </c>
      <c r="Q145" s="235">
        <v>0</v>
      </c>
      <c r="R145" s="235">
        <f>Q145*H145</f>
        <v>0</v>
      </c>
      <c r="S145" s="235">
        <v>0</v>
      </c>
      <c r="T145" s="236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7" t="s">
        <v>160</v>
      </c>
      <c r="AT145" s="237" t="s">
        <v>156</v>
      </c>
      <c r="AU145" s="237" t="s">
        <v>161</v>
      </c>
      <c r="AY145" s="14" t="s">
        <v>154</v>
      </c>
      <c r="BE145" s="238">
        <f>IF(N145="základná",J145,0)</f>
        <v>0</v>
      </c>
      <c r="BF145" s="238">
        <f>IF(N145="znížená",J145,0)</f>
        <v>0</v>
      </c>
      <c r="BG145" s="238">
        <f>IF(N145="zákl. prenesená",J145,0)</f>
        <v>0</v>
      </c>
      <c r="BH145" s="238">
        <f>IF(N145="zníž. prenesená",J145,0)</f>
        <v>0</v>
      </c>
      <c r="BI145" s="238">
        <f>IF(N145="nulová",J145,0)</f>
        <v>0</v>
      </c>
      <c r="BJ145" s="14" t="s">
        <v>161</v>
      </c>
      <c r="BK145" s="239">
        <f>ROUND(I145*H145,3)</f>
        <v>0</v>
      </c>
      <c r="BL145" s="14" t="s">
        <v>160</v>
      </c>
      <c r="BM145" s="237" t="s">
        <v>168</v>
      </c>
    </row>
    <row r="146" s="2" customFormat="1" ht="24.15" customHeight="1">
      <c r="A146" s="35"/>
      <c r="B146" s="36"/>
      <c r="C146" s="226" t="s">
        <v>160</v>
      </c>
      <c r="D146" s="226" t="s">
        <v>156</v>
      </c>
      <c r="E146" s="227" t="s">
        <v>493</v>
      </c>
      <c r="F146" s="228" t="s">
        <v>494</v>
      </c>
      <c r="G146" s="229" t="s">
        <v>167</v>
      </c>
      <c r="H146" s="230">
        <v>20.402000000000001</v>
      </c>
      <c r="I146" s="231"/>
      <c r="J146" s="230">
        <f>ROUND(I146*H146,3)</f>
        <v>0</v>
      </c>
      <c r="K146" s="232"/>
      <c r="L146" s="41"/>
      <c r="M146" s="233" t="s">
        <v>1</v>
      </c>
      <c r="N146" s="234" t="s">
        <v>37</v>
      </c>
      <c r="O146" s="94"/>
      <c r="P146" s="235">
        <f>O146*H146</f>
        <v>0</v>
      </c>
      <c r="Q146" s="235">
        <v>0</v>
      </c>
      <c r="R146" s="235">
        <f>Q146*H146</f>
        <v>0</v>
      </c>
      <c r="S146" s="235">
        <v>0</v>
      </c>
      <c r="T146" s="236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7" t="s">
        <v>160</v>
      </c>
      <c r="AT146" s="237" t="s">
        <v>156</v>
      </c>
      <c r="AU146" s="237" t="s">
        <v>161</v>
      </c>
      <c r="AY146" s="14" t="s">
        <v>154</v>
      </c>
      <c r="BE146" s="238">
        <f>IF(N146="základná",J146,0)</f>
        <v>0</v>
      </c>
      <c r="BF146" s="238">
        <f>IF(N146="znížená",J146,0)</f>
        <v>0</v>
      </c>
      <c r="BG146" s="238">
        <f>IF(N146="zákl. prenesená",J146,0)</f>
        <v>0</v>
      </c>
      <c r="BH146" s="238">
        <f>IF(N146="zníž. prenesená",J146,0)</f>
        <v>0</v>
      </c>
      <c r="BI146" s="238">
        <f>IF(N146="nulová",J146,0)</f>
        <v>0</v>
      </c>
      <c r="BJ146" s="14" t="s">
        <v>161</v>
      </c>
      <c r="BK146" s="239">
        <f>ROUND(I146*H146,3)</f>
        <v>0</v>
      </c>
      <c r="BL146" s="14" t="s">
        <v>160</v>
      </c>
      <c r="BM146" s="237" t="s">
        <v>171</v>
      </c>
    </row>
    <row r="147" s="2" customFormat="1" ht="24.15" customHeight="1">
      <c r="A147" s="35"/>
      <c r="B147" s="36"/>
      <c r="C147" s="226" t="s">
        <v>172</v>
      </c>
      <c r="D147" s="226" t="s">
        <v>156</v>
      </c>
      <c r="E147" s="227" t="s">
        <v>495</v>
      </c>
      <c r="F147" s="228" t="s">
        <v>496</v>
      </c>
      <c r="G147" s="229" t="s">
        <v>167</v>
      </c>
      <c r="H147" s="230">
        <v>20.402000000000001</v>
      </c>
      <c r="I147" s="231"/>
      <c r="J147" s="230">
        <f>ROUND(I147*H147,3)</f>
        <v>0</v>
      </c>
      <c r="K147" s="232"/>
      <c r="L147" s="41"/>
      <c r="M147" s="233" t="s">
        <v>1</v>
      </c>
      <c r="N147" s="234" t="s">
        <v>37</v>
      </c>
      <c r="O147" s="94"/>
      <c r="P147" s="235">
        <f>O147*H147</f>
        <v>0</v>
      </c>
      <c r="Q147" s="235">
        <v>0</v>
      </c>
      <c r="R147" s="235">
        <f>Q147*H147</f>
        <v>0</v>
      </c>
      <c r="S147" s="235">
        <v>0</v>
      </c>
      <c r="T147" s="236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7" t="s">
        <v>160</v>
      </c>
      <c r="AT147" s="237" t="s">
        <v>156</v>
      </c>
      <c r="AU147" s="237" t="s">
        <v>161</v>
      </c>
      <c r="AY147" s="14" t="s">
        <v>154</v>
      </c>
      <c r="BE147" s="238">
        <f>IF(N147="základná",J147,0)</f>
        <v>0</v>
      </c>
      <c r="BF147" s="238">
        <f>IF(N147="znížená",J147,0)</f>
        <v>0</v>
      </c>
      <c r="BG147" s="238">
        <f>IF(N147="zákl. prenesená",J147,0)</f>
        <v>0</v>
      </c>
      <c r="BH147" s="238">
        <f>IF(N147="zníž. prenesená",J147,0)</f>
        <v>0</v>
      </c>
      <c r="BI147" s="238">
        <f>IF(N147="nulová",J147,0)</f>
        <v>0</v>
      </c>
      <c r="BJ147" s="14" t="s">
        <v>161</v>
      </c>
      <c r="BK147" s="239">
        <f>ROUND(I147*H147,3)</f>
        <v>0</v>
      </c>
      <c r="BL147" s="14" t="s">
        <v>160</v>
      </c>
      <c r="BM147" s="237" t="s">
        <v>112</v>
      </c>
    </row>
    <row r="148" s="2" customFormat="1" ht="24.15" customHeight="1">
      <c r="A148" s="35"/>
      <c r="B148" s="36"/>
      <c r="C148" s="226" t="s">
        <v>168</v>
      </c>
      <c r="D148" s="226" t="s">
        <v>156</v>
      </c>
      <c r="E148" s="227" t="s">
        <v>497</v>
      </c>
      <c r="F148" s="228" t="s">
        <v>498</v>
      </c>
      <c r="G148" s="229" t="s">
        <v>159</v>
      </c>
      <c r="H148" s="230">
        <v>30.84</v>
      </c>
      <c r="I148" s="231"/>
      <c r="J148" s="230">
        <f>ROUND(I148*H148,3)</f>
        <v>0</v>
      </c>
      <c r="K148" s="232"/>
      <c r="L148" s="41"/>
      <c r="M148" s="233" t="s">
        <v>1</v>
      </c>
      <c r="N148" s="234" t="s">
        <v>37</v>
      </c>
      <c r="O148" s="94"/>
      <c r="P148" s="235">
        <f>O148*H148</f>
        <v>0</v>
      </c>
      <c r="Q148" s="235">
        <v>0</v>
      </c>
      <c r="R148" s="235">
        <f>Q148*H148</f>
        <v>0</v>
      </c>
      <c r="S148" s="235">
        <v>0</v>
      </c>
      <c r="T148" s="236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7" t="s">
        <v>160</v>
      </c>
      <c r="AT148" s="237" t="s">
        <v>156</v>
      </c>
      <c r="AU148" s="237" t="s">
        <v>161</v>
      </c>
      <c r="AY148" s="14" t="s">
        <v>154</v>
      </c>
      <c r="BE148" s="238">
        <f>IF(N148="základná",J148,0)</f>
        <v>0</v>
      </c>
      <c r="BF148" s="238">
        <f>IF(N148="znížená",J148,0)</f>
        <v>0</v>
      </c>
      <c r="BG148" s="238">
        <f>IF(N148="zákl. prenesená",J148,0)</f>
        <v>0</v>
      </c>
      <c r="BH148" s="238">
        <f>IF(N148="zníž. prenesená",J148,0)</f>
        <v>0</v>
      </c>
      <c r="BI148" s="238">
        <f>IF(N148="nulová",J148,0)</f>
        <v>0</v>
      </c>
      <c r="BJ148" s="14" t="s">
        <v>161</v>
      </c>
      <c r="BK148" s="239">
        <f>ROUND(I148*H148,3)</f>
        <v>0</v>
      </c>
      <c r="BL148" s="14" t="s">
        <v>160</v>
      </c>
      <c r="BM148" s="237" t="s">
        <v>177</v>
      </c>
    </row>
    <row r="149" s="2" customFormat="1" ht="37.8" customHeight="1">
      <c r="A149" s="35"/>
      <c r="B149" s="36"/>
      <c r="C149" s="226" t="s">
        <v>178</v>
      </c>
      <c r="D149" s="226" t="s">
        <v>156</v>
      </c>
      <c r="E149" s="227" t="s">
        <v>169</v>
      </c>
      <c r="F149" s="228" t="s">
        <v>170</v>
      </c>
      <c r="G149" s="229" t="s">
        <v>159</v>
      </c>
      <c r="H149" s="230">
        <v>30.84</v>
      </c>
      <c r="I149" s="231"/>
      <c r="J149" s="230">
        <f>ROUND(I149*H149,3)</f>
        <v>0</v>
      </c>
      <c r="K149" s="232"/>
      <c r="L149" s="41"/>
      <c r="M149" s="233" t="s">
        <v>1</v>
      </c>
      <c r="N149" s="234" t="s">
        <v>37</v>
      </c>
      <c r="O149" s="94"/>
      <c r="P149" s="235">
        <f>O149*H149</f>
        <v>0</v>
      </c>
      <c r="Q149" s="235">
        <v>0</v>
      </c>
      <c r="R149" s="235">
        <f>Q149*H149</f>
        <v>0</v>
      </c>
      <c r="S149" s="235">
        <v>0</v>
      </c>
      <c r="T149" s="236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7" t="s">
        <v>160</v>
      </c>
      <c r="AT149" s="237" t="s">
        <v>156</v>
      </c>
      <c r="AU149" s="237" t="s">
        <v>161</v>
      </c>
      <c r="AY149" s="14" t="s">
        <v>154</v>
      </c>
      <c r="BE149" s="238">
        <f>IF(N149="základná",J149,0)</f>
        <v>0</v>
      </c>
      <c r="BF149" s="238">
        <f>IF(N149="znížená",J149,0)</f>
        <v>0</v>
      </c>
      <c r="BG149" s="238">
        <f>IF(N149="zákl. prenesená",J149,0)</f>
        <v>0</v>
      </c>
      <c r="BH149" s="238">
        <f>IF(N149="zníž. prenesená",J149,0)</f>
        <v>0</v>
      </c>
      <c r="BI149" s="238">
        <f>IF(N149="nulová",J149,0)</f>
        <v>0</v>
      </c>
      <c r="BJ149" s="14" t="s">
        <v>161</v>
      </c>
      <c r="BK149" s="239">
        <f>ROUND(I149*H149,3)</f>
        <v>0</v>
      </c>
      <c r="BL149" s="14" t="s">
        <v>160</v>
      </c>
      <c r="BM149" s="237" t="s">
        <v>181</v>
      </c>
    </row>
    <row r="150" s="2" customFormat="1" ht="37.8" customHeight="1">
      <c r="A150" s="35"/>
      <c r="B150" s="36"/>
      <c r="C150" s="226" t="s">
        <v>171</v>
      </c>
      <c r="D150" s="226" t="s">
        <v>156</v>
      </c>
      <c r="E150" s="227" t="s">
        <v>173</v>
      </c>
      <c r="F150" s="228" t="s">
        <v>174</v>
      </c>
      <c r="G150" s="229" t="s">
        <v>159</v>
      </c>
      <c r="H150" s="230">
        <v>92.519999999999996</v>
      </c>
      <c r="I150" s="231"/>
      <c r="J150" s="230">
        <f>ROUND(I150*H150,3)</f>
        <v>0</v>
      </c>
      <c r="K150" s="232"/>
      <c r="L150" s="41"/>
      <c r="M150" s="233" t="s">
        <v>1</v>
      </c>
      <c r="N150" s="234" t="s">
        <v>37</v>
      </c>
      <c r="O150" s="94"/>
      <c r="P150" s="235">
        <f>O150*H150</f>
        <v>0</v>
      </c>
      <c r="Q150" s="235">
        <v>0</v>
      </c>
      <c r="R150" s="235">
        <f>Q150*H150</f>
        <v>0</v>
      </c>
      <c r="S150" s="235">
        <v>0</v>
      </c>
      <c r="T150" s="236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7" t="s">
        <v>160</v>
      </c>
      <c r="AT150" s="237" t="s">
        <v>156</v>
      </c>
      <c r="AU150" s="237" t="s">
        <v>161</v>
      </c>
      <c r="AY150" s="14" t="s">
        <v>154</v>
      </c>
      <c r="BE150" s="238">
        <f>IF(N150="základná",J150,0)</f>
        <v>0</v>
      </c>
      <c r="BF150" s="238">
        <f>IF(N150="znížená",J150,0)</f>
        <v>0</v>
      </c>
      <c r="BG150" s="238">
        <f>IF(N150="zákl. prenesená",J150,0)</f>
        <v>0</v>
      </c>
      <c r="BH150" s="238">
        <f>IF(N150="zníž. prenesená",J150,0)</f>
        <v>0</v>
      </c>
      <c r="BI150" s="238">
        <f>IF(N150="nulová",J150,0)</f>
        <v>0</v>
      </c>
      <c r="BJ150" s="14" t="s">
        <v>161</v>
      </c>
      <c r="BK150" s="239">
        <f>ROUND(I150*H150,3)</f>
        <v>0</v>
      </c>
      <c r="BL150" s="14" t="s">
        <v>160</v>
      </c>
      <c r="BM150" s="237" t="s">
        <v>184</v>
      </c>
    </row>
    <row r="151" s="2" customFormat="1" ht="33" customHeight="1">
      <c r="A151" s="35"/>
      <c r="B151" s="36"/>
      <c r="C151" s="226" t="s">
        <v>185</v>
      </c>
      <c r="D151" s="226" t="s">
        <v>156</v>
      </c>
      <c r="E151" s="227" t="s">
        <v>175</v>
      </c>
      <c r="F151" s="228" t="s">
        <v>176</v>
      </c>
      <c r="G151" s="229" t="s">
        <v>159</v>
      </c>
      <c r="H151" s="230">
        <v>30.84</v>
      </c>
      <c r="I151" s="231"/>
      <c r="J151" s="230">
        <f>ROUND(I151*H151,3)</f>
        <v>0</v>
      </c>
      <c r="K151" s="232"/>
      <c r="L151" s="41"/>
      <c r="M151" s="233" t="s">
        <v>1</v>
      </c>
      <c r="N151" s="234" t="s">
        <v>37</v>
      </c>
      <c r="O151" s="94"/>
      <c r="P151" s="235">
        <f>O151*H151</f>
        <v>0</v>
      </c>
      <c r="Q151" s="235">
        <v>0</v>
      </c>
      <c r="R151" s="235">
        <f>Q151*H151</f>
        <v>0</v>
      </c>
      <c r="S151" s="235">
        <v>0</v>
      </c>
      <c r="T151" s="236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7" t="s">
        <v>160</v>
      </c>
      <c r="AT151" s="237" t="s">
        <v>156</v>
      </c>
      <c r="AU151" s="237" t="s">
        <v>161</v>
      </c>
      <c r="AY151" s="14" t="s">
        <v>154</v>
      </c>
      <c r="BE151" s="238">
        <f>IF(N151="základná",J151,0)</f>
        <v>0</v>
      </c>
      <c r="BF151" s="238">
        <f>IF(N151="znížená",J151,0)</f>
        <v>0</v>
      </c>
      <c r="BG151" s="238">
        <f>IF(N151="zákl. prenesená",J151,0)</f>
        <v>0</v>
      </c>
      <c r="BH151" s="238">
        <f>IF(N151="zníž. prenesená",J151,0)</f>
        <v>0</v>
      </c>
      <c r="BI151" s="238">
        <f>IF(N151="nulová",J151,0)</f>
        <v>0</v>
      </c>
      <c r="BJ151" s="14" t="s">
        <v>161</v>
      </c>
      <c r="BK151" s="239">
        <f>ROUND(I151*H151,3)</f>
        <v>0</v>
      </c>
      <c r="BL151" s="14" t="s">
        <v>160</v>
      </c>
      <c r="BM151" s="237" t="s">
        <v>188</v>
      </c>
    </row>
    <row r="152" s="2" customFormat="1" ht="37.8" customHeight="1">
      <c r="A152" s="35"/>
      <c r="B152" s="36"/>
      <c r="C152" s="226" t="s">
        <v>112</v>
      </c>
      <c r="D152" s="226" t="s">
        <v>156</v>
      </c>
      <c r="E152" s="227" t="s">
        <v>179</v>
      </c>
      <c r="F152" s="228" t="s">
        <v>180</v>
      </c>
      <c r="G152" s="229" t="s">
        <v>159</v>
      </c>
      <c r="H152" s="230">
        <v>92.519999999999996</v>
      </c>
      <c r="I152" s="231"/>
      <c r="J152" s="230">
        <f>ROUND(I152*H152,3)</f>
        <v>0</v>
      </c>
      <c r="K152" s="232"/>
      <c r="L152" s="41"/>
      <c r="M152" s="233" t="s">
        <v>1</v>
      </c>
      <c r="N152" s="234" t="s">
        <v>37</v>
      </c>
      <c r="O152" s="94"/>
      <c r="P152" s="235">
        <f>O152*H152</f>
        <v>0</v>
      </c>
      <c r="Q152" s="235">
        <v>0</v>
      </c>
      <c r="R152" s="235">
        <f>Q152*H152</f>
        <v>0</v>
      </c>
      <c r="S152" s="235">
        <v>0</v>
      </c>
      <c r="T152" s="236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7" t="s">
        <v>160</v>
      </c>
      <c r="AT152" s="237" t="s">
        <v>156</v>
      </c>
      <c r="AU152" s="237" t="s">
        <v>161</v>
      </c>
      <c r="AY152" s="14" t="s">
        <v>154</v>
      </c>
      <c r="BE152" s="238">
        <f>IF(N152="základná",J152,0)</f>
        <v>0</v>
      </c>
      <c r="BF152" s="238">
        <f>IF(N152="znížená",J152,0)</f>
        <v>0</v>
      </c>
      <c r="BG152" s="238">
        <f>IF(N152="zákl. prenesená",J152,0)</f>
        <v>0</v>
      </c>
      <c r="BH152" s="238">
        <f>IF(N152="zníž. prenesená",J152,0)</f>
        <v>0</v>
      </c>
      <c r="BI152" s="238">
        <f>IF(N152="nulová",J152,0)</f>
        <v>0</v>
      </c>
      <c r="BJ152" s="14" t="s">
        <v>161</v>
      </c>
      <c r="BK152" s="239">
        <f>ROUND(I152*H152,3)</f>
        <v>0</v>
      </c>
      <c r="BL152" s="14" t="s">
        <v>160</v>
      </c>
      <c r="BM152" s="237" t="s">
        <v>7</v>
      </c>
    </row>
    <row r="153" s="2" customFormat="1" ht="16.5" customHeight="1">
      <c r="A153" s="35"/>
      <c r="B153" s="36"/>
      <c r="C153" s="226" t="s">
        <v>115</v>
      </c>
      <c r="D153" s="226" t="s">
        <v>156</v>
      </c>
      <c r="E153" s="227" t="s">
        <v>182</v>
      </c>
      <c r="F153" s="228" t="s">
        <v>183</v>
      </c>
      <c r="G153" s="229" t="s">
        <v>159</v>
      </c>
      <c r="H153" s="230">
        <v>30.84</v>
      </c>
      <c r="I153" s="231"/>
      <c r="J153" s="230">
        <f>ROUND(I153*H153,3)</f>
        <v>0</v>
      </c>
      <c r="K153" s="232"/>
      <c r="L153" s="41"/>
      <c r="M153" s="233" t="s">
        <v>1</v>
      </c>
      <c r="N153" s="234" t="s">
        <v>37</v>
      </c>
      <c r="O153" s="94"/>
      <c r="P153" s="235">
        <f>O153*H153</f>
        <v>0</v>
      </c>
      <c r="Q153" s="235">
        <v>0</v>
      </c>
      <c r="R153" s="235">
        <f>Q153*H153</f>
        <v>0</v>
      </c>
      <c r="S153" s="235">
        <v>0</v>
      </c>
      <c r="T153" s="236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7" t="s">
        <v>160</v>
      </c>
      <c r="AT153" s="237" t="s">
        <v>156</v>
      </c>
      <c r="AU153" s="237" t="s">
        <v>161</v>
      </c>
      <c r="AY153" s="14" t="s">
        <v>154</v>
      </c>
      <c r="BE153" s="238">
        <f>IF(N153="základná",J153,0)</f>
        <v>0</v>
      </c>
      <c r="BF153" s="238">
        <f>IF(N153="znížená",J153,0)</f>
        <v>0</v>
      </c>
      <c r="BG153" s="238">
        <f>IF(N153="zákl. prenesená",J153,0)</f>
        <v>0</v>
      </c>
      <c r="BH153" s="238">
        <f>IF(N153="zníž. prenesená",J153,0)</f>
        <v>0</v>
      </c>
      <c r="BI153" s="238">
        <f>IF(N153="nulová",J153,0)</f>
        <v>0</v>
      </c>
      <c r="BJ153" s="14" t="s">
        <v>161</v>
      </c>
      <c r="BK153" s="239">
        <f>ROUND(I153*H153,3)</f>
        <v>0</v>
      </c>
      <c r="BL153" s="14" t="s">
        <v>160</v>
      </c>
      <c r="BM153" s="237" t="s">
        <v>194</v>
      </c>
    </row>
    <row r="154" s="2" customFormat="1" ht="16.5" customHeight="1">
      <c r="A154" s="35"/>
      <c r="B154" s="36"/>
      <c r="C154" s="226" t="s">
        <v>177</v>
      </c>
      <c r="D154" s="226" t="s">
        <v>156</v>
      </c>
      <c r="E154" s="227" t="s">
        <v>186</v>
      </c>
      <c r="F154" s="228" t="s">
        <v>187</v>
      </c>
      <c r="G154" s="229" t="s">
        <v>159</v>
      </c>
      <c r="H154" s="230">
        <v>30.84</v>
      </c>
      <c r="I154" s="231"/>
      <c r="J154" s="230">
        <f>ROUND(I154*H154,3)</f>
        <v>0</v>
      </c>
      <c r="K154" s="232"/>
      <c r="L154" s="41"/>
      <c r="M154" s="233" t="s">
        <v>1</v>
      </c>
      <c r="N154" s="234" t="s">
        <v>37</v>
      </c>
      <c r="O154" s="94"/>
      <c r="P154" s="235">
        <f>O154*H154</f>
        <v>0</v>
      </c>
      <c r="Q154" s="235">
        <v>0</v>
      </c>
      <c r="R154" s="235">
        <f>Q154*H154</f>
        <v>0</v>
      </c>
      <c r="S154" s="235">
        <v>0</v>
      </c>
      <c r="T154" s="236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7" t="s">
        <v>160</v>
      </c>
      <c r="AT154" s="237" t="s">
        <v>156</v>
      </c>
      <c r="AU154" s="237" t="s">
        <v>161</v>
      </c>
      <c r="AY154" s="14" t="s">
        <v>154</v>
      </c>
      <c r="BE154" s="238">
        <f>IF(N154="základná",J154,0)</f>
        <v>0</v>
      </c>
      <c r="BF154" s="238">
        <f>IF(N154="znížená",J154,0)</f>
        <v>0</v>
      </c>
      <c r="BG154" s="238">
        <f>IF(N154="zákl. prenesená",J154,0)</f>
        <v>0</v>
      </c>
      <c r="BH154" s="238">
        <f>IF(N154="zníž. prenesená",J154,0)</f>
        <v>0</v>
      </c>
      <c r="BI154" s="238">
        <f>IF(N154="nulová",J154,0)</f>
        <v>0</v>
      </c>
      <c r="BJ154" s="14" t="s">
        <v>161</v>
      </c>
      <c r="BK154" s="239">
        <f>ROUND(I154*H154,3)</f>
        <v>0</v>
      </c>
      <c r="BL154" s="14" t="s">
        <v>160</v>
      </c>
      <c r="BM154" s="237" t="s">
        <v>198</v>
      </c>
    </row>
    <row r="155" s="2" customFormat="1" ht="24.15" customHeight="1">
      <c r="A155" s="35"/>
      <c r="B155" s="36"/>
      <c r="C155" s="226" t="s">
        <v>200</v>
      </c>
      <c r="D155" s="226" t="s">
        <v>156</v>
      </c>
      <c r="E155" s="227" t="s">
        <v>189</v>
      </c>
      <c r="F155" s="228" t="s">
        <v>190</v>
      </c>
      <c r="G155" s="229" t="s">
        <v>191</v>
      </c>
      <c r="H155" s="230">
        <v>49.344000000000001</v>
      </c>
      <c r="I155" s="231"/>
      <c r="J155" s="230">
        <f>ROUND(I155*H155,3)</f>
        <v>0</v>
      </c>
      <c r="K155" s="232"/>
      <c r="L155" s="41"/>
      <c r="M155" s="233" t="s">
        <v>1</v>
      </c>
      <c r="N155" s="234" t="s">
        <v>37</v>
      </c>
      <c r="O155" s="94"/>
      <c r="P155" s="235">
        <f>O155*H155</f>
        <v>0</v>
      </c>
      <c r="Q155" s="235">
        <v>0</v>
      </c>
      <c r="R155" s="235">
        <f>Q155*H155</f>
        <v>0</v>
      </c>
      <c r="S155" s="235">
        <v>0</v>
      </c>
      <c r="T155" s="236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7" t="s">
        <v>160</v>
      </c>
      <c r="AT155" s="237" t="s">
        <v>156</v>
      </c>
      <c r="AU155" s="237" t="s">
        <v>161</v>
      </c>
      <c r="AY155" s="14" t="s">
        <v>154</v>
      </c>
      <c r="BE155" s="238">
        <f>IF(N155="základná",J155,0)</f>
        <v>0</v>
      </c>
      <c r="BF155" s="238">
        <f>IF(N155="znížená",J155,0)</f>
        <v>0</v>
      </c>
      <c r="BG155" s="238">
        <f>IF(N155="zákl. prenesená",J155,0)</f>
        <v>0</v>
      </c>
      <c r="BH155" s="238">
        <f>IF(N155="zníž. prenesená",J155,0)</f>
        <v>0</v>
      </c>
      <c r="BI155" s="238">
        <f>IF(N155="nulová",J155,0)</f>
        <v>0</v>
      </c>
      <c r="BJ155" s="14" t="s">
        <v>161</v>
      </c>
      <c r="BK155" s="239">
        <f>ROUND(I155*H155,3)</f>
        <v>0</v>
      </c>
      <c r="BL155" s="14" t="s">
        <v>160</v>
      </c>
      <c r="BM155" s="237" t="s">
        <v>203</v>
      </c>
    </row>
    <row r="156" s="2" customFormat="1" ht="24.15" customHeight="1">
      <c r="A156" s="35"/>
      <c r="B156" s="36"/>
      <c r="C156" s="226" t="s">
        <v>181</v>
      </c>
      <c r="D156" s="226" t="s">
        <v>156</v>
      </c>
      <c r="E156" s="227" t="s">
        <v>192</v>
      </c>
      <c r="F156" s="228" t="s">
        <v>193</v>
      </c>
      <c r="G156" s="229" t="s">
        <v>159</v>
      </c>
      <c r="H156" s="230">
        <v>17.103000000000002</v>
      </c>
      <c r="I156" s="231"/>
      <c r="J156" s="230">
        <f>ROUND(I156*H156,3)</f>
        <v>0</v>
      </c>
      <c r="K156" s="232"/>
      <c r="L156" s="41"/>
      <c r="M156" s="233" t="s">
        <v>1</v>
      </c>
      <c r="N156" s="234" t="s">
        <v>37</v>
      </c>
      <c r="O156" s="94"/>
      <c r="P156" s="235">
        <f>O156*H156</f>
        <v>0</v>
      </c>
      <c r="Q156" s="235">
        <v>0</v>
      </c>
      <c r="R156" s="235">
        <f>Q156*H156</f>
        <v>0</v>
      </c>
      <c r="S156" s="235">
        <v>0</v>
      </c>
      <c r="T156" s="236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7" t="s">
        <v>160</v>
      </c>
      <c r="AT156" s="237" t="s">
        <v>156</v>
      </c>
      <c r="AU156" s="237" t="s">
        <v>161</v>
      </c>
      <c r="AY156" s="14" t="s">
        <v>154</v>
      </c>
      <c r="BE156" s="238">
        <f>IF(N156="základná",J156,0)</f>
        <v>0</v>
      </c>
      <c r="BF156" s="238">
        <f>IF(N156="znížená",J156,0)</f>
        <v>0</v>
      </c>
      <c r="BG156" s="238">
        <f>IF(N156="zákl. prenesená",J156,0)</f>
        <v>0</v>
      </c>
      <c r="BH156" s="238">
        <f>IF(N156="zníž. prenesená",J156,0)</f>
        <v>0</v>
      </c>
      <c r="BI156" s="238">
        <f>IF(N156="nulová",J156,0)</f>
        <v>0</v>
      </c>
      <c r="BJ156" s="14" t="s">
        <v>161</v>
      </c>
      <c r="BK156" s="239">
        <f>ROUND(I156*H156,3)</f>
        <v>0</v>
      </c>
      <c r="BL156" s="14" t="s">
        <v>160</v>
      </c>
      <c r="BM156" s="237" t="s">
        <v>206</v>
      </c>
    </row>
    <row r="157" s="2" customFormat="1" ht="16.5" customHeight="1">
      <c r="A157" s="35"/>
      <c r="B157" s="36"/>
      <c r="C157" s="240" t="s">
        <v>207</v>
      </c>
      <c r="D157" s="240" t="s">
        <v>195</v>
      </c>
      <c r="E157" s="241" t="s">
        <v>499</v>
      </c>
      <c r="F157" s="242" t="s">
        <v>197</v>
      </c>
      <c r="G157" s="243" t="s">
        <v>191</v>
      </c>
      <c r="H157" s="244">
        <v>32.496000000000002</v>
      </c>
      <c r="I157" s="245"/>
      <c r="J157" s="244">
        <f>ROUND(I157*H157,3)</f>
        <v>0</v>
      </c>
      <c r="K157" s="246"/>
      <c r="L157" s="247"/>
      <c r="M157" s="248" t="s">
        <v>1</v>
      </c>
      <c r="N157" s="249" t="s">
        <v>37</v>
      </c>
      <c r="O157" s="94"/>
      <c r="P157" s="235">
        <f>O157*H157</f>
        <v>0</v>
      </c>
      <c r="Q157" s="235">
        <v>0</v>
      </c>
      <c r="R157" s="235">
        <f>Q157*H157</f>
        <v>0</v>
      </c>
      <c r="S157" s="235">
        <v>0</v>
      </c>
      <c r="T157" s="236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7" t="s">
        <v>171</v>
      </c>
      <c r="AT157" s="237" t="s">
        <v>195</v>
      </c>
      <c r="AU157" s="237" t="s">
        <v>161</v>
      </c>
      <c r="AY157" s="14" t="s">
        <v>154</v>
      </c>
      <c r="BE157" s="238">
        <f>IF(N157="základná",J157,0)</f>
        <v>0</v>
      </c>
      <c r="BF157" s="238">
        <f>IF(N157="znížená",J157,0)</f>
        <v>0</v>
      </c>
      <c r="BG157" s="238">
        <f>IF(N157="zákl. prenesená",J157,0)</f>
        <v>0</v>
      </c>
      <c r="BH157" s="238">
        <f>IF(N157="zníž. prenesená",J157,0)</f>
        <v>0</v>
      </c>
      <c r="BI157" s="238">
        <f>IF(N157="nulová",J157,0)</f>
        <v>0</v>
      </c>
      <c r="BJ157" s="14" t="s">
        <v>161</v>
      </c>
      <c r="BK157" s="239">
        <f>ROUND(I157*H157,3)</f>
        <v>0</v>
      </c>
      <c r="BL157" s="14" t="s">
        <v>160</v>
      </c>
      <c r="BM157" s="237" t="s">
        <v>210</v>
      </c>
    </row>
    <row r="158" s="12" customFormat="1" ht="22.8" customHeight="1">
      <c r="A158" s="12"/>
      <c r="B158" s="210"/>
      <c r="C158" s="211"/>
      <c r="D158" s="212" t="s">
        <v>70</v>
      </c>
      <c r="E158" s="224" t="s">
        <v>161</v>
      </c>
      <c r="F158" s="224" t="s">
        <v>500</v>
      </c>
      <c r="G158" s="211"/>
      <c r="H158" s="211"/>
      <c r="I158" s="214"/>
      <c r="J158" s="225">
        <f>BK158</f>
        <v>0</v>
      </c>
      <c r="K158" s="211"/>
      <c r="L158" s="216"/>
      <c r="M158" s="217"/>
      <c r="N158" s="218"/>
      <c r="O158" s="218"/>
      <c r="P158" s="219">
        <f>SUM(P159:P167)</f>
        <v>0</v>
      </c>
      <c r="Q158" s="218"/>
      <c r="R158" s="219">
        <f>SUM(R159:R167)</f>
        <v>0</v>
      </c>
      <c r="S158" s="218"/>
      <c r="T158" s="220">
        <f>SUM(T159:T167)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21" t="s">
        <v>79</v>
      </c>
      <c r="AT158" s="222" t="s">
        <v>70</v>
      </c>
      <c r="AU158" s="222" t="s">
        <v>79</v>
      </c>
      <c r="AY158" s="221" t="s">
        <v>154</v>
      </c>
      <c r="BK158" s="223">
        <f>SUM(BK159:BK167)</f>
        <v>0</v>
      </c>
    </row>
    <row r="159" s="2" customFormat="1" ht="24.15" customHeight="1">
      <c r="A159" s="35"/>
      <c r="B159" s="36"/>
      <c r="C159" s="226" t="s">
        <v>184</v>
      </c>
      <c r="D159" s="226" t="s">
        <v>156</v>
      </c>
      <c r="E159" s="227" t="s">
        <v>501</v>
      </c>
      <c r="F159" s="228" t="s">
        <v>502</v>
      </c>
      <c r="G159" s="229" t="s">
        <v>159</v>
      </c>
      <c r="H159" s="230">
        <v>1.1479999999999999</v>
      </c>
      <c r="I159" s="231"/>
      <c r="J159" s="230">
        <f>ROUND(I159*H159,3)</f>
        <v>0</v>
      </c>
      <c r="K159" s="232"/>
      <c r="L159" s="41"/>
      <c r="M159" s="233" t="s">
        <v>1</v>
      </c>
      <c r="N159" s="234" t="s">
        <v>37</v>
      </c>
      <c r="O159" s="94"/>
      <c r="P159" s="235">
        <f>O159*H159</f>
        <v>0</v>
      </c>
      <c r="Q159" s="235">
        <v>0</v>
      </c>
      <c r="R159" s="235">
        <f>Q159*H159</f>
        <v>0</v>
      </c>
      <c r="S159" s="235">
        <v>0</v>
      </c>
      <c r="T159" s="236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7" t="s">
        <v>160</v>
      </c>
      <c r="AT159" s="237" t="s">
        <v>156</v>
      </c>
      <c r="AU159" s="237" t="s">
        <v>161</v>
      </c>
      <c r="AY159" s="14" t="s">
        <v>154</v>
      </c>
      <c r="BE159" s="238">
        <f>IF(N159="základná",J159,0)</f>
        <v>0</v>
      </c>
      <c r="BF159" s="238">
        <f>IF(N159="znížená",J159,0)</f>
        <v>0</v>
      </c>
      <c r="BG159" s="238">
        <f>IF(N159="zákl. prenesená",J159,0)</f>
        <v>0</v>
      </c>
      <c r="BH159" s="238">
        <f>IF(N159="zníž. prenesená",J159,0)</f>
        <v>0</v>
      </c>
      <c r="BI159" s="238">
        <f>IF(N159="nulová",J159,0)</f>
        <v>0</v>
      </c>
      <c r="BJ159" s="14" t="s">
        <v>161</v>
      </c>
      <c r="BK159" s="239">
        <f>ROUND(I159*H159,3)</f>
        <v>0</v>
      </c>
      <c r="BL159" s="14" t="s">
        <v>160</v>
      </c>
      <c r="BM159" s="237" t="s">
        <v>213</v>
      </c>
    </row>
    <row r="160" s="2" customFormat="1" ht="21.75" customHeight="1">
      <c r="A160" s="35"/>
      <c r="B160" s="36"/>
      <c r="C160" s="226" t="s">
        <v>214</v>
      </c>
      <c r="D160" s="226" t="s">
        <v>156</v>
      </c>
      <c r="E160" s="227" t="s">
        <v>503</v>
      </c>
      <c r="F160" s="228" t="s">
        <v>504</v>
      </c>
      <c r="G160" s="229" t="s">
        <v>159</v>
      </c>
      <c r="H160" s="230">
        <v>1.1479999999999999</v>
      </c>
      <c r="I160" s="231"/>
      <c r="J160" s="230">
        <f>ROUND(I160*H160,3)</f>
        <v>0</v>
      </c>
      <c r="K160" s="232"/>
      <c r="L160" s="41"/>
      <c r="M160" s="233" t="s">
        <v>1</v>
      </c>
      <c r="N160" s="234" t="s">
        <v>37</v>
      </c>
      <c r="O160" s="94"/>
      <c r="P160" s="235">
        <f>O160*H160</f>
        <v>0</v>
      </c>
      <c r="Q160" s="235">
        <v>0</v>
      </c>
      <c r="R160" s="235">
        <f>Q160*H160</f>
        <v>0</v>
      </c>
      <c r="S160" s="235">
        <v>0</v>
      </c>
      <c r="T160" s="236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7" t="s">
        <v>160</v>
      </c>
      <c r="AT160" s="237" t="s">
        <v>156</v>
      </c>
      <c r="AU160" s="237" t="s">
        <v>161</v>
      </c>
      <c r="AY160" s="14" t="s">
        <v>154</v>
      </c>
      <c r="BE160" s="238">
        <f>IF(N160="základná",J160,0)</f>
        <v>0</v>
      </c>
      <c r="BF160" s="238">
        <f>IF(N160="znížená",J160,0)</f>
        <v>0</v>
      </c>
      <c r="BG160" s="238">
        <f>IF(N160="zákl. prenesená",J160,0)</f>
        <v>0</v>
      </c>
      <c r="BH160" s="238">
        <f>IF(N160="zníž. prenesená",J160,0)</f>
        <v>0</v>
      </c>
      <c r="BI160" s="238">
        <f>IF(N160="nulová",J160,0)</f>
        <v>0</v>
      </c>
      <c r="BJ160" s="14" t="s">
        <v>161</v>
      </c>
      <c r="BK160" s="239">
        <f>ROUND(I160*H160,3)</f>
        <v>0</v>
      </c>
      <c r="BL160" s="14" t="s">
        <v>160</v>
      </c>
      <c r="BM160" s="237" t="s">
        <v>217</v>
      </c>
    </row>
    <row r="161" s="2" customFormat="1" ht="24.15" customHeight="1">
      <c r="A161" s="35"/>
      <c r="B161" s="36"/>
      <c r="C161" s="226" t="s">
        <v>188</v>
      </c>
      <c r="D161" s="226" t="s">
        <v>156</v>
      </c>
      <c r="E161" s="227" t="s">
        <v>505</v>
      </c>
      <c r="F161" s="228" t="s">
        <v>506</v>
      </c>
      <c r="G161" s="229" t="s">
        <v>159</v>
      </c>
      <c r="H161" s="230">
        <v>3.4209999999999998</v>
      </c>
      <c r="I161" s="231"/>
      <c r="J161" s="230">
        <f>ROUND(I161*H161,3)</f>
        <v>0</v>
      </c>
      <c r="K161" s="232"/>
      <c r="L161" s="41"/>
      <c r="M161" s="233" t="s">
        <v>1</v>
      </c>
      <c r="N161" s="234" t="s">
        <v>37</v>
      </c>
      <c r="O161" s="94"/>
      <c r="P161" s="235">
        <f>O161*H161</f>
        <v>0</v>
      </c>
      <c r="Q161" s="235">
        <v>0</v>
      </c>
      <c r="R161" s="235">
        <f>Q161*H161</f>
        <v>0</v>
      </c>
      <c r="S161" s="235">
        <v>0</v>
      </c>
      <c r="T161" s="236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7" t="s">
        <v>160</v>
      </c>
      <c r="AT161" s="237" t="s">
        <v>156</v>
      </c>
      <c r="AU161" s="237" t="s">
        <v>161</v>
      </c>
      <c r="AY161" s="14" t="s">
        <v>154</v>
      </c>
      <c r="BE161" s="238">
        <f>IF(N161="základná",J161,0)</f>
        <v>0</v>
      </c>
      <c r="BF161" s="238">
        <f>IF(N161="znížená",J161,0)</f>
        <v>0</v>
      </c>
      <c r="BG161" s="238">
        <f>IF(N161="zákl. prenesená",J161,0)</f>
        <v>0</v>
      </c>
      <c r="BH161" s="238">
        <f>IF(N161="zníž. prenesená",J161,0)</f>
        <v>0</v>
      </c>
      <c r="BI161" s="238">
        <f>IF(N161="nulová",J161,0)</f>
        <v>0</v>
      </c>
      <c r="BJ161" s="14" t="s">
        <v>161</v>
      </c>
      <c r="BK161" s="239">
        <f>ROUND(I161*H161,3)</f>
        <v>0</v>
      </c>
      <c r="BL161" s="14" t="s">
        <v>160</v>
      </c>
      <c r="BM161" s="237" t="s">
        <v>220</v>
      </c>
    </row>
    <row r="162" s="2" customFormat="1" ht="16.5" customHeight="1">
      <c r="A162" s="35"/>
      <c r="B162" s="36"/>
      <c r="C162" s="226" t="s">
        <v>221</v>
      </c>
      <c r="D162" s="226" t="s">
        <v>156</v>
      </c>
      <c r="E162" s="227" t="s">
        <v>507</v>
      </c>
      <c r="F162" s="228" t="s">
        <v>508</v>
      </c>
      <c r="G162" s="229" t="s">
        <v>191</v>
      </c>
      <c r="H162" s="230">
        <v>0.35199999999999998</v>
      </c>
      <c r="I162" s="231"/>
      <c r="J162" s="230">
        <f>ROUND(I162*H162,3)</f>
        <v>0</v>
      </c>
      <c r="K162" s="232"/>
      <c r="L162" s="41"/>
      <c r="M162" s="233" t="s">
        <v>1</v>
      </c>
      <c r="N162" s="234" t="s">
        <v>37</v>
      </c>
      <c r="O162" s="94"/>
      <c r="P162" s="235">
        <f>O162*H162</f>
        <v>0</v>
      </c>
      <c r="Q162" s="235">
        <v>0</v>
      </c>
      <c r="R162" s="235">
        <f>Q162*H162</f>
        <v>0</v>
      </c>
      <c r="S162" s="235">
        <v>0</v>
      </c>
      <c r="T162" s="236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7" t="s">
        <v>160</v>
      </c>
      <c r="AT162" s="237" t="s">
        <v>156</v>
      </c>
      <c r="AU162" s="237" t="s">
        <v>161</v>
      </c>
      <c r="AY162" s="14" t="s">
        <v>154</v>
      </c>
      <c r="BE162" s="238">
        <f>IF(N162="základná",J162,0)</f>
        <v>0</v>
      </c>
      <c r="BF162" s="238">
        <f>IF(N162="znížená",J162,0)</f>
        <v>0</v>
      </c>
      <c r="BG162" s="238">
        <f>IF(N162="zákl. prenesená",J162,0)</f>
        <v>0</v>
      </c>
      <c r="BH162" s="238">
        <f>IF(N162="zníž. prenesená",J162,0)</f>
        <v>0</v>
      </c>
      <c r="BI162" s="238">
        <f>IF(N162="nulová",J162,0)</f>
        <v>0</v>
      </c>
      <c r="BJ162" s="14" t="s">
        <v>161</v>
      </c>
      <c r="BK162" s="239">
        <f>ROUND(I162*H162,3)</f>
        <v>0</v>
      </c>
      <c r="BL162" s="14" t="s">
        <v>160</v>
      </c>
      <c r="BM162" s="237" t="s">
        <v>224</v>
      </c>
    </row>
    <row r="163" s="2" customFormat="1" ht="16.5" customHeight="1">
      <c r="A163" s="35"/>
      <c r="B163" s="36"/>
      <c r="C163" s="226" t="s">
        <v>7</v>
      </c>
      <c r="D163" s="226" t="s">
        <v>156</v>
      </c>
      <c r="E163" s="227" t="s">
        <v>509</v>
      </c>
      <c r="F163" s="228" t="s">
        <v>510</v>
      </c>
      <c r="G163" s="229" t="s">
        <v>191</v>
      </c>
      <c r="H163" s="230">
        <v>0.20999999999999999</v>
      </c>
      <c r="I163" s="231"/>
      <c r="J163" s="230">
        <f>ROUND(I163*H163,3)</f>
        <v>0</v>
      </c>
      <c r="K163" s="232"/>
      <c r="L163" s="41"/>
      <c r="M163" s="233" t="s">
        <v>1</v>
      </c>
      <c r="N163" s="234" t="s">
        <v>37</v>
      </c>
      <c r="O163" s="94"/>
      <c r="P163" s="235">
        <f>O163*H163</f>
        <v>0</v>
      </c>
      <c r="Q163" s="235">
        <v>0</v>
      </c>
      <c r="R163" s="235">
        <f>Q163*H163</f>
        <v>0</v>
      </c>
      <c r="S163" s="235">
        <v>0</v>
      </c>
      <c r="T163" s="236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7" t="s">
        <v>160</v>
      </c>
      <c r="AT163" s="237" t="s">
        <v>156</v>
      </c>
      <c r="AU163" s="237" t="s">
        <v>161</v>
      </c>
      <c r="AY163" s="14" t="s">
        <v>154</v>
      </c>
      <c r="BE163" s="238">
        <f>IF(N163="základná",J163,0)</f>
        <v>0</v>
      </c>
      <c r="BF163" s="238">
        <f>IF(N163="znížená",J163,0)</f>
        <v>0</v>
      </c>
      <c r="BG163" s="238">
        <f>IF(N163="zákl. prenesená",J163,0)</f>
        <v>0</v>
      </c>
      <c r="BH163" s="238">
        <f>IF(N163="zníž. prenesená",J163,0)</f>
        <v>0</v>
      </c>
      <c r="BI163" s="238">
        <f>IF(N163="nulová",J163,0)</f>
        <v>0</v>
      </c>
      <c r="BJ163" s="14" t="s">
        <v>161</v>
      </c>
      <c r="BK163" s="239">
        <f>ROUND(I163*H163,3)</f>
        <v>0</v>
      </c>
      <c r="BL163" s="14" t="s">
        <v>160</v>
      </c>
      <c r="BM163" s="237" t="s">
        <v>227</v>
      </c>
    </row>
    <row r="164" s="2" customFormat="1" ht="24.15" customHeight="1">
      <c r="A164" s="35"/>
      <c r="B164" s="36"/>
      <c r="C164" s="226" t="s">
        <v>228</v>
      </c>
      <c r="D164" s="226" t="s">
        <v>156</v>
      </c>
      <c r="E164" s="227" t="s">
        <v>511</v>
      </c>
      <c r="F164" s="228" t="s">
        <v>512</v>
      </c>
      <c r="G164" s="229" t="s">
        <v>167</v>
      </c>
      <c r="H164" s="230">
        <v>999.81799999999998</v>
      </c>
      <c r="I164" s="231"/>
      <c r="J164" s="230">
        <f>ROUND(I164*H164,3)</f>
        <v>0</v>
      </c>
      <c r="K164" s="232"/>
      <c r="L164" s="41"/>
      <c r="M164" s="233" t="s">
        <v>1</v>
      </c>
      <c r="N164" s="234" t="s">
        <v>37</v>
      </c>
      <c r="O164" s="94"/>
      <c r="P164" s="235">
        <f>O164*H164</f>
        <v>0</v>
      </c>
      <c r="Q164" s="235">
        <v>0</v>
      </c>
      <c r="R164" s="235">
        <f>Q164*H164</f>
        <v>0</v>
      </c>
      <c r="S164" s="235">
        <v>0</v>
      </c>
      <c r="T164" s="236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7" t="s">
        <v>160</v>
      </c>
      <c r="AT164" s="237" t="s">
        <v>156</v>
      </c>
      <c r="AU164" s="237" t="s">
        <v>161</v>
      </c>
      <c r="AY164" s="14" t="s">
        <v>154</v>
      </c>
      <c r="BE164" s="238">
        <f>IF(N164="základná",J164,0)</f>
        <v>0</v>
      </c>
      <c r="BF164" s="238">
        <f>IF(N164="znížená",J164,0)</f>
        <v>0</v>
      </c>
      <c r="BG164" s="238">
        <f>IF(N164="zákl. prenesená",J164,0)</f>
        <v>0</v>
      </c>
      <c r="BH164" s="238">
        <f>IF(N164="zníž. prenesená",J164,0)</f>
        <v>0</v>
      </c>
      <c r="BI164" s="238">
        <f>IF(N164="nulová",J164,0)</f>
        <v>0</v>
      </c>
      <c r="BJ164" s="14" t="s">
        <v>161</v>
      </c>
      <c r="BK164" s="239">
        <f>ROUND(I164*H164,3)</f>
        <v>0</v>
      </c>
      <c r="BL164" s="14" t="s">
        <v>160</v>
      </c>
      <c r="BM164" s="237" t="s">
        <v>231</v>
      </c>
    </row>
    <row r="165" s="2" customFormat="1" ht="24.15" customHeight="1">
      <c r="A165" s="35"/>
      <c r="B165" s="36"/>
      <c r="C165" s="226" t="s">
        <v>194</v>
      </c>
      <c r="D165" s="226" t="s">
        <v>156</v>
      </c>
      <c r="E165" s="227" t="s">
        <v>513</v>
      </c>
      <c r="F165" s="228" t="s">
        <v>514</v>
      </c>
      <c r="G165" s="229" t="s">
        <v>167</v>
      </c>
      <c r="H165" s="230">
        <v>1959.999</v>
      </c>
      <c r="I165" s="231"/>
      <c r="J165" s="230">
        <f>ROUND(I165*H165,3)</f>
        <v>0</v>
      </c>
      <c r="K165" s="232"/>
      <c r="L165" s="41"/>
      <c r="M165" s="233" t="s">
        <v>1</v>
      </c>
      <c r="N165" s="234" t="s">
        <v>37</v>
      </c>
      <c r="O165" s="94"/>
      <c r="P165" s="235">
        <f>O165*H165</f>
        <v>0</v>
      </c>
      <c r="Q165" s="235">
        <v>0</v>
      </c>
      <c r="R165" s="235">
        <f>Q165*H165</f>
        <v>0</v>
      </c>
      <c r="S165" s="235">
        <v>0</v>
      </c>
      <c r="T165" s="236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7" t="s">
        <v>160</v>
      </c>
      <c r="AT165" s="237" t="s">
        <v>156</v>
      </c>
      <c r="AU165" s="237" t="s">
        <v>161</v>
      </c>
      <c r="AY165" s="14" t="s">
        <v>154</v>
      </c>
      <c r="BE165" s="238">
        <f>IF(N165="základná",J165,0)</f>
        <v>0</v>
      </c>
      <c r="BF165" s="238">
        <f>IF(N165="znížená",J165,0)</f>
        <v>0</v>
      </c>
      <c r="BG165" s="238">
        <f>IF(N165="zákl. prenesená",J165,0)</f>
        <v>0</v>
      </c>
      <c r="BH165" s="238">
        <f>IF(N165="zníž. prenesená",J165,0)</f>
        <v>0</v>
      </c>
      <c r="BI165" s="238">
        <f>IF(N165="nulová",J165,0)</f>
        <v>0</v>
      </c>
      <c r="BJ165" s="14" t="s">
        <v>161</v>
      </c>
      <c r="BK165" s="239">
        <f>ROUND(I165*H165,3)</f>
        <v>0</v>
      </c>
      <c r="BL165" s="14" t="s">
        <v>160</v>
      </c>
      <c r="BM165" s="237" t="s">
        <v>234</v>
      </c>
    </row>
    <row r="166" s="2" customFormat="1" ht="16.5" customHeight="1">
      <c r="A166" s="35"/>
      <c r="B166" s="36"/>
      <c r="C166" s="226" t="s">
        <v>235</v>
      </c>
      <c r="D166" s="226" t="s">
        <v>156</v>
      </c>
      <c r="E166" s="227" t="s">
        <v>515</v>
      </c>
      <c r="F166" s="228" t="s">
        <v>516</v>
      </c>
      <c r="G166" s="229" t="s">
        <v>167</v>
      </c>
      <c r="H166" s="230">
        <v>999.81799999999998</v>
      </c>
      <c r="I166" s="231"/>
      <c r="J166" s="230">
        <f>ROUND(I166*H166,3)</f>
        <v>0</v>
      </c>
      <c r="K166" s="232"/>
      <c r="L166" s="41"/>
      <c r="M166" s="233" t="s">
        <v>1</v>
      </c>
      <c r="N166" s="234" t="s">
        <v>37</v>
      </c>
      <c r="O166" s="94"/>
      <c r="P166" s="235">
        <f>O166*H166</f>
        <v>0</v>
      </c>
      <c r="Q166" s="235">
        <v>0</v>
      </c>
      <c r="R166" s="235">
        <f>Q166*H166</f>
        <v>0</v>
      </c>
      <c r="S166" s="235">
        <v>0</v>
      </c>
      <c r="T166" s="236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7" t="s">
        <v>160</v>
      </c>
      <c r="AT166" s="237" t="s">
        <v>156</v>
      </c>
      <c r="AU166" s="237" t="s">
        <v>161</v>
      </c>
      <c r="AY166" s="14" t="s">
        <v>154</v>
      </c>
      <c r="BE166" s="238">
        <f>IF(N166="základná",J166,0)</f>
        <v>0</v>
      </c>
      <c r="BF166" s="238">
        <f>IF(N166="znížená",J166,0)</f>
        <v>0</v>
      </c>
      <c r="BG166" s="238">
        <f>IF(N166="zákl. prenesená",J166,0)</f>
        <v>0</v>
      </c>
      <c r="BH166" s="238">
        <f>IF(N166="zníž. prenesená",J166,0)</f>
        <v>0</v>
      </c>
      <c r="BI166" s="238">
        <f>IF(N166="nulová",J166,0)</f>
        <v>0</v>
      </c>
      <c r="BJ166" s="14" t="s">
        <v>161</v>
      </c>
      <c r="BK166" s="239">
        <f>ROUND(I166*H166,3)</f>
        <v>0</v>
      </c>
      <c r="BL166" s="14" t="s">
        <v>160</v>
      </c>
      <c r="BM166" s="237" t="s">
        <v>238</v>
      </c>
    </row>
    <row r="167" s="2" customFormat="1" ht="21.75" customHeight="1">
      <c r="A167" s="35"/>
      <c r="B167" s="36"/>
      <c r="C167" s="226" t="s">
        <v>198</v>
      </c>
      <c r="D167" s="226" t="s">
        <v>156</v>
      </c>
      <c r="E167" s="227" t="s">
        <v>517</v>
      </c>
      <c r="F167" s="228" t="s">
        <v>518</v>
      </c>
      <c r="G167" s="229" t="s">
        <v>167</v>
      </c>
      <c r="H167" s="230">
        <v>1959.999</v>
      </c>
      <c r="I167" s="231"/>
      <c r="J167" s="230">
        <f>ROUND(I167*H167,3)</f>
        <v>0</v>
      </c>
      <c r="K167" s="232"/>
      <c r="L167" s="41"/>
      <c r="M167" s="233" t="s">
        <v>1</v>
      </c>
      <c r="N167" s="234" t="s">
        <v>37</v>
      </c>
      <c r="O167" s="94"/>
      <c r="P167" s="235">
        <f>O167*H167</f>
        <v>0</v>
      </c>
      <c r="Q167" s="235">
        <v>0</v>
      </c>
      <c r="R167" s="235">
        <f>Q167*H167</f>
        <v>0</v>
      </c>
      <c r="S167" s="235">
        <v>0</v>
      </c>
      <c r="T167" s="236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7" t="s">
        <v>160</v>
      </c>
      <c r="AT167" s="237" t="s">
        <v>156</v>
      </c>
      <c r="AU167" s="237" t="s">
        <v>161</v>
      </c>
      <c r="AY167" s="14" t="s">
        <v>154</v>
      </c>
      <c r="BE167" s="238">
        <f>IF(N167="základná",J167,0)</f>
        <v>0</v>
      </c>
      <c r="BF167" s="238">
        <f>IF(N167="znížená",J167,0)</f>
        <v>0</v>
      </c>
      <c r="BG167" s="238">
        <f>IF(N167="zákl. prenesená",J167,0)</f>
        <v>0</v>
      </c>
      <c r="BH167" s="238">
        <f>IF(N167="zníž. prenesená",J167,0)</f>
        <v>0</v>
      </c>
      <c r="BI167" s="238">
        <f>IF(N167="nulová",J167,0)</f>
        <v>0</v>
      </c>
      <c r="BJ167" s="14" t="s">
        <v>161</v>
      </c>
      <c r="BK167" s="239">
        <f>ROUND(I167*H167,3)</f>
        <v>0</v>
      </c>
      <c r="BL167" s="14" t="s">
        <v>160</v>
      </c>
      <c r="BM167" s="237" t="s">
        <v>241</v>
      </c>
    </row>
    <row r="168" s="12" customFormat="1" ht="22.8" customHeight="1">
      <c r="A168" s="12"/>
      <c r="B168" s="210"/>
      <c r="C168" s="211"/>
      <c r="D168" s="212" t="s">
        <v>70</v>
      </c>
      <c r="E168" s="224" t="s">
        <v>164</v>
      </c>
      <c r="F168" s="224" t="s">
        <v>519</v>
      </c>
      <c r="G168" s="211"/>
      <c r="H168" s="211"/>
      <c r="I168" s="214"/>
      <c r="J168" s="225">
        <f>BK168</f>
        <v>0</v>
      </c>
      <c r="K168" s="211"/>
      <c r="L168" s="216"/>
      <c r="M168" s="217"/>
      <c r="N168" s="218"/>
      <c r="O168" s="218"/>
      <c r="P168" s="219">
        <f>SUM(P169:P190)</f>
        <v>0</v>
      </c>
      <c r="Q168" s="218"/>
      <c r="R168" s="219">
        <f>SUM(R169:R190)</f>
        <v>0</v>
      </c>
      <c r="S168" s="218"/>
      <c r="T168" s="220">
        <f>SUM(T169:T190)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21" t="s">
        <v>79</v>
      </c>
      <c r="AT168" s="222" t="s">
        <v>70</v>
      </c>
      <c r="AU168" s="222" t="s">
        <v>79</v>
      </c>
      <c r="AY168" s="221" t="s">
        <v>154</v>
      </c>
      <c r="BK168" s="223">
        <f>SUM(BK169:BK190)</f>
        <v>0</v>
      </c>
    </row>
    <row r="169" s="2" customFormat="1" ht="33" customHeight="1">
      <c r="A169" s="35"/>
      <c r="B169" s="36"/>
      <c r="C169" s="226" t="s">
        <v>242</v>
      </c>
      <c r="D169" s="226" t="s">
        <v>156</v>
      </c>
      <c r="E169" s="227" t="s">
        <v>520</v>
      </c>
      <c r="F169" s="228" t="s">
        <v>521</v>
      </c>
      <c r="G169" s="229" t="s">
        <v>159</v>
      </c>
      <c r="H169" s="230">
        <v>23.041</v>
      </c>
      <c r="I169" s="231"/>
      <c r="J169" s="230">
        <f>ROUND(I169*H169,3)</f>
        <v>0</v>
      </c>
      <c r="K169" s="232"/>
      <c r="L169" s="41"/>
      <c r="M169" s="233" t="s">
        <v>1</v>
      </c>
      <c r="N169" s="234" t="s">
        <v>37</v>
      </c>
      <c r="O169" s="94"/>
      <c r="P169" s="235">
        <f>O169*H169</f>
        <v>0</v>
      </c>
      <c r="Q169" s="235">
        <v>0</v>
      </c>
      <c r="R169" s="235">
        <f>Q169*H169</f>
        <v>0</v>
      </c>
      <c r="S169" s="235">
        <v>0</v>
      </c>
      <c r="T169" s="236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7" t="s">
        <v>160</v>
      </c>
      <c r="AT169" s="237" t="s">
        <v>156</v>
      </c>
      <c r="AU169" s="237" t="s">
        <v>161</v>
      </c>
      <c r="AY169" s="14" t="s">
        <v>154</v>
      </c>
      <c r="BE169" s="238">
        <f>IF(N169="základná",J169,0)</f>
        <v>0</v>
      </c>
      <c r="BF169" s="238">
        <f>IF(N169="znížená",J169,0)</f>
        <v>0</v>
      </c>
      <c r="BG169" s="238">
        <f>IF(N169="zákl. prenesená",J169,0)</f>
        <v>0</v>
      </c>
      <c r="BH169" s="238">
        <f>IF(N169="zníž. prenesená",J169,0)</f>
        <v>0</v>
      </c>
      <c r="BI169" s="238">
        <f>IF(N169="nulová",J169,0)</f>
        <v>0</v>
      </c>
      <c r="BJ169" s="14" t="s">
        <v>161</v>
      </c>
      <c r="BK169" s="239">
        <f>ROUND(I169*H169,3)</f>
        <v>0</v>
      </c>
      <c r="BL169" s="14" t="s">
        <v>160</v>
      </c>
      <c r="BM169" s="237" t="s">
        <v>245</v>
      </c>
    </row>
    <row r="170" s="2" customFormat="1" ht="33" customHeight="1">
      <c r="A170" s="35"/>
      <c r="B170" s="36"/>
      <c r="C170" s="226" t="s">
        <v>203</v>
      </c>
      <c r="D170" s="226" t="s">
        <v>156</v>
      </c>
      <c r="E170" s="227" t="s">
        <v>522</v>
      </c>
      <c r="F170" s="228" t="s">
        <v>523</v>
      </c>
      <c r="G170" s="229" t="s">
        <v>159</v>
      </c>
      <c r="H170" s="230">
        <v>25</v>
      </c>
      <c r="I170" s="231"/>
      <c r="J170" s="230">
        <f>ROUND(I170*H170,3)</f>
        <v>0</v>
      </c>
      <c r="K170" s="232"/>
      <c r="L170" s="41"/>
      <c r="M170" s="233" t="s">
        <v>1</v>
      </c>
      <c r="N170" s="234" t="s">
        <v>37</v>
      </c>
      <c r="O170" s="94"/>
      <c r="P170" s="235">
        <f>O170*H170</f>
        <v>0</v>
      </c>
      <c r="Q170" s="235">
        <v>0</v>
      </c>
      <c r="R170" s="235">
        <f>Q170*H170</f>
        <v>0</v>
      </c>
      <c r="S170" s="235">
        <v>0</v>
      </c>
      <c r="T170" s="236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7" t="s">
        <v>160</v>
      </c>
      <c r="AT170" s="237" t="s">
        <v>156</v>
      </c>
      <c r="AU170" s="237" t="s">
        <v>161</v>
      </c>
      <c r="AY170" s="14" t="s">
        <v>154</v>
      </c>
      <c r="BE170" s="238">
        <f>IF(N170="základná",J170,0)</f>
        <v>0</v>
      </c>
      <c r="BF170" s="238">
        <f>IF(N170="znížená",J170,0)</f>
        <v>0</v>
      </c>
      <c r="BG170" s="238">
        <f>IF(N170="zákl. prenesená",J170,0)</f>
        <v>0</v>
      </c>
      <c r="BH170" s="238">
        <f>IF(N170="zníž. prenesená",J170,0)</f>
        <v>0</v>
      </c>
      <c r="BI170" s="238">
        <f>IF(N170="nulová",J170,0)</f>
        <v>0</v>
      </c>
      <c r="BJ170" s="14" t="s">
        <v>161</v>
      </c>
      <c r="BK170" s="239">
        <f>ROUND(I170*H170,3)</f>
        <v>0</v>
      </c>
      <c r="BL170" s="14" t="s">
        <v>160</v>
      </c>
      <c r="BM170" s="237" t="s">
        <v>248</v>
      </c>
    </row>
    <row r="171" s="2" customFormat="1" ht="37.8" customHeight="1">
      <c r="A171" s="35"/>
      <c r="B171" s="36"/>
      <c r="C171" s="226" t="s">
        <v>249</v>
      </c>
      <c r="D171" s="226" t="s">
        <v>156</v>
      </c>
      <c r="E171" s="227" t="s">
        <v>524</v>
      </c>
      <c r="F171" s="228" t="s">
        <v>525</v>
      </c>
      <c r="G171" s="229" t="s">
        <v>159</v>
      </c>
      <c r="H171" s="230">
        <v>29.657</v>
      </c>
      <c r="I171" s="231"/>
      <c r="J171" s="230">
        <f>ROUND(I171*H171,3)</f>
        <v>0</v>
      </c>
      <c r="K171" s="232"/>
      <c r="L171" s="41"/>
      <c r="M171" s="233" t="s">
        <v>1</v>
      </c>
      <c r="N171" s="234" t="s">
        <v>37</v>
      </c>
      <c r="O171" s="94"/>
      <c r="P171" s="235">
        <f>O171*H171</f>
        <v>0</v>
      </c>
      <c r="Q171" s="235">
        <v>0</v>
      </c>
      <c r="R171" s="235">
        <f>Q171*H171</f>
        <v>0</v>
      </c>
      <c r="S171" s="235">
        <v>0</v>
      </c>
      <c r="T171" s="236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7" t="s">
        <v>160</v>
      </c>
      <c r="AT171" s="237" t="s">
        <v>156</v>
      </c>
      <c r="AU171" s="237" t="s">
        <v>161</v>
      </c>
      <c r="AY171" s="14" t="s">
        <v>154</v>
      </c>
      <c r="BE171" s="238">
        <f>IF(N171="základná",J171,0)</f>
        <v>0</v>
      </c>
      <c r="BF171" s="238">
        <f>IF(N171="znížená",J171,0)</f>
        <v>0</v>
      </c>
      <c r="BG171" s="238">
        <f>IF(N171="zákl. prenesená",J171,0)</f>
        <v>0</v>
      </c>
      <c r="BH171" s="238">
        <f>IF(N171="zníž. prenesená",J171,0)</f>
        <v>0</v>
      </c>
      <c r="BI171" s="238">
        <f>IF(N171="nulová",J171,0)</f>
        <v>0</v>
      </c>
      <c r="BJ171" s="14" t="s">
        <v>161</v>
      </c>
      <c r="BK171" s="239">
        <f>ROUND(I171*H171,3)</f>
        <v>0</v>
      </c>
      <c r="BL171" s="14" t="s">
        <v>160</v>
      </c>
      <c r="BM171" s="237" t="s">
        <v>252</v>
      </c>
    </row>
    <row r="172" s="2" customFormat="1" ht="24.15" customHeight="1">
      <c r="A172" s="35"/>
      <c r="B172" s="36"/>
      <c r="C172" s="226" t="s">
        <v>206</v>
      </c>
      <c r="D172" s="226" t="s">
        <v>156</v>
      </c>
      <c r="E172" s="227" t="s">
        <v>526</v>
      </c>
      <c r="F172" s="228" t="s">
        <v>527</v>
      </c>
      <c r="G172" s="229" t="s">
        <v>262</v>
      </c>
      <c r="H172" s="230">
        <v>45</v>
      </c>
      <c r="I172" s="231"/>
      <c r="J172" s="230">
        <f>ROUND(I172*H172,3)</f>
        <v>0</v>
      </c>
      <c r="K172" s="232"/>
      <c r="L172" s="41"/>
      <c r="M172" s="233" t="s">
        <v>1</v>
      </c>
      <c r="N172" s="234" t="s">
        <v>37</v>
      </c>
      <c r="O172" s="94"/>
      <c r="P172" s="235">
        <f>O172*H172</f>
        <v>0</v>
      </c>
      <c r="Q172" s="235">
        <v>0</v>
      </c>
      <c r="R172" s="235">
        <f>Q172*H172</f>
        <v>0</v>
      </c>
      <c r="S172" s="235">
        <v>0</v>
      </c>
      <c r="T172" s="236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7" t="s">
        <v>160</v>
      </c>
      <c r="AT172" s="237" t="s">
        <v>156</v>
      </c>
      <c r="AU172" s="237" t="s">
        <v>161</v>
      </c>
      <c r="AY172" s="14" t="s">
        <v>154</v>
      </c>
      <c r="BE172" s="238">
        <f>IF(N172="základná",J172,0)</f>
        <v>0</v>
      </c>
      <c r="BF172" s="238">
        <f>IF(N172="znížená",J172,0)</f>
        <v>0</v>
      </c>
      <c r="BG172" s="238">
        <f>IF(N172="zákl. prenesená",J172,0)</f>
        <v>0</v>
      </c>
      <c r="BH172" s="238">
        <f>IF(N172="zníž. prenesená",J172,0)</f>
        <v>0</v>
      </c>
      <c r="BI172" s="238">
        <f>IF(N172="nulová",J172,0)</f>
        <v>0</v>
      </c>
      <c r="BJ172" s="14" t="s">
        <v>161</v>
      </c>
      <c r="BK172" s="239">
        <f>ROUND(I172*H172,3)</f>
        <v>0</v>
      </c>
      <c r="BL172" s="14" t="s">
        <v>160</v>
      </c>
      <c r="BM172" s="237" t="s">
        <v>255</v>
      </c>
    </row>
    <row r="173" s="2" customFormat="1" ht="24.15" customHeight="1">
      <c r="A173" s="35"/>
      <c r="B173" s="36"/>
      <c r="C173" s="226" t="s">
        <v>256</v>
      </c>
      <c r="D173" s="226" t="s">
        <v>156</v>
      </c>
      <c r="E173" s="227" t="s">
        <v>528</v>
      </c>
      <c r="F173" s="228" t="s">
        <v>529</v>
      </c>
      <c r="G173" s="229" t="s">
        <v>262</v>
      </c>
      <c r="H173" s="230">
        <v>36</v>
      </c>
      <c r="I173" s="231"/>
      <c r="J173" s="230">
        <f>ROUND(I173*H173,3)</f>
        <v>0</v>
      </c>
      <c r="K173" s="232"/>
      <c r="L173" s="41"/>
      <c r="M173" s="233" t="s">
        <v>1</v>
      </c>
      <c r="N173" s="234" t="s">
        <v>37</v>
      </c>
      <c r="O173" s="94"/>
      <c r="P173" s="235">
        <f>O173*H173</f>
        <v>0</v>
      </c>
      <c r="Q173" s="235">
        <v>0</v>
      </c>
      <c r="R173" s="235">
        <f>Q173*H173</f>
        <v>0</v>
      </c>
      <c r="S173" s="235">
        <v>0</v>
      </c>
      <c r="T173" s="236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7" t="s">
        <v>160</v>
      </c>
      <c r="AT173" s="237" t="s">
        <v>156</v>
      </c>
      <c r="AU173" s="237" t="s">
        <v>161</v>
      </c>
      <c r="AY173" s="14" t="s">
        <v>154</v>
      </c>
      <c r="BE173" s="238">
        <f>IF(N173="základná",J173,0)</f>
        <v>0</v>
      </c>
      <c r="BF173" s="238">
        <f>IF(N173="znížená",J173,0)</f>
        <v>0</v>
      </c>
      <c r="BG173" s="238">
        <f>IF(N173="zákl. prenesená",J173,0)</f>
        <v>0</v>
      </c>
      <c r="BH173" s="238">
        <f>IF(N173="zníž. prenesená",J173,0)</f>
        <v>0</v>
      </c>
      <c r="BI173" s="238">
        <f>IF(N173="nulová",J173,0)</f>
        <v>0</v>
      </c>
      <c r="BJ173" s="14" t="s">
        <v>161</v>
      </c>
      <c r="BK173" s="239">
        <f>ROUND(I173*H173,3)</f>
        <v>0</v>
      </c>
      <c r="BL173" s="14" t="s">
        <v>160</v>
      </c>
      <c r="BM173" s="237" t="s">
        <v>259</v>
      </c>
    </row>
    <row r="174" s="2" customFormat="1" ht="24.15" customHeight="1">
      <c r="A174" s="35"/>
      <c r="B174" s="36"/>
      <c r="C174" s="226" t="s">
        <v>210</v>
      </c>
      <c r="D174" s="226" t="s">
        <v>156</v>
      </c>
      <c r="E174" s="227" t="s">
        <v>530</v>
      </c>
      <c r="F174" s="228" t="s">
        <v>531</v>
      </c>
      <c r="G174" s="229" t="s">
        <v>262</v>
      </c>
      <c r="H174" s="230">
        <v>21</v>
      </c>
      <c r="I174" s="231"/>
      <c r="J174" s="230">
        <f>ROUND(I174*H174,3)</f>
        <v>0</v>
      </c>
      <c r="K174" s="232"/>
      <c r="L174" s="41"/>
      <c r="M174" s="233" t="s">
        <v>1</v>
      </c>
      <c r="N174" s="234" t="s">
        <v>37</v>
      </c>
      <c r="O174" s="94"/>
      <c r="P174" s="235">
        <f>O174*H174</f>
        <v>0</v>
      </c>
      <c r="Q174" s="235">
        <v>0</v>
      </c>
      <c r="R174" s="235">
        <f>Q174*H174</f>
        <v>0</v>
      </c>
      <c r="S174" s="235">
        <v>0</v>
      </c>
      <c r="T174" s="236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7" t="s">
        <v>160</v>
      </c>
      <c r="AT174" s="237" t="s">
        <v>156</v>
      </c>
      <c r="AU174" s="237" t="s">
        <v>161</v>
      </c>
      <c r="AY174" s="14" t="s">
        <v>154</v>
      </c>
      <c r="BE174" s="238">
        <f>IF(N174="základná",J174,0)</f>
        <v>0</v>
      </c>
      <c r="BF174" s="238">
        <f>IF(N174="znížená",J174,0)</f>
        <v>0</v>
      </c>
      <c r="BG174" s="238">
        <f>IF(N174="zákl. prenesená",J174,0)</f>
        <v>0</v>
      </c>
      <c r="BH174" s="238">
        <f>IF(N174="zníž. prenesená",J174,0)</f>
        <v>0</v>
      </c>
      <c r="BI174" s="238">
        <f>IF(N174="nulová",J174,0)</f>
        <v>0</v>
      </c>
      <c r="BJ174" s="14" t="s">
        <v>161</v>
      </c>
      <c r="BK174" s="239">
        <f>ROUND(I174*H174,3)</f>
        <v>0</v>
      </c>
      <c r="BL174" s="14" t="s">
        <v>160</v>
      </c>
      <c r="BM174" s="237" t="s">
        <v>263</v>
      </c>
    </row>
    <row r="175" s="2" customFormat="1" ht="24.15" customHeight="1">
      <c r="A175" s="35"/>
      <c r="B175" s="36"/>
      <c r="C175" s="226" t="s">
        <v>264</v>
      </c>
      <c r="D175" s="226" t="s">
        <v>156</v>
      </c>
      <c r="E175" s="227" t="s">
        <v>532</v>
      </c>
      <c r="F175" s="228" t="s">
        <v>533</v>
      </c>
      <c r="G175" s="229" t="s">
        <v>262</v>
      </c>
      <c r="H175" s="230">
        <v>6</v>
      </c>
      <c r="I175" s="231"/>
      <c r="J175" s="230">
        <f>ROUND(I175*H175,3)</f>
        <v>0</v>
      </c>
      <c r="K175" s="232"/>
      <c r="L175" s="41"/>
      <c r="M175" s="233" t="s">
        <v>1</v>
      </c>
      <c r="N175" s="234" t="s">
        <v>37</v>
      </c>
      <c r="O175" s="94"/>
      <c r="P175" s="235">
        <f>O175*H175</f>
        <v>0</v>
      </c>
      <c r="Q175" s="235">
        <v>0</v>
      </c>
      <c r="R175" s="235">
        <f>Q175*H175</f>
        <v>0</v>
      </c>
      <c r="S175" s="235">
        <v>0</v>
      </c>
      <c r="T175" s="236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7" t="s">
        <v>160</v>
      </c>
      <c r="AT175" s="237" t="s">
        <v>156</v>
      </c>
      <c r="AU175" s="237" t="s">
        <v>161</v>
      </c>
      <c r="AY175" s="14" t="s">
        <v>154</v>
      </c>
      <c r="BE175" s="238">
        <f>IF(N175="základná",J175,0)</f>
        <v>0</v>
      </c>
      <c r="BF175" s="238">
        <f>IF(N175="znížená",J175,0)</f>
        <v>0</v>
      </c>
      <c r="BG175" s="238">
        <f>IF(N175="zákl. prenesená",J175,0)</f>
        <v>0</v>
      </c>
      <c r="BH175" s="238">
        <f>IF(N175="zníž. prenesená",J175,0)</f>
        <v>0</v>
      </c>
      <c r="BI175" s="238">
        <f>IF(N175="nulová",J175,0)</f>
        <v>0</v>
      </c>
      <c r="BJ175" s="14" t="s">
        <v>161</v>
      </c>
      <c r="BK175" s="239">
        <f>ROUND(I175*H175,3)</f>
        <v>0</v>
      </c>
      <c r="BL175" s="14" t="s">
        <v>160</v>
      </c>
      <c r="BM175" s="237" t="s">
        <v>267</v>
      </c>
    </row>
    <row r="176" s="2" customFormat="1" ht="24.15" customHeight="1">
      <c r="A176" s="35"/>
      <c r="B176" s="36"/>
      <c r="C176" s="226" t="s">
        <v>213</v>
      </c>
      <c r="D176" s="226" t="s">
        <v>156</v>
      </c>
      <c r="E176" s="227" t="s">
        <v>534</v>
      </c>
      <c r="F176" s="228" t="s">
        <v>535</v>
      </c>
      <c r="G176" s="229" t="s">
        <v>262</v>
      </c>
      <c r="H176" s="230">
        <v>14</v>
      </c>
      <c r="I176" s="231"/>
      <c r="J176" s="230">
        <f>ROUND(I176*H176,3)</f>
        <v>0</v>
      </c>
      <c r="K176" s="232"/>
      <c r="L176" s="41"/>
      <c r="M176" s="233" t="s">
        <v>1</v>
      </c>
      <c r="N176" s="234" t="s">
        <v>37</v>
      </c>
      <c r="O176" s="94"/>
      <c r="P176" s="235">
        <f>O176*H176</f>
        <v>0</v>
      </c>
      <c r="Q176" s="235">
        <v>0</v>
      </c>
      <c r="R176" s="235">
        <f>Q176*H176</f>
        <v>0</v>
      </c>
      <c r="S176" s="235">
        <v>0</v>
      </c>
      <c r="T176" s="236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7" t="s">
        <v>160</v>
      </c>
      <c r="AT176" s="237" t="s">
        <v>156</v>
      </c>
      <c r="AU176" s="237" t="s">
        <v>161</v>
      </c>
      <c r="AY176" s="14" t="s">
        <v>154</v>
      </c>
      <c r="BE176" s="238">
        <f>IF(N176="základná",J176,0)</f>
        <v>0</v>
      </c>
      <c r="BF176" s="238">
        <f>IF(N176="znížená",J176,0)</f>
        <v>0</v>
      </c>
      <c r="BG176" s="238">
        <f>IF(N176="zákl. prenesená",J176,0)</f>
        <v>0</v>
      </c>
      <c r="BH176" s="238">
        <f>IF(N176="zníž. prenesená",J176,0)</f>
        <v>0</v>
      </c>
      <c r="BI176" s="238">
        <f>IF(N176="nulová",J176,0)</f>
        <v>0</v>
      </c>
      <c r="BJ176" s="14" t="s">
        <v>161</v>
      </c>
      <c r="BK176" s="239">
        <f>ROUND(I176*H176,3)</f>
        <v>0</v>
      </c>
      <c r="BL176" s="14" t="s">
        <v>160</v>
      </c>
      <c r="BM176" s="237" t="s">
        <v>270</v>
      </c>
    </row>
    <row r="177" s="2" customFormat="1" ht="24.15" customHeight="1">
      <c r="A177" s="35"/>
      <c r="B177" s="36"/>
      <c r="C177" s="226" t="s">
        <v>271</v>
      </c>
      <c r="D177" s="226" t="s">
        <v>156</v>
      </c>
      <c r="E177" s="227" t="s">
        <v>536</v>
      </c>
      <c r="F177" s="228" t="s">
        <v>537</v>
      </c>
      <c r="G177" s="229" t="s">
        <v>262</v>
      </c>
      <c r="H177" s="230">
        <v>14</v>
      </c>
      <c r="I177" s="231"/>
      <c r="J177" s="230">
        <f>ROUND(I177*H177,3)</f>
        <v>0</v>
      </c>
      <c r="K177" s="232"/>
      <c r="L177" s="41"/>
      <c r="M177" s="233" t="s">
        <v>1</v>
      </c>
      <c r="N177" s="234" t="s">
        <v>37</v>
      </c>
      <c r="O177" s="94"/>
      <c r="P177" s="235">
        <f>O177*H177</f>
        <v>0</v>
      </c>
      <c r="Q177" s="235">
        <v>0</v>
      </c>
      <c r="R177" s="235">
        <f>Q177*H177</f>
        <v>0</v>
      </c>
      <c r="S177" s="235">
        <v>0</v>
      </c>
      <c r="T177" s="236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7" t="s">
        <v>160</v>
      </c>
      <c r="AT177" s="237" t="s">
        <v>156</v>
      </c>
      <c r="AU177" s="237" t="s">
        <v>161</v>
      </c>
      <c r="AY177" s="14" t="s">
        <v>154</v>
      </c>
      <c r="BE177" s="238">
        <f>IF(N177="základná",J177,0)</f>
        <v>0</v>
      </c>
      <c r="BF177" s="238">
        <f>IF(N177="znížená",J177,0)</f>
        <v>0</v>
      </c>
      <c r="BG177" s="238">
        <f>IF(N177="zákl. prenesená",J177,0)</f>
        <v>0</v>
      </c>
      <c r="BH177" s="238">
        <f>IF(N177="zníž. prenesená",J177,0)</f>
        <v>0</v>
      </c>
      <c r="BI177" s="238">
        <f>IF(N177="nulová",J177,0)</f>
        <v>0</v>
      </c>
      <c r="BJ177" s="14" t="s">
        <v>161</v>
      </c>
      <c r="BK177" s="239">
        <f>ROUND(I177*H177,3)</f>
        <v>0</v>
      </c>
      <c r="BL177" s="14" t="s">
        <v>160</v>
      </c>
      <c r="BM177" s="237" t="s">
        <v>274</v>
      </c>
    </row>
    <row r="178" s="2" customFormat="1" ht="24.15" customHeight="1">
      <c r="A178" s="35"/>
      <c r="B178" s="36"/>
      <c r="C178" s="226" t="s">
        <v>217</v>
      </c>
      <c r="D178" s="226" t="s">
        <v>156</v>
      </c>
      <c r="E178" s="227" t="s">
        <v>538</v>
      </c>
      <c r="F178" s="228" t="s">
        <v>539</v>
      </c>
      <c r="G178" s="229" t="s">
        <v>262</v>
      </c>
      <c r="H178" s="230">
        <v>20</v>
      </c>
      <c r="I178" s="231"/>
      <c r="J178" s="230">
        <f>ROUND(I178*H178,3)</f>
        <v>0</v>
      </c>
      <c r="K178" s="232"/>
      <c r="L178" s="41"/>
      <c r="M178" s="233" t="s">
        <v>1</v>
      </c>
      <c r="N178" s="234" t="s">
        <v>37</v>
      </c>
      <c r="O178" s="94"/>
      <c r="P178" s="235">
        <f>O178*H178</f>
        <v>0</v>
      </c>
      <c r="Q178" s="235">
        <v>0</v>
      </c>
      <c r="R178" s="235">
        <f>Q178*H178</f>
        <v>0</v>
      </c>
      <c r="S178" s="235">
        <v>0</v>
      </c>
      <c r="T178" s="236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37" t="s">
        <v>160</v>
      </c>
      <c r="AT178" s="237" t="s">
        <v>156</v>
      </c>
      <c r="AU178" s="237" t="s">
        <v>161</v>
      </c>
      <c r="AY178" s="14" t="s">
        <v>154</v>
      </c>
      <c r="BE178" s="238">
        <f>IF(N178="základná",J178,0)</f>
        <v>0</v>
      </c>
      <c r="BF178" s="238">
        <f>IF(N178="znížená",J178,0)</f>
        <v>0</v>
      </c>
      <c r="BG178" s="238">
        <f>IF(N178="zákl. prenesená",J178,0)</f>
        <v>0</v>
      </c>
      <c r="BH178" s="238">
        <f>IF(N178="zníž. prenesená",J178,0)</f>
        <v>0</v>
      </c>
      <c r="BI178" s="238">
        <f>IF(N178="nulová",J178,0)</f>
        <v>0</v>
      </c>
      <c r="BJ178" s="14" t="s">
        <v>161</v>
      </c>
      <c r="BK178" s="239">
        <f>ROUND(I178*H178,3)</f>
        <v>0</v>
      </c>
      <c r="BL178" s="14" t="s">
        <v>160</v>
      </c>
      <c r="BM178" s="237" t="s">
        <v>277</v>
      </c>
    </row>
    <row r="179" s="2" customFormat="1" ht="24.15" customHeight="1">
      <c r="A179" s="35"/>
      <c r="B179" s="36"/>
      <c r="C179" s="226" t="s">
        <v>278</v>
      </c>
      <c r="D179" s="226" t="s">
        <v>156</v>
      </c>
      <c r="E179" s="227" t="s">
        <v>540</v>
      </c>
      <c r="F179" s="228" t="s">
        <v>539</v>
      </c>
      <c r="G179" s="229" t="s">
        <v>262</v>
      </c>
      <c r="H179" s="230">
        <v>13</v>
      </c>
      <c r="I179" s="231"/>
      <c r="J179" s="230">
        <f>ROUND(I179*H179,3)</f>
        <v>0</v>
      </c>
      <c r="K179" s="232"/>
      <c r="L179" s="41"/>
      <c r="M179" s="233" t="s">
        <v>1</v>
      </c>
      <c r="N179" s="234" t="s">
        <v>37</v>
      </c>
      <c r="O179" s="94"/>
      <c r="P179" s="235">
        <f>O179*H179</f>
        <v>0</v>
      </c>
      <c r="Q179" s="235">
        <v>0</v>
      </c>
      <c r="R179" s="235">
        <f>Q179*H179</f>
        <v>0</v>
      </c>
      <c r="S179" s="235">
        <v>0</v>
      </c>
      <c r="T179" s="236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37" t="s">
        <v>160</v>
      </c>
      <c r="AT179" s="237" t="s">
        <v>156</v>
      </c>
      <c r="AU179" s="237" t="s">
        <v>161</v>
      </c>
      <c r="AY179" s="14" t="s">
        <v>154</v>
      </c>
      <c r="BE179" s="238">
        <f>IF(N179="základná",J179,0)</f>
        <v>0</v>
      </c>
      <c r="BF179" s="238">
        <f>IF(N179="znížená",J179,0)</f>
        <v>0</v>
      </c>
      <c r="BG179" s="238">
        <f>IF(N179="zákl. prenesená",J179,0)</f>
        <v>0</v>
      </c>
      <c r="BH179" s="238">
        <f>IF(N179="zníž. prenesená",J179,0)</f>
        <v>0</v>
      </c>
      <c r="BI179" s="238">
        <f>IF(N179="nulová",J179,0)</f>
        <v>0</v>
      </c>
      <c r="BJ179" s="14" t="s">
        <v>161</v>
      </c>
      <c r="BK179" s="239">
        <f>ROUND(I179*H179,3)</f>
        <v>0</v>
      </c>
      <c r="BL179" s="14" t="s">
        <v>160</v>
      </c>
      <c r="BM179" s="237" t="s">
        <v>281</v>
      </c>
    </row>
    <row r="180" s="2" customFormat="1" ht="24.15" customHeight="1">
      <c r="A180" s="35"/>
      <c r="B180" s="36"/>
      <c r="C180" s="226" t="s">
        <v>220</v>
      </c>
      <c r="D180" s="226" t="s">
        <v>156</v>
      </c>
      <c r="E180" s="227" t="s">
        <v>541</v>
      </c>
      <c r="F180" s="228" t="s">
        <v>542</v>
      </c>
      <c r="G180" s="229" t="s">
        <v>262</v>
      </c>
      <c r="H180" s="230">
        <v>1</v>
      </c>
      <c r="I180" s="231"/>
      <c r="J180" s="230">
        <f>ROUND(I180*H180,3)</f>
        <v>0</v>
      </c>
      <c r="K180" s="232"/>
      <c r="L180" s="41"/>
      <c r="M180" s="233" t="s">
        <v>1</v>
      </c>
      <c r="N180" s="234" t="s">
        <v>37</v>
      </c>
      <c r="O180" s="94"/>
      <c r="P180" s="235">
        <f>O180*H180</f>
        <v>0</v>
      </c>
      <c r="Q180" s="235">
        <v>0</v>
      </c>
      <c r="R180" s="235">
        <f>Q180*H180</f>
        <v>0</v>
      </c>
      <c r="S180" s="235">
        <v>0</v>
      </c>
      <c r="T180" s="236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37" t="s">
        <v>160</v>
      </c>
      <c r="AT180" s="237" t="s">
        <v>156</v>
      </c>
      <c r="AU180" s="237" t="s">
        <v>161</v>
      </c>
      <c r="AY180" s="14" t="s">
        <v>154</v>
      </c>
      <c r="BE180" s="238">
        <f>IF(N180="základná",J180,0)</f>
        <v>0</v>
      </c>
      <c r="BF180" s="238">
        <f>IF(N180="znížená",J180,0)</f>
        <v>0</v>
      </c>
      <c r="BG180" s="238">
        <f>IF(N180="zákl. prenesená",J180,0)</f>
        <v>0</v>
      </c>
      <c r="BH180" s="238">
        <f>IF(N180="zníž. prenesená",J180,0)</f>
        <v>0</v>
      </c>
      <c r="BI180" s="238">
        <f>IF(N180="nulová",J180,0)</f>
        <v>0</v>
      </c>
      <c r="BJ180" s="14" t="s">
        <v>161</v>
      </c>
      <c r="BK180" s="239">
        <f>ROUND(I180*H180,3)</f>
        <v>0</v>
      </c>
      <c r="BL180" s="14" t="s">
        <v>160</v>
      </c>
      <c r="BM180" s="237" t="s">
        <v>284</v>
      </c>
    </row>
    <row r="181" s="2" customFormat="1" ht="24.15" customHeight="1">
      <c r="A181" s="35"/>
      <c r="B181" s="36"/>
      <c r="C181" s="226" t="s">
        <v>285</v>
      </c>
      <c r="D181" s="226" t="s">
        <v>156</v>
      </c>
      <c r="E181" s="227" t="s">
        <v>543</v>
      </c>
      <c r="F181" s="228" t="s">
        <v>544</v>
      </c>
      <c r="G181" s="229" t="s">
        <v>159</v>
      </c>
      <c r="H181" s="230">
        <v>0.58499999999999996</v>
      </c>
      <c r="I181" s="231"/>
      <c r="J181" s="230">
        <f>ROUND(I181*H181,3)</f>
        <v>0</v>
      </c>
      <c r="K181" s="232"/>
      <c r="L181" s="41"/>
      <c r="M181" s="233" t="s">
        <v>1</v>
      </c>
      <c r="N181" s="234" t="s">
        <v>37</v>
      </c>
      <c r="O181" s="94"/>
      <c r="P181" s="235">
        <f>O181*H181</f>
        <v>0</v>
      </c>
      <c r="Q181" s="235">
        <v>0</v>
      </c>
      <c r="R181" s="235">
        <f>Q181*H181</f>
        <v>0</v>
      </c>
      <c r="S181" s="235">
        <v>0</v>
      </c>
      <c r="T181" s="236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37" t="s">
        <v>160</v>
      </c>
      <c r="AT181" s="237" t="s">
        <v>156</v>
      </c>
      <c r="AU181" s="237" t="s">
        <v>161</v>
      </c>
      <c r="AY181" s="14" t="s">
        <v>154</v>
      </c>
      <c r="BE181" s="238">
        <f>IF(N181="základná",J181,0)</f>
        <v>0</v>
      </c>
      <c r="BF181" s="238">
        <f>IF(N181="znížená",J181,0)</f>
        <v>0</v>
      </c>
      <c r="BG181" s="238">
        <f>IF(N181="zákl. prenesená",J181,0)</f>
        <v>0</v>
      </c>
      <c r="BH181" s="238">
        <f>IF(N181="zníž. prenesená",J181,0)</f>
        <v>0</v>
      </c>
      <c r="BI181" s="238">
        <f>IF(N181="nulová",J181,0)</f>
        <v>0</v>
      </c>
      <c r="BJ181" s="14" t="s">
        <v>161</v>
      </c>
      <c r="BK181" s="239">
        <f>ROUND(I181*H181,3)</f>
        <v>0</v>
      </c>
      <c r="BL181" s="14" t="s">
        <v>160</v>
      </c>
      <c r="BM181" s="237" t="s">
        <v>288</v>
      </c>
    </row>
    <row r="182" s="2" customFormat="1" ht="24.15" customHeight="1">
      <c r="A182" s="35"/>
      <c r="B182" s="36"/>
      <c r="C182" s="226" t="s">
        <v>224</v>
      </c>
      <c r="D182" s="226" t="s">
        <v>156</v>
      </c>
      <c r="E182" s="227" t="s">
        <v>545</v>
      </c>
      <c r="F182" s="228" t="s">
        <v>546</v>
      </c>
      <c r="G182" s="229" t="s">
        <v>167</v>
      </c>
      <c r="H182" s="230">
        <v>8.1899999999999995</v>
      </c>
      <c r="I182" s="231"/>
      <c r="J182" s="230">
        <f>ROUND(I182*H182,3)</f>
        <v>0</v>
      </c>
      <c r="K182" s="232"/>
      <c r="L182" s="41"/>
      <c r="M182" s="233" t="s">
        <v>1</v>
      </c>
      <c r="N182" s="234" t="s">
        <v>37</v>
      </c>
      <c r="O182" s="94"/>
      <c r="P182" s="235">
        <f>O182*H182</f>
        <v>0</v>
      </c>
      <c r="Q182" s="235">
        <v>0</v>
      </c>
      <c r="R182" s="235">
        <f>Q182*H182</f>
        <v>0</v>
      </c>
      <c r="S182" s="235">
        <v>0</v>
      </c>
      <c r="T182" s="236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37" t="s">
        <v>160</v>
      </c>
      <c r="AT182" s="237" t="s">
        <v>156</v>
      </c>
      <c r="AU182" s="237" t="s">
        <v>161</v>
      </c>
      <c r="AY182" s="14" t="s">
        <v>154</v>
      </c>
      <c r="BE182" s="238">
        <f>IF(N182="základná",J182,0)</f>
        <v>0</v>
      </c>
      <c r="BF182" s="238">
        <f>IF(N182="znížená",J182,0)</f>
        <v>0</v>
      </c>
      <c r="BG182" s="238">
        <f>IF(N182="zákl. prenesená",J182,0)</f>
        <v>0</v>
      </c>
      <c r="BH182" s="238">
        <f>IF(N182="zníž. prenesená",J182,0)</f>
        <v>0</v>
      </c>
      <c r="BI182" s="238">
        <f>IF(N182="nulová",J182,0)</f>
        <v>0</v>
      </c>
      <c r="BJ182" s="14" t="s">
        <v>161</v>
      </c>
      <c r="BK182" s="239">
        <f>ROUND(I182*H182,3)</f>
        <v>0</v>
      </c>
      <c r="BL182" s="14" t="s">
        <v>160</v>
      </c>
      <c r="BM182" s="237" t="s">
        <v>291</v>
      </c>
    </row>
    <row r="183" s="2" customFormat="1" ht="24.15" customHeight="1">
      <c r="A183" s="35"/>
      <c r="B183" s="36"/>
      <c r="C183" s="226" t="s">
        <v>292</v>
      </c>
      <c r="D183" s="226" t="s">
        <v>156</v>
      </c>
      <c r="E183" s="227" t="s">
        <v>547</v>
      </c>
      <c r="F183" s="228" t="s">
        <v>548</v>
      </c>
      <c r="G183" s="229" t="s">
        <v>167</v>
      </c>
      <c r="H183" s="230">
        <v>8.1899999999999995</v>
      </c>
      <c r="I183" s="231"/>
      <c r="J183" s="230">
        <f>ROUND(I183*H183,3)</f>
        <v>0</v>
      </c>
      <c r="K183" s="232"/>
      <c r="L183" s="41"/>
      <c r="M183" s="233" t="s">
        <v>1</v>
      </c>
      <c r="N183" s="234" t="s">
        <v>37</v>
      </c>
      <c r="O183" s="94"/>
      <c r="P183" s="235">
        <f>O183*H183</f>
        <v>0</v>
      </c>
      <c r="Q183" s="235">
        <v>0</v>
      </c>
      <c r="R183" s="235">
        <f>Q183*H183</f>
        <v>0</v>
      </c>
      <c r="S183" s="235">
        <v>0</v>
      </c>
      <c r="T183" s="236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37" t="s">
        <v>160</v>
      </c>
      <c r="AT183" s="237" t="s">
        <v>156</v>
      </c>
      <c r="AU183" s="237" t="s">
        <v>161</v>
      </c>
      <c r="AY183" s="14" t="s">
        <v>154</v>
      </c>
      <c r="BE183" s="238">
        <f>IF(N183="základná",J183,0)</f>
        <v>0</v>
      </c>
      <c r="BF183" s="238">
        <f>IF(N183="znížená",J183,0)</f>
        <v>0</v>
      </c>
      <c r="BG183" s="238">
        <f>IF(N183="zákl. prenesená",J183,0)</f>
        <v>0</v>
      </c>
      <c r="BH183" s="238">
        <f>IF(N183="zníž. prenesená",J183,0)</f>
        <v>0</v>
      </c>
      <c r="BI183" s="238">
        <f>IF(N183="nulová",J183,0)</f>
        <v>0</v>
      </c>
      <c r="BJ183" s="14" t="s">
        <v>161</v>
      </c>
      <c r="BK183" s="239">
        <f>ROUND(I183*H183,3)</f>
        <v>0</v>
      </c>
      <c r="BL183" s="14" t="s">
        <v>160</v>
      </c>
      <c r="BM183" s="237" t="s">
        <v>295</v>
      </c>
    </row>
    <row r="184" s="2" customFormat="1" ht="16.5" customHeight="1">
      <c r="A184" s="35"/>
      <c r="B184" s="36"/>
      <c r="C184" s="226" t="s">
        <v>227</v>
      </c>
      <c r="D184" s="226" t="s">
        <v>156</v>
      </c>
      <c r="E184" s="227" t="s">
        <v>549</v>
      </c>
      <c r="F184" s="228" t="s">
        <v>550</v>
      </c>
      <c r="G184" s="229" t="s">
        <v>191</v>
      </c>
      <c r="H184" s="230">
        <v>0.075999999999999998</v>
      </c>
      <c r="I184" s="231"/>
      <c r="J184" s="230">
        <f>ROUND(I184*H184,3)</f>
        <v>0</v>
      </c>
      <c r="K184" s="232"/>
      <c r="L184" s="41"/>
      <c r="M184" s="233" t="s">
        <v>1</v>
      </c>
      <c r="N184" s="234" t="s">
        <v>37</v>
      </c>
      <c r="O184" s="94"/>
      <c r="P184" s="235">
        <f>O184*H184</f>
        <v>0</v>
      </c>
      <c r="Q184" s="235">
        <v>0</v>
      </c>
      <c r="R184" s="235">
        <f>Q184*H184</f>
        <v>0</v>
      </c>
      <c r="S184" s="235">
        <v>0</v>
      </c>
      <c r="T184" s="236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37" t="s">
        <v>160</v>
      </c>
      <c r="AT184" s="237" t="s">
        <v>156</v>
      </c>
      <c r="AU184" s="237" t="s">
        <v>161</v>
      </c>
      <c r="AY184" s="14" t="s">
        <v>154</v>
      </c>
      <c r="BE184" s="238">
        <f>IF(N184="základná",J184,0)</f>
        <v>0</v>
      </c>
      <c r="BF184" s="238">
        <f>IF(N184="znížená",J184,0)</f>
        <v>0</v>
      </c>
      <c r="BG184" s="238">
        <f>IF(N184="zákl. prenesená",J184,0)</f>
        <v>0</v>
      </c>
      <c r="BH184" s="238">
        <f>IF(N184="zníž. prenesená",J184,0)</f>
        <v>0</v>
      </c>
      <c r="BI184" s="238">
        <f>IF(N184="nulová",J184,0)</f>
        <v>0</v>
      </c>
      <c r="BJ184" s="14" t="s">
        <v>161</v>
      </c>
      <c r="BK184" s="239">
        <f>ROUND(I184*H184,3)</f>
        <v>0</v>
      </c>
      <c r="BL184" s="14" t="s">
        <v>160</v>
      </c>
      <c r="BM184" s="237" t="s">
        <v>298</v>
      </c>
    </row>
    <row r="185" s="2" customFormat="1" ht="24.15" customHeight="1">
      <c r="A185" s="35"/>
      <c r="B185" s="36"/>
      <c r="C185" s="226" t="s">
        <v>299</v>
      </c>
      <c r="D185" s="226" t="s">
        <v>156</v>
      </c>
      <c r="E185" s="227" t="s">
        <v>551</v>
      </c>
      <c r="F185" s="228" t="s">
        <v>552</v>
      </c>
      <c r="G185" s="229" t="s">
        <v>167</v>
      </c>
      <c r="H185" s="230">
        <v>999.81799999999998</v>
      </c>
      <c r="I185" s="231"/>
      <c r="J185" s="230">
        <f>ROUND(I185*H185,3)</f>
        <v>0</v>
      </c>
      <c r="K185" s="232"/>
      <c r="L185" s="41"/>
      <c r="M185" s="233" t="s">
        <v>1</v>
      </c>
      <c r="N185" s="234" t="s">
        <v>37</v>
      </c>
      <c r="O185" s="94"/>
      <c r="P185" s="235">
        <f>O185*H185</f>
        <v>0</v>
      </c>
      <c r="Q185" s="235">
        <v>0</v>
      </c>
      <c r="R185" s="235">
        <f>Q185*H185</f>
        <v>0</v>
      </c>
      <c r="S185" s="235">
        <v>0</v>
      </c>
      <c r="T185" s="236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37" t="s">
        <v>160</v>
      </c>
      <c r="AT185" s="237" t="s">
        <v>156</v>
      </c>
      <c r="AU185" s="237" t="s">
        <v>161</v>
      </c>
      <c r="AY185" s="14" t="s">
        <v>154</v>
      </c>
      <c r="BE185" s="238">
        <f>IF(N185="základná",J185,0)</f>
        <v>0</v>
      </c>
      <c r="BF185" s="238">
        <f>IF(N185="znížená",J185,0)</f>
        <v>0</v>
      </c>
      <c r="BG185" s="238">
        <f>IF(N185="zákl. prenesená",J185,0)</f>
        <v>0</v>
      </c>
      <c r="BH185" s="238">
        <f>IF(N185="zníž. prenesená",J185,0)</f>
        <v>0</v>
      </c>
      <c r="BI185" s="238">
        <f>IF(N185="nulová",J185,0)</f>
        <v>0</v>
      </c>
      <c r="BJ185" s="14" t="s">
        <v>161</v>
      </c>
      <c r="BK185" s="239">
        <f>ROUND(I185*H185,3)</f>
        <v>0</v>
      </c>
      <c r="BL185" s="14" t="s">
        <v>160</v>
      </c>
      <c r="BM185" s="237" t="s">
        <v>302</v>
      </c>
    </row>
    <row r="186" s="2" customFormat="1" ht="24.15" customHeight="1">
      <c r="A186" s="35"/>
      <c r="B186" s="36"/>
      <c r="C186" s="226" t="s">
        <v>231</v>
      </c>
      <c r="D186" s="226" t="s">
        <v>156</v>
      </c>
      <c r="E186" s="227" t="s">
        <v>553</v>
      </c>
      <c r="F186" s="228" t="s">
        <v>554</v>
      </c>
      <c r="G186" s="229" t="s">
        <v>167</v>
      </c>
      <c r="H186" s="230">
        <v>1959.999</v>
      </c>
      <c r="I186" s="231"/>
      <c r="J186" s="230">
        <f>ROUND(I186*H186,3)</f>
        <v>0</v>
      </c>
      <c r="K186" s="232"/>
      <c r="L186" s="41"/>
      <c r="M186" s="233" t="s">
        <v>1</v>
      </c>
      <c r="N186" s="234" t="s">
        <v>37</v>
      </c>
      <c r="O186" s="94"/>
      <c r="P186" s="235">
        <f>O186*H186</f>
        <v>0</v>
      </c>
      <c r="Q186" s="235">
        <v>0</v>
      </c>
      <c r="R186" s="235">
        <f>Q186*H186</f>
        <v>0</v>
      </c>
      <c r="S186" s="235">
        <v>0</v>
      </c>
      <c r="T186" s="236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37" t="s">
        <v>160</v>
      </c>
      <c r="AT186" s="237" t="s">
        <v>156</v>
      </c>
      <c r="AU186" s="237" t="s">
        <v>161</v>
      </c>
      <c r="AY186" s="14" t="s">
        <v>154</v>
      </c>
      <c r="BE186" s="238">
        <f>IF(N186="základná",J186,0)</f>
        <v>0</v>
      </c>
      <c r="BF186" s="238">
        <f>IF(N186="znížená",J186,0)</f>
        <v>0</v>
      </c>
      <c r="BG186" s="238">
        <f>IF(N186="zákl. prenesená",J186,0)</f>
        <v>0</v>
      </c>
      <c r="BH186" s="238">
        <f>IF(N186="zníž. prenesená",J186,0)</f>
        <v>0</v>
      </c>
      <c r="BI186" s="238">
        <f>IF(N186="nulová",J186,0)</f>
        <v>0</v>
      </c>
      <c r="BJ186" s="14" t="s">
        <v>161</v>
      </c>
      <c r="BK186" s="239">
        <f>ROUND(I186*H186,3)</f>
        <v>0</v>
      </c>
      <c r="BL186" s="14" t="s">
        <v>160</v>
      </c>
      <c r="BM186" s="237" t="s">
        <v>305</v>
      </c>
    </row>
    <row r="187" s="2" customFormat="1" ht="37.8" customHeight="1">
      <c r="A187" s="35"/>
      <c r="B187" s="36"/>
      <c r="C187" s="226" t="s">
        <v>306</v>
      </c>
      <c r="D187" s="226" t="s">
        <v>156</v>
      </c>
      <c r="E187" s="227" t="s">
        <v>555</v>
      </c>
      <c r="F187" s="228" t="s">
        <v>556</v>
      </c>
      <c r="G187" s="229" t="s">
        <v>167</v>
      </c>
      <c r="H187" s="230">
        <v>14.528000000000001</v>
      </c>
      <c r="I187" s="231"/>
      <c r="J187" s="230">
        <f>ROUND(I187*H187,3)</f>
        <v>0</v>
      </c>
      <c r="K187" s="232"/>
      <c r="L187" s="41"/>
      <c r="M187" s="233" t="s">
        <v>1</v>
      </c>
      <c r="N187" s="234" t="s">
        <v>37</v>
      </c>
      <c r="O187" s="94"/>
      <c r="P187" s="235">
        <f>O187*H187</f>
        <v>0</v>
      </c>
      <c r="Q187" s="235">
        <v>0</v>
      </c>
      <c r="R187" s="235">
        <f>Q187*H187</f>
        <v>0</v>
      </c>
      <c r="S187" s="235">
        <v>0</v>
      </c>
      <c r="T187" s="236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37" t="s">
        <v>160</v>
      </c>
      <c r="AT187" s="237" t="s">
        <v>156</v>
      </c>
      <c r="AU187" s="237" t="s">
        <v>161</v>
      </c>
      <c r="AY187" s="14" t="s">
        <v>154</v>
      </c>
      <c r="BE187" s="238">
        <f>IF(N187="základná",J187,0)</f>
        <v>0</v>
      </c>
      <c r="BF187" s="238">
        <f>IF(N187="znížená",J187,0)</f>
        <v>0</v>
      </c>
      <c r="BG187" s="238">
        <f>IF(N187="zákl. prenesená",J187,0)</f>
        <v>0</v>
      </c>
      <c r="BH187" s="238">
        <f>IF(N187="zníž. prenesená",J187,0)</f>
        <v>0</v>
      </c>
      <c r="BI187" s="238">
        <f>IF(N187="nulová",J187,0)</f>
        <v>0</v>
      </c>
      <c r="BJ187" s="14" t="s">
        <v>161</v>
      </c>
      <c r="BK187" s="239">
        <f>ROUND(I187*H187,3)</f>
        <v>0</v>
      </c>
      <c r="BL187" s="14" t="s">
        <v>160</v>
      </c>
      <c r="BM187" s="237" t="s">
        <v>310</v>
      </c>
    </row>
    <row r="188" s="2" customFormat="1" ht="33" customHeight="1">
      <c r="A188" s="35"/>
      <c r="B188" s="36"/>
      <c r="C188" s="226" t="s">
        <v>234</v>
      </c>
      <c r="D188" s="226" t="s">
        <v>156</v>
      </c>
      <c r="E188" s="227" t="s">
        <v>557</v>
      </c>
      <c r="F188" s="228" t="s">
        <v>558</v>
      </c>
      <c r="G188" s="229" t="s">
        <v>167</v>
      </c>
      <c r="H188" s="230">
        <v>11.220000000000001</v>
      </c>
      <c r="I188" s="231"/>
      <c r="J188" s="230">
        <f>ROUND(I188*H188,3)</f>
        <v>0</v>
      </c>
      <c r="K188" s="232"/>
      <c r="L188" s="41"/>
      <c r="M188" s="233" t="s">
        <v>1</v>
      </c>
      <c r="N188" s="234" t="s">
        <v>37</v>
      </c>
      <c r="O188" s="94"/>
      <c r="P188" s="235">
        <f>O188*H188</f>
        <v>0</v>
      </c>
      <c r="Q188" s="235">
        <v>0</v>
      </c>
      <c r="R188" s="235">
        <f>Q188*H188</f>
        <v>0</v>
      </c>
      <c r="S188" s="235">
        <v>0</v>
      </c>
      <c r="T188" s="236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37" t="s">
        <v>160</v>
      </c>
      <c r="AT188" s="237" t="s">
        <v>156</v>
      </c>
      <c r="AU188" s="237" t="s">
        <v>161</v>
      </c>
      <c r="AY188" s="14" t="s">
        <v>154</v>
      </c>
      <c r="BE188" s="238">
        <f>IF(N188="základná",J188,0)</f>
        <v>0</v>
      </c>
      <c r="BF188" s="238">
        <f>IF(N188="znížená",J188,0)</f>
        <v>0</v>
      </c>
      <c r="BG188" s="238">
        <f>IF(N188="zákl. prenesená",J188,0)</f>
        <v>0</v>
      </c>
      <c r="BH188" s="238">
        <f>IF(N188="zníž. prenesená",J188,0)</f>
        <v>0</v>
      </c>
      <c r="BI188" s="238">
        <f>IF(N188="nulová",J188,0)</f>
        <v>0</v>
      </c>
      <c r="BJ188" s="14" t="s">
        <v>161</v>
      </c>
      <c r="BK188" s="239">
        <f>ROUND(I188*H188,3)</f>
        <v>0</v>
      </c>
      <c r="BL188" s="14" t="s">
        <v>160</v>
      </c>
      <c r="BM188" s="237" t="s">
        <v>313</v>
      </c>
    </row>
    <row r="189" s="2" customFormat="1" ht="33" customHeight="1">
      <c r="A189" s="35"/>
      <c r="B189" s="36"/>
      <c r="C189" s="226" t="s">
        <v>314</v>
      </c>
      <c r="D189" s="226" t="s">
        <v>156</v>
      </c>
      <c r="E189" s="227" t="s">
        <v>559</v>
      </c>
      <c r="F189" s="228" t="s">
        <v>560</v>
      </c>
      <c r="G189" s="229" t="s">
        <v>167</v>
      </c>
      <c r="H189" s="230">
        <v>575.57500000000005</v>
      </c>
      <c r="I189" s="231"/>
      <c r="J189" s="230">
        <f>ROUND(I189*H189,3)</f>
        <v>0</v>
      </c>
      <c r="K189" s="232"/>
      <c r="L189" s="41"/>
      <c r="M189" s="233" t="s">
        <v>1</v>
      </c>
      <c r="N189" s="234" t="s">
        <v>37</v>
      </c>
      <c r="O189" s="94"/>
      <c r="P189" s="235">
        <f>O189*H189</f>
        <v>0</v>
      </c>
      <c r="Q189" s="235">
        <v>0</v>
      </c>
      <c r="R189" s="235">
        <f>Q189*H189</f>
        <v>0</v>
      </c>
      <c r="S189" s="235">
        <v>0</v>
      </c>
      <c r="T189" s="236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37" t="s">
        <v>160</v>
      </c>
      <c r="AT189" s="237" t="s">
        <v>156</v>
      </c>
      <c r="AU189" s="237" t="s">
        <v>161</v>
      </c>
      <c r="AY189" s="14" t="s">
        <v>154</v>
      </c>
      <c r="BE189" s="238">
        <f>IF(N189="základná",J189,0)</f>
        <v>0</v>
      </c>
      <c r="BF189" s="238">
        <f>IF(N189="znížená",J189,0)</f>
        <v>0</v>
      </c>
      <c r="BG189" s="238">
        <f>IF(N189="zákl. prenesená",J189,0)</f>
        <v>0</v>
      </c>
      <c r="BH189" s="238">
        <f>IF(N189="zníž. prenesená",J189,0)</f>
        <v>0</v>
      </c>
      <c r="BI189" s="238">
        <f>IF(N189="nulová",J189,0)</f>
        <v>0</v>
      </c>
      <c r="BJ189" s="14" t="s">
        <v>161</v>
      </c>
      <c r="BK189" s="239">
        <f>ROUND(I189*H189,3)</f>
        <v>0</v>
      </c>
      <c r="BL189" s="14" t="s">
        <v>160</v>
      </c>
      <c r="BM189" s="237" t="s">
        <v>317</v>
      </c>
    </row>
    <row r="190" s="2" customFormat="1" ht="24.15" customHeight="1">
      <c r="A190" s="35"/>
      <c r="B190" s="36"/>
      <c r="C190" s="226" t="s">
        <v>238</v>
      </c>
      <c r="D190" s="226" t="s">
        <v>156</v>
      </c>
      <c r="E190" s="227" t="s">
        <v>561</v>
      </c>
      <c r="F190" s="228" t="s">
        <v>562</v>
      </c>
      <c r="G190" s="229" t="s">
        <v>167</v>
      </c>
      <c r="H190" s="230">
        <v>22.899000000000001</v>
      </c>
      <c r="I190" s="231"/>
      <c r="J190" s="230">
        <f>ROUND(I190*H190,3)</f>
        <v>0</v>
      </c>
      <c r="K190" s="232"/>
      <c r="L190" s="41"/>
      <c r="M190" s="233" t="s">
        <v>1</v>
      </c>
      <c r="N190" s="234" t="s">
        <v>37</v>
      </c>
      <c r="O190" s="94"/>
      <c r="P190" s="235">
        <f>O190*H190</f>
        <v>0</v>
      </c>
      <c r="Q190" s="235">
        <v>0</v>
      </c>
      <c r="R190" s="235">
        <f>Q190*H190</f>
        <v>0</v>
      </c>
      <c r="S190" s="235">
        <v>0</v>
      </c>
      <c r="T190" s="236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37" t="s">
        <v>160</v>
      </c>
      <c r="AT190" s="237" t="s">
        <v>156</v>
      </c>
      <c r="AU190" s="237" t="s">
        <v>161</v>
      </c>
      <c r="AY190" s="14" t="s">
        <v>154</v>
      </c>
      <c r="BE190" s="238">
        <f>IF(N190="základná",J190,0)</f>
        <v>0</v>
      </c>
      <c r="BF190" s="238">
        <f>IF(N190="znížená",J190,0)</f>
        <v>0</v>
      </c>
      <c r="BG190" s="238">
        <f>IF(N190="zákl. prenesená",J190,0)</f>
        <v>0</v>
      </c>
      <c r="BH190" s="238">
        <f>IF(N190="zníž. prenesená",J190,0)</f>
        <v>0</v>
      </c>
      <c r="BI190" s="238">
        <f>IF(N190="nulová",J190,0)</f>
        <v>0</v>
      </c>
      <c r="BJ190" s="14" t="s">
        <v>161</v>
      </c>
      <c r="BK190" s="239">
        <f>ROUND(I190*H190,3)</f>
        <v>0</v>
      </c>
      <c r="BL190" s="14" t="s">
        <v>160</v>
      </c>
      <c r="BM190" s="237" t="s">
        <v>320</v>
      </c>
    </row>
    <row r="191" s="12" customFormat="1" ht="22.8" customHeight="1">
      <c r="A191" s="12"/>
      <c r="B191" s="210"/>
      <c r="C191" s="211"/>
      <c r="D191" s="212" t="s">
        <v>70</v>
      </c>
      <c r="E191" s="224" t="s">
        <v>160</v>
      </c>
      <c r="F191" s="224" t="s">
        <v>563</v>
      </c>
      <c r="G191" s="211"/>
      <c r="H191" s="211"/>
      <c r="I191" s="214"/>
      <c r="J191" s="225">
        <f>BK191</f>
        <v>0</v>
      </c>
      <c r="K191" s="211"/>
      <c r="L191" s="216"/>
      <c r="M191" s="217"/>
      <c r="N191" s="218"/>
      <c r="O191" s="218"/>
      <c r="P191" s="219">
        <f>SUM(P192:P204)</f>
        <v>0</v>
      </c>
      <c r="Q191" s="218"/>
      <c r="R191" s="219">
        <f>SUM(R192:R204)</f>
        <v>0</v>
      </c>
      <c r="S191" s="218"/>
      <c r="T191" s="220">
        <f>SUM(T192:T204)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21" t="s">
        <v>79</v>
      </c>
      <c r="AT191" s="222" t="s">
        <v>70</v>
      </c>
      <c r="AU191" s="222" t="s">
        <v>79</v>
      </c>
      <c r="AY191" s="221" t="s">
        <v>154</v>
      </c>
      <c r="BK191" s="223">
        <f>SUM(BK192:BK204)</f>
        <v>0</v>
      </c>
    </row>
    <row r="192" s="2" customFormat="1" ht="24.15" customHeight="1">
      <c r="A192" s="35"/>
      <c r="B192" s="36"/>
      <c r="C192" s="226" t="s">
        <v>321</v>
      </c>
      <c r="D192" s="226" t="s">
        <v>156</v>
      </c>
      <c r="E192" s="227" t="s">
        <v>564</v>
      </c>
      <c r="F192" s="228" t="s">
        <v>565</v>
      </c>
      <c r="G192" s="229" t="s">
        <v>159</v>
      </c>
      <c r="H192" s="230">
        <v>1.4990000000000001</v>
      </c>
      <c r="I192" s="231"/>
      <c r="J192" s="230">
        <f>ROUND(I192*H192,3)</f>
        <v>0</v>
      </c>
      <c r="K192" s="232"/>
      <c r="L192" s="41"/>
      <c r="M192" s="233" t="s">
        <v>1</v>
      </c>
      <c r="N192" s="234" t="s">
        <v>37</v>
      </c>
      <c r="O192" s="94"/>
      <c r="P192" s="235">
        <f>O192*H192</f>
        <v>0</v>
      </c>
      <c r="Q192" s="235">
        <v>0</v>
      </c>
      <c r="R192" s="235">
        <f>Q192*H192</f>
        <v>0</v>
      </c>
      <c r="S192" s="235">
        <v>0</v>
      </c>
      <c r="T192" s="236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37" t="s">
        <v>160</v>
      </c>
      <c r="AT192" s="237" t="s">
        <v>156</v>
      </c>
      <c r="AU192" s="237" t="s">
        <v>161</v>
      </c>
      <c r="AY192" s="14" t="s">
        <v>154</v>
      </c>
      <c r="BE192" s="238">
        <f>IF(N192="základná",J192,0)</f>
        <v>0</v>
      </c>
      <c r="BF192" s="238">
        <f>IF(N192="znížená",J192,0)</f>
        <v>0</v>
      </c>
      <c r="BG192" s="238">
        <f>IF(N192="zákl. prenesená",J192,0)</f>
        <v>0</v>
      </c>
      <c r="BH192" s="238">
        <f>IF(N192="zníž. prenesená",J192,0)</f>
        <v>0</v>
      </c>
      <c r="BI192" s="238">
        <f>IF(N192="nulová",J192,0)</f>
        <v>0</v>
      </c>
      <c r="BJ192" s="14" t="s">
        <v>161</v>
      </c>
      <c r="BK192" s="239">
        <f>ROUND(I192*H192,3)</f>
        <v>0</v>
      </c>
      <c r="BL192" s="14" t="s">
        <v>160</v>
      </c>
      <c r="BM192" s="237" t="s">
        <v>324</v>
      </c>
    </row>
    <row r="193" s="2" customFormat="1" ht="16.5" customHeight="1">
      <c r="A193" s="35"/>
      <c r="B193" s="36"/>
      <c r="C193" s="226" t="s">
        <v>241</v>
      </c>
      <c r="D193" s="226" t="s">
        <v>156</v>
      </c>
      <c r="E193" s="227" t="s">
        <v>566</v>
      </c>
      <c r="F193" s="228" t="s">
        <v>567</v>
      </c>
      <c r="G193" s="229" t="s">
        <v>167</v>
      </c>
      <c r="H193" s="230">
        <v>8.3260000000000005</v>
      </c>
      <c r="I193" s="231"/>
      <c r="J193" s="230">
        <f>ROUND(I193*H193,3)</f>
        <v>0</v>
      </c>
      <c r="K193" s="232"/>
      <c r="L193" s="41"/>
      <c r="M193" s="233" t="s">
        <v>1</v>
      </c>
      <c r="N193" s="234" t="s">
        <v>37</v>
      </c>
      <c r="O193" s="94"/>
      <c r="P193" s="235">
        <f>O193*H193</f>
        <v>0</v>
      </c>
      <c r="Q193" s="235">
        <v>0</v>
      </c>
      <c r="R193" s="235">
        <f>Q193*H193</f>
        <v>0</v>
      </c>
      <c r="S193" s="235">
        <v>0</v>
      </c>
      <c r="T193" s="236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37" t="s">
        <v>160</v>
      </c>
      <c r="AT193" s="237" t="s">
        <v>156</v>
      </c>
      <c r="AU193" s="237" t="s">
        <v>161</v>
      </c>
      <c r="AY193" s="14" t="s">
        <v>154</v>
      </c>
      <c r="BE193" s="238">
        <f>IF(N193="základná",J193,0)</f>
        <v>0</v>
      </c>
      <c r="BF193" s="238">
        <f>IF(N193="znížená",J193,0)</f>
        <v>0</v>
      </c>
      <c r="BG193" s="238">
        <f>IF(N193="zákl. prenesená",J193,0)</f>
        <v>0</v>
      </c>
      <c r="BH193" s="238">
        <f>IF(N193="zníž. prenesená",J193,0)</f>
        <v>0</v>
      </c>
      <c r="BI193" s="238">
        <f>IF(N193="nulová",J193,0)</f>
        <v>0</v>
      </c>
      <c r="BJ193" s="14" t="s">
        <v>161</v>
      </c>
      <c r="BK193" s="239">
        <f>ROUND(I193*H193,3)</f>
        <v>0</v>
      </c>
      <c r="BL193" s="14" t="s">
        <v>160</v>
      </c>
      <c r="BM193" s="237" t="s">
        <v>327</v>
      </c>
    </row>
    <row r="194" s="2" customFormat="1" ht="16.5" customHeight="1">
      <c r="A194" s="35"/>
      <c r="B194" s="36"/>
      <c r="C194" s="226" t="s">
        <v>328</v>
      </c>
      <c r="D194" s="226" t="s">
        <v>156</v>
      </c>
      <c r="E194" s="227" t="s">
        <v>568</v>
      </c>
      <c r="F194" s="228" t="s">
        <v>569</v>
      </c>
      <c r="G194" s="229" t="s">
        <v>167</v>
      </c>
      <c r="H194" s="230">
        <v>8.3260000000000005</v>
      </c>
      <c r="I194" s="231"/>
      <c r="J194" s="230">
        <f>ROUND(I194*H194,3)</f>
        <v>0</v>
      </c>
      <c r="K194" s="232"/>
      <c r="L194" s="41"/>
      <c r="M194" s="233" t="s">
        <v>1</v>
      </c>
      <c r="N194" s="234" t="s">
        <v>37</v>
      </c>
      <c r="O194" s="94"/>
      <c r="P194" s="235">
        <f>O194*H194</f>
        <v>0</v>
      </c>
      <c r="Q194" s="235">
        <v>0</v>
      </c>
      <c r="R194" s="235">
        <f>Q194*H194</f>
        <v>0</v>
      </c>
      <c r="S194" s="235">
        <v>0</v>
      </c>
      <c r="T194" s="236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37" t="s">
        <v>160</v>
      </c>
      <c r="AT194" s="237" t="s">
        <v>156</v>
      </c>
      <c r="AU194" s="237" t="s">
        <v>161</v>
      </c>
      <c r="AY194" s="14" t="s">
        <v>154</v>
      </c>
      <c r="BE194" s="238">
        <f>IF(N194="základná",J194,0)</f>
        <v>0</v>
      </c>
      <c r="BF194" s="238">
        <f>IF(N194="znížená",J194,0)</f>
        <v>0</v>
      </c>
      <c r="BG194" s="238">
        <f>IF(N194="zákl. prenesená",J194,0)</f>
        <v>0</v>
      </c>
      <c r="BH194" s="238">
        <f>IF(N194="zníž. prenesená",J194,0)</f>
        <v>0</v>
      </c>
      <c r="BI194" s="238">
        <f>IF(N194="nulová",J194,0)</f>
        <v>0</v>
      </c>
      <c r="BJ194" s="14" t="s">
        <v>161</v>
      </c>
      <c r="BK194" s="239">
        <f>ROUND(I194*H194,3)</f>
        <v>0</v>
      </c>
      <c r="BL194" s="14" t="s">
        <v>160</v>
      </c>
      <c r="BM194" s="237" t="s">
        <v>331</v>
      </c>
    </row>
    <row r="195" s="2" customFormat="1" ht="24.15" customHeight="1">
      <c r="A195" s="35"/>
      <c r="B195" s="36"/>
      <c r="C195" s="226" t="s">
        <v>245</v>
      </c>
      <c r="D195" s="226" t="s">
        <v>156</v>
      </c>
      <c r="E195" s="227" t="s">
        <v>570</v>
      </c>
      <c r="F195" s="228" t="s">
        <v>571</v>
      </c>
      <c r="G195" s="229" t="s">
        <v>167</v>
      </c>
      <c r="H195" s="230">
        <v>8.3260000000000005</v>
      </c>
      <c r="I195" s="231"/>
      <c r="J195" s="230">
        <f>ROUND(I195*H195,3)</f>
        <v>0</v>
      </c>
      <c r="K195" s="232"/>
      <c r="L195" s="41"/>
      <c r="M195" s="233" t="s">
        <v>1</v>
      </c>
      <c r="N195" s="234" t="s">
        <v>37</v>
      </c>
      <c r="O195" s="94"/>
      <c r="P195" s="235">
        <f>O195*H195</f>
        <v>0</v>
      </c>
      <c r="Q195" s="235">
        <v>0</v>
      </c>
      <c r="R195" s="235">
        <f>Q195*H195</f>
        <v>0</v>
      </c>
      <c r="S195" s="235">
        <v>0</v>
      </c>
      <c r="T195" s="236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37" t="s">
        <v>160</v>
      </c>
      <c r="AT195" s="237" t="s">
        <v>156</v>
      </c>
      <c r="AU195" s="237" t="s">
        <v>161</v>
      </c>
      <c r="AY195" s="14" t="s">
        <v>154</v>
      </c>
      <c r="BE195" s="238">
        <f>IF(N195="základná",J195,0)</f>
        <v>0</v>
      </c>
      <c r="BF195" s="238">
        <f>IF(N195="znížená",J195,0)</f>
        <v>0</v>
      </c>
      <c r="BG195" s="238">
        <f>IF(N195="zákl. prenesená",J195,0)</f>
        <v>0</v>
      </c>
      <c r="BH195" s="238">
        <f>IF(N195="zníž. prenesená",J195,0)</f>
        <v>0</v>
      </c>
      <c r="BI195" s="238">
        <f>IF(N195="nulová",J195,0)</f>
        <v>0</v>
      </c>
      <c r="BJ195" s="14" t="s">
        <v>161</v>
      </c>
      <c r="BK195" s="239">
        <f>ROUND(I195*H195,3)</f>
        <v>0</v>
      </c>
      <c r="BL195" s="14" t="s">
        <v>160</v>
      </c>
      <c r="BM195" s="237" t="s">
        <v>334</v>
      </c>
    </row>
    <row r="196" s="2" customFormat="1" ht="24.15" customHeight="1">
      <c r="A196" s="35"/>
      <c r="B196" s="36"/>
      <c r="C196" s="226" t="s">
        <v>335</v>
      </c>
      <c r="D196" s="226" t="s">
        <v>156</v>
      </c>
      <c r="E196" s="227" t="s">
        <v>572</v>
      </c>
      <c r="F196" s="228" t="s">
        <v>573</v>
      </c>
      <c r="G196" s="229" t="s">
        <v>167</v>
      </c>
      <c r="H196" s="230">
        <v>8.3260000000000005</v>
      </c>
      <c r="I196" s="231"/>
      <c r="J196" s="230">
        <f>ROUND(I196*H196,3)</f>
        <v>0</v>
      </c>
      <c r="K196" s="232"/>
      <c r="L196" s="41"/>
      <c r="M196" s="233" t="s">
        <v>1</v>
      </c>
      <c r="N196" s="234" t="s">
        <v>37</v>
      </c>
      <c r="O196" s="94"/>
      <c r="P196" s="235">
        <f>O196*H196</f>
        <v>0</v>
      </c>
      <c r="Q196" s="235">
        <v>0</v>
      </c>
      <c r="R196" s="235">
        <f>Q196*H196</f>
        <v>0</v>
      </c>
      <c r="S196" s="235">
        <v>0</v>
      </c>
      <c r="T196" s="236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37" t="s">
        <v>160</v>
      </c>
      <c r="AT196" s="237" t="s">
        <v>156</v>
      </c>
      <c r="AU196" s="237" t="s">
        <v>161</v>
      </c>
      <c r="AY196" s="14" t="s">
        <v>154</v>
      </c>
      <c r="BE196" s="238">
        <f>IF(N196="základná",J196,0)</f>
        <v>0</v>
      </c>
      <c r="BF196" s="238">
        <f>IF(N196="znížená",J196,0)</f>
        <v>0</v>
      </c>
      <c r="BG196" s="238">
        <f>IF(N196="zákl. prenesená",J196,0)</f>
        <v>0</v>
      </c>
      <c r="BH196" s="238">
        <f>IF(N196="zníž. prenesená",J196,0)</f>
        <v>0</v>
      </c>
      <c r="BI196" s="238">
        <f>IF(N196="nulová",J196,0)</f>
        <v>0</v>
      </c>
      <c r="BJ196" s="14" t="s">
        <v>161</v>
      </c>
      <c r="BK196" s="239">
        <f>ROUND(I196*H196,3)</f>
        <v>0</v>
      </c>
      <c r="BL196" s="14" t="s">
        <v>160</v>
      </c>
      <c r="BM196" s="237" t="s">
        <v>338</v>
      </c>
    </row>
    <row r="197" s="2" customFormat="1" ht="37.8" customHeight="1">
      <c r="A197" s="35"/>
      <c r="B197" s="36"/>
      <c r="C197" s="226" t="s">
        <v>248</v>
      </c>
      <c r="D197" s="226" t="s">
        <v>156</v>
      </c>
      <c r="E197" s="227" t="s">
        <v>574</v>
      </c>
      <c r="F197" s="228" t="s">
        <v>575</v>
      </c>
      <c r="G197" s="229" t="s">
        <v>191</v>
      </c>
      <c r="H197" s="230">
        <v>1.7629999999999999</v>
      </c>
      <c r="I197" s="231"/>
      <c r="J197" s="230">
        <f>ROUND(I197*H197,3)</f>
        <v>0</v>
      </c>
      <c r="K197" s="232"/>
      <c r="L197" s="41"/>
      <c r="M197" s="233" t="s">
        <v>1</v>
      </c>
      <c r="N197" s="234" t="s">
        <v>37</v>
      </c>
      <c r="O197" s="94"/>
      <c r="P197" s="235">
        <f>O197*H197</f>
        <v>0</v>
      </c>
      <c r="Q197" s="235">
        <v>0</v>
      </c>
      <c r="R197" s="235">
        <f>Q197*H197</f>
        <v>0</v>
      </c>
      <c r="S197" s="235">
        <v>0</v>
      </c>
      <c r="T197" s="236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37" t="s">
        <v>160</v>
      </c>
      <c r="AT197" s="237" t="s">
        <v>156</v>
      </c>
      <c r="AU197" s="237" t="s">
        <v>161</v>
      </c>
      <c r="AY197" s="14" t="s">
        <v>154</v>
      </c>
      <c r="BE197" s="238">
        <f>IF(N197="základná",J197,0)</f>
        <v>0</v>
      </c>
      <c r="BF197" s="238">
        <f>IF(N197="znížená",J197,0)</f>
        <v>0</v>
      </c>
      <c r="BG197" s="238">
        <f>IF(N197="zákl. prenesená",J197,0)</f>
        <v>0</v>
      </c>
      <c r="BH197" s="238">
        <f>IF(N197="zníž. prenesená",J197,0)</f>
        <v>0</v>
      </c>
      <c r="BI197" s="238">
        <f>IF(N197="nulová",J197,0)</f>
        <v>0</v>
      </c>
      <c r="BJ197" s="14" t="s">
        <v>161</v>
      </c>
      <c r="BK197" s="239">
        <f>ROUND(I197*H197,3)</f>
        <v>0</v>
      </c>
      <c r="BL197" s="14" t="s">
        <v>160</v>
      </c>
      <c r="BM197" s="237" t="s">
        <v>341</v>
      </c>
    </row>
    <row r="198" s="2" customFormat="1" ht="33" customHeight="1">
      <c r="A198" s="35"/>
      <c r="B198" s="36"/>
      <c r="C198" s="226" t="s">
        <v>342</v>
      </c>
      <c r="D198" s="226" t="s">
        <v>156</v>
      </c>
      <c r="E198" s="227" t="s">
        <v>576</v>
      </c>
      <c r="F198" s="228" t="s">
        <v>577</v>
      </c>
      <c r="G198" s="229" t="s">
        <v>262</v>
      </c>
      <c r="H198" s="230">
        <v>76</v>
      </c>
      <c r="I198" s="231"/>
      <c r="J198" s="230">
        <f>ROUND(I198*H198,3)</f>
        <v>0</v>
      </c>
      <c r="K198" s="232"/>
      <c r="L198" s="41"/>
      <c r="M198" s="233" t="s">
        <v>1</v>
      </c>
      <c r="N198" s="234" t="s">
        <v>37</v>
      </c>
      <c r="O198" s="94"/>
      <c r="P198" s="235">
        <f>O198*H198</f>
        <v>0</v>
      </c>
      <c r="Q198" s="235">
        <v>0</v>
      </c>
      <c r="R198" s="235">
        <f>Q198*H198</f>
        <v>0</v>
      </c>
      <c r="S198" s="235">
        <v>0</v>
      </c>
      <c r="T198" s="236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37" t="s">
        <v>160</v>
      </c>
      <c r="AT198" s="237" t="s">
        <v>156</v>
      </c>
      <c r="AU198" s="237" t="s">
        <v>161</v>
      </c>
      <c r="AY198" s="14" t="s">
        <v>154</v>
      </c>
      <c r="BE198" s="238">
        <f>IF(N198="základná",J198,0)</f>
        <v>0</v>
      </c>
      <c r="BF198" s="238">
        <f>IF(N198="znížená",J198,0)</f>
        <v>0</v>
      </c>
      <c r="BG198" s="238">
        <f>IF(N198="zákl. prenesená",J198,0)</f>
        <v>0</v>
      </c>
      <c r="BH198" s="238">
        <f>IF(N198="zníž. prenesená",J198,0)</f>
        <v>0</v>
      </c>
      <c r="BI198" s="238">
        <f>IF(N198="nulová",J198,0)</f>
        <v>0</v>
      </c>
      <c r="BJ198" s="14" t="s">
        <v>161</v>
      </c>
      <c r="BK198" s="239">
        <f>ROUND(I198*H198,3)</f>
        <v>0</v>
      </c>
      <c r="BL198" s="14" t="s">
        <v>160</v>
      </c>
      <c r="BM198" s="237" t="s">
        <v>345</v>
      </c>
    </row>
    <row r="199" s="2" customFormat="1" ht="33" customHeight="1">
      <c r="A199" s="35"/>
      <c r="B199" s="36"/>
      <c r="C199" s="226" t="s">
        <v>252</v>
      </c>
      <c r="D199" s="226" t="s">
        <v>156</v>
      </c>
      <c r="E199" s="227" t="s">
        <v>578</v>
      </c>
      <c r="F199" s="228" t="s">
        <v>579</v>
      </c>
      <c r="G199" s="229" t="s">
        <v>159</v>
      </c>
      <c r="H199" s="230">
        <v>0.67500000000000004</v>
      </c>
      <c r="I199" s="231"/>
      <c r="J199" s="230">
        <f>ROUND(I199*H199,3)</f>
        <v>0</v>
      </c>
      <c r="K199" s="232"/>
      <c r="L199" s="41"/>
      <c r="M199" s="233" t="s">
        <v>1</v>
      </c>
      <c r="N199" s="234" t="s">
        <v>37</v>
      </c>
      <c r="O199" s="94"/>
      <c r="P199" s="235">
        <f>O199*H199</f>
        <v>0</v>
      </c>
      <c r="Q199" s="235">
        <v>0</v>
      </c>
      <c r="R199" s="235">
        <f>Q199*H199</f>
        <v>0</v>
      </c>
      <c r="S199" s="235">
        <v>0</v>
      </c>
      <c r="T199" s="236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37" t="s">
        <v>160</v>
      </c>
      <c r="AT199" s="237" t="s">
        <v>156</v>
      </c>
      <c r="AU199" s="237" t="s">
        <v>161</v>
      </c>
      <c r="AY199" s="14" t="s">
        <v>154</v>
      </c>
      <c r="BE199" s="238">
        <f>IF(N199="základná",J199,0)</f>
        <v>0</v>
      </c>
      <c r="BF199" s="238">
        <f>IF(N199="znížená",J199,0)</f>
        <v>0</v>
      </c>
      <c r="BG199" s="238">
        <f>IF(N199="zákl. prenesená",J199,0)</f>
        <v>0</v>
      </c>
      <c r="BH199" s="238">
        <f>IF(N199="zníž. prenesená",J199,0)</f>
        <v>0</v>
      </c>
      <c r="BI199" s="238">
        <f>IF(N199="nulová",J199,0)</f>
        <v>0</v>
      </c>
      <c r="BJ199" s="14" t="s">
        <v>161</v>
      </c>
      <c r="BK199" s="239">
        <f>ROUND(I199*H199,3)</f>
        <v>0</v>
      </c>
      <c r="BL199" s="14" t="s">
        <v>160</v>
      </c>
      <c r="BM199" s="237" t="s">
        <v>348</v>
      </c>
    </row>
    <row r="200" s="2" customFormat="1" ht="24.15" customHeight="1">
      <c r="A200" s="35"/>
      <c r="B200" s="36"/>
      <c r="C200" s="226" t="s">
        <v>349</v>
      </c>
      <c r="D200" s="226" t="s">
        <v>156</v>
      </c>
      <c r="E200" s="227" t="s">
        <v>580</v>
      </c>
      <c r="F200" s="228" t="s">
        <v>581</v>
      </c>
      <c r="G200" s="229" t="s">
        <v>159</v>
      </c>
      <c r="H200" s="230">
        <v>17.225000000000001</v>
      </c>
      <c r="I200" s="231"/>
      <c r="J200" s="230">
        <f>ROUND(I200*H200,3)</f>
        <v>0</v>
      </c>
      <c r="K200" s="232"/>
      <c r="L200" s="41"/>
      <c r="M200" s="233" t="s">
        <v>1</v>
      </c>
      <c r="N200" s="234" t="s">
        <v>37</v>
      </c>
      <c r="O200" s="94"/>
      <c r="P200" s="235">
        <f>O200*H200</f>
        <v>0</v>
      </c>
      <c r="Q200" s="235">
        <v>0</v>
      </c>
      <c r="R200" s="235">
        <f>Q200*H200</f>
        <v>0</v>
      </c>
      <c r="S200" s="235">
        <v>0</v>
      </c>
      <c r="T200" s="236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37" t="s">
        <v>160</v>
      </c>
      <c r="AT200" s="237" t="s">
        <v>156</v>
      </c>
      <c r="AU200" s="237" t="s">
        <v>161</v>
      </c>
      <c r="AY200" s="14" t="s">
        <v>154</v>
      </c>
      <c r="BE200" s="238">
        <f>IF(N200="základná",J200,0)</f>
        <v>0</v>
      </c>
      <c r="BF200" s="238">
        <f>IF(N200="znížená",J200,0)</f>
        <v>0</v>
      </c>
      <c r="BG200" s="238">
        <f>IF(N200="zákl. prenesená",J200,0)</f>
        <v>0</v>
      </c>
      <c r="BH200" s="238">
        <f>IF(N200="zníž. prenesená",J200,0)</f>
        <v>0</v>
      </c>
      <c r="BI200" s="238">
        <f>IF(N200="nulová",J200,0)</f>
        <v>0</v>
      </c>
      <c r="BJ200" s="14" t="s">
        <v>161</v>
      </c>
      <c r="BK200" s="239">
        <f>ROUND(I200*H200,3)</f>
        <v>0</v>
      </c>
      <c r="BL200" s="14" t="s">
        <v>160</v>
      </c>
      <c r="BM200" s="237" t="s">
        <v>352</v>
      </c>
    </row>
    <row r="201" s="2" customFormat="1" ht="24.15" customHeight="1">
      <c r="A201" s="35"/>
      <c r="B201" s="36"/>
      <c r="C201" s="226" t="s">
        <v>255</v>
      </c>
      <c r="D201" s="226" t="s">
        <v>156</v>
      </c>
      <c r="E201" s="227" t="s">
        <v>582</v>
      </c>
      <c r="F201" s="228" t="s">
        <v>583</v>
      </c>
      <c r="G201" s="229" t="s">
        <v>167</v>
      </c>
      <c r="H201" s="230">
        <v>77.829999999999998</v>
      </c>
      <c r="I201" s="231"/>
      <c r="J201" s="230">
        <f>ROUND(I201*H201,3)</f>
        <v>0</v>
      </c>
      <c r="K201" s="232"/>
      <c r="L201" s="41"/>
      <c r="M201" s="233" t="s">
        <v>1</v>
      </c>
      <c r="N201" s="234" t="s">
        <v>37</v>
      </c>
      <c r="O201" s="94"/>
      <c r="P201" s="235">
        <f>O201*H201</f>
        <v>0</v>
      </c>
      <c r="Q201" s="235">
        <v>0</v>
      </c>
      <c r="R201" s="235">
        <f>Q201*H201</f>
        <v>0</v>
      </c>
      <c r="S201" s="235">
        <v>0</v>
      </c>
      <c r="T201" s="236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37" t="s">
        <v>160</v>
      </c>
      <c r="AT201" s="237" t="s">
        <v>156</v>
      </c>
      <c r="AU201" s="237" t="s">
        <v>161</v>
      </c>
      <c r="AY201" s="14" t="s">
        <v>154</v>
      </c>
      <c r="BE201" s="238">
        <f>IF(N201="základná",J201,0)</f>
        <v>0</v>
      </c>
      <c r="BF201" s="238">
        <f>IF(N201="znížená",J201,0)</f>
        <v>0</v>
      </c>
      <c r="BG201" s="238">
        <f>IF(N201="zákl. prenesená",J201,0)</f>
        <v>0</v>
      </c>
      <c r="BH201" s="238">
        <f>IF(N201="zníž. prenesená",J201,0)</f>
        <v>0</v>
      </c>
      <c r="BI201" s="238">
        <f>IF(N201="nulová",J201,0)</f>
        <v>0</v>
      </c>
      <c r="BJ201" s="14" t="s">
        <v>161</v>
      </c>
      <c r="BK201" s="239">
        <f>ROUND(I201*H201,3)</f>
        <v>0</v>
      </c>
      <c r="BL201" s="14" t="s">
        <v>160</v>
      </c>
      <c r="BM201" s="237" t="s">
        <v>355</v>
      </c>
    </row>
    <row r="202" s="2" customFormat="1" ht="24.15" customHeight="1">
      <c r="A202" s="35"/>
      <c r="B202" s="36"/>
      <c r="C202" s="226" t="s">
        <v>356</v>
      </c>
      <c r="D202" s="226" t="s">
        <v>156</v>
      </c>
      <c r="E202" s="227" t="s">
        <v>584</v>
      </c>
      <c r="F202" s="228" t="s">
        <v>585</v>
      </c>
      <c r="G202" s="229" t="s">
        <v>167</v>
      </c>
      <c r="H202" s="230">
        <v>77.829999999999998</v>
      </c>
      <c r="I202" s="231"/>
      <c r="J202" s="230">
        <f>ROUND(I202*H202,3)</f>
        <v>0</v>
      </c>
      <c r="K202" s="232"/>
      <c r="L202" s="41"/>
      <c r="M202" s="233" t="s">
        <v>1</v>
      </c>
      <c r="N202" s="234" t="s">
        <v>37</v>
      </c>
      <c r="O202" s="94"/>
      <c r="P202" s="235">
        <f>O202*H202</f>
        <v>0</v>
      </c>
      <c r="Q202" s="235">
        <v>0</v>
      </c>
      <c r="R202" s="235">
        <f>Q202*H202</f>
        <v>0</v>
      </c>
      <c r="S202" s="235">
        <v>0</v>
      </c>
      <c r="T202" s="236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37" t="s">
        <v>160</v>
      </c>
      <c r="AT202" s="237" t="s">
        <v>156</v>
      </c>
      <c r="AU202" s="237" t="s">
        <v>161</v>
      </c>
      <c r="AY202" s="14" t="s">
        <v>154</v>
      </c>
      <c r="BE202" s="238">
        <f>IF(N202="základná",J202,0)</f>
        <v>0</v>
      </c>
      <c r="BF202" s="238">
        <f>IF(N202="znížená",J202,0)</f>
        <v>0</v>
      </c>
      <c r="BG202" s="238">
        <f>IF(N202="zákl. prenesená",J202,0)</f>
        <v>0</v>
      </c>
      <c r="BH202" s="238">
        <f>IF(N202="zníž. prenesená",J202,0)</f>
        <v>0</v>
      </c>
      <c r="BI202" s="238">
        <f>IF(N202="nulová",J202,0)</f>
        <v>0</v>
      </c>
      <c r="BJ202" s="14" t="s">
        <v>161</v>
      </c>
      <c r="BK202" s="239">
        <f>ROUND(I202*H202,3)</f>
        <v>0</v>
      </c>
      <c r="BL202" s="14" t="s">
        <v>160</v>
      </c>
      <c r="BM202" s="237" t="s">
        <v>359</v>
      </c>
    </row>
    <row r="203" s="2" customFormat="1" ht="33" customHeight="1">
      <c r="A203" s="35"/>
      <c r="B203" s="36"/>
      <c r="C203" s="226" t="s">
        <v>259</v>
      </c>
      <c r="D203" s="226" t="s">
        <v>156</v>
      </c>
      <c r="E203" s="227" t="s">
        <v>586</v>
      </c>
      <c r="F203" s="228" t="s">
        <v>587</v>
      </c>
      <c r="G203" s="229" t="s">
        <v>167</v>
      </c>
      <c r="H203" s="230">
        <v>11.164999999999999</v>
      </c>
      <c r="I203" s="231"/>
      <c r="J203" s="230">
        <f>ROUND(I203*H203,3)</f>
        <v>0</v>
      </c>
      <c r="K203" s="232"/>
      <c r="L203" s="41"/>
      <c r="M203" s="233" t="s">
        <v>1</v>
      </c>
      <c r="N203" s="234" t="s">
        <v>37</v>
      </c>
      <c r="O203" s="94"/>
      <c r="P203" s="235">
        <f>O203*H203</f>
        <v>0</v>
      </c>
      <c r="Q203" s="235">
        <v>0</v>
      </c>
      <c r="R203" s="235">
        <f>Q203*H203</f>
        <v>0</v>
      </c>
      <c r="S203" s="235">
        <v>0</v>
      </c>
      <c r="T203" s="236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37" t="s">
        <v>160</v>
      </c>
      <c r="AT203" s="237" t="s">
        <v>156</v>
      </c>
      <c r="AU203" s="237" t="s">
        <v>161</v>
      </c>
      <c r="AY203" s="14" t="s">
        <v>154</v>
      </c>
      <c r="BE203" s="238">
        <f>IF(N203="základná",J203,0)</f>
        <v>0</v>
      </c>
      <c r="BF203" s="238">
        <f>IF(N203="znížená",J203,0)</f>
        <v>0</v>
      </c>
      <c r="BG203" s="238">
        <f>IF(N203="zákl. prenesená",J203,0)</f>
        <v>0</v>
      </c>
      <c r="BH203" s="238">
        <f>IF(N203="zníž. prenesená",J203,0)</f>
        <v>0</v>
      </c>
      <c r="BI203" s="238">
        <f>IF(N203="nulová",J203,0)</f>
        <v>0</v>
      </c>
      <c r="BJ203" s="14" t="s">
        <v>161</v>
      </c>
      <c r="BK203" s="239">
        <f>ROUND(I203*H203,3)</f>
        <v>0</v>
      </c>
      <c r="BL203" s="14" t="s">
        <v>160</v>
      </c>
      <c r="BM203" s="237" t="s">
        <v>362</v>
      </c>
    </row>
    <row r="204" s="2" customFormat="1" ht="21.75" customHeight="1">
      <c r="A204" s="35"/>
      <c r="B204" s="36"/>
      <c r="C204" s="240" t="s">
        <v>363</v>
      </c>
      <c r="D204" s="240" t="s">
        <v>195</v>
      </c>
      <c r="E204" s="241" t="s">
        <v>588</v>
      </c>
      <c r="F204" s="242" t="s">
        <v>589</v>
      </c>
      <c r="G204" s="243" t="s">
        <v>167</v>
      </c>
      <c r="H204" s="244">
        <v>11.723000000000001</v>
      </c>
      <c r="I204" s="245"/>
      <c r="J204" s="244">
        <f>ROUND(I204*H204,3)</f>
        <v>0</v>
      </c>
      <c r="K204" s="246"/>
      <c r="L204" s="247"/>
      <c r="M204" s="248" t="s">
        <v>1</v>
      </c>
      <c r="N204" s="249" t="s">
        <v>37</v>
      </c>
      <c r="O204" s="94"/>
      <c r="P204" s="235">
        <f>O204*H204</f>
        <v>0</v>
      </c>
      <c r="Q204" s="235">
        <v>0</v>
      </c>
      <c r="R204" s="235">
        <f>Q204*H204</f>
        <v>0</v>
      </c>
      <c r="S204" s="235">
        <v>0</v>
      </c>
      <c r="T204" s="236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37" t="s">
        <v>171</v>
      </c>
      <c r="AT204" s="237" t="s">
        <v>195</v>
      </c>
      <c r="AU204" s="237" t="s">
        <v>161</v>
      </c>
      <c r="AY204" s="14" t="s">
        <v>154</v>
      </c>
      <c r="BE204" s="238">
        <f>IF(N204="základná",J204,0)</f>
        <v>0</v>
      </c>
      <c r="BF204" s="238">
        <f>IF(N204="znížená",J204,0)</f>
        <v>0</v>
      </c>
      <c r="BG204" s="238">
        <f>IF(N204="zákl. prenesená",J204,0)</f>
        <v>0</v>
      </c>
      <c r="BH204" s="238">
        <f>IF(N204="zníž. prenesená",J204,0)</f>
        <v>0</v>
      </c>
      <c r="BI204" s="238">
        <f>IF(N204="nulová",J204,0)</f>
        <v>0</v>
      </c>
      <c r="BJ204" s="14" t="s">
        <v>161</v>
      </c>
      <c r="BK204" s="239">
        <f>ROUND(I204*H204,3)</f>
        <v>0</v>
      </c>
      <c r="BL204" s="14" t="s">
        <v>160</v>
      </c>
      <c r="BM204" s="237" t="s">
        <v>366</v>
      </c>
    </row>
    <row r="205" s="12" customFormat="1" ht="22.8" customHeight="1">
      <c r="A205" s="12"/>
      <c r="B205" s="210"/>
      <c r="C205" s="211"/>
      <c r="D205" s="212" t="s">
        <v>70</v>
      </c>
      <c r="E205" s="224" t="s">
        <v>168</v>
      </c>
      <c r="F205" s="224" t="s">
        <v>590</v>
      </c>
      <c r="G205" s="211"/>
      <c r="H205" s="211"/>
      <c r="I205" s="214"/>
      <c r="J205" s="225">
        <f>BK205</f>
        <v>0</v>
      </c>
      <c r="K205" s="211"/>
      <c r="L205" s="216"/>
      <c r="M205" s="217"/>
      <c r="N205" s="218"/>
      <c r="O205" s="218"/>
      <c r="P205" s="219">
        <f>SUM(P206:P233)</f>
        <v>0</v>
      </c>
      <c r="Q205" s="218"/>
      <c r="R205" s="219">
        <f>SUM(R206:R233)</f>
        <v>0</v>
      </c>
      <c r="S205" s="218"/>
      <c r="T205" s="220">
        <f>SUM(T206:T233)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21" t="s">
        <v>79</v>
      </c>
      <c r="AT205" s="222" t="s">
        <v>70</v>
      </c>
      <c r="AU205" s="222" t="s">
        <v>79</v>
      </c>
      <c r="AY205" s="221" t="s">
        <v>154</v>
      </c>
      <c r="BK205" s="223">
        <f>SUM(BK206:BK233)</f>
        <v>0</v>
      </c>
    </row>
    <row r="206" s="2" customFormat="1" ht="24.15" customHeight="1">
      <c r="A206" s="35"/>
      <c r="B206" s="36"/>
      <c r="C206" s="226" t="s">
        <v>263</v>
      </c>
      <c r="D206" s="226" t="s">
        <v>156</v>
      </c>
      <c r="E206" s="227" t="s">
        <v>591</v>
      </c>
      <c r="F206" s="228" t="s">
        <v>592</v>
      </c>
      <c r="G206" s="229" t="s">
        <v>167</v>
      </c>
      <c r="H206" s="230">
        <v>187.66300000000001</v>
      </c>
      <c r="I206" s="231"/>
      <c r="J206" s="230">
        <f>ROUND(I206*H206,3)</f>
        <v>0</v>
      </c>
      <c r="K206" s="232"/>
      <c r="L206" s="41"/>
      <c r="M206" s="233" t="s">
        <v>1</v>
      </c>
      <c r="N206" s="234" t="s">
        <v>37</v>
      </c>
      <c r="O206" s="94"/>
      <c r="P206" s="235">
        <f>O206*H206</f>
        <v>0</v>
      </c>
      <c r="Q206" s="235">
        <v>0</v>
      </c>
      <c r="R206" s="235">
        <f>Q206*H206</f>
        <v>0</v>
      </c>
      <c r="S206" s="235">
        <v>0</v>
      </c>
      <c r="T206" s="236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37" t="s">
        <v>160</v>
      </c>
      <c r="AT206" s="237" t="s">
        <v>156</v>
      </c>
      <c r="AU206" s="237" t="s">
        <v>161</v>
      </c>
      <c r="AY206" s="14" t="s">
        <v>154</v>
      </c>
      <c r="BE206" s="238">
        <f>IF(N206="základná",J206,0)</f>
        <v>0</v>
      </c>
      <c r="BF206" s="238">
        <f>IF(N206="znížená",J206,0)</f>
        <v>0</v>
      </c>
      <c r="BG206" s="238">
        <f>IF(N206="zákl. prenesená",J206,0)</f>
        <v>0</v>
      </c>
      <c r="BH206" s="238">
        <f>IF(N206="zníž. prenesená",J206,0)</f>
        <v>0</v>
      </c>
      <c r="BI206" s="238">
        <f>IF(N206="nulová",J206,0)</f>
        <v>0</v>
      </c>
      <c r="BJ206" s="14" t="s">
        <v>161</v>
      </c>
      <c r="BK206" s="239">
        <f>ROUND(I206*H206,3)</f>
        <v>0</v>
      </c>
      <c r="BL206" s="14" t="s">
        <v>160</v>
      </c>
      <c r="BM206" s="237" t="s">
        <v>370</v>
      </c>
    </row>
    <row r="207" s="2" customFormat="1" ht="33" customHeight="1">
      <c r="A207" s="35"/>
      <c r="B207" s="36"/>
      <c r="C207" s="226" t="s">
        <v>371</v>
      </c>
      <c r="D207" s="226" t="s">
        <v>156</v>
      </c>
      <c r="E207" s="227" t="s">
        <v>593</v>
      </c>
      <c r="F207" s="228" t="s">
        <v>594</v>
      </c>
      <c r="G207" s="229" t="s">
        <v>167</v>
      </c>
      <c r="H207" s="230">
        <v>724.99000000000001</v>
      </c>
      <c r="I207" s="231"/>
      <c r="J207" s="230">
        <f>ROUND(I207*H207,3)</f>
        <v>0</v>
      </c>
      <c r="K207" s="232"/>
      <c r="L207" s="41"/>
      <c r="M207" s="233" t="s">
        <v>1</v>
      </c>
      <c r="N207" s="234" t="s">
        <v>37</v>
      </c>
      <c r="O207" s="94"/>
      <c r="P207" s="235">
        <f>O207*H207</f>
        <v>0</v>
      </c>
      <c r="Q207" s="235">
        <v>0</v>
      </c>
      <c r="R207" s="235">
        <f>Q207*H207</f>
        <v>0</v>
      </c>
      <c r="S207" s="235">
        <v>0</v>
      </c>
      <c r="T207" s="236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37" t="s">
        <v>160</v>
      </c>
      <c r="AT207" s="237" t="s">
        <v>156</v>
      </c>
      <c r="AU207" s="237" t="s">
        <v>161</v>
      </c>
      <c r="AY207" s="14" t="s">
        <v>154</v>
      </c>
      <c r="BE207" s="238">
        <f>IF(N207="základná",J207,0)</f>
        <v>0</v>
      </c>
      <c r="BF207" s="238">
        <f>IF(N207="znížená",J207,0)</f>
        <v>0</v>
      </c>
      <c r="BG207" s="238">
        <f>IF(N207="zákl. prenesená",J207,0)</f>
        <v>0</v>
      </c>
      <c r="BH207" s="238">
        <f>IF(N207="zníž. prenesená",J207,0)</f>
        <v>0</v>
      </c>
      <c r="BI207" s="238">
        <f>IF(N207="nulová",J207,0)</f>
        <v>0</v>
      </c>
      <c r="BJ207" s="14" t="s">
        <v>161</v>
      </c>
      <c r="BK207" s="239">
        <f>ROUND(I207*H207,3)</f>
        <v>0</v>
      </c>
      <c r="BL207" s="14" t="s">
        <v>160</v>
      </c>
      <c r="BM207" s="237" t="s">
        <v>374</v>
      </c>
    </row>
    <row r="208" s="2" customFormat="1" ht="24.15" customHeight="1">
      <c r="A208" s="35"/>
      <c r="B208" s="36"/>
      <c r="C208" s="226" t="s">
        <v>267</v>
      </c>
      <c r="D208" s="226" t="s">
        <v>156</v>
      </c>
      <c r="E208" s="227" t="s">
        <v>595</v>
      </c>
      <c r="F208" s="228" t="s">
        <v>596</v>
      </c>
      <c r="G208" s="229" t="s">
        <v>167</v>
      </c>
      <c r="H208" s="230">
        <v>724.99000000000001</v>
      </c>
      <c r="I208" s="231"/>
      <c r="J208" s="230">
        <f>ROUND(I208*H208,3)</f>
        <v>0</v>
      </c>
      <c r="K208" s="232"/>
      <c r="L208" s="41"/>
      <c r="M208" s="233" t="s">
        <v>1</v>
      </c>
      <c r="N208" s="234" t="s">
        <v>37</v>
      </c>
      <c r="O208" s="94"/>
      <c r="P208" s="235">
        <f>O208*H208</f>
        <v>0</v>
      </c>
      <c r="Q208" s="235">
        <v>0</v>
      </c>
      <c r="R208" s="235">
        <f>Q208*H208</f>
        <v>0</v>
      </c>
      <c r="S208" s="235">
        <v>0</v>
      </c>
      <c r="T208" s="236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37" t="s">
        <v>160</v>
      </c>
      <c r="AT208" s="237" t="s">
        <v>156</v>
      </c>
      <c r="AU208" s="237" t="s">
        <v>161</v>
      </c>
      <c r="AY208" s="14" t="s">
        <v>154</v>
      </c>
      <c r="BE208" s="238">
        <f>IF(N208="základná",J208,0)</f>
        <v>0</v>
      </c>
      <c r="BF208" s="238">
        <f>IF(N208="znížená",J208,0)</f>
        <v>0</v>
      </c>
      <c r="BG208" s="238">
        <f>IF(N208="zákl. prenesená",J208,0)</f>
        <v>0</v>
      </c>
      <c r="BH208" s="238">
        <f>IF(N208="zníž. prenesená",J208,0)</f>
        <v>0</v>
      </c>
      <c r="BI208" s="238">
        <f>IF(N208="nulová",J208,0)</f>
        <v>0</v>
      </c>
      <c r="BJ208" s="14" t="s">
        <v>161</v>
      </c>
      <c r="BK208" s="239">
        <f>ROUND(I208*H208,3)</f>
        <v>0</v>
      </c>
      <c r="BL208" s="14" t="s">
        <v>160</v>
      </c>
      <c r="BM208" s="237" t="s">
        <v>379</v>
      </c>
    </row>
    <row r="209" s="2" customFormat="1" ht="37.8" customHeight="1">
      <c r="A209" s="35"/>
      <c r="B209" s="36"/>
      <c r="C209" s="226" t="s">
        <v>380</v>
      </c>
      <c r="D209" s="226" t="s">
        <v>156</v>
      </c>
      <c r="E209" s="227" t="s">
        <v>597</v>
      </c>
      <c r="F209" s="228" t="s">
        <v>598</v>
      </c>
      <c r="G209" s="229" t="s">
        <v>167</v>
      </c>
      <c r="H209" s="230">
        <v>1959.999</v>
      </c>
      <c r="I209" s="231"/>
      <c r="J209" s="230">
        <f>ROUND(I209*H209,3)</f>
        <v>0</v>
      </c>
      <c r="K209" s="232"/>
      <c r="L209" s="41"/>
      <c r="M209" s="233" t="s">
        <v>1</v>
      </c>
      <c r="N209" s="234" t="s">
        <v>37</v>
      </c>
      <c r="O209" s="94"/>
      <c r="P209" s="235">
        <f>O209*H209</f>
        <v>0</v>
      </c>
      <c r="Q209" s="235">
        <v>0</v>
      </c>
      <c r="R209" s="235">
        <f>Q209*H209</f>
        <v>0</v>
      </c>
      <c r="S209" s="235">
        <v>0</v>
      </c>
      <c r="T209" s="236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37" t="s">
        <v>160</v>
      </c>
      <c r="AT209" s="237" t="s">
        <v>156</v>
      </c>
      <c r="AU209" s="237" t="s">
        <v>161</v>
      </c>
      <c r="AY209" s="14" t="s">
        <v>154</v>
      </c>
      <c r="BE209" s="238">
        <f>IF(N209="základná",J209,0)</f>
        <v>0</v>
      </c>
      <c r="BF209" s="238">
        <f>IF(N209="znížená",J209,0)</f>
        <v>0</v>
      </c>
      <c r="BG209" s="238">
        <f>IF(N209="zákl. prenesená",J209,0)</f>
        <v>0</v>
      </c>
      <c r="BH209" s="238">
        <f>IF(N209="zníž. prenesená",J209,0)</f>
        <v>0</v>
      </c>
      <c r="BI209" s="238">
        <f>IF(N209="nulová",J209,0)</f>
        <v>0</v>
      </c>
      <c r="BJ209" s="14" t="s">
        <v>161</v>
      </c>
      <c r="BK209" s="239">
        <f>ROUND(I209*H209,3)</f>
        <v>0</v>
      </c>
      <c r="BL209" s="14" t="s">
        <v>160</v>
      </c>
      <c r="BM209" s="237" t="s">
        <v>383</v>
      </c>
    </row>
    <row r="210" s="2" customFormat="1" ht="33" customHeight="1">
      <c r="A210" s="35"/>
      <c r="B210" s="36"/>
      <c r="C210" s="226" t="s">
        <v>270</v>
      </c>
      <c r="D210" s="226" t="s">
        <v>156</v>
      </c>
      <c r="E210" s="227" t="s">
        <v>599</v>
      </c>
      <c r="F210" s="228" t="s">
        <v>600</v>
      </c>
      <c r="G210" s="229" t="s">
        <v>167</v>
      </c>
      <c r="H210" s="230">
        <v>2039.694</v>
      </c>
      <c r="I210" s="231"/>
      <c r="J210" s="230">
        <f>ROUND(I210*H210,3)</f>
        <v>0</v>
      </c>
      <c r="K210" s="232"/>
      <c r="L210" s="41"/>
      <c r="M210" s="233" t="s">
        <v>1</v>
      </c>
      <c r="N210" s="234" t="s">
        <v>37</v>
      </c>
      <c r="O210" s="94"/>
      <c r="P210" s="235">
        <f>O210*H210</f>
        <v>0</v>
      </c>
      <c r="Q210" s="235">
        <v>0</v>
      </c>
      <c r="R210" s="235">
        <f>Q210*H210</f>
        <v>0</v>
      </c>
      <c r="S210" s="235">
        <v>0</v>
      </c>
      <c r="T210" s="236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37" t="s">
        <v>160</v>
      </c>
      <c r="AT210" s="237" t="s">
        <v>156</v>
      </c>
      <c r="AU210" s="237" t="s">
        <v>161</v>
      </c>
      <c r="AY210" s="14" t="s">
        <v>154</v>
      </c>
      <c r="BE210" s="238">
        <f>IF(N210="základná",J210,0)</f>
        <v>0</v>
      </c>
      <c r="BF210" s="238">
        <f>IF(N210="znížená",J210,0)</f>
        <v>0</v>
      </c>
      <c r="BG210" s="238">
        <f>IF(N210="zákl. prenesená",J210,0)</f>
        <v>0</v>
      </c>
      <c r="BH210" s="238">
        <f>IF(N210="zníž. prenesená",J210,0)</f>
        <v>0</v>
      </c>
      <c r="BI210" s="238">
        <f>IF(N210="nulová",J210,0)</f>
        <v>0</v>
      </c>
      <c r="BJ210" s="14" t="s">
        <v>161</v>
      </c>
      <c r="BK210" s="239">
        <f>ROUND(I210*H210,3)</f>
        <v>0</v>
      </c>
      <c r="BL210" s="14" t="s">
        <v>160</v>
      </c>
      <c r="BM210" s="237" t="s">
        <v>390</v>
      </c>
    </row>
    <row r="211" s="2" customFormat="1" ht="37.8" customHeight="1">
      <c r="A211" s="35"/>
      <c r="B211" s="36"/>
      <c r="C211" s="226" t="s">
        <v>391</v>
      </c>
      <c r="D211" s="226" t="s">
        <v>156</v>
      </c>
      <c r="E211" s="227" t="s">
        <v>601</v>
      </c>
      <c r="F211" s="228" t="s">
        <v>602</v>
      </c>
      <c r="G211" s="229" t="s">
        <v>167</v>
      </c>
      <c r="H211" s="230">
        <v>622.03499999999997</v>
      </c>
      <c r="I211" s="231"/>
      <c r="J211" s="230">
        <f>ROUND(I211*H211,3)</f>
        <v>0</v>
      </c>
      <c r="K211" s="232"/>
      <c r="L211" s="41"/>
      <c r="M211" s="233" t="s">
        <v>1</v>
      </c>
      <c r="N211" s="234" t="s">
        <v>37</v>
      </c>
      <c r="O211" s="94"/>
      <c r="P211" s="235">
        <f>O211*H211</f>
        <v>0</v>
      </c>
      <c r="Q211" s="235">
        <v>0</v>
      </c>
      <c r="R211" s="235">
        <f>Q211*H211</f>
        <v>0</v>
      </c>
      <c r="S211" s="235">
        <v>0</v>
      </c>
      <c r="T211" s="236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37" t="s">
        <v>160</v>
      </c>
      <c r="AT211" s="237" t="s">
        <v>156</v>
      </c>
      <c r="AU211" s="237" t="s">
        <v>161</v>
      </c>
      <c r="AY211" s="14" t="s">
        <v>154</v>
      </c>
      <c r="BE211" s="238">
        <f>IF(N211="základná",J211,0)</f>
        <v>0</v>
      </c>
      <c r="BF211" s="238">
        <f>IF(N211="znížená",J211,0)</f>
        <v>0</v>
      </c>
      <c r="BG211" s="238">
        <f>IF(N211="zákl. prenesená",J211,0)</f>
        <v>0</v>
      </c>
      <c r="BH211" s="238">
        <f>IF(N211="zníž. prenesená",J211,0)</f>
        <v>0</v>
      </c>
      <c r="BI211" s="238">
        <f>IF(N211="nulová",J211,0)</f>
        <v>0</v>
      </c>
      <c r="BJ211" s="14" t="s">
        <v>161</v>
      </c>
      <c r="BK211" s="239">
        <f>ROUND(I211*H211,3)</f>
        <v>0</v>
      </c>
      <c r="BL211" s="14" t="s">
        <v>160</v>
      </c>
      <c r="BM211" s="237" t="s">
        <v>394</v>
      </c>
    </row>
    <row r="212" s="2" customFormat="1" ht="24.15" customHeight="1">
      <c r="A212" s="35"/>
      <c r="B212" s="36"/>
      <c r="C212" s="226" t="s">
        <v>274</v>
      </c>
      <c r="D212" s="226" t="s">
        <v>156</v>
      </c>
      <c r="E212" s="227" t="s">
        <v>603</v>
      </c>
      <c r="F212" s="228" t="s">
        <v>604</v>
      </c>
      <c r="G212" s="229" t="s">
        <v>167</v>
      </c>
      <c r="H212" s="230">
        <v>1055.9300000000001</v>
      </c>
      <c r="I212" s="231"/>
      <c r="J212" s="230">
        <f>ROUND(I212*H212,3)</f>
        <v>0</v>
      </c>
      <c r="K212" s="232"/>
      <c r="L212" s="41"/>
      <c r="M212" s="233" t="s">
        <v>1</v>
      </c>
      <c r="N212" s="234" t="s">
        <v>37</v>
      </c>
      <c r="O212" s="94"/>
      <c r="P212" s="235">
        <f>O212*H212</f>
        <v>0</v>
      </c>
      <c r="Q212" s="235">
        <v>0</v>
      </c>
      <c r="R212" s="235">
        <f>Q212*H212</f>
        <v>0</v>
      </c>
      <c r="S212" s="235">
        <v>0</v>
      </c>
      <c r="T212" s="236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37" t="s">
        <v>160</v>
      </c>
      <c r="AT212" s="237" t="s">
        <v>156</v>
      </c>
      <c r="AU212" s="237" t="s">
        <v>161</v>
      </c>
      <c r="AY212" s="14" t="s">
        <v>154</v>
      </c>
      <c r="BE212" s="238">
        <f>IF(N212="základná",J212,0)</f>
        <v>0</v>
      </c>
      <c r="BF212" s="238">
        <f>IF(N212="znížená",J212,0)</f>
        <v>0</v>
      </c>
      <c r="BG212" s="238">
        <f>IF(N212="zákl. prenesená",J212,0)</f>
        <v>0</v>
      </c>
      <c r="BH212" s="238">
        <f>IF(N212="zníž. prenesená",J212,0)</f>
        <v>0</v>
      </c>
      <c r="BI212" s="238">
        <f>IF(N212="nulová",J212,0)</f>
        <v>0</v>
      </c>
      <c r="BJ212" s="14" t="s">
        <v>161</v>
      </c>
      <c r="BK212" s="239">
        <f>ROUND(I212*H212,3)</f>
        <v>0</v>
      </c>
      <c r="BL212" s="14" t="s">
        <v>160</v>
      </c>
      <c r="BM212" s="237" t="s">
        <v>399</v>
      </c>
    </row>
    <row r="213" s="2" customFormat="1" ht="24.15" customHeight="1">
      <c r="A213" s="35"/>
      <c r="B213" s="36"/>
      <c r="C213" s="226" t="s">
        <v>402</v>
      </c>
      <c r="D213" s="226" t="s">
        <v>156</v>
      </c>
      <c r="E213" s="227" t="s">
        <v>605</v>
      </c>
      <c r="F213" s="228" t="s">
        <v>606</v>
      </c>
      <c r="G213" s="229" t="s">
        <v>167</v>
      </c>
      <c r="H213" s="230">
        <v>1055.9300000000001</v>
      </c>
      <c r="I213" s="231"/>
      <c r="J213" s="230">
        <f>ROUND(I213*H213,3)</f>
        <v>0</v>
      </c>
      <c r="K213" s="232"/>
      <c r="L213" s="41"/>
      <c r="M213" s="233" t="s">
        <v>1</v>
      </c>
      <c r="N213" s="234" t="s">
        <v>37</v>
      </c>
      <c r="O213" s="94"/>
      <c r="P213" s="235">
        <f>O213*H213</f>
        <v>0</v>
      </c>
      <c r="Q213" s="235">
        <v>0</v>
      </c>
      <c r="R213" s="235">
        <f>Q213*H213</f>
        <v>0</v>
      </c>
      <c r="S213" s="235">
        <v>0</v>
      </c>
      <c r="T213" s="236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37" t="s">
        <v>160</v>
      </c>
      <c r="AT213" s="237" t="s">
        <v>156</v>
      </c>
      <c r="AU213" s="237" t="s">
        <v>161</v>
      </c>
      <c r="AY213" s="14" t="s">
        <v>154</v>
      </c>
      <c r="BE213" s="238">
        <f>IF(N213="základná",J213,0)</f>
        <v>0</v>
      </c>
      <c r="BF213" s="238">
        <f>IF(N213="znížená",J213,0)</f>
        <v>0</v>
      </c>
      <c r="BG213" s="238">
        <f>IF(N213="zákl. prenesená",J213,0)</f>
        <v>0</v>
      </c>
      <c r="BH213" s="238">
        <f>IF(N213="zníž. prenesená",J213,0)</f>
        <v>0</v>
      </c>
      <c r="BI213" s="238">
        <f>IF(N213="nulová",J213,0)</f>
        <v>0</v>
      </c>
      <c r="BJ213" s="14" t="s">
        <v>161</v>
      </c>
      <c r="BK213" s="239">
        <f>ROUND(I213*H213,3)</f>
        <v>0</v>
      </c>
      <c r="BL213" s="14" t="s">
        <v>160</v>
      </c>
      <c r="BM213" s="237" t="s">
        <v>405</v>
      </c>
    </row>
    <row r="214" s="2" customFormat="1" ht="33" customHeight="1">
      <c r="A214" s="35"/>
      <c r="B214" s="36"/>
      <c r="C214" s="226" t="s">
        <v>277</v>
      </c>
      <c r="D214" s="226" t="s">
        <v>156</v>
      </c>
      <c r="E214" s="227" t="s">
        <v>607</v>
      </c>
      <c r="F214" s="228" t="s">
        <v>608</v>
      </c>
      <c r="G214" s="229" t="s">
        <v>167</v>
      </c>
      <c r="H214" s="230">
        <v>2661.7289999999998</v>
      </c>
      <c r="I214" s="231"/>
      <c r="J214" s="230">
        <f>ROUND(I214*H214,3)</f>
        <v>0</v>
      </c>
      <c r="K214" s="232"/>
      <c r="L214" s="41"/>
      <c r="M214" s="233" t="s">
        <v>1</v>
      </c>
      <c r="N214" s="234" t="s">
        <v>37</v>
      </c>
      <c r="O214" s="94"/>
      <c r="P214" s="235">
        <f>O214*H214</f>
        <v>0</v>
      </c>
      <c r="Q214" s="235">
        <v>0</v>
      </c>
      <c r="R214" s="235">
        <f>Q214*H214</f>
        <v>0</v>
      </c>
      <c r="S214" s="235">
        <v>0</v>
      </c>
      <c r="T214" s="236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37" t="s">
        <v>160</v>
      </c>
      <c r="AT214" s="237" t="s">
        <v>156</v>
      </c>
      <c r="AU214" s="237" t="s">
        <v>161</v>
      </c>
      <c r="AY214" s="14" t="s">
        <v>154</v>
      </c>
      <c r="BE214" s="238">
        <f>IF(N214="základná",J214,0)</f>
        <v>0</v>
      </c>
      <c r="BF214" s="238">
        <f>IF(N214="znížená",J214,0)</f>
        <v>0</v>
      </c>
      <c r="BG214" s="238">
        <f>IF(N214="zákl. prenesená",J214,0)</f>
        <v>0</v>
      </c>
      <c r="BH214" s="238">
        <f>IF(N214="zníž. prenesená",J214,0)</f>
        <v>0</v>
      </c>
      <c r="BI214" s="238">
        <f>IF(N214="nulová",J214,0)</f>
        <v>0</v>
      </c>
      <c r="BJ214" s="14" t="s">
        <v>161</v>
      </c>
      <c r="BK214" s="239">
        <f>ROUND(I214*H214,3)</f>
        <v>0</v>
      </c>
      <c r="BL214" s="14" t="s">
        <v>160</v>
      </c>
      <c r="BM214" s="237" t="s">
        <v>408</v>
      </c>
    </row>
    <row r="215" s="2" customFormat="1" ht="24.15" customHeight="1">
      <c r="A215" s="35"/>
      <c r="B215" s="36"/>
      <c r="C215" s="226" t="s">
        <v>409</v>
      </c>
      <c r="D215" s="226" t="s">
        <v>156</v>
      </c>
      <c r="E215" s="227" t="s">
        <v>609</v>
      </c>
      <c r="F215" s="228" t="s">
        <v>610</v>
      </c>
      <c r="G215" s="229" t="s">
        <v>167</v>
      </c>
      <c r="H215" s="230">
        <v>1959.999</v>
      </c>
      <c r="I215" s="231"/>
      <c r="J215" s="230">
        <f>ROUND(I215*H215,3)</f>
        <v>0</v>
      </c>
      <c r="K215" s="232"/>
      <c r="L215" s="41"/>
      <c r="M215" s="233" t="s">
        <v>1</v>
      </c>
      <c r="N215" s="234" t="s">
        <v>37</v>
      </c>
      <c r="O215" s="94"/>
      <c r="P215" s="235">
        <f>O215*H215</f>
        <v>0</v>
      </c>
      <c r="Q215" s="235">
        <v>0</v>
      </c>
      <c r="R215" s="235">
        <f>Q215*H215</f>
        <v>0</v>
      </c>
      <c r="S215" s="235">
        <v>0</v>
      </c>
      <c r="T215" s="236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37" t="s">
        <v>160</v>
      </c>
      <c r="AT215" s="237" t="s">
        <v>156</v>
      </c>
      <c r="AU215" s="237" t="s">
        <v>161</v>
      </c>
      <c r="AY215" s="14" t="s">
        <v>154</v>
      </c>
      <c r="BE215" s="238">
        <f>IF(N215="základná",J215,0)</f>
        <v>0</v>
      </c>
      <c r="BF215" s="238">
        <f>IF(N215="znížená",J215,0)</f>
        <v>0</v>
      </c>
      <c r="BG215" s="238">
        <f>IF(N215="zákl. prenesená",J215,0)</f>
        <v>0</v>
      </c>
      <c r="BH215" s="238">
        <f>IF(N215="zníž. prenesená",J215,0)</f>
        <v>0</v>
      </c>
      <c r="BI215" s="238">
        <f>IF(N215="nulová",J215,0)</f>
        <v>0</v>
      </c>
      <c r="BJ215" s="14" t="s">
        <v>161</v>
      </c>
      <c r="BK215" s="239">
        <f>ROUND(I215*H215,3)</f>
        <v>0</v>
      </c>
      <c r="BL215" s="14" t="s">
        <v>160</v>
      </c>
      <c r="BM215" s="237" t="s">
        <v>412</v>
      </c>
    </row>
    <row r="216" s="2" customFormat="1" ht="24.15" customHeight="1">
      <c r="A216" s="35"/>
      <c r="B216" s="36"/>
      <c r="C216" s="226" t="s">
        <v>281</v>
      </c>
      <c r="D216" s="226" t="s">
        <v>156</v>
      </c>
      <c r="E216" s="227" t="s">
        <v>611</v>
      </c>
      <c r="F216" s="228" t="s">
        <v>612</v>
      </c>
      <c r="G216" s="229" t="s">
        <v>309</v>
      </c>
      <c r="H216" s="230">
        <v>404.517</v>
      </c>
      <c r="I216" s="231"/>
      <c r="J216" s="230">
        <f>ROUND(I216*H216,3)</f>
        <v>0</v>
      </c>
      <c r="K216" s="232"/>
      <c r="L216" s="41"/>
      <c r="M216" s="233" t="s">
        <v>1</v>
      </c>
      <c r="N216" s="234" t="s">
        <v>37</v>
      </c>
      <c r="O216" s="94"/>
      <c r="P216" s="235">
        <f>O216*H216</f>
        <v>0</v>
      </c>
      <c r="Q216" s="235">
        <v>0</v>
      </c>
      <c r="R216" s="235">
        <f>Q216*H216</f>
        <v>0</v>
      </c>
      <c r="S216" s="235">
        <v>0</v>
      </c>
      <c r="T216" s="236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37" t="s">
        <v>160</v>
      </c>
      <c r="AT216" s="237" t="s">
        <v>156</v>
      </c>
      <c r="AU216" s="237" t="s">
        <v>161</v>
      </c>
      <c r="AY216" s="14" t="s">
        <v>154</v>
      </c>
      <c r="BE216" s="238">
        <f>IF(N216="základná",J216,0)</f>
        <v>0</v>
      </c>
      <c r="BF216" s="238">
        <f>IF(N216="znížená",J216,0)</f>
        <v>0</v>
      </c>
      <c r="BG216" s="238">
        <f>IF(N216="zákl. prenesená",J216,0)</f>
        <v>0</v>
      </c>
      <c r="BH216" s="238">
        <f>IF(N216="zníž. prenesená",J216,0)</f>
        <v>0</v>
      </c>
      <c r="BI216" s="238">
        <f>IF(N216="nulová",J216,0)</f>
        <v>0</v>
      </c>
      <c r="BJ216" s="14" t="s">
        <v>161</v>
      </c>
      <c r="BK216" s="239">
        <f>ROUND(I216*H216,3)</f>
        <v>0</v>
      </c>
      <c r="BL216" s="14" t="s">
        <v>160</v>
      </c>
      <c r="BM216" s="237" t="s">
        <v>417</v>
      </c>
    </row>
    <row r="217" s="2" customFormat="1" ht="24.15" customHeight="1">
      <c r="A217" s="35"/>
      <c r="B217" s="36"/>
      <c r="C217" s="226" t="s">
        <v>418</v>
      </c>
      <c r="D217" s="226" t="s">
        <v>156</v>
      </c>
      <c r="E217" s="227" t="s">
        <v>613</v>
      </c>
      <c r="F217" s="228" t="s">
        <v>614</v>
      </c>
      <c r="G217" s="229" t="s">
        <v>167</v>
      </c>
      <c r="H217" s="230">
        <v>2661.7289999999998</v>
      </c>
      <c r="I217" s="231"/>
      <c r="J217" s="230">
        <f>ROUND(I217*H217,3)</f>
        <v>0</v>
      </c>
      <c r="K217" s="232"/>
      <c r="L217" s="41"/>
      <c r="M217" s="233" t="s">
        <v>1</v>
      </c>
      <c r="N217" s="234" t="s">
        <v>37</v>
      </c>
      <c r="O217" s="94"/>
      <c r="P217" s="235">
        <f>O217*H217</f>
        <v>0</v>
      </c>
      <c r="Q217" s="235">
        <v>0</v>
      </c>
      <c r="R217" s="235">
        <f>Q217*H217</f>
        <v>0</v>
      </c>
      <c r="S217" s="235">
        <v>0</v>
      </c>
      <c r="T217" s="236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37" t="s">
        <v>160</v>
      </c>
      <c r="AT217" s="237" t="s">
        <v>156</v>
      </c>
      <c r="AU217" s="237" t="s">
        <v>161</v>
      </c>
      <c r="AY217" s="14" t="s">
        <v>154</v>
      </c>
      <c r="BE217" s="238">
        <f>IF(N217="základná",J217,0)</f>
        <v>0</v>
      </c>
      <c r="BF217" s="238">
        <f>IF(N217="znížená",J217,0)</f>
        <v>0</v>
      </c>
      <c r="BG217" s="238">
        <f>IF(N217="zákl. prenesená",J217,0)</f>
        <v>0</v>
      </c>
      <c r="BH217" s="238">
        <f>IF(N217="zníž. prenesená",J217,0)</f>
        <v>0</v>
      </c>
      <c r="BI217" s="238">
        <f>IF(N217="nulová",J217,0)</f>
        <v>0</v>
      </c>
      <c r="BJ217" s="14" t="s">
        <v>161</v>
      </c>
      <c r="BK217" s="239">
        <f>ROUND(I217*H217,3)</f>
        <v>0</v>
      </c>
      <c r="BL217" s="14" t="s">
        <v>160</v>
      </c>
      <c r="BM217" s="237" t="s">
        <v>421</v>
      </c>
    </row>
    <row r="218" s="2" customFormat="1" ht="37.8" customHeight="1">
      <c r="A218" s="35"/>
      <c r="B218" s="36"/>
      <c r="C218" s="226" t="s">
        <v>284</v>
      </c>
      <c r="D218" s="226" t="s">
        <v>156</v>
      </c>
      <c r="E218" s="227" t="s">
        <v>615</v>
      </c>
      <c r="F218" s="228" t="s">
        <v>616</v>
      </c>
      <c r="G218" s="229" t="s">
        <v>167</v>
      </c>
      <c r="H218" s="230">
        <v>1959.999</v>
      </c>
      <c r="I218" s="231"/>
      <c r="J218" s="230">
        <f>ROUND(I218*H218,3)</f>
        <v>0</v>
      </c>
      <c r="K218" s="232"/>
      <c r="L218" s="41"/>
      <c r="M218" s="233" t="s">
        <v>1</v>
      </c>
      <c r="N218" s="234" t="s">
        <v>37</v>
      </c>
      <c r="O218" s="94"/>
      <c r="P218" s="235">
        <f>O218*H218</f>
        <v>0</v>
      </c>
      <c r="Q218" s="235">
        <v>0</v>
      </c>
      <c r="R218" s="235">
        <f>Q218*H218</f>
        <v>0</v>
      </c>
      <c r="S218" s="235">
        <v>0</v>
      </c>
      <c r="T218" s="236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37" t="s">
        <v>160</v>
      </c>
      <c r="AT218" s="237" t="s">
        <v>156</v>
      </c>
      <c r="AU218" s="237" t="s">
        <v>161</v>
      </c>
      <c r="AY218" s="14" t="s">
        <v>154</v>
      </c>
      <c r="BE218" s="238">
        <f>IF(N218="základná",J218,0)</f>
        <v>0</v>
      </c>
      <c r="BF218" s="238">
        <f>IF(N218="znížená",J218,0)</f>
        <v>0</v>
      </c>
      <c r="BG218" s="238">
        <f>IF(N218="zákl. prenesená",J218,0)</f>
        <v>0</v>
      </c>
      <c r="BH218" s="238">
        <f>IF(N218="zníž. prenesená",J218,0)</f>
        <v>0</v>
      </c>
      <c r="BI218" s="238">
        <f>IF(N218="nulová",J218,0)</f>
        <v>0</v>
      </c>
      <c r="BJ218" s="14" t="s">
        <v>161</v>
      </c>
      <c r="BK218" s="239">
        <f>ROUND(I218*H218,3)</f>
        <v>0</v>
      </c>
      <c r="BL218" s="14" t="s">
        <v>160</v>
      </c>
      <c r="BM218" s="237" t="s">
        <v>426</v>
      </c>
    </row>
    <row r="219" s="2" customFormat="1" ht="37.8" customHeight="1">
      <c r="A219" s="35"/>
      <c r="B219" s="36"/>
      <c r="C219" s="226" t="s">
        <v>427</v>
      </c>
      <c r="D219" s="226" t="s">
        <v>156</v>
      </c>
      <c r="E219" s="227" t="s">
        <v>617</v>
      </c>
      <c r="F219" s="228" t="s">
        <v>618</v>
      </c>
      <c r="G219" s="229" t="s">
        <v>167</v>
      </c>
      <c r="H219" s="230">
        <v>187.66300000000001</v>
      </c>
      <c r="I219" s="231"/>
      <c r="J219" s="230">
        <f>ROUND(I219*H219,3)</f>
        <v>0</v>
      </c>
      <c r="K219" s="232"/>
      <c r="L219" s="41"/>
      <c r="M219" s="233" t="s">
        <v>1</v>
      </c>
      <c r="N219" s="234" t="s">
        <v>37</v>
      </c>
      <c r="O219" s="94"/>
      <c r="P219" s="235">
        <f>O219*H219</f>
        <v>0</v>
      </c>
      <c r="Q219" s="235">
        <v>0</v>
      </c>
      <c r="R219" s="235">
        <f>Q219*H219</f>
        <v>0</v>
      </c>
      <c r="S219" s="235">
        <v>0</v>
      </c>
      <c r="T219" s="236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37" t="s">
        <v>160</v>
      </c>
      <c r="AT219" s="237" t="s">
        <v>156</v>
      </c>
      <c r="AU219" s="237" t="s">
        <v>161</v>
      </c>
      <c r="AY219" s="14" t="s">
        <v>154</v>
      </c>
      <c r="BE219" s="238">
        <f>IF(N219="základná",J219,0)</f>
        <v>0</v>
      </c>
      <c r="BF219" s="238">
        <f>IF(N219="znížená",J219,0)</f>
        <v>0</v>
      </c>
      <c r="BG219" s="238">
        <f>IF(N219="zákl. prenesená",J219,0)</f>
        <v>0</v>
      </c>
      <c r="BH219" s="238">
        <f>IF(N219="zníž. prenesená",J219,0)</f>
        <v>0</v>
      </c>
      <c r="BI219" s="238">
        <f>IF(N219="nulová",J219,0)</f>
        <v>0</v>
      </c>
      <c r="BJ219" s="14" t="s">
        <v>161</v>
      </c>
      <c r="BK219" s="239">
        <f>ROUND(I219*H219,3)</f>
        <v>0</v>
      </c>
      <c r="BL219" s="14" t="s">
        <v>160</v>
      </c>
      <c r="BM219" s="237" t="s">
        <v>430</v>
      </c>
    </row>
    <row r="220" s="2" customFormat="1" ht="24.15" customHeight="1">
      <c r="A220" s="35"/>
      <c r="B220" s="36"/>
      <c r="C220" s="226" t="s">
        <v>288</v>
      </c>
      <c r="D220" s="226" t="s">
        <v>156</v>
      </c>
      <c r="E220" s="227" t="s">
        <v>619</v>
      </c>
      <c r="F220" s="228" t="s">
        <v>620</v>
      </c>
      <c r="G220" s="229" t="s">
        <v>167</v>
      </c>
      <c r="H220" s="230">
        <v>294.173</v>
      </c>
      <c r="I220" s="231"/>
      <c r="J220" s="230">
        <f>ROUND(I220*H220,3)</f>
        <v>0</v>
      </c>
      <c r="K220" s="232"/>
      <c r="L220" s="41"/>
      <c r="M220" s="233" t="s">
        <v>1</v>
      </c>
      <c r="N220" s="234" t="s">
        <v>37</v>
      </c>
      <c r="O220" s="94"/>
      <c r="P220" s="235">
        <f>O220*H220</f>
        <v>0</v>
      </c>
      <c r="Q220" s="235">
        <v>0</v>
      </c>
      <c r="R220" s="235">
        <f>Q220*H220</f>
        <v>0</v>
      </c>
      <c r="S220" s="235">
        <v>0</v>
      </c>
      <c r="T220" s="236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37" t="s">
        <v>160</v>
      </c>
      <c r="AT220" s="237" t="s">
        <v>156</v>
      </c>
      <c r="AU220" s="237" t="s">
        <v>161</v>
      </c>
      <c r="AY220" s="14" t="s">
        <v>154</v>
      </c>
      <c r="BE220" s="238">
        <f>IF(N220="základná",J220,0)</f>
        <v>0</v>
      </c>
      <c r="BF220" s="238">
        <f>IF(N220="znížená",J220,0)</f>
        <v>0</v>
      </c>
      <c r="BG220" s="238">
        <f>IF(N220="zákl. prenesená",J220,0)</f>
        <v>0</v>
      </c>
      <c r="BH220" s="238">
        <f>IF(N220="zníž. prenesená",J220,0)</f>
        <v>0</v>
      </c>
      <c r="BI220" s="238">
        <f>IF(N220="nulová",J220,0)</f>
        <v>0</v>
      </c>
      <c r="BJ220" s="14" t="s">
        <v>161</v>
      </c>
      <c r="BK220" s="239">
        <f>ROUND(I220*H220,3)</f>
        <v>0</v>
      </c>
      <c r="BL220" s="14" t="s">
        <v>160</v>
      </c>
      <c r="BM220" s="237" t="s">
        <v>433</v>
      </c>
    </row>
    <row r="221" s="2" customFormat="1" ht="33" customHeight="1">
      <c r="A221" s="35"/>
      <c r="B221" s="36"/>
      <c r="C221" s="226" t="s">
        <v>434</v>
      </c>
      <c r="D221" s="226" t="s">
        <v>156</v>
      </c>
      <c r="E221" s="227" t="s">
        <v>621</v>
      </c>
      <c r="F221" s="228" t="s">
        <v>622</v>
      </c>
      <c r="G221" s="229" t="s">
        <v>167</v>
      </c>
      <c r="H221" s="230">
        <v>294.173</v>
      </c>
      <c r="I221" s="231"/>
      <c r="J221" s="230">
        <f>ROUND(I221*H221,3)</f>
        <v>0</v>
      </c>
      <c r="K221" s="232"/>
      <c r="L221" s="41"/>
      <c r="M221" s="233" t="s">
        <v>1</v>
      </c>
      <c r="N221" s="234" t="s">
        <v>37</v>
      </c>
      <c r="O221" s="94"/>
      <c r="P221" s="235">
        <f>O221*H221</f>
        <v>0</v>
      </c>
      <c r="Q221" s="235">
        <v>0</v>
      </c>
      <c r="R221" s="235">
        <f>Q221*H221</f>
        <v>0</v>
      </c>
      <c r="S221" s="235">
        <v>0</v>
      </c>
      <c r="T221" s="236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37" t="s">
        <v>160</v>
      </c>
      <c r="AT221" s="237" t="s">
        <v>156</v>
      </c>
      <c r="AU221" s="237" t="s">
        <v>161</v>
      </c>
      <c r="AY221" s="14" t="s">
        <v>154</v>
      </c>
      <c r="BE221" s="238">
        <f>IF(N221="základná",J221,0)</f>
        <v>0</v>
      </c>
      <c r="BF221" s="238">
        <f>IF(N221="znížená",J221,0)</f>
        <v>0</v>
      </c>
      <c r="BG221" s="238">
        <f>IF(N221="zákl. prenesená",J221,0)</f>
        <v>0</v>
      </c>
      <c r="BH221" s="238">
        <f>IF(N221="zníž. prenesená",J221,0)</f>
        <v>0</v>
      </c>
      <c r="BI221" s="238">
        <f>IF(N221="nulová",J221,0)</f>
        <v>0</v>
      </c>
      <c r="BJ221" s="14" t="s">
        <v>161</v>
      </c>
      <c r="BK221" s="239">
        <f>ROUND(I221*H221,3)</f>
        <v>0</v>
      </c>
      <c r="BL221" s="14" t="s">
        <v>160</v>
      </c>
      <c r="BM221" s="237" t="s">
        <v>437</v>
      </c>
    </row>
    <row r="222" s="2" customFormat="1" ht="33" customHeight="1">
      <c r="A222" s="35"/>
      <c r="B222" s="36"/>
      <c r="C222" s="226" t="s">
        <v>291</v>
      </c>
      <c r="D222" s="226" t="s">
        <v>156</v>
      </c>
      <c r="E222" s="227" t="s">
        <v>623</v>
      </c>
      <c r="F222" s="228" t="s">
        <v>624</v>
      </c>
      <c r="G222" s="229" t="s">
        <v>167</v>
      </c>
      <c r="H222" s="230">
        <v>980.49300000000005</v>
      </c>
      <c r="I222" s="231"/>
      <c r="J222" s="230">
        <f>ROUND(I222*H222,3)</f>
        <v>0</v>
      </c>
      <c r="K222" s="232"/>
      <c r="L222" s="41"/>
      <c r="M222" s="233" t="s">
        <v>1</v>
      </c>
      <c r="N222" s="234" t="s">
        <v>37</v>
      </c>
      <c r="O222" s="94"/>
      <c r="P222" s="235">
        <f>O222*H222</f>
        <v>0</v>
      </c>
      <c r="Q222" s="235">
        <v>0</v>
      </c>
      <c r="R222" s="235">
        <f>Q222*H222</f>
        <v>0</v>
      </c>
      <c r="S222" s="235">
        <v>0</v>
      </c>
      <c r="T222" s="236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37" t="s">
        <v>160</v>
      </c>
      <c r="AT222" s="237" t="s">
        <v>156</v>
      </c>
      <c r="AU222" s="237" t="s">
        <v>161</v>
      </c>
      <c r="AY222" s="14" t="s">
        <v>154</v>
      </c>
      <c r="BE222" s="238">
        <f>IF(N222="základná",J222,0)</f>
        <v>0</v>
      </c>
      <c r="BF222" s="238">
        <f>IF(N222="znížená",J222,0)</f>
        <v>0</v>
      </c>
      <c r="BG222" s="238">
        <f>IF(N222="zákl. prenesená",J222,0)</f>
        <v>0</v>
      </c>
      <c r="BH222" s="238">
        <f>IF(N222="zníž. prenesená",J222,0)</f>
        <v>0</v>
      </c>
      <c r="BI222" s="238">
        <f>IF(N222="nulová",J222,0)</f>
        <v>0</v>
      </c>
      <c r="BJ222" s="14" t="s">
        <v>161</v>
      </c>
      <c r="BK222" s="239">
        <f>ROUND(I222*H222,3)</f>
        <v>0</v>
      </c>
      <c r="BL222" s="14" t="s">
        <v>160</v>
      </c>
      <c r="BM222" s="237" t="s">
        <v>440</v>
      </c>
    </row>
    <row r="223" s="2" customFormat="1" ht="37.8" customHeight="1">
      <c r="A223" s="35"/>
      <c r="B223" s="36"/>
      <c r="C223" s="226" t="s">
        <v>441</v>
      </c>
      <c r="D223" s="226" t="s">
        <v>156</v>
      </c>
      <c r="E223" s="227" t="s">
        <v>625</v>
      </c>
      <c r="F223" s="228" t="s">
        <v>626</v>
      </c>
      <c r="G223" s="229" t="s">
        <v>167</v>
      </c>
      <c r="H223" s="230">
        <v>193.83099999999999</v>
      </c>
      <c r="I223" s="231"/>
      <c r="J223" s="230">
        <f>ROUND(I223*H223,3)</f>
        <v>0</v>
      </c>
      <c r="K223" s="232"/>
      <c r="L223" s="41"/>
      <c r="M223" s="233" t="s">
        <v>1</v>
      </c>
      <c r="N223" s="234" t="s">
        <v>37</v>
      </c>
      <c r="O223" s="94"/>
      <c r="P223" s="235">
        <f>O223*H223</f>
        <v>0</v>
      </c>
      <c r="Q223" s="235">
        <v>0</v>
      </c>
      <c r="R223" s="235">
        <f>Q223*H223</f>
        <v>0</v>
      </c>
      <c r="S223" s="235">
        <v>0</v>
      </c>
      <c r="T223" s="236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37" t="s">
        <v>160</v>
      </c>
      <c r="AT223" s="237" t="s">
        <v>156</v>
      </c>
      <c r="AU223" s="237" t="s">
        <v>161</v>
      </c>
      <c r="AY223" s="14" t="s">
        <v>154</v>
      </c>
      <c r="BE223" s="238">
        <f>IF(N223="základná",J223,0)</f>
        <v>0</v>
      </c>
      <c r="BF223" s="238">
        <f>IF(N223="znížená",J223,0)</f>
        <v>0</v>
      </c>
      <c r="BG223" s="238">
        <f>IF(N223="zákl. prenesená",J223,0)</f>
        <v>0</v>
      </c>
      <c r="BH223" s="238">
        <f>IF(N223="zníž. prenesená",J223,0)</f>
        <v>0</v>
      </c>
      <c r="BI223" s="238">
        <f>IF(N223="nulová",J223,0)</f>
        <v>0</v>
      </c>
      <c r="BJ223" s="14" t="s">
        <v>161</v>
      </c>
      <c r="BK223" s="239">
        <f>ROUND(I223*H223,3)</f>
        <v>0</v>
      </c>
      <c r="BL223" s="14" t="s">
        <v>160</v>
      </c>
      <c r="BM223" s="237" t="s">
        <v>444</v>
      </c>
    </row>
    <row r="224" s="2" customFormat="1" ht="24.15" customHeight="1">
      <c r="A224" s="35"/>
      <c r="B224" s="36"/>
      <c r="C224" s="226" t="s">
        <v>295</v>
      </c>
      <c r="D224" s="226" t="s">
        <v>156</v>
      </c>
      <c r="E224" s="227" t="s">
        <v>627</v>
      </c>
      <c r="F224" s="228" t="s">
        <v>628</v>
      </c>
      <c r="G224" s="229" t="s">
        <v>167</v>
      </c>
      <c r="H224" s="230">
        <v>980.49300000000005</v>
      </c>
      <c r="I224" s="231"/>
      <c r="J224" s="230">
        <f>ROUND(I224*H224,3)</f>
        <v>0</v>
      </c>
      <c r="K224" s="232"/>
      <c r="L224" s="41"/>
      <c r="M224" s="233" t="s">
        <v>1</v>
      </c>
      <c r="N224" s="234" t="s">
        <v>37</v>
      </c>
      <c r="O224" s="94"/>
      <c r="P224" s="235">
        <f>O224*H224</f>
        <v>0</v>
      </c>
      <c r="Q224" s="235">
        <v>0</v>
      </c>
      <c r="R224" s="235">
        <f>Q224*H224</f>
        <v>0</v>
      </c>
      <c r="S224" s="235">
        <v>0</v>
      </c>
      <c r="T224" s="236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37" t="s">
        <v>160</v>
      </c>
      <c r="AT224" s="237" t="s">
        <v>156</v>
      </c>
      <c r="AU224" s="237" t="s">
        <v>161</v>
      </c>
      <c r="AY224" s="14" t="s">
        <v>154</v>
      </c>
      <c r="BE224" s="238">
        <f>IF(N224="základná",J224,0)</f>
        <v>0</v>
      </c>
      <c r="BF224" s="238">
        <f>IF(N224="znížená",J224,0)</f>
        <v>0</v>
      </c>
      <c r="BG224" s="238">
        <f>IF(N224="zákl. prenesená",J224,0)</f>
        <v>0</v>
      </c>
      <c r="BH224" s="238">
        <f>IF(N224="zníž. prenesená",J224,0)</f>
        <v>0</v>
      </c>
      <c r="BI224" s="238">
        <f>IF(N224="nulová",J224,0)</f>
        <v>0</v>
      </c>
      <c r="BJ224" s="14" t="s">
        <v>161</v>
      </c>
      <c r="BK224" s="239">
        <f>ROUND(I224*H224,3)</f>
        <v>0</v>
      </c>
      <c r="BL224" s="14" t="s">
        <v>160</v>
      </c>
      <c r="BM224" s="237" t="s">
        <v>449</v>
      </c>
    </row>
    <row r="225" s="2" customFormat="1" ht="37.8" customHeight="1">
      <c r="A225" s="35"/>
      <c r="B225" s="36"/>
      <c r="C225" s="226" t="s">
        <v>452</v>
      </c>
      <c r="D225" s="226" t="s">
        <v>156</v>
      </c>
      <c r="E225" s="227" t="s">
        <v>629</v>
      </c>
      <c r="F225" s="228" t="s">
        <v>630</v>
      </c>
      <c r="G225" s="229" t="s">
        <v>167</v>
      </c>
      <c r="H225" s="230">
        <v>927.73500000000001</v>
      </c>
      <c r="I225" s="231"/>
      <c r="J225" s="230">
        <f>ROUND(I225*H225,3)</f>
        <v>0</v>
      </c>
      <c r="K225" s="232"/>
      <c r="L225" s="41"/>
      <c r="M225" s="233" t="s">
        <v>1</v>
      </c>
      <c r="N225" s="234" t="s">
        <v>37</v>
      </c>
      <c r="O225" s="94"/>
      <c r="P225" s="235">
        <f>O225*H225</f>
        <v>0</v>
      </c>
      <c r="Q225" s="235">
        <v>0</v>
      </c>
      <c r="R225" s="235">
        <f>Q225*H225</f>
        <v>0</v>
      </c>
      <c r="S225" s="235">
        <v>0</v>
      </c>
      <c r="T225" s="236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37" t="s">
        <v>160</v>
      </c>
      <c r="AT225" s="237" t="s">
        <v>156</v>
      </c>
      <c r="AU225" s="237" t="s">
        <v>161</v>
      </c>
      <c r="AY225" s="14" t="s">
        <v>154</v>
      </c>
      <c r="BE225" s="238">
        <f>IF(N225="základná",J225,0)</f>
        <v>0</v>
      </c>
      <c r="BF225" s="238">
        <f>IF(N225="znížená",J225,0)</f>
        <v>0</v>
      </c>
      <c r="BG225" s="238">
        <f>IF(N225="zákl. prenesená",J225,0)</f>
        <v>0</v>
      </c>
      <c r="BH225" s="238">
        <f>IF(N225="zníž. prenesená",J225,0)</f>
        <v>0</v>
      </c>
      <c r="BI225" s="238">
        <f>IF(N225="nulová",J225,0)</f>
        <v>0</v>
      </c>
      <c r="BJ225" s="14" t="s">
        <v>161</v>
      </c>
      <c r="BK225" s="239">
        <f>ROUND(I225*H225,3)</f>
        <v>0</v>
      </c>
      <c r="BL225" s="14" t="s">
        <v>160</v>
      </c>
      <c r="BM225" s="237" t="s">
        <v>455</v>
      </c>
    </row>
    <row r="226" s="2" customFormat="1" ht="33" customHeight="1">
      <c r="A226" s="35"/>
      <c r="B226" s="36"/>
      <c r="C226" s="226" t="s">
        <v>298</v>
      </c>
      <c r="D226" s="226" t="s">
        <v>156</v>
      </c>
      <c r="E226" s="227" t="s">
        <v>631</v>
      </c>
      <c r="F226" s="228" t="s">
        <v>632</v>
      </c>
      <c r="G226" s="229" t="s">
        <v>167</v>
      </c>
      <c r="H226" s="230">
        <v>927.73500000000001</v>
      </c>
      <c r="I226" s="231"/>
      <c r="J226" s="230">
        <f>ROUND(I226*H226,3)</f>
        <v>0</v>
      </c>
      <c r="K226" s="232"/>
      <c r="L226" s="41"/>
      <c r="M226" s="233" t="s">
        <v>1</v>
      </c>
      <c r="N226" s="234" t="s">
        <v>37</v>
      </c>
      <c r="O226" s="94"/>
      <c r="P226" s="235">
        <f>O226*H226</f>
        <v>0</v>
      </c>
      <c r="Q226" s="235">
        <v>0</v>
      </c>
      <c r="R226" s="235">
        <f>Q226*H226</f>
        <v>0</v>
      </c>
      <c r="S226" s="235">
        <v>0</v>
      </c>
      <c r="T226" s="236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37" t="s">
        <v>160</v>
      </c>
      <c r="AT226" s="237" t="s">
        <v>156</v>
      </c>
      <c r="AU226" s="237" t="s">
        <v>161</v>
      </c>
      <c r="AY226" s="14" t="s">
        <v>154</v>
      </c>
      <c r="BE226" s="238">
        <f>IF(N226="základná",J226,0)</f>
        <v>0</v>
      </c>
      <c r="BF226" s="238">
        <f>IF(N226="znížená",J226,0)</f>
        <v>0</v>
      </c>
      <c r="BG226" s="238">
        <f>IF(N226="zákl. prenesená",J226,0)</f>
        <v>0</v>
      </c>
      <c r="BH226" s="238">
        <f>IF(N226="zníž. prenesená",J226,0)</f>
        <v>0</v>
      </c>
      <c r="BI226" s="238">
        <f>IF(N226="nulová",J226,0)</f>
        <v>0</v>
      </c>
      <c r="BJ226" s="14" t="s">
        <v>161</v>
      </c>
      <c r="BK226" s="239">
        <f>ROUND(I226*H226,3)</f>
        <v>0</v>
      </c>
      <c r="BL226" s="14" t="s">
        <v>160</v>
      </c>
      <c r="BM226" s="237" t="s">
        <v>459</v>
      </c>
    </row>
    <row r="227" s="2" customFormat="1" ht="24.15" customHeight="1">
      <c r="A227" s="35"/>
      <c r="B227" s="36"/>
      <c r="C227" s="226" t="s">
        <v>462</v>
      </c>
      <c r="D227" s="226" t="s">
        <v>156</v>
      </c>
      <c r="E227" s="227" t="s">
        <v>633</v>
      </c>
      <c r="F227" s="228" t="s">
        <v>634</v>
      </c>
      <c r="G227" s="229" t="s">
        <v>167</v>
      </c>
      <c r="H227" s="230">
        <v>52.758000000000003</v>
      </c>
      <c r="I227" s="231"/>
      <c r="J227" s="230">
        <f>ROUND(I227*H227,3)</f>
        <v>0</v>
      </c>
      <c r="K227" s="232"/>
      <c r="L227" s="41"/>
      <c r="M227" s="233" t="s">
        <v>1</v>
      </c>
      <c r="N227" s="234" t="s">
        <v>37</v>
      </c>
      <c r="O227" s="94"/>
      <c r="P227" s="235">
        <f>O227*H227</f>
        <v>0</v>
      </c>
      <c r="Q227" s="235">
        <v>0</v>
      </c>
      <c r="R227" s="235">
        <f>Q227*H227</f>
        <v>0</v>
      </c>
      <c r="S227" s="235">
        <v>0</v>
      </c>
      <c r="T227" s="236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37" t="s">
        <v>160</v>
      </c>
      <c r="AT227" s="237" t="s">
        <v>156</v>
      </c>
      <c r="AU227" s="237" t="s">
        <v>161</v>
      </c>
      <c r="AY227" s="14" t="s">
        <v>154</v>
      </c>
      <c r="BE227" s="238">
        <f>IF(N227="základná",J227,0)</f>
        <v>0</v>
      </c>
      <c r="BF227" s="238">
        <f>IF(N227="znížená",J227,0)</f>
        <v>0</v>
      </c>
      <c r="BG227" s="238">
        <f>IF(N227="zákl. prenesená",J227,0)</f>
        <v>0</v>
      </c>
      <c r="BH227" s="238">
        <f>IF(N227="zníž. prenesená",J227,0)</f>
        <v>0</v>
      </c>
      <c r="BI227" s="238">
        <f>IF(N227="nulová",J227,0)</f>
        <v>0</v>
      </c>
      <c r="BJ227" s="14" t="s">
        <v>161</v>
      </c>
      <c r="BK227" s="239">
        <f>ROUND(I227*H227,3)</f>
        <v>0</v>
      </c>
      <c r="BL227" s="14" t="s">
        <v>160</v>
      </c>
      <c r="BM227" s="237" t="s">
        <v>465</v>
      </c>
    </row>
    <row r="228" s="2" customFormat="1" ht="37.8" customHeight="1">
      <c r="A228" s="35"/>
      <c r="B228" s="36"/>
      <c r="C228" s="226" t="s">
        <v>302</v>
      </c>
      <c r="D228" s="226" t="s">
        <v>156</v>
      </c>
      <c r="E228" s="227" t="s">
        <v>635</v>
      </c>
      <c r="F228" s="228" t="s">
        <v>636</v>
      </c>
      <c r="G228" s="229" t="s">
        <v>167</v>
      </c>
      <c r="H228" s="230">
        <v>211.452</v>
      </c>
      <c r="I228" s="231"/>
      <c r="J228" s="230">
        <f>ROUND(I228*H228,3)</f>
        <v>0</v>
      </c>
      <c r="K228" s="232"/>
      <c r="L228" s="41"/>
      <c r="M228" s="233" t="s">
        <v>1</v>
      </c>
      <c r="N228" s="234" t="s">
        <v>37</v>
      </c>
      <c r="O228" s="94"/>
      <c r="P228" s="235">
        <f>O228*H228</f>
        <v>0</v>
      </c>
      <c r="Q228" s="235">
        <v>0</v>
      </c>
      <c r="R228" s="235">
        <f>Q228*H228</f>
        <v>0</v>
      </c>
      <c r="S228" s="235">
        <v>0</v>
      </c>
      <c r="T228" s="236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37" t="s">
        <v>160</v>
      </c>
      <c r="AT228" s="237" t="s">
        <v>156</v>
      </c>
      <c r="AU228" s="237" t="s">
        <v>161</v>
      </c>
      <c r="AY228" s="14" t="s">
        <v>154</v>
      </c>
      <c r="BE228" s="238">
        <f>IF(N228="základná",J228,0)</f>
        <v>0</v>
      </c>
      <c r="BF228" s="238">
        <f>IF(N228="znížená",J228,0)</f>
        <v>0</v>
      </c>
      <c r="BG228" s="238">
        <f>IF(N228="zákl. prenesená",J228,0)</f>
        <v>0</v>
      </c>
      <c r="BH228" s="238">
        <f>IF(N228="zníž. prenesená",J228,0)</f>
        <v>0</v>
      </c>
      <c r="BI228" s="238">
        <f>IF(N228="nulová",J228,0)</f>
        <v>0</v>
      </c>
      <c r="BJ228" s="14" t="s">
        <v>161</v>
      </c>
      <c r="BK228" s="239">
        <f>ROUND(I228*H228,3)</f>
        <v>0</v>
      </c>
      <c r="BL228" s="14" t="s">
        <v>160</v>
      </c>
      <c r="BM228" s="237" t="s">
        <v>470</v>
      </c>
    </row>
    <row r="229" s="2" customFormat="1" ht="24.15" customHeight="1">
      <c r="A229" s="35"/>
      <c r="B229" s="36"/>
      <c r="C229" s="226" t="s">
        <v>471</v>
      </c>
      <c r="D229" s="226" t="s">
        <v>156</v>
      </c>
      <c r="E229" s="227" t="s">
        <v>637</v>
      </c>
      <c r="F229" s="228" t="s">
        <v>638</v>
      </c>
      <c r="G229" s="229" t="s">
        <v>167</v>
      </c>
      <c r="H229" s="230">
        <v>1009.74</v>
      </c>
      <c r="I229" s="231"/>
      <c r="J229" s="230">
        <f>ROUND(I229*H229,3)</f>
        <v>0</v>
      </c>
      <c r="K229" s="232"/>
      <c r="L229" s="41"/>
      <c r="M229" s="233" t="s">
        <v>1</v>
      </c>
      <c r="N229" s="234" t="s">
        <v>37</v>
      </c>
      <c r="O229" s="94"/>
      <c r="P229" s="235">
        <f>O229*H229</f>
        <v>0</v>
      </c>
      <c r="Q229" s="235">
        <v>0</v>
      </c>
      <c r="R229" s="235">
        <f>Q229*H229</f>
        <v>0</v>
      </c>
      <c r="S229" s="235">
        <v>0</v>
      </c>
      <c r="T229" s="236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37" t="s">
        <v>160</v>
      </c>
      <c r="AT229" s="237" t="s">
        <v>156</v>
      </c>
      <c r="AU229" s="237" t="s">
        <v>161</v>
      </c>
      <c r="AY229" s="14" t="s">
        <v>154</v>
      </c>
      <c r="BE229" s="238">
        <f>IF(N229="základná",J229,0)</f>
        <v>0</v>
      </c>
      <c r="BF229" s="238">
        <f>IF(N229="znížená",J229,0)</f>
        <v>0</v>
      </c>
      <c r="BG229" s="238">
        <f>IF(N229="zákl. prenesená",J229,0)</f>
        <v>0</v>
      </c>
      <c r="BH229" s="238">
        <f>IF(N229="zníž. prenesená",J229,0)</f>
        <v>0</v>
      </c>
      <c r="BI229" s="238">
        <f>IF(N229="nulová",J229,0)</f>
        <v>0</v>
      </c>
      <c r="BJ229" s="14" t="s">
        <v>161</v>
      </c>
      <c r="BK229" s="239">
        <f>ROUND(I229*H229,3)</f>
        <v>0</v>
      </c>
      <c r="BL229" s="14" t="s">
        <v>160</v>
      </c>
      <c r="BM229" s="237" t="s">
        <v>474</v>
      </c>
    </row>
    <row r="230" s="2" customFormat="1" ht="33" customHeight="1">
      <c r="A230" s="35"/>
      <c r="B230" s="36"/>
      <c r="C230" s="226" t="s">
        <v>305</v>
      </c>
      <c r="D230" s="226" t="s">
        <v>156</v>
      </c>
      <c r="E230" s="227" t="s">
        <v>639</v>
      </c>
      <c r="F230" s="228" t="s">
        <v>640</v>
      </c>
      <c r="G230" s="229" t="s">
        <v>191</v>
      </c>
      <c r="H230" s="230">
        <v>9.0879999999999992</v>
      </c>
      <c r="I230" s="231"/>
      <c r="J230" s="230">
        <f>ROUND(I230*H230,3)</f>
        <v>0</v>
      </c>
      <c r="K230" s="232"/>
      <c r="L230" s="41"/>
      <c r="M230" s="233" t="s">
        <v>1</v>
      </c>
      <c r="N230" s="234" t="s">
        <v>37</v>
      </c>
      <c r="O230" s="94"/>
      <c r="P230" s="235">
        <f>O230*H230</f>
        <v>0</v>
      </c>
      <c r="Q230" s="235">
        <v>0</v>
      </c>
      <c r="R230" s="235">
        <f>Q230*H230</f>
        <v>0</v>
      </c>
      <c r="S230" s="235">
        <v>0</v>
      </c>
      <c r="T230" s="236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37" t="s">
        <v>160</v>
      </c>
      <c r="AT230" s="237" t="s">
        <v>156</v>
      </c>
      <c r="AU230" s="237" t="s">
        <v>161</v>
      </c>
      <c r="AY230" s="14" t="s">
        <v>154</v>
      </c>
      <c r="BE230" s="238">
        <f>IF(N230="základná",J230,0)</f>
        <v>0</v>
      </c>
      <c r="BF230" s="238">
        <f>IF(N230="znížená",J230,0)</f>
        <v>0</v>
      </c>
      <c r="BG230" s="238">
        <f>IF(N230="zákl. prenesená",J230,0)</f>
        <v>0</v>
      </c>
      <c r="BH230" s="238">
        <f>IF(N230="zníž. prenesená",J230,0)</f>
        <v>0</v>
      </c>
      <c r="BI230" s="238">
        <f>IF(N230="nulová",J230,0)</f>
        <v>0</v>
      </c>
      <c r="BJ230" s="14" t="s">
        <v>161</v>
      </c>
      <c r="BK230" s="239">
        <f>ROUND(I230*H230,3)</f>
        <v>0</v>
      </c>
      <c r="BL230" s="14" t="s">
        <v>160</v>
      </c>
      <c r="BM230" s="237" t="s">
        <v>641</v>
      </c>
    </row>
    <row r="231" s="2" customFormat="1" ht="24.15" customHeight="1">
      <c r="A231" s="35"/>
      <c r="B231" s="36"/>
      <c r="C231" s="226" t="s">
        <v>642</v>
      </c>
      <c r="D231" s="226" t="s">
        <v>156</v>
      </c>
      <c r="E231" s="227" t="s">
        <v>643</v>
      </c>
      <c r="F231" s="228" t="s">
        <v>644</v>
      </c>
      <c r="G231" s="229" t="s">
        <v>309</v>
      </c>
      <c r="H231" s="230">
        <v>184</v>
      </c>
      <c r="I231" s="231"/>
      <c r="J231" s="230">
        <f>ROUND(I231*H231,3)</f>
        <v>0</v>
      </c>
      <c r="K231" s="232"/>
      <c r="L231" s="41"/>
      <c r="M231" s="233" t="s">
        <v>1</v>
      </c>
      <c r="N231" s="234" t="s">
        <v>37</v>
      </c>
      <c r="O231" s="94"/>
      <c r="P231" s="235">
        <f>O231*H231</f>
        <v>0</v>
      </c>
      <c r="Q231" s="235">
        <v>0</v>
      </c>
      <c r="R231" s="235">
        <f>Q231*H231</f>
        <v>0</v>
      </c>
      <c r="S231" s="235">
        <v>0</v>
      </c>
      <c r="T231" s="236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37" t="s">
        <v>160</v>
      </c>
      <c r="AT231" s="237" t="s">
        <v>156</v>
      </c>
      <c r="AU231" s="237" t="s">
        <v>161</v>
      </c>
      <c r="AY231" s="14" t="s">
        <v>154</v>
      </c>
      <c r="BE231" s="238">
        <f>IF(N231="základná",J231,0)</f>
        <v>0</v>
      </c>
      <c r="BF231" s="238">
        <f>IF(N231="znížená",J231,0)</f>
        <v>0</v>
      </c>
      <c r="BG231" s="238">
        <f>IF(N231="zákl. prenesená",J231,0)</f>
        <v>0</v>
      </c>
      <c r="BH231" s="238">
        <f>IF(N231="zníž. prenesená",J231,0)</f>
        <v>0</v>
      </c>
      <c r="BI231" s="238">
        <f>IF(N231="nulová",J231,0)</f>
        <v>0</v>
      </c>
      <c r="BJ231" s="14" t="s">
        <v>161</v>
      </c>
      <c r="BK231" s="239">
        <f>ROUND(I231*H231,3)</f>
        <v>0</v>
      </c>
      <c r="BL231" s="14" t="s">
        <v>160</v>
      </c>
      <c r="BM231" s="237" t="s">
        <v>645</v>
      </c>
    </row>
    <row r="232" s="2" customFormat="1" ht="16.5" customHeight="1">
      <c r="A232" s="35"/>
      <c r="B232" s="36"/>
      <c r="C232" s="240" t="s">
        <v>310</v>
      </c>
      <c r="D232" s="240" t="s">
        <v>195</v>
      </c>
      <c r="E232" s="241" t="s">
        <v>646</v>
      </c>
      <c r="F232" s="242" t="s">
        <v>647</v>
      </c>
      <c r="G232" s="243" t="s">
        <v>309</v>
      </c>
      <c r="H232" s="244">
        <v>92</v>
      </c>
      <c r="I232" s="245"/>
      <c r="J232" s="244">
        <f>ROUND(I232*H232,3)</f>
        <v>0</v>
      </c>
      <c r="K232" s="246"/>
      <c r="L232" s="247"/>
      <c r="M232" s="248" t="s">
        <v>1</v>
      </c>
      <c r="N232" s="249" t="s">
        <v>37</v>
      </c>
      <c r="O232" s="94"/>
      <c r="P232" s="235">
        <f>O232*H232</f>
        <v>0</v>
      </c>
      <c r="Q232" s="235">
        <v>0</v>
      </c>
      <c r="R232" s="235">
        <f>Q232*H232</f>
        <v>0</v>
      </c>
      <c r="S232" s="235">
        <v>0</v>
      </c>
      <c r="T232" s="236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37" t="s">
        <v>171</v>
      </c>
      <c r="AT232" s="237" t="s">
        <v>195</v>
      </c>
      <c r="AU232" s="237" t="s">
        <v>161</v>
      </c>
      <c r="AY232" s="14" t="s">
        <v>154</v>
      </c>
      <c r="BE232" s="238">
        <f>IF(N232="základná",J232,0)</f>
        <v>0</v>
      </c>
      <c r="BF232" s="238">
        <f>IF(N232="znížená",J232,0)</f>
        <v>0</v>
      </c>
      <c r="BG232" s="238">
        <f>IF(N232="zákl. prenesená",J232,0)</f>
        <v>0</v>
      </c>
      <c r="BH232" s="238">
        <f>IF(N232="zníž. prenesená",J232,0)</f>
        <v>0</v>
      </c>
      <c r="BI232" s="238">
        <f>IF(N232="nulová",J232,0)</f>
        <v>0</v>
      </c>
      <c r="BJ232" s="14" t="s">
        <v>161</v>
      </c>
      <c r="BK232" s="239">
        <f>ROUND(I232*H232,3)</f>
        <v>0</v>
      </c>
      <c r="BL232" s="14" t="s">
        <v>160</v>
      </c>
      <c r="BM232" s="237" t="s">
        <v>648</v>
      </c>
    </row>
    <row r="233" s="2" customFormat="1" ht="24.15" customHeight="1">
      <c r="A233" s="35"/>
      <c r="B233" s="36"/>
      <c r="C233" s="240" t="s">
        <v>649</v>
      </c>
      <c r="D233" s="240" t="s">
        <v>195</v>
      </c>
      <c r="E233" s="241" t="s">
        <v>650</v>
      </c>
      <c r="F233" s="242" t="s">
        <v>651</v>
      </c>
      <c r="G233" s="243" t="s">
        <v>309</v>
      </c>
      <c r="H233" s="244">
        <v>92</v>
      </c>
      <c r="I233" s="245"/>
      <c r="J233" s="244">
        <f>ROUND(I233*H233,3)</f>
        <v>0</v>
      </c>
      <c r="K233" s="246"/>
      <c r="L233" s="247"/>
      <c r="M233" s="248" t="s">
        <v>1</v>
      </c>
      <c r="N233" s="249" t="s">
        <v>37</v>
      </c>
      <c r="O233" s="94"/>
      <c r="P233" s="235">
        <f>O233*H233</f>
        <v>0</v>
      </c>
      <c r="Q233" s="235">
        <v>0</v>
      </c>
      <c r="R233" s="235">
        <f>Q233*H233</f>
        <v>0</v>
      </c>
      <c r="S233" s="235">
        <v>0</v>
      </c>
      <c r="T233" s="236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37" t="s">
        <v>171</v>
      </c>
      <c r="AT233" s="237" t="s">
        <v>195</v>
      </c>
      <c r="AU233" s="237" t="s">
        <v>161</v>
      </c>
      <c r="AY233" s="14" t="s">
        <v>154</v>
      </c>
      <c r="BE233" s="238">
        <f>IF(N233="základná",J233,0)</f>
        <v>0</v>
      </c>
      <c r="BF233" s="238">
        <f>IF(N233="znížená",J233,0)</f>
        <v>0</v>
      </c>
      <c r="BG233" s="238">
        <f>IF(N233="zákl. prenesená",J233,0)</f>
        <v>0</v>
      </c>
      <c r="BH233" s="238">
        <f>IF(N233="zníž. prenesená",J233,0)</f>
        <v>0</v>
      </c>
      <c r="BI233" s="238">
        <f>IF(N233="nulová",J233,0)</f>
        <v>0</v>
      </c>
      <c r="BJ233" s="14" t="s">
        <v>161</v>
      </c>
      <c r="BK233" s="239">
        <f>ROUND(I233*H233,3)</f>
        <v>0</v>
      </c>
      <c r="BL233" s="14" t="s">
        <v>160</v>
      </c>
      <c r="BM233" s="237" t="s">
        <v>652</v>
      </c>
    </row>
    <row r="234" s="12" customFormat="1" ht="22.8" customHeight="1">
      <c r="A234" s="12"/>
      <c r="B234" s="210"/>
      <c r="C234" s="211"/>
      <c r="D234" s="212" t="s">
        <v>70</v>
      </c>
      <c r="E234" s="224" t="s">
        <v>185</v>
      </c>
      <c r="F234" s="224" t="s">
        <v>199</v>
      </c>
      <c r="G234" s="211"/>
      <c r="H234" s="211"/>
      <c r="I234" s="214"/>
      <c r="J234" s="225">
        <f>BK234</f>
        <v>0</v>
      </c>
      <c r="K234" s="211"/>
      <c r="L234" s="216"/>
      <c r="M234" s="217"/>
      <c r="N234" s="218"/>
      <c r="O234" s="218"/>
      <c r="P234" s="219">
        <f>SUM(P235:P243)</f>
        <v>0</v>
      </c>
      <c r="Q234" s="218"/>
      <c r="R234" s="219">
        <f>SUM(R235:R243)</f>
        <v>0</v>
      </c>
      <c r="S234" s="218"/>
      <c r="T234" s="220">
        <f>SUM(T235:T243)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221" t="s">
        <v>79</v>
      </c>
      <c r="AT234" s="222" t="s">
        <v>70</v>
      </c>
      <c r="AU234" s="222" t="s">
        <v>79</v>
      </c>
      <c r="AY234" s="221" t="s">
        <v>154</v>
      </c>
      <c r="BK234" s="223">
        <f>SUM(BK235:BK243)</f>
        <v>0</v>
      </c>
    </row>
    <row r="235" s="2" customFormat="1" ht="24.15" customHeight="1">
      <c r="A235" s="35"/>
      <c r="B235" s="36"/>
      <c r="C235" s="226" t="s">
        <v>313</v>
      </c>
      <c r="D235" s="226" t="s">
        <v>156</v>
      </c>
      <c r="E235" s="227" t="s">
        <v>653</v>
      </c>
      <c r="F235" s="228" t="s">
        <v>654</v>
      </c>
      <c r="G235" s="229" t="s">
        <v>167</v>
      </c>
      <c r="H235" s="230">
        <v>1959.999</v>
      </c>
      <c r="I235" s="231"/>
      <c r="J235" s="230">
        <f>ROUND(I235*H235,3)</f>
        <v>0</v>
      </c>
      <c r="K235" s="232"/>
      <c r="L235" s="41"/>
      <c r="M235" s="233" t="s">
        <v>1</v>
      </c>
      <c r="N235" s="234" t="s">
        <v>37</v>
      </c>
      <c r="O235" s="94"/>
      <c r="P235" s="235">
        <f>O235*H235</f>
        <v>0</v>
      </c>
      <c r="Q235" s="235">
        <v>0</v>
      </c>
      <c r="R235" s="235">
        <f>Q235*H235</f>
        <v>0</v>
      </c>
      <c r="S235" s="235">
        <v>0</v>
      </c>
      <c r="T235" s="236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37" t="s">
        <v>160</v>
      </c>
      <c r="AT235" s="237" t="s">
        <v>156</v>
      </c>
      <c r="AU235" s="237" t="s">
        <v>161</v>
      </c>
      <c r="AY235" s="14" t="s">
        <v>154</v>
      </c>
      <c r="BE235" s="238">
        <f>IF(N235="základná",J235,0)</f>
        <v>0</v>
      </c>
      <c r="BF235" s="238">
        <f>IF(N235="znížená",J235,0)</f>
        <v>0</v>
      </c>
      <c r="BG235" s="238">
        <f>IF(N235="zákl. prenesená",J235,0)</f>
        <v>0</v>
      </c>
      <c r="BH235" s="238">
        <f>IF(N235="zníž. prenesená",J235,0)</f>
        <v>0</v>
      </c>
      <c r="BI235" s="238">
        <f>IF(N235="nulová",J235,0)</f>
        <v>0</v>
      </c>
      <c r="BJ235" s="14" t="s">
        <v>161</v>
      </c>
      <c r="BK235" s="239">
        <f>ROUND(I235*H235,3)</f>
        <v>0</v>
      </c>
      <c r="BL235" s="14" t="s">
        <v>160</v>
      </c>
      <c r="BM235" s="237" t="s">
        <v>655</v>
      </c>
    </row>
    <row r="236" s="2" customFormat="1" ht="24.15" customHeight="1">
      <c r="A236" s="35"/>
      <c r="B236" s="36"/>
      <c r="C236" s="226" t="s">
        <v>656</v>
      </c>
      <c r="D236" s="226" t="s">
        <v>156</v>
      </c>
      <c r="E236" s="227" t="s">
        <v>657</v>
      </c>
      <c r="F236" s="228" t="s">
        <v>658</v>
      </c>
      <c r="G236" s="229" t="s">
        <v>167</v>
      </c>
      <c r="H236" s="230">
        <v>999.81799999999998</v>
      </c>
      <c r="I236" s="231"/>
      <c r="J236" s="230">
        <f>ROUND(I236*H236,3)</f>
        <v>0</v>
      </c>
      <c r="K236" s="232"/>
      <c r="L236" s="41"/>
      <c r="M236" s="233" t="s">
        <v>1</v>
      </c>
      <c r="N236" s="234" t="s">
        <v>37</v>
      </c>
      <c r="O236" s="94"/>
      <c r="P236" s="235">
        <f>O236*H236</f>
        <v>0</v>
      </c>
      <c r="Q236" s="235">
        <v>0</v>
      </c>
      <c r="R236" s="235">
        <f>Q236*H236</f>
        <v>0</v>
      </c>
      <c r="S236" s="235">
        <v>0</v>
      </c>
      <c r="T236" s="236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37" t="s">
        <v>160</v>
      </c>
      <c r="AT236" s="237" t="s">
        <v>156</v>
      </c>
      <c r="AU236" s="237" t="s">
        <v>161</v>
      </c>
      <c r="AY236" s="14" t="s">
        <v>154</v>
      </c>
      <c r="BE236" s="238">
        <f>IF(N236="základná",J236,0)</f>
        <v>0</v>
      </c>
      <c r="BF236" s="238">
        <f>IF(N236="znížená",J236,0)</f>
        <v>0</v>
      </c>
      <c r="BG236" s="238">
        <f>IF(N236="zákl. prenesená",J236,0)</f>
        <v>0</v>
      </c>
      <c r="BH236" s="238">
        <f>IF(N236="zníž. prenesená",J236,0)</f>
        <v>0</v>
      </c>
      <c r="BI236" s="238">
        <f>IF(N236="nulová",J236,0)</f>
        <v>0</v>
      </c>
      <c r="BJ236" s="14" t="s">
        <v>161</v>
      </c>
      <c r="BK236" s="239">
        <f>ROUND(I236*H236,3)</f>
        <v>0</v>
      </c>
      <c r="BL236" s="14" t="s">
        <v>160</v>
      </c>
      <c r="BM236" s="237" t="s">
        <v>659</v>
      </c>
    </row>
    <row r="237" s="2" customFormat="1" ht="24.15" customHeight="1">
      <c r="A237" s="35"/>
      <c r="B237" s="36"/>
      <c r="C237" s="226" t="s">
        <v>317</v>
      </c>
      <c r="D237" s="226" t="s">
        <v>156</v>
      </c>
      <c r="E237" s="227" t="s">
        <v>660</v>
      </c>
      <c r="F237" s="228" t="s">
        <v>661</v>
      </c>
      <c r="G237" s="229" t="s">
        <v>167</v>
      </c>
      <c r="H237" s="230">
        <v>1022.1</v>
      </c>
      <c r="I237" s="231"/>
      <c r="J237" s="230">
        <f>ROUND(I237*H237,3)</f>
        <v>0</v>
      </c>
      <c r="K237" s="232"/>
      <c r="L237" s="41"/>
      <c r="M237" s="233" t="s">
        <v>1</v>
      </c>
      <c r="N237" s="234" t="s">
        <v>37</v>
      </c>
      <c r="O237" s="94"/>
      <c r="P237" s="235">
        <f>O237*H237</f>
        <v>0</v>
      </c>
      <c r="Q237" s="235">
        <v>0</v>
      </c>
      <c r="R237" s="235">
        <f>Q237*H237</f>
        <v>0</v>
      </c>
      <c r="S237" s="235">
        <v>0</v>
      </c>
      <c r="T237" s="236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37" t="s">
        <v>160</v>
      </c>
      <c r="AT237" s="237" t="s">
        <v>156</v>
      </c>
      <c r="AU237" s="237" t="s">
        <v>161</v>
      </c>
      <c r="AY237" s="14" t="s">
        <v>154</v>
      </c>
      <c r="BE237" s="238">
        <f>IF(N237="základná",J237,0)</f>
        <v>0</v>
      </c>
      <c r="BF237" s="238">
        <f>IF(N237="znížená",J237,0)</f>
        <v>0</v>
      </c>
      <c r="BG237" s="238">
        <f>IF(N237="zákl. prenesená",J237,0)</f>
        <v>0</v>
      </c>
      <c r="BH237" s="238">
        <f>IF(N237="zníž. prenesená",J237,0)</f>
        <v>0</v>
      </c>
      <c r="BI237" s="238">
        <f>IF(N237="nulová",J237,0)</f>
        <v>0</v>
      </c>
      <c r="BJ237" s="14" t="s">
        <v>161</v>
      </c>
      <c r="BK237" s="239">
        <f>ROUND(I237*H237,3)</f>
        <v>0</v>
      </c>
      <c r="BL237" s="14" t="s">
        <v>160</v>
      </c>
      <c r="BM237" s="237" t="s">
        <v>662</v>
      </c>
    </row>
    <row r="238" s="2" customFormat="1" ht="33" customHeight="1">
      <c r="A238" s="35"/>
      <c r="B238" s="36"/>
      <c r="C238" s="226" t="s">
        <v>663</v>
      </c>
      <c r="D238" s="226" t="s">
        <v>156</v>
      </c>
      <c r="E238" s="227" t="s">
        <v>211</v>
      </c>
      <c r="F238" s="228" t="s">
        <v>664</v>
      </c>
      <c r="G238" s="229" t="s">
        <v>167</v>
      </c>
      <c r="H238" s="230">
        <v>1020.22</v>
      </c>
      <c r="I238" s="231"/>
      <c r="J238" s="230">
        <f>ROUND(I238*H238,3)</f>
        <v>0</v>
      </c>
      <c r="K238" s="232"/>
      <c r="L238" s="41"/>
      <c r="M238" s="233" t="s">
        <v>1</v>
      </c>
      <c r="N238" s="234" t="s">
        <v>37</v>
      </c>
      <c r="O238" s="94"/>
      <c r="P238" s="235">
        <f>O238*H238</f>
        <v>0</v>
      </c>
      <c r="Q238" s="235">
        <v>0</v>
      </c>
      <c r="R238" s="235">
        <f>Q238*H238</f>
        <v>0</v>
      </c>
      <c r="S238" s="235">
        <v>0</v>
      </c>
      <c r="T238" s="236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37" t="s">
        <v>160</v>
      </c>
      <c r="AT238" s="237" t="s">
        <v>156</v>
      </c>
      <c r="AU238" s="237" t="s">
        <v>161</v>
      </c>
      <c r="AY238" s="14" t="s">
        <v>154</v>
      </c>
      <c r="BE238" s="238">
        <f>IF(N238="základná",J238,0)</f>
        <v>0</v>
      </c>
      <c r="BF238" s="238">
        <f>IF(N238="znížená",J238,0)</f>
        <v>0</v>
      </c>
      <c r="BG238" s="238">
        <f>IF(N238="zákl. prenesená",J238,0)</f>
        <v>0</v>
      </c>
      <c r="BH238" s="238">
        <f>IF(N238="zníž. prenesená",J238,0)</f>
        <v>0</v>
      </c>
      <c r="BI238" s="238">
        <f>IF(N238="nulová",J238,0)</f>
        <v>0</v>
      </c>
      <c r="BJ238" s="14" t="s">
        <v>161</v>
      </c>
      <c r="BK238" s="239">
        <f>ROUND(I238*H238,3)</f>
        <v>0</v>
      </c>
      <c r="BL238" s="14" t="s">
        <v>160</v>
      </c>
      <c r="BM238" s="237" t="s">
        <v>665</v>
      </c>
    </row>
    <row r="239" s="2" customFormat="1" ht="21.75" customHeight="1">
      <c r="A239" s="35"/>
      <c r="B239" s="36"/>
      <c r="C239" s="226" t="s">
        <v>320</v>
      </c>
      <c r="D239" s="226" t="s">
        <v>156</v>
      </c>
      <c r="E239" s="227" t="s">
        <v>215</v>
      </c>
      <c r="F239" s="228" t="s">
        <v>666</v>
      </c>
      <c r="G239" s="229" t="s">
        <v>167</v>
      </c>
      <c r="H239" s="230">
        <v>1020.22</v>
      </c>
      <c r="I239" s="231"/>
      <c r="J239" s="230">
        <f>ROUND(I239*H239,3)</f>
        <v>0</v>
      </c>
      <c r="K239" s="232"/>
      <c r="L239" s="41"/>
      <c r="M239" s="233" t="s">
        <v>1</v>
      </c>
      <c r="N239" s="234" t="s">
        <v>37</v>
      </c>
      <c r="O239" s="94"/>
      <c r="P239" s="235">
        <f>O239*H239</f>
        <v>0</v>
      </c>
      <c r="Q239" s="235">
        <v>0</v>
      </c>
      <c r="R239" s="235">
        <f>Q239*H239</f>
        <v>0</v>
      </c>
      <c r="S239" s="235">
        <v>0</v>
      </c>
      <c r="T239" s="236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37" t="s">
        <v>160</v>
      </c>
      <c r="AT239" s="237" t="s">
        <v>156</v>
      </c>
      <c r="AU239" s="237" t="s">
        <v>161</v>
      </c>
      <c r="AY239" s="14" t="s">
        <v>154</v>
      </c>
      <c r="BE239" s="238">
        <f>IF(N239="základná",J239,0)</f>
        <v>0</v>
      </c>
      <c r="BF239" s="238">
        <f>IF(N239="znížená",J239,0)</f>
        <v>0</v>
      </c>
      <c r="BG239" s="238">
        <f>IF(N239="zákl. prenesená",J239,0)</f>
        <v>0</v>
      </c>
      <c r="BH239" s="238">
        <f>IF(N239="zníž. prenesená",J239,0)</f>
        <v>0</v>
      </c>
      <c r="BI239" s="238">
        <f>IF(N239="nulová",J239,0)</f>
        <v>0</v>
      </c>
      <c r="BJ239" s="14" t="s">
        <v>161</v>
      </c>
      <c r="BK239" s="239">
        <f>ROUND(I239*H239,3)</f>
        <v>0</v>
      </c>
      <c r="BL239" s="14" t="s">
        <v>160</v>
      </c>
      <c r="BM239" s="237" t="s">
        <v>667</v>
      </c>
    </row>
    <row r="240" s="2" customFormat="1" ht="16.5" customHeight="1">
      <c r="A240" s="35"/>
      <c r="B240" s="36"/>
      <c r="C240" s="226" t="s">
        <v>668</v>
      </c>
      <c r="D240" s="226" t="s">
        <v>156</v>
      </c>
      <c r="E240" s="227" t="s">
        <v>669</v>
      </c>
      <c r="F240" s="228" t="s">
        <v>670</v>
      </c>
      <c r="G240" s="229" t="s">
        <v>167</v>
      </c>
      <c r="H240" s="230">
        <v>1020.22</v>
      </c>
      <c r="I240" s="231"/>
      <c r="J240" s="230">
        <f>ROUND(I240*H240,3)</f>
        <v>0</v>
      </c>
      <c r="K240" s="232"/>
      <c r="L240" s="41"/>
      <c r="M240" s="233" t="s">
        <v>1</v>
      </c>
      <c r="N240" s="234" t="s">
        <v>37</v>
      </c>
      <c r="O240" s="94"/>
      <c r="P240" s="235">
        <f>O240*H240</f>
        <v>0</v>
      </c>
      <c r="Q240" s="235">
        <v>0</v>
      </c>
      <c r="R240" s="235">
        <f>Q240*H240</f>
        <v>0</v>
      </c>
      <c r="S240" s="235">
        <v>0</v>
      </c>
      <c r="T240" s="236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37" t="s">
        <v>160</v>
      </c>
      <c r="AT240" s="237" t="s">
        <v>156</v>
      </c>
      <c r="AU240" s="237" t="s">
        <v>161</v>
      </c>
      <c r="AY240" s="14" t="s">
        <v>154</v>
      </c>
      <c r="BE240" s="238">
        <f>IF(N240="základná",J240,0)</f>
        <v>0</v>
      </c>
      <c r="BF240" s="238">
        <f>IF(N240="znížená",J240,0)</f>
        <v>0</v>
      </c>
      <c r="BG240" s="238">
        <f>IF(N240="zákl. prenesená",J240,0)</f>
        <v>0</v>
      </c>
      <c r="BH240" s="238">
        <f>IF(N240="zníž. prenesená",J240,0)</f>
        <v>0</v>
      </c>
      <c r="BI240" s="238">
        <f>IF(N240="nulová",J240,0)</f>
        <v>0</v>
      </c>
      <c r="BJ240" s="14" t="s">
        <v>161</v>
      </c>
      <c r="BK240" s="239">
        <f>ROUND(I240*H240,3)</f>
        <v>0</v>
      </c>
      <c r="BL240" s="14" t="s">
        <v>160</v>
      </c>
      <c r="BM240" s="237" t="s">
        <v>671</v>
      </c>
    </row>
    <row r="241" s="2" customFormat="1" ht="16.5" customHeight="1">
      <c r="A241" s="35"/>
      <c r="B241" s="36"/>
      <c r="C241" s="226" t="s">
        <v>324</v>
      </c>
      <c r="D241" s="226" t="s">
        <v>156</v>
      </c>
      <c r="E241" s="227" t="s">
        <v>672</v>
      </c>
      <c r="F241" s="228" t="s">
        <v>673</v>
      </c>
      <c r="G241" s="229" t="s">
        <v>309</v>
      </c>
      <c r="H241" s="230">
        <v>146.05000000000001</v>
      </c>
      <c r="I241" s="231"/>
      <c r="J241" s="230">
        <f>ROUND(I241*H241,3)</f>
        <v>0</v>
      </c>
      <c r="K241" s="232"/>
      <c r="L241" s="41"/>
      <c r="M241" s="233" t="s">
        <v>1</v>
      </c>
      <c r="N241" s="234" t="s">
        <v>37</v>
      </c>
      <c r="O241" s="94"/>
      <c r="P241" s="235">
        <f>O241*H241</f>
        <v>0</v>
      </c>
      <c r="Q241" s="235">
        <v>0</v>
      </c>
      <c r="R241" s="235">
        <f>Q241*H241</f>
        <v>0</v>
      </c>
      <c r="S241" s="235">
        <v>0</v>
      </c>
      <c r="T241" s="236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37" t="s">
        <v>160</v>
      </c>
      <c r="AT241" s="237" t="s">
        <v>156</v>
      </c>
      <c r="AU241" s="237" t="s">
        <v>161</v>
      </c>
      <c r="AY241" s="14" t="s">
        <v>154</v>
      </c>
      <c r="BE241" s="238">
        <f>IF(N241="základná",J241,0)</f>
        <v>0</v>
      </c>
      <c r="BF241" s="238">
        <f>IF(N241="znížená",J241,0)</f>
        <v>0</v>
      </c>
      <c r="BG241" s="238">
        <f>IF(N241="zákl. prenesená",J241,0)</f>
        <v>0</v>
      </c>
      <c r="BH241" s="238">
        <f>IF(N241="zníž. prenesená",J241,0)</f>
        <v>0</v>
      </c>
      <c r="BI241" s="238">
        <f>IF(N241="nulová",J241,0)</f>
        <v>0</v>
      </c>
      <c r="BJ241" s="14" t="s">
        <v>161</v>
      </c>
      <c r="BK241" s="239">
        <f>ROUND(I241*H241,3)</f>
        <v>0</v>
      </c>
      <c r="BL241" s="14" t="s">
        <v>160</v>
      </c>
      <c r="BM241" s="237" t="s">
        <v>674</v>
      </c>
    </row>
    <row r="242" s="2" customFormat="1" ht="24.15" customHeight="1">
      <c r="A242" s="35"/>
      <c r="B242" s="36"/>
      <c r="C242" s="226" t="s">
        <v>675</v>
      </c>
      <c r="D242" s="226" t="s">
        <v>156</v>
      </c>
      <c r="E242" s="227" t="s">
        <v>676</v>
      </c>
      <c r="F242" s="228" t="s">
        <v>677</v>
      </c>
      <c r="G242" s="229" t="s">
        <v>309</v>
      </c>
      <c r="H242" s="230">
        <v>351.71699999999998</v>
      </c>
      <c r="I242" s="231"/>
      <c r="J242" s="230">
        <f>ROUND(I242*H242,3)</f>
        <v>0</v>
      </c>
      <c r="K242" s="232"/>
      <c r="L242" s="41"/>
      <c r="M242" s="233" t="s">
        <v>1</v>
      </c>
      <c r="N242" s="234" t="s">
        <v>37</v>
      </c>
      <c r="O242" s="94"/>
      <c r="P242" s="235">
        <f>O242*H242</f>
        <v>0</v>
      </c>
      <c r="Q242" s="235">
        <v>0</v>
      </c>
      <c r="R242" s="235">
        <f>Q242*H242</f>
        <v>0</v>
      </c>
      <c r="S242" s="235">
        <v>0</v>
      </c>
      <c r="T242" s="236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37" t="s">
        <v>160</v>
      </c>
      <c r="AT242" s="237" t="s">
        <v>156</v>
      </c>
      <c r="AU242" s="237" t="s">
        <v>161</v>
      </c>
      <c r="AY242" s="14" t="s">
        <v>154</v>
      </c>
      <c r="BE242" s="238">
        <f>IF(N242="základná",J242,0)</f>
        <v>0</v>
      </c>
      <c r="BF242" s="238">
        <f>IF(N242="znížená",J242,0)</f>
        <v>0</v>
      </c>
      <c r="BG242" s="238">
        <f>IF(N242="zákl. prenesená",J242,0)</f>
        <v>0</v>
      </c>
      <c r="BH242" s="238">
        <f>IF(N242="zníž. prenesená",J242,0)</f>
        <v>0</v>
      </c>
      <c r="BI242" s="238">
        <f>IF(N242="nulová",J242,0)</f>
        <v>0</v>
      </c>
      <c r="BJ242" s="14" t="s">
        <v>161</v>
      </c>
      <c r="BK242" s="239">
        <f>ROUND(I242*H242,3)</f>
        <v>0</v>
      </c>
      <c r="BL242" s="14" t="s">
        <v>160</v>
      </c>
      <c r="BM242" s="237" t="s">
        <v>678</v>
      </c>
    </row>
    <row r="243" s="2" customFormat="1" ht="16.5" customHeight="1">
      <c r="A243" s="35"/>
      <c r="B243" s="36"/>
      <c r="C243" s="226" t="s">
        <v>327</v>
      </c>
      <c r="D243" s="226" t="s">
        <v>156</v>
      </c>
      <c r="E243" s="227" t="s">
        <v>679</v>
      </c>
      <c r="F243" s="228" t="s">
        <v>680</v>
      </c>
      <c r="G243" s="229" t="s">
        <v>309</v>
      </c>
      <c r="H243" s="230">
        <v>110.65000000000001</v>
      </c>
      <c r="I243" s="231"/>
      <c r="J243" s="230">
        <f>ROUND(I243*H243,3)</f>
        <v>0</v>
      </c>
      <c r="K243" s="232"/>
      <c r="L243" s="41"/>
      <c r="M243" s="233" t="s">
        <v>1</v>
      </c>
      <c r="N243" s="234" t="s">
        <v>37</v>
      </c>
      <c r="O243" s="94"/>
      <c r="P243" s="235">
        <f>O243*H243</f>
        <v>0</v>
      </c>
      <c r="Q243" s="235">
        <v>0</v>
      </c>
      <c r="R243" s="235">
        <f>Q243*H243</f>
        <v>0</v>
      </c>
      <c r="S243" s="235">
        <v>0</v>
      </c>
      <c r="T243" s="236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37" t="s">
        <v>160</v>
      </c>
      <c r="AT243" s="237" t="s">
        <v>156</v>
      </c>
      <c r="AU243" s="237" t="s">
        <v>161</v>
      </c>
      <c r="AY243" s="14" t="s">
        <v>154</v>
      </c>
      <c r="BE243" s="238">
        <f>IF(N243="základná",J243,0)</f>
        <v>0</v>
      </c>
      <c r="BF243" s="238">
        <f>IF(N243="znížená",J243,0)</f>
        <v>0</v>
      </c>
      <c r="BG243" s="238">
        <f>IF(N243="zákl. prenesená",J243,0)</f>
        <v>0</v>
      </c>
      <c r="BH243" s="238">
        <f>IF(N243="zníž. prenesená",J243,0)</f>
        <v>0</v>
      </c>
      <c r="BI243" s="238">
        <f>IF(N243="nulová",J243,0)</f>
        <v>0</v>
      </c>
      <c r="BJ243" s="14" t="s">
        <v>161</v>
      </c>
      <c r="BK243" s="239">
        <f>ROUND(I243*H243,3)</f>
        <v>0</v>
      </c>
      <c r="BL243" s="14" t="s">
        <v>160</v>
      </c>
      <c r="BM243" s="237" t="s">
        <v>681</v>
      </c>
    </row>
    <row r="244" s="12" customFormat="1" ht="22.8" customHeight="1">
      <c r="A244" s="12"/>
      <c r="B244" s="210"/>
      <c r="C244" s="211"/>
      <c r="D244" s="212" t="s">
        <v>70</v>
      </c>
      <c r="E244" s="224" t="s">
        <v>375</v>
      </c>
      <c r="F244" s="224" t="s">
        <v>376</v>
      </c>
      <c r="G244" s="211"/>
      <c r="H244" s="211"/>
      <c r="I244" s="214"/>
      <c r="J244" s="225">
        <f>BK244</f>
        <v>0</v>
      </c>
      <c r="K244" s="211"/>
      <c r="L244" s="216"/>
      <c r="M244" s="217"/>
      <c r="N244" s="218"/>
      <c r="O244" s="218"/>
      <c r="P244" s="219">
        <f>SUM(P245:P246)</f>
        <v>0</v>
      </c>
      <c r="Q244" s="218"/>
      <c r="R244" s="219">
        <f>SUM(R245:R246)</f>
        <v>0</v>
      </c>
      <c r="S244" s="218"/>
      <c r="T244" s="220">
        <f>SUM(T245:T246)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21" t="s">
        <v>79</v>
      </c>
      <c r="AT244" s="222" t="s">
        <v>70</v>
      </c>
      <c r="AU244" s="222" t="s">
        <v>79</v>
      </c>
      <c r="AY244" s="221" t="s">
        <v>154</v>
      </c>
      <c r="BK244" s="223">
        <f>SUM(BK245:BK246)</f>
        <v>0</v>
      </c>
    </row>
    <row r="245" s="2" customFormat="1" ht="24.15" customHeight="1">
      <c r="A245" s="35"/>
      <c r="B245" s="36"/>
      <c r="C245" s="226" t="s">
        <v>682</v>
      </c>
      <c r="D245" s="226" t="s">
        <v>156</v>
      </c>
      <c r="E245" s="227" t="s">
        <v>377</v>
      </c>
      <c r="F245" s="228" t="s">
        <v>378</v>
      </c>
      <c r="G245" s="229" t="s">
        <v>191</v>
      </c>
      <c r="H245" s="230">
        <v>893.69500000000005</v>
      </c>
      <c r="I245" s="231"/>
      <c r="J245" s="230">
        <f>ROUND(I245*H245,3)</f>
        <v>0</v>
      </c>
      <c r="K245" s="232"/>
      <c r="L245" s="41"/>
      <c r="M245" s="233" t="s">
        <v>1</v>
      </c>
      <c r="N245" s="234" t="s">
        <v>37</v>
      </c>
      <c r="O245" s="94"/>
      <c r="P245" s="235">
        <f>O245*H245</f>
        <v>0</v>
      </c>
      <c r="Q245" s="235">
        <v>0</v>
      </c>
      <c r="R245" s="235">
        <f>Q245*H245</f>
        <v>0</v>
      </c>
      <c r="S245" s="235">
        <v>0</v>
      </c>
      <c r="T245" s="236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37" t="s">
        <v>160</v>
      </c>
      <c r="AT245" s="237" t="s">
        <v>156</v>
      </c>
      <c r="AU245" s="237" t="s">
        <v>161</v>
      </c>
      <c r="AY245" s="14" t="s">
        <v>154</v>
      </c>
      <c r="BE245" s="238">
        <f>IF(N245="základná",J245,0)</f>
        <v>0</v>
      </c>
      <c r="BF245" s="238">
        <f>IF(N245="znížená",J245,0)</f>
        <v>0</v>
      </c>
      <c r="BG245" s="238">
        <f>IF(N245="zákl. prenesená",J245,0)</f>
        <v>0</v>
      </c>
      <c r="BH245" s="238">
        <f>IF(N245="zníž. prenesená",J245,0)</f>
        <v>0</v>
      </c>
      <c r="BI245" s="238">
        <f>IF(N245="nulová",J245,0)</f>
        <v>0</v>
      </c>
      <c r="BJ245" s="14" t="s">
        <v>161</v>
      </c>
      <c r="BK245" s="239">
        <f>ROUND(I245*H245,3)</f>
        <v>0</v>
      </c>
      <c r="BL245" s="14" t="s">
        <v>160</v>
      </c>
      <c r="BM245" s="237" t="s">
        <v>683</v>
      </c>
    </row>
    <row r="246" s="2" customFormat="1" ht="49.05" customHeight="1">
      <c r="A246" s="35"/>
      <c r="B246" s="36"/>
      <c r="C246" s="226" t="s">
        <v>331</v>
      </c>
      <c r="D246" s="226" t="s">
        <v>156</v>
      </c>
      <c r="E246" s="227" t="s">
        <v>381</v>
      </c>
      <c r="F246" s="228" t="s">
        <v>382</v>
      </c>
      <c r="G246" s="229" t="s">
        <v>191</v>
      </c>
      <c r="H246" s="230">
        <v>893.69500000000005</v>
      </c>
      <c r="I246" s="231"/>
      <c r="J246" s="230">
        <f>ROUND(I246*H246,3)</f>
        <v>0</v>
      </c>
      <c r="K246" s="232"/>
      <c r="L246" s="41"/>
      <c r="M246" s="233" t="s">
        <v>1</v>
      </c>
      <c r="N246" s="234" t="s">
        <v>37</v>
      </c>
      <c r="O246" s="94"/>
      <c r="P246" s="235">
        <f>O246*H246</f>
        <v>0</v>
      </c>
      <c r="Q246" s="235">
        <v>0</v>
      </c>
      <c r="R246" s="235">
        <f>Q246*H246</f>
        <v>0</v>
      </c>
      <c r="S246" s="235">
        <v>0</v>
      </c>
      <c r="T246" s="236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37" t="s">
        <v>160</v>
      </c>
      <c r="AT246" s="237" t="s">
        <v>156</v>
      </c>
      <c r="AU246" s="237" t="s">
        <v>161</v>
      </c>
      <c r="AY246" s="14" t="s">
        <v>154</v>
      </c>
      <c r="BE246" s="238">
        <f>IF(N246="základná",J246,0)</f>
        <v>0</v>
      </c>
      <c r="BF246" s="238">
        <f>IF(N246="znížená",J246,0)</f>
        <v>0</v>
      </c>
      <c r="BG246" s="238">
        <f>IF(N246="zákl. prenesená",J246,0)</f>
        <v>0</v>
      </c>
      <c r="BH246" s="238">
        <f>IF(N246="zníž. prenesená",J246,0)</f>
        <v>0</v>
      </c>
      <c r="BI246" s="238">
        <f>IF(N246="nulová",J246,0)</f>
        <v>0</v>
      </c>
      <c r="BJ246" s="14" t="s">
        <v>161</v>
      </c>
      <c r="BK246" s="239">
        <f>ROUND(I246*H246,3)</f>
        <v>0</v>
      </c>
      <c r="BL246" s="14" t="s">
        <v>160</v>
      </c>
      <c r="BM246" s="237" t="s">
        <v>684</v>
      </c>
    </row>
    <row r="247" s="12" customFormat="1" ht="25.92" customHeight="1">
      <c r="A247" s="12"/>
      <c r="B247" s="210"/>
      <c r="C247" s="211"/>
      <c r="D247" s="212" t="s">
        <v>70</v>
      </c>
      <c r="E247" s="213" t="s">
        <v>384</v>
      </c>
      <c r="F247" s="213" t="s">
        <v>385</v>
      </c>
      <c r="G247" s="211"/>
      <c r="H247" s="211"/>
      <c r="I247" s="214"/>
      <c r="J247" s="215">
        <f>BK247</f>
        <v>0</v>
      </c>
      <c r="K247" s="211"/>
      <c r="L247" s="216"/>
      <c r="M247" s="217"/>
      <c r="N247" s="218"/>
      <c r="O247" s="218"/>
      <c r="P247" s="219">
        <f>P248+P257+P266+P281+P287+P294+P340+P346+P352+P361+P374+P379</f>
        <v>0</v>
      </c>
      <c r="Q247" s="218"/>
      <c r="R247" s="219">
        <f>R248+R257+R266+R281+R287+R294+R340+R346+R352+R361+R374+R379</f>
        <v>0</v>
      </c>
      <c r="S247" s="218"/>
      <c r="T247" s="220">
        <f>T248+T257+T266+T281+T287+T294+T340+T346+T352+T361+T374+T379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21" t="s">
        <v>161</v>
      </c>
      <c r="AT247" s="222" t="s">
        <v>70</v>
      </c>
      <c r="AU247" s="222" t="s">
        <v>71</v>
      </c>
      <c r="AY247" s="221" t="s">
        <v>154</v>
      </c>
      <c r="BK247" s="223">
        <f>BK248+BK257+BK266+BK281+BK287+BK294+BK340+BK346+BK352+BK361+BK374+BK379</f>
        <v>0</v>
      </c>
    </row>
    <row r="248" s="12" customFormat="1" ht="22.8" customHeight="1">
      <c r="A248" s="12"/>
      <c r="B248" s="210"/>
      <c r="C248" s="211"/>
      <c r="D248" s="212" t="s">
        <v>70</v>
      </c>
      <c r="E248" s="224" t="s">
        <v>685</v>
      </c>
      <c r="F248" s="224" t="s">
        <v>686</v>
      </c>
      <c r="G248" s="211"/>
      <c r="H248" s="211"/>
      <c r="I248" s="214"/>
      <c r="J248" s="225">
        <f>BK248</f>
        <v>0</v>
      </c>
      <c r="K248" s="211"/>
      <c r="L248" s="216"/>
      <c r="M248" s="217"/>
      <c r="N248" s="218"/>
      <c r="O248" s="218"/>
      <c r="P248" s="219">
        <f>SUM(P249:P256)</f>
        <v>0</v>
      </c>
      <c r="Q248" s="218"/>
      <c r="R248" s="219">
        <f>SUM(R249:R256)</f>
        <v>0</v>
      </c>
      <c r="S248" s="218"/>
      <c r="T248" s="220">
        <f>SUM(T249:T256)</f>
        <v>0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221" t="s">
        <v>161</v>
      </c>
      <c r="AT248" s="222" t="s">
        <v>70</v>
      </c>
      <c r="AU248" s="222" t="s">
        <v>79</v>
      </c>
      <c r="AY248" s="221" t="s">
        <v>154</v>
      </c>
      <c r="BK248" s="223">
        <f>SUM(BK249:BK256)</f>
        <v>0</v>
      </c>
    </row>
    <row r="249" s="2" customFormat="1" ht="24.15" customHeight="1">
      <c r="A249" s="35"/>
      <c r="B249" s="36"/>
      <c r="C249" s="226" t="s">
        <v>375</v>
      </c>
      <c r="D249" s="226" t="s">
        <v>156</v>
      </c>
      <c r="E249" s="227" t="s">
        <v>687</v>
      </c>
      <c r="F249" s="228" t="s">
        <v>688</v>
      </c>
      <c r="G249" s="229" t="s">
        <v>167</v>
      </c>
      <c r="H249" s="230">
        <v>879.04600000000005</v>
      </c>
      <c r="I249" s="231"/>
      <c r="J249" s="230">
        <f>ROUND(I249*H249,3)</f>
        <v>0</v>
      </c>
      <c r="K249" s="232"/>
      <c r="L249" s="41"/>
      <c r="M249" s="233" t="s">
        <v>1</v>
      </c>
      <c r="N249" s="234" t="s">
        <v>37</v>
      </c>
      <c r="O249" s="94"/>
      <c r="P249" s="235">
        <f>O249*H249</f>
        <v>0</v>
      </c>
      <c r="Q249" s="235">
        <v>0</v>
      </c>
      <c r="R249" s="235">
        <f>Q249*H249</f>
        <v>0</v>
      </c>
      <c r="S249" s="235">
        <v>0</v>
      </c>
      <c r="T249" s="236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37" t="s">
        <v>184</v>
      </c>
      <c r="AT249" s="237" t="s">
        <v>156</v>
      </c>
      <c r="AU249" s="237" t="s">
        <v>161</v>
      </c>
      <c r="AY249" s="14" t="s">
        <v>154</v>
      </c>
      <c r="BE249" s="238">
        <f>IF(N249="základná",J249,0)</f>
        <v>0</v>
      </c>
      <c r="BF249" s="238">
        <f>IF(N249="znížená",J249,0)</f>
        <v>0</v>
      </c>
      <c r="BG249" s="238">
        <f>IF(N249="zákl. prenesená",J249,0)</f>
        <v>0</v>
      </c>
      <c r="BH249" s="238">
        <f>IF(N249="zníž. prenesená",J249,0)</f>
        <v>0</v>
      </c>
      <c r="BI249" s="238">
        <f>IF(N249="nulová",J249,0)</f>
        <v>0</v>
      </c>
      <c r="BJ249" s="14" t="s">
        <v>161</v>
      </c>
      <c r="BK249" s="239">
        <f>ROUND(I249*H249,3)</f>
        <v>0</v>
      </c>
      <c r="BL249" s="14" t="s">
        <v>184</v>
      </c>
      <c r="BM249" s="237" t="s">
        <v>689</v>
      </c>
    </row>
    <row r="250" s="2" customFormat="1" ht="16.5" customHeight="1">
      <c r="A250" s="35"/>
      <c r="B250" s="36"/>
      <c r="C250" s="240" t="s">
        <v>334</v>
      </c>
      <c r="D250" s="240" t="s">
        <v>195</v>
      </c>
      <c r="E250" s="241" t="s">
        <v>690</v>
      </c>
      <c r="F250" s="242" t="s">
        <v>691</v>
      </c>
      <c r="G250" s="243" t="s">
        <v>191</v>
      </c>
      <c r="H250" s="244">
        <v>0.26400000000000001</v>
      </c>
      <c r="I250" s="245"/>
      <c r="J250" s="244">
        <f>ROUND(I250*H250,3)</f>
        <v>0</v>
      </c>
      <c r="K250" s="246"/>
      <c r="L250" s="247"/>
      <c r="M250" s="248" t="s">
        <v>1</v>
      </c>
      <c r="N250" s="249" t="s">
        <v>37</v>
      </c>
      <c r="O250" s="94"/>
      <c r="P250" s="235">
        <f>O250*H250</f>
        <v>0</v>
      </c>
      <c r="Q250" s="235">
        <v>0</v>
      </c>
      <c r="R250" s="235">
        <f>Q250*H250</f>
        <v>0</v>
      </c>
      <c r="S250" s="235">
        <v>0</v>
      </c>
      <c r="T250" s="236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37" t="s">
        <v>213</v>
      </c>
      <c r="AT250" s="237" t="s">
        <v>195</v>
      </c>
      <c r="AU250" s="237" t="s">
        <v>161</v>
      </c>
      <c r="AY250" s="14" t="s">
        <v>154</v>
      </c>
      <c r="BE250" s="238">
        <f>IF(N250="základná",J250,0)</f>
        <v>0</v>
      </c>
      <c r="BF250" s="238">
        <f>IF(N250="znížená",J250,0)</f>
        <v>0</v>
      </c>
      <c r="BG250" s="238">
        <f>IF(N250="zákl. prenesená",J250,0)</f>
        <v>0</v>
      </c>
      <c r="BH250" s="238">
        <f>IF(N250="zníž. prenesená",J250,0)</f>
        <v>0</v>
      </c>
      <c r="BI250" s="238">
        <f>IF(N250="nulová",J250,0)</f>
        <v>0</v>
      </c>
      <c r="BJ250" s="14" t="s">
        <v>161</v>
      </c>
      <c r="BK250" s="239">
        <f>ROUND(I250*H250,3)</f>
        <v>0</v>
      </c>
      <c r="BL250" s="14" t="s">
        <v>184</v>
      </c>
      <c r="BM250" s="237" t="s">
        <v>692</v>
      </c>
    </row>
    <row r="251" s="2" customFormat="1" ht="37.8" customHeight="1">
      <c r="A251" s="35"/>
      <c r="B251" s="36"/>
      <c r="C251" s="226" t="s">
        <v>693</v>
      </c>
      <c r="D251" s="226" t="s">
        <v>156</v>
      </c>
      <c r="E251" s="227" t="s">
        <v>694</v>
      </c>
      <c r="F251" s="228" t="s">
        <v>695</v>
      </c>
      <c r="G251" s="229" t="s">
        <v>167</v>
      </c>
      <c r="H251" s="230">
        <v>879.04600000000005</v>
      </c>
      <c r="I251" s="231"/>
      <c r="J251" s="230">
        <f>ROUND(I251*H251,3)</f>
        <v>0</v>
      </c>
      <c r="K251" s="232"/>
      <c r="L251" s="41"/>
      <c r="M251" s="233" t="s">
        <v>1</v>
      </c>
      <c r="N251" s="234" t="s">
        <v>37</v>
      </c>
      <c r="O251" s="94"/>
      <c r="P251" s="235">
        <f>O251*H251</f>
        <v>0</v>
      </c>
      <c r="Q251" s="235">
        <v>0</v>
      </c>
      <c r="R251" s="235">
        <f>Q251*H251</f>
        <v>0</v>
      </c>
      <c r="S251" s="235">
        <v>0</v>
      </c>
      <c r="T251" s="236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37" t="s">
        <v>184</v>
      </c>
      <c r="AT251" s="237" t="s">
        <v>156</v>
      </c>
      <c r="AU251" s="237" t="s">
        <v>161</v>
      </c>
      <c r="AY251" s="14" t="s">
        <v>154</v>
      </c>
      <c r="BE251" s="238">
        <f>IF(N251="základná",J251,0)</f>
        <v>0</v>
      </c>
      <c r="BF251" s="238">
        <f>IF(N251="znížená",J251,0)</f>
        <v>0</v>
      </c>
      <c r="BG251" s="238">
        <f>IF(N251="zákl. prenesená",J251,0)</f>
        <v>0</v>
      </c>
      <c r="BH251" s="238">
        <f>IF(N251="zníž. prenesená",J251,0)</f>
        <v>0</v>
      </c>
      <c r="BI251" s="238">
        <f>IF(N251="nulová",J251,0)</f>
        <v>0</v>
      </c>
      <c r="BJ251" s="14" t="s">
        <v>161</v>
      </c>
      <c r="BK251" s="239">
        <f>ROUND(I251*H251,3)</f>
        <v>0</v>
      </c>
      <c r="BL251" s="14" t="s">
        <v>184</v>
      </c>
      <c r="BM251" s="237" t="s">
        <v>696</v>
      </c>
    </row>
    <row r="252" s="2" customFormat="1" ht="16.5" customHeight="1">
      <c r="A252" s="35"/>
      <c r="B252" s="36"/>
      <c r="C252" s="240" t="s">
        <v>338</v>
      </c>
      <c r="D252" s="240" t="s">
        <v>195</v>
      </c>
      <c r="E252" s="241" t="s">
        <v>697</v>
      </c>
      <c r="F252" s="242" t="s">
        <v>698</v>
      </c>
      <c r="G252" s="243" t="s">
        <v>167</v>
      </c>
      <c r="H252" s="244">
        <v>1162.538</v>
      </c>
      <c r="I252" s="245"/>
      <c r="J252" s="244">
        <f>ROUND(I252*H252,3)</f>
        <v>0</v>
      </c>
      <c r="K252" s="246"/>
      <c r="L252" s="247"/>
      <c r="M252" s="248" t="s">
        <v>1</v>
      </c>
      <c r="N252" s="249" t="s">
        <v>37</v>
      </c>
      <c r="O252" s="94"/>
      <c r="P252" s="235">
        <f>O252*H252</f>
        <v>0</v>
      </c>
      <c r="Q252" s="235">
        <v>0</v>
      </c>
      <c r="R252" s="235">
        <f>Q252*H252</f>
        <v>0</v>
      </c>
      <c r="S252" s="235">
        <v>0</v>
      </c>
      <c r="T252" s="236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37" t="s">
        <v>213</v>
      </c>
      <c r="AT252" s="237" t="s">
        <v>195</v>
      </c>
      <c r="AU252" s="237" t="s">
        <v>161</v>
      </c>
      <c r="AY252" s="14" t="s">
        <v>154</v>
      </c>
      <c r="BE252" s="238">
        <f>IF(N252="základná",J252,0)</f>
        <v>0</v>
      </c>
      <c r="BF252" s="238">
        <f>IF(N252="znížená",J252,0)</f>
        <v>0</v>
      </c>
      <c r="BG252" s="238">
        <f>IF(N252="zákl. prenesená",J252,0)</f>
        <v>0</v>
      </c>
      <c r="BH252" s="238">
        <f>IF(N252="zníž. prenesená",J252,0)</f>
        <v>0</v>
      </c>
      <c r="BI252" s="238">
        <f>IF(N252="nulová",J252,0)</f>
        <v>0</v>
      </c>
      <c r="BJ252" s="14" t="s">
        <v>161</v>
      </c>
      <c r="BK252" s="239">
        <f>ROUND(I252*H252,3)</f>
        <v>0</v>
      </c>
      <c r="BL252" s="14" t="s">
        <v>184</v>
      </c>
      <c r="BM252" s="237" t="s">
        <v>699</v>
      </c>
    </row>
    <row r="253" s="2" customFormat="1" ht="37.8" customHeight="1">
      <c r="A253" s="35"/>
      <c r="B253" s="36"/>
      <c r="C253" s="226" t="s">
        <v>700</v>
      </c>
      <c r="D253" s="226" t="s">
        <v>156</v>
      </c>
      <c r="E253" s="227" t="s">
        <v>701</v>
      </c>
      <c r="F253" s="228" t="s">
        <v>702</v>
      </c>
      <c r="G253" s="229" t="s">
        <v>167</v>
      </c>
      <c r="H253" s="230">
        <v>19.190000000000001</v>
      </c>
      <c r="I253" s="231"/>
      <c r="J253" s="230">
        <f>ROUND(I253*H253,3)</f>
        <v>0</v>
      </c>
      <c r="K253" s="232"/>
      <c r="L253" s="41"/>
      <c r="M253" s="233" t="s">
        <v>1</v>
      </c>
      <c r="N253" s="234" t="s">
        <v>37</v>
      </c>
      <c r="O253" s="94"/>
      <c r="P253" s="235">
        <f>O253*H253</f>
        <v>0</v>
      </c>
      <c r="Q253" s="235">
        <v>0</v>
      </c>
      <c r="R253" s="235">
        <f>Q253*H253</f>
        <v>0</v>
      </c>
      <c r="S253" s="235">
        <v>0</v>
      </c>
      <c r="T253" s="236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37" t="s">
        <v>184</v>
      </c>
      <c r="AT253" s="237" t="s">
        <v>156</v>
      </c>
      <c r="AU253" s="237" t="s">
        <v>161</v>
      </c>
      <c r="AY253" s="14" t="s">
        <v>154</v>
      </c>
      <c r="BE253" s="238">
        <f>IF(N253="základná",J253,0)</f>
        <v>0</v>
      </c>
      <c r="BF253" s="238">
        <f>IF(N253="znížená",J253,0)</f>
        <v>0</v>
      </c>
      <c r="BG253" s="238">
        <f>IF(N253="zákl. prenesená",J253,0)</f>
        <v>0</v>
      </c>
      <c r="BH253" s="238">
        <f>IF(N253="zníž. prenesená",J253,0)</f>
        <v>0</v>
      </c>
      <c r="BI253" s="238">
        <f>IF(N253="nulová",J253,0)</f>
        <v>0</v>
      </c>
      <c r="BJ253" s="14" t="s">
        <v>161</v>
      </c>
      <c r="BK253" s="239">
        <f>ROUND(I253*H253,3)</f>
        <v>0</v>
      </c>
      <c r="BL253" s="14" t="s">
        <v>184</v>
      </c>
      <c r="BM253" s="237" t="s">
        <v>703</v>
      </c>
    </row>
    <row r="254" s="2" customFormat="1" ht="16.5" customHeight="1">
      <c r="A254" s="35"/>
      <c r="B254" s="36"/>
      <c r="C254" s="240" t="s">
        <v>341</v>
      </c>
      <c r="D254" s="240" t="s">
        <v>195</v>
      </c>
      <c r="E254" s="241" t="s">
        <v>697</v>
      </c>
      <c r="F254" s="242" t="s">
        <v>698</v>
      </c>
      <c r="G254" s="243" t="s">
        <v>167</v>
      </c>
      <c r="H254" s="244">
        <v>22.068999999999999</v>
      </c>
      <c r="I254" s="245"/>
      <c r="J254" s="244">
        <f>ROUND(I254*H254,3)</f>
        <v>0</v>
      </c>
      <c r="K254" s="246"/>
      <c r="L254" s="247"/>
      <c r="M254" s="248" t="s">
        <v>1</v>
      </c>
      <c r="N254" s="249" t="s">
        <v>37</v>
      </c>
      <c r="O254" s="94"/>
      <c r="P254" s="235">
        <f>O254*H254</f>
        <v>0</v>
      </c>
      <c r="Q254" s="235">
        <v>0</v>
      </c>
      <c r="R254" s="235">
        <f>Q254*H254</f>
        <v>0</v>
      </c>
      <c r="S254" s="235">
        <v>0</v>
      </c>
      <c r="T254" s="236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37" t="s">
        <v>213</v>
      </c>
      <c r="AT254" s="237" t="s">
        <v>195</v>
      </c>
      <c r="AU254" s="237" t="s">
        <v>161</v>
      </c>
      <c r="AY254" s="14" t="s">
        <v>154</v>
      </c>
      <c r="BE254" s="238">
        <f>IF(N254="základná",J254,0)</f>
        <v>0</v>
      </c>
      <c r="BF254" s="238">
        <f>IF(N254="znížená",J254,0)</f>
        <v>0</v>
      </c>
      <c r="BG254" s="238">
        <f>IF(N254="zákl. prenesená",J254,0)</f>
        <v>0</v>
      </c>
      <c r="BH254" s="238">
        <f>IF(N254="zníž. prenesená",J254,0)</f>
        <v>0</v>
      </c>
      <c r="BI254" s="238">
        <f>IF(N254="nulová",J254,0)</f>
        <v>0</v>
      </c>
      <c r="BJ254" s="14" t="s">
        <v>161</v>
      </c>
      <c r="BK254" s="239">
        <f>ROUND(I254*H254,3)</f>
        <v>0</v>
      </c>
      <c r="BL254" s="14" t="s">
        <v>184</v>
      </c>
      <c r="BM254" s="237" t="s">
        <v>704</v>
      </c>
    </row>
    <row r="255" s="2" customFormat="1" ht="24.15" customHeight="1">
      <c r="A255" s="35"/>
      <c r="B255" s="36"/>
      <c r="C255" s="226" t="s">
        <v>705</v>
      </c>
      <c r="D255" s="226" t="s">
        <v>156</v>
      </c>
      <c r="E255" s="227" t="s">
        <v>706</v>
      </c>
      <c r="F255" s="228" t="s">
        <v>707</v>
      </c>
      <c r="G255" s="229" t="s">
        <v>708</v>
      </c>
      <c r="H255" s="231"/>
      <c r="I255" s="231"/>
      <c r="J255" s="230">
        <f>ROUND(I255*H255,3)</f>
        <v>0</v>
      </c>
      <c r="K255" s="232"/>
      <c r="L255" s="41"/>
      <c r="M255" s="233" t="s">
        <v>1</v>
      </c>
      <c r="N255" s="234" t="s">
        <v>37</v>
      </c>
      <c r="O255" s="94"/>
      <c r="P255" s="235">
        <f>O255*H255</f>
        <v>0</v>
      </c>
      <c r="Q255" s="235">
        <v>0</v>
      </c>
      <c r="R255" s="235">
        <f>Q255*H255</f>
        <v>0</v>
      </c>
      <c r="S255" s="235">
        <v>0</v>
      </c>
      <c r="T255" s="236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37" t="s">
        <v>184</v>
      </c>
      <c r="AT255" s="237" t="s">
        <v>156</v>
      </c>
      <c r="AU255" s="237" t="s">
        <v>161</v>
      </c>
      <c r="AY255" s="14" t="s">
        <v>154</v>
      </c>
      <c r="BE255" s="238">
        <f>IF(N255="základná",J255,0)</f>
        <v>0</v>
      </c>
      <c r="BF255" s="238">
        <f>IF(N255="znížená",J255,0)</f>
        <v>0</v>
      </c>
      <c r="BG255" s="238">
        <f>IF(N255="zákl. prenesená",J255,0)</f>
        <v>0</v>
      </c>
      <c r="BH255" s="238">
        <f>IF(N255="zníž. prenesená",J255,0)</f>
        <v>0</v>
      </c>
      <c r="BI255" s="238">
        <f>IF(N255="nulová",J255,0)</f>
        <v>0</v>
      </c>
      <c r="BJ255" s="14" t="s">
        <v>161</v>
      </c>
      <c r="BK255" s="239">
        <f>ROUND(I255*H255,3)</f>
        <v>0</v>
      </c>
      <c r="BL255" s="14" t="s">
        <v>184</v>
      </c>
      <c r="BM255" s="237" t="s">
        <v>709</v>
      </c>
    </row>
    <row r="256" s="2" customFormat="1" ht="24.15" customHeight="1">
      <c r="A256" s="35"/>
      <c r="B256" s="36"/>
      <c r="C256" s="226" t="s">
        <v>345</v>
      </c>
      <c r="D256" s="226" t="s">
        <v>156</v>
      </c>
      <c r="E256" s="227" t="s">
        <v>710</v>
      </c>
      <c r="F256" s="228" t="s">
        <v>711</v>
      </c>
      <c r="G256" s="229" t="s">
        <v>708</v>
      </c>
      <c r="H256" s="231"/>
      <c r="I256" s="231"/>
      <c r="J256" s="230">
        <f>ROUND(I256*H256,3)</f>
        <v>0</v>
      </c>
      <c r="K256" s="232"/>
      <c r="L256" s="41"/>
      <c r="M256" s="233" t="s">
        <v>1</v>
      </c>
      <c r="N256" s="234" t="s">
        <v>37</v>
      </c>
      <c r="O256" s="94"/>
      <c r="P256" s="235">
        <f>O256*H256</f>
        <v>0</v>
      </c>
      <c r="Q256" s="235">
        <v>0</v>
      </c>
      <c r="R256" s="235">
        <f>Q256*H256</f>
        <v>0</v>
      </c>
      <c r="S256" s="235">
        <v>0</v>
      </c>
      <c r="T256" s="236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37" t="s">
        <v>184</v>
      </c>
      <c r="AT256" s="237" t="s">
        <v>156</v>
      </c>
      <c r="AU256" s="237" t="s">
        <v>161</v>
      </c>
      <c r="AY256" s="14" t="s">
        <v>154</v>
      </c>
      <c r="BE256" s="238">
        <f>IF(N256="základná",J256,0)</f>
        <v>0</v>
      </c>
      <c r="BF256" s="238">
        <f>IF(N256="znížená",J256,0)</f>
        <v>0</v>
      </c>
      <c r="BG256" s="238">
        <f>IF(N256="zákl. prenesená",J256,0)</f>
        <v>0</v>
      </c>
      <c r="BH256" s="238">
        <f>IF(N256="zníž. prenesená",J256,0)</f>
        <v>0</v>
      </c>
      <c r="BI256" s="238">
        <f>IF(N256="nulová",J256,0)</f>
        <v>0</v>
      </c>
      <c r="BJ256" s="14" t="s">
        <v>161</v>
      </c>
      <c r="BK256" s="239">
        <f>ROUND(I256*H256,3)</f>
        <v>0</v>
      </c>
      <c r="BL256" s="14" t="s">
        <v>184</v>
      </c>
      <c r="BM256" s="237" t="s">
        <v>712</v>
      </c>
    </row>
    <row r="257" s="12" customFormat="1" ht="22.8" customHeight="1">
      <c r="A257" s="12"/>
      <c r="B257" s="210"/>
      <c r="C257" s="211"/>
      <c r="D257" s="212" t="s">
        <v>70</v>
      </c>
      <c r="E257" s="224" t="s">
        <v>386</v>
      </c>
      <c r="F257" s="224" t="s">
        <v>713</v>
      </c>
      <c r="G257" s="211"/>
      <c r="H257" s="211"/>
      <c r="I257" s="214"/>
      <c r="J257" s="225">
        <f>BK257</f>
        <v>0</v>
      </c>
      <c r="K257" s="211"/>
      <c r="L257" s="216"/>
      <c r="M257" s="217"/>
      <c r="N257" s="218"/>
      <c r="O257" s="218"/>
      <c r="P257" s="219">
        <f>SUM(P258:P265)</f>
        <v>0</v>
      </c>
      <c r="Q257" s="218"/>
      <c r="R257" s="219">
        <f>SUM(R258:R265)</f>
        <v>0</v>
      </c>
      <c r="S257" s="218"/>
      <c r="T257" s="220">
        <f>SUM(T258:T265)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221" t="s">
        <v>161</v>
      </c>
      <c r="AT257" s="222" t="s">
        <v>70</v>
      </c>
      <c r="AU257" s="222" t="s">
        <v>79</v>
      </c>
      <c r="AY257" s="221" t="s">
        <v>154</v>
      </c>
      <c r="BK257" s="223">
        <f>SUM(BK258:BK265)</f>
        <v>0</v>
      </c>
    </row>
    <row r="258" s="2" customFormat="1" ht="21.75" customHeight="1">
      <c r="A258" s="35"/>
      <c r="B258" s="36"/>
      <c r="C258" s="226" t="s">
        <v>714</v>
      </c>
      <c r="D258" s="226" t="s">
        <v>156</v>
      </c>
      <c r="E258" s="227" t="s">
        <v>715</v>
      </c>
      <c r="F258" s="228" t="s">
        <v>716</v>
      </c>
      <c r="G258" s="229" t="s">
        <v>167</v>
      </c>
      <c r="H258" s="230">
        <v>733.25</v>
      </c>
      <c r="I258" s="231"/>
      <c r="J258" s="230">
        <f>ROUND(I258*H258,3)</f>
        <v>0</v>
      </c>
      <c r="K258" s="232"/>
      <c r="L258" s="41"/>
      <c r="M258" s="233" t="s">
        <v>1</v>
      </c>
      <c r="N258" s="234" t="s">
        <v>37</v>
      </c>
      <c r="O258" s="94"/>
      <c r="P258" s="235">
        <f>O258*H258</f>
        <v>0</v>
      </c>
      <c r="Q258" s="235">
        <v>0</v>
      </c>
      <c r="R258" s="235">
        <f>Q258*H258</f>
        <v>0</v>
      </c>
      <c r="S258" s="235">
        <v>0</v>
      </c>
      <c r="T258" s="236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37" t="s">
        <v>184</v>
      </c>
      <c r="AT258" s="237" t="s">
        <v>156</v>
      </c>
      <c r="AU258" s="237" t="s">
        <v>161</v>
      </c>
      <c r="AY258" s="14" t="s">
        <v>154</v>
      </c>
      <c r="BE258" s="238">
        <f>IF(N258="základná",J258,0)</f>
        <v>0</v>
      </c>
      <c r="BF258" s="238">
        <f>IF(N258="znížená",J258,0)</f>
        <v>0</v>
      </c>
      <c r="BG258" s="238">
        <f>IF(N258="zákl. prenesená",J258,0)</f>
        <v>0</v>
      </c>
      <c r="BH258" s="238">
        <f>IF(N258="zníž. prenesená",J258,0)</f>
        <v>0</v>
      </c>
      <c r="BI258" s="238">
        <f>IF(N258="nulová",J258,0)</f>
        <v>0</v>
      </c>
      <c r="BJ258" s="14" t="s">
        <v>161</v>
      </c>
      <c r="BK258" s="239">
        <f>ROUND(I258*H258,3)</f>
        <v>0</v>
      </c>
      <c r="BL258" s="14" t="s">
        <v>184</v>
      </c>
      <c r="BM258" s="237" t="s">
        <v>717</v>
      </c>
    </row>
    <row r="259" s="2" customFormat="1" ht="16.5" customHeight="1">
      <c r="A259" s="35"/>
      <c r="B259" s="36"/>
      <c r="C259" s="240" t="s">
        <v>348</v>
      </c>
      <c r="D259" s="240" t="s">
        <v>195</v>
      </c>
      <c r="E259" s="241" t="s">
        <v>718</v>
      </c>
      <c r="F259" s="242" t="s">
        <v>719</v>
      </c>
      <c r="G259" s="243" t="s">
        <v>167</v>
      </c>
      <c r="H259" s="244">
        <v>969.72400000000005</v>
      </c>
      <c r="I259" s="245"/>
      <c r="J259" s="244">
        <f>ROUND(I259*H259,3)</f>
        <v>0</v>
      </c>
      <c r="K259" s="246"/>
      <c r="L259" s="247"/>
      <c r="M259" s="248" t="s">
        <v>1</v>
      </c>
      <c r="N259" s="249" t="s">
        <v>37</v>
      </c>
      <c r="O259" s="94"/>
      <c r="P259" s="235">
        <f>O259*H259</f>
        <v>0</v>
      </c>
      <c r="Q259" s="235">
        <v>0</v>
      </c>
      <c r="R259" s="235">
        <f>Q259*H259</f>
        <v>0</v>
      </c>
      <c r="S259" s="235">
        <v>0</v>
      </c>
      <c r="T259" s="236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37" t="s">
        <v>213</v>
      </c>
      <c r="AT259" s="237" t="s">
        <v>195</v>
      </c>
      <c r="AU259" s="237" t="s">
        <v>161</v>
      </c>
      <c r="AY259" s="14" t="s">
        <v>154</v>
      </c>
      <c r="BE259" s="238">
        <f>IF(N259="základná",J259,0)</f>
        <v>0</v>
      </c>
      <c r="BF259" s="238">
        <f>IF(N259="znížená",J259,0)</f>
        <v>0</v>
      </c>
      <c r="BG259" s="238">
        <f>IF(N259="zákl. prenesená",J259,0)</f>
        <v>0</v>
      </c>
      <c r="BH259" s="238">
        <f>IF(N259="zníž. prenesená",J259,0)</f>
        <v>0</v>
      </c>
      <c r="BI259" s="238">
        <f>IF(N259="nulová",J259,0)</f>
        <v>0</v>
      </c>
      <c r="BJ259" s="14" t="s">
        <v>161</v>
      </c>
      <c r="BK259" s="239">
        <f>ROUND(I259*H259,3)</f>
        <v>0</v>
      </c>
      <c r="BL259" s="14" t="s">
        <v>184</v>
      </c>
      <c r="BM259" s="237" t="s">
        <v>720</v>
      </c>
    </row>
    <row r="260" s="2" customFormat="1" ht="33" customHeight="1">
      <c r="A260" s="35"/>
      <c r="B260" s="36"/>
      <c r="C260" s="226" t="s">
        <v>721</v>
      </c>
      <c r="D260" s="226" t="s">
        <v>156</v>
      </c>
      <c r="E260" s="227" t="s">
        <v>722</v>
      </c>
      <c r="F260" s="228" t="s">
        <v>723</v>
      </c>
      <c r="G260" s="229" t="s">
        <v>167</v>
      </c>
      <c r="H260" s="230">
        <v>379.44900000000001</v>
      </c>
      <c r="I260" s="231"/>
      <c r="J260" s="230">
        <f>ROUND(I260*H260,3)</f>
        <v>0</v>
      </c>
      <c r="K260" s="232"/>
      <c r="L260" s="41"/>
      <c r="M260" s="233" t="s">
        <v>1</v>
      </c>
      <c r="N260" s="234" t="s">
        <v>37</v>
      </c>
      <c r="O260" s="94"/>
      <c r="P260" s="235">
        <f>O260*H260</f>
        <v>0</v>
      </c>
      <c r="Q260" s="235">
        <v>0</v>
      </c>
      <c r="R260" s="235">
        <f>Q260*H260</f>
        <v>0</v>
      </c>
      <c r="S260" s="235">
        <v>0</v>
      </c>
      <c r="T260" s="236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37" t="s">
        <v>184</v>
      </c>
      <c r="AT260" s="237" t="s">
        <v>156</v>
      </c>
      <c r="AU260" s="237" t="s">
        <v>161</v>
      </c>
      <c r="AY260" s="14" t="s">
        <v>154</v>
      </c>
      <c r="BE260" s="238">
        <f>IF(N260="základná",J260,0)</f>
        <v>0</v>
      </c>
      <c r="BF260" s="238">
        <f>IF(N260="znížená",J260,0)</f>
        <v>0</v>
      </c>
      <c r="BG260" s="238">
        <f>IF(N260="zákl. prenesená",J260,0)</f>
        <v>0</v>
      </c>
      <c r="BH260" s="238">
        <f>IF(N260="zníž. prenesená",J260,0)</f>
        <v>0</v>
      </c>
      <c r="BI260" s="238">
        <f>IF(N260="nulová",J260,0)</f>
        <v>0</v>
      </c>
      <c r="BJ260" s="14" t="s">
        <v>161</v>
      </c>
      <c r="BK260" s="239">
        <f>ROUND(I260*H260,3)</f>
        <v>0</v>
      </c>
      <c r="BL260" s="14" t="s">
        <v>184</v>
      </c>
      <c r="BM260" s="237" t="s">
        <v>724</v>
      </c>
    </row>
    <row r="261" s="2" customFormat="1" ht="24.15" customHeight="1">
      <c r="A261" s="35"/>
      <c r="B261" s="36"/>
      <c r="C261" s="240" t="s">
        <v>352</v>
      </c>
      <c r="D261" s="240" t="s">
        <v>195</v>
      </c>
      <c r="E261" s="241" t="s">
        <v>725</v>
      </c>
      <c r="F261" s="242" t="s">
        <v>726</v>
      </c>
      <c r="G261" s="243" t="s">
        <v>167</v>
      </c>
      <c r="H261" s="244">
        <v>501.82100000000003</v>
      </c>
      <c r="I261" s="245"/>
      <c r="J261" s="244">
        <f>ROUND(I261*H261,3)</f>
        <v>0</v>
      </c>
      <c r="K261" s="246"/>
      <c r="L261" s="247"/>
      <c r="M261" s="248" t="s">
        <v>1</v>
      </c>
      <c r="N261" s="249" t="s">
        <v>37</v>
      </c>
      <c r="O261" s="94"/>
      <c r="P261" s="235">
        <f>O261*H261</f>
        <v>0</v>
      </c>
      <c r="Q261" s="235">
        <v>0</v>
      </c>
      <c r="R261" s="235">
        <f>Q261*H261</f>
        <v>0</v>
      </c>
      <c r="S261" s="235">
        <v>0</v>
      </c>
      <c r="T261" s="236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37" t="s">
        <v>213</v>
      </c>
      <c r="AT261" s="237" t="s">
        <v>195</v>
      </c>
      <c r="AU261" s="237" t="s">
        <v>161</v>
      </c>
      <c r="AY261" s="14" t="s">
        <v>154</v>
      </c>
      <c r="BE261" s="238">
        <f>IF(N261="základná",J261,0)</f>
        <v>0</v>
      </c>
      <c r="BF261" s="238">
        <f>IF(N261="znížená",J261,0)</f>
        <v>0</v>
      </c>
      <c r="BG261" s="238">
        <f>IF(N261="zákl. prenesená",J261,0)</f>
        <v>0</v>
      </c>
      <c r="BH261" s="238">
        <f>IF(N261="zníž. prenesená",J261,0)</f>
        <v>0</v>
      </c>
      <c r="BI261" s="238">
        <f>IF(N261="nulová",J261,0)</f>
        <v>0</v>
      </c>
      <c r="BJ261" s="14" t="s">
        <v>161</v>
      </c>
      <c r="BK261" s="239">
        <f>ROUND(I261*H261,3)</f>
        <v>0</v>
      </c>
      <c r="BL261" s="14" t="s">
        <v>184</v>
      </c>
      <c r="BM261" s="237" t="s">
        <v>727</v>
      </c>
    </row>
    <row r="262" s="2" customFormat="1" ht="24.15" customHeight="1">
      <c r="A262" s="35"/>
      <c r="B262" s="36"/>
      <c r="C262" s="226" t="s">
        <v>728</v>
      </c>
      <c r="D262" s="226" t="s">
        <v>156</v>
      </c>
      <c r="E262" s="227" t="s">
        <v>729</v>
      </c>
      <c r="F262" s="228" t="s">
        <v>730</v>
      </c>
      <c r="G262" s="229" t="s">
        <v>167</v>
      </c>
      <c r="H262" s="230">
        <v>379.44900000000001</v>
      </c>
      <c r="I262" s="231"/>
      <c r="J262" s="230">
        <f>ROUND(I262*H262,3)</f>
        <v>0</v>
      </c>
      <c r="K262" s="232"/>
      <c r="L262" s="41"/>
      <c r="M262" s="233" t="s">
        <v>1</v>
      </c>
      <c r="N262" s="234" t="s">
        <v>37</v>
      </c>
      <c r="O262" s="94"/>
      <c r="P262" s="235">
        <f>O262*H262</f>
        <v>0</v>
      </c>
      <c r="Q262" s="235">
        <v>0</v>
      </c>
      <c r="R262" s="235">
        <f>Q262*H262</f>
        <v>0</v>
      </c>
      <c r="S262" s="235">
        <v>0</v>
      </c>
      <c r="T262" s="236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37" t="s">
        <v>184</v>
      </c>
      <c r="AT262" s="237" t="s">
        <v>156</v>
      </c>
      <c r="AU262" s="237" t="s">
        <v>161</v>
      </c>
      <c r="AY262" s="14" t="s">
        <v>154</v>
      </c>
      <c r="BE262" s="238">
        <f>IF(N262="základná",J262,0)</f>
        <v>0</v>
      </c>
      <c r="BF262" s="238">
        <f>IF(N262="znížená",J262,0)</f>
        <v>0</v>
      </c>
      <c r="BG262" s="238">
        <f>IF(N262="zákl. prenesená",J262,0)</f>
        <v>0</v>
      </c>
      <c r="BH262" s="238">
        <f>IF(N262="zníž. prenesená",J262,0)</f>
        <v>0</v>
      </c>
      <c r="BI262" s="238">
        <f>IF(N262="nulová",J262,0)</f>
        <v>0</v>
      </c>
      <c r="BJ262" s="14" t="s">
        <v>161</v>
      </c>
      <c r="BK262" s="239">
        <f>ROUND(I262*H262,3)</f>
        <v>0</v>
      </c>
      <c r="BL262" s="14" t="s">
        <v>184</v>
      </c>
      <c r="BM262" s="237" t="s">
        <v>731</v>
      </c>
    </row>
    <row r="263" s="2" customFormat="1" ht="21.75" customHeight="1">
      <c r="A263" s="35"/>
      <c r="B263" s="36"/>
      <c r="C263" s="240" t="s">
        <v>355</v>
      </c>
      <c r="D263" s="240" t="s">
        <v>195</v>
      </c>
      <c r="E263" s="241" t="s">
        <v>732</v>
      </c>
      <c r="F263" s="242" t="s">
        <v>733</v>
      </c>
      <c r="G263" s="243" t="s">
        <v>167</v>
      </c>
      <c r="H263" s="244">
        <v>436.36599999999999</v>
      </c>
      <c r="I263" s="245"/>
      <c r="J263" s="244">
        <f>ROUND(I263*H263,3)</f>
        <v>0</v>
      </c>
      <c r="K263" s="246"/>
      <c r="L263" s="247"/>
      <c r="M263" s="248" t="s">
        <v>1</v>
      </c>
      <c r="N263" s="249" t="s">
        <v>37</v>
      </c>
      <c r="O263" s="94"/>
      <c r="P263" s="235">
        <f>O263*H263</f>
        <v>0</v>
      </c>
      <c r="Q263" s="235">
        <v>0</v>
      </c>
      <c r="R263" s="235">
        <f>Q263*H263</f>
        <v>0</v>
      </c>
      <c r="S263" s="235">
        <v>0</v>
      </c>
      <c r="T263" s="236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37" t="s">
        <v>213</v>
      </c>
      <c r="AT263" s="237" t="s">
        <v>195</v>
      </c>
      <c r="AU263" s="237" t="s">
        <v>161</v>
      </c>
      <c r="AY263" s="14" t="s">
        <v>154</v>
      </c>
      <c r="BE263" s="238">
        <f>IF(N263="základná",J263,0)</f>
        <v>0</v>
      </c>
      <c r="BF263" s="238">
        <f>IF(N263="znížená",J263,0)</f>
        <v>0</v>
      </c>
      <c r="BG263" s="238">
        <f>IF(N263="zákl. prenesená",J263,0)</f>
        <v>0</v>
      </c>
      <c r="BH263" s="238">
        <f>IF(N263="zníž. prenesená",J263,0)</f>
        <v>0</v>
      </c>
      <c r="BI263" s="238">
        <f>IF(N263="nulová",J263,0)</f>
        <v>0</v>
      </c>
      <c r="BJ263" s="14" t="s">
        <v>161</v>
      </c>
      <c r="BK263" s="239">
        <f>ROUND(I263*H263,3)</f>
        <v>0</v>
      </c>
      <c r="BL263" s="14" t="s">
        <v>184</v>
      </c>
      <c r="BM263" s="237" t="s">
        <v>734</v>
      </c>
    </row>
    <row r="264" s="2" customFormat="1" ht="24.15" customHeight="1">
      <c r="A264" s="35"/>
      <c r="B264" s="36"/>
      <c r="C264" s="226" t="s">
        <v>735</v>
      </c>
      <c r="D264" s="226" t="s">
        <v>156</v>
      </c>
      <c r="E264" s="227" t="s">
        <v>736</v>
      </c>
      <c r="F264" s="228" t="s">
        <v>737</v>
      </c>
      <c r="G264" s="229" t="s">
        <v>708</v>
      </c>
      <c r="H264" s="231"/>
      <c r="I264" s="231"/>
      <c r="J264" s="230">
        <f>ROUND(I264*H264,3)</f>
        <v>0</v>
      </c>
      <c r="K264" s="232"/>
      <c r="L264" s="41"/>
      <c r="M264" s="233" t="s">
        <v>1</v>
      </c>
      <c r="N264" s="234" t="s">
        <v>37</v>
      </c>
      <c r="O264" s="94"/>
      <c r="P264" s="235">
        <f>O264*H264</f>
        <v>0</v>
      </c>
      <c r="Q264" s="235">
        <v>0</v>
      </c>
      <c r="R264" s="235">
        <f>Q264*H264</f>
        <v>0</v>
      </c>
      <c r="S264" s="235">
        <v>0</v>
      </c>
      <c r="T264" s="236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37" t="s">
        <v>184</v>
      </c>
      <c r="AT264" s="237" t="s">
        <v>156</v>
      </c>
      <c r="AU264" s="237" t="s">
        <v>161</v>
      </c>
      <c r="AY264" s="14" t="s">
        <v>154</v>
      </c>
      <c r="BE264" s="238">
        <f>IF(N264="základná",J264,0)</f>
        <v>0</v>
      </c>
      <c r="BF264" s="238">
        <f>IF(N264="znížená",J264,0)</f>
        <v>0</v>
      </c>
      <c r="BG264" s="238">
        <f>IF(N264="zákl. prenesená",J264,0)</f>
        <v>0</v>
      </c>
      <c r="BH264" s="238">
        <f>IF(N264="zníž. prenesená",J264,0)</f>
        <v>0</v>
      </c>
      <c r="BI264" s="238">
        <f>IF(N264="nulová",J264,0)</f>
        <v>0</v>
      </c>
      <c r="BJ264" s="14" t="s">
        <v>161</v>
      </c>
      <c r="BK264" s="239">
        <f>ROUND(I264*H264,3)</f>
        <v>0</v>
      </c>
      <c r="BL264" s="14" t="s">
        <v>184</v>
      </c>
      <c r="BM264" s="237" t="s">
        <v>738</v>
      </c>
    </row>
    <row r="265" s="2" customFormat="1" ht="33" customHeight="1">
      <c r="A265" s="35"/>
      <c r="B265" s="36"/>
      <c r="C265" s="226" t="s">
        <v>359</v>
      </c>
      <c r="D265" s="226" t="s">
        <v>156</v>
      </c>
      <c r="E265" s="227" t="s">
        <v>739</v>
      </c>
      <c r="F265" s="228" t="s">
        <v>740</v>
      </c>
      <c r="G265" s="229" t="s">
        <v>708</v>
      </c>
      <c r="H265" s="231"/>
      <c r="I265" s="231"/>
      <c r="J265" s="230">
        <f>ROUND(I265*H265,3)</f>
        <v>0</v>
      </c>
      <c r="K265" s="232"/>
      <c r="L265" s="41"/>
      <c r="M265" s="233" t="s">
        <v>1</v>
      </c>
      <c r="N265" s="234" t="s">
        <v>37</v>
      </c>
      <c r="O265" s="94"/>
      <c r="P265" s="235">
        <f>O265*H265</f>
        <v>0</v>
      </c>
      <c r="Q265" s="235">
        <v>0</v>
      </c>
      <c r="R265" s="235">
        <f>Q265*H265</f>
        <v>0</v>
      </c>
      <c r="S265" s="235">
        <v>0</v>
      </c>
      <c r="T265" s="236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37" t="s">
        <v>184</v>
      </c>
      <c r="AT265" s="237" t="s">
        <v>156</v>
      </c>
      <c r="AU265" s="237" t="s">
        <v>161</v>
      </c>
      <c r="AY265" s="14" t="s">
        <v>154</v>
      </c>
      <c r="BE265" s="238">
        <f>IF(N265="základná",J265,0)</f>
        <v>0</v>
      </c>
      <c r="BF265" s="238">
        <f>IF(N265="znížená",J265,0)</f>
        <v>0</v>
      </c>
      <c r="BG265" s="238">
        <f>IF(N265="zákl. prenesená",J265,0)</f>
        <v>0</v>
      </c>
      <c r="BH265" s="238">
        <f>IF(N265="zníž. prenesená",J265,0)</f>
        <v>0</v>
      </c>
      <c r="BI265" s="238">
        <f>IF(N265="nulová",J265,0)</f>
        <v>0</v>
      </c>
      <c r="BJ265" s="14" t="s">
        <v>161</v>
      </c>
      <c r="BK265" s="239">
        <f>ROUND(I265*H265,3)</f>
        <v>0</v>
      </c>
      <c r="BL265" s="14" t="s">
        <v>184</v>
      </c>
      <c r="BM265" s="237" t="s">
        <v>741</v>
      </c>
    </row>
    <row r="266" s="12" customFormat="1" ht="22.8" customHeight="1">
      <c r="A266" s="12"/>
      <c r="B266" s="210"/>
      <c r="C266" s="211"/>
      <c r="D266" s="212" t="s">
        <v>70</v>
      </c>
      <c r="E266" s="224" t="s">
        <v>395</v>
      </c>
      <c r="F266" s="224" t="s">
        <v>396</v>
      </c>
      <c r="G266" s="211"/>
      <c r="H266" s="211"/>
      <c r="I266" s="214"/>
      <c r="J266" s="225">
        <f>BK266</f>
        <v>0</v>
      </c>
      <c r="K266" s="211"/>
      <c r="L266" s="216"/>
      <c r="M266" s="217"/>
      <c r="N266" s="218"/>
      <c r="O266" s="218"/>
      <c r="P266" s="219">
        <f>SUM(P267:P280)</f>
        <v>0</v>
      </c>
      <c r="Q266" s="218"/>
      <c r="R266" s="219">
        <f>SUM(R267:R280)</f>
        <v>0</v>
      </c>
      <c r="S266" s="218"/>
      <c r="T266" s="220">
        <f>SUM(T267:T280)</f>
        <v>0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21" t="s">
        <v>161</v>
      </c>
      <c r="AT266" s="222" t="s">
        <v>70</v>
      </c>
      <c r="AU266" s="222" t="s">
        <v>79</v>
      </c>
      <c r="AY266" s="221" t="s">
        <v>154</v>
      </c>
      <c r="BK266" s="223">
        <f>SUM(BK267:BK280)</f>
        <v>0</v>
      </c>
    </row>
    <row r="267" s="2" customFormat="1" ht="33" customHeight="1">
      <c r="A267" s="35"/>
      <c r="B267" s="36"/>
      <c r="C267" s="226" t="s">
        <v>742</v>
      </c>
      <c r="D267" s="226" t="s">
        <v>156</v>
      </c>
      <c r="E267" s="227" t="s">
        <v>743</v>
      </c>
      <c r="F267" s="228" t="s">
        <v>744</v>
      </c>
      <c r="G267" s="229" t="s">
        <v>167</v>
      </c>
      <c r="H267" s="230">
        <v>707.60199999999998</v>
      </c>
      <c r="I267" s="231"/>
      <c r="J267" s="230">
        <f>ROUND(I267*H267,3)</f>
        <v>0</v>
      </c>
      <c r="K267" s="232"/>
      <c r="L267" s="41"/>
      <c r="M267" s="233" t="s">
        <v>1</v>
      </c>
      <c r="N267" s="234" t="s">
        <v>37</v>
      </c>
      <c r="O267" s="94"/>
      <c r="P267" s="235">
        <f>O267*H267</f>
        <v>0</v>
      </c>
      <c r="Q267" s="235">
        <v>0</v>
      </c>
      <c r="R267" s="235">
        <f>Q267*H267</f>
        <v>0</v>
      </c>
      <c r="S267" s="235">
        <v>0</v>
      </c>
      <c r="T267" s="236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37" t="s">
        <v>184</v>
      </c>
      <c r="AT267" s="237" t="s">
        <v>156</v>
      </c>
      <c r="AU267" s="237" t="s">
        <v>161</v>
      </c>
      <c r="AY267" s="14" t="s">
        <v>154</v>
      </c>
      <c r="BE267" s="238">
        <f>IF(N267="základná",J267,0)</f>
        <v>0</v>
      </c>
      <c r="BF267" s="238">
        <f>IF(N267="znížená",J267,0)</f>
        <v>0</v>
      </c>
      <c r="BG267" s="238">
        <f>IF(N267="zákl. prenesená",J267,0)</f>
        <v>0</v>
      </c>
      <c r="BH267" s="238">
        <f>IF(N267="zníž. prenesená",J267,0)</f>
        <v>0</v>
      </c>
      <c r="BI267" s="238">
        <f>IF(N267="nulová",J267,0)</f>
        <v>0</v>
      </c>
      <c r="BJ267" s="14" t="s">
        <v>161</v>
      </c>
      <c r="BK267" s="239">
        <f>ROUND(I267*H267,3)</f>
        <v>0</v>
      </c>
      <c r="BL267" s="14" t="s">
        <v>184</v>
      </c>
      <c r="BM267" s="237" t="s">
        <v>745</v>
      </c>
    </row>
    <row r="268" s="2" customFormat="1" ht="16.5" customHeight="1">
      <c r="A268" s="35"/>
      <c r="B268" s="36"/>
      <c r="C268" s="240" t="s">
        <v>362</v>
      </c>
      <c r="D268" s="240" t="s">
        <v>195</v>
      </c>
      <c r="E268" s="241" t="s">
        <v>746</v>
      </c>
      <c r="F268" s="242" t="s">
        <v>747</v>
      </c>
      <c r="G268" s="243" t="s">
        <v>167</v>
      </c>
      <c r="H268" s="244">
        <v>728.83000000000004</v>
      </c>
      <c r="I268" s="245"/>
      <c r="J268" s="244">
        <f>ROUND(I268*H268,3)</f>
        <v>0</v>
      </c>
      <c r="K268" s="246"/>
      <c r="L268" s="247"/>
      <c r="M268" s="248" t="s">
        <v>1</v>
      </c>
      <c r="N268" s="249" t="s">
        <v>37</v>
      </c>
      <c r="O268" s="94"/>
      <c r="P268" s="235">
        <f>O268*H268</f>
        <v>0</v>
      </c>
      <c r="Q268" s="235">
        <v>0</v>
      </c>
      <c r="R268" s="235">
        <f>Q268*H268</f>
        <v>0</v>
      </c>
      <c r="S268" s="235">
        <v>0</v>
      </c>
      <c r="T268" s="236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37" t="s">
        <v>213</v>
      </c>
      <c r="AT268" s="237" t="s">
        <v>195</v>
      </c>
      <c r="AU268" s="237" t="s">
        <v>161</v>
      </c>
      <c r="AY268" s="14" t="s">
        <v>154</v>
      </c>
      <c r="BE268" s="238">
        <f>IF(N268="základná",J268,0)</f>
        <v>0</v>
      </c>
      <c r="BF268" s="238">
        <f>IF(N268="znížená",J268,0)</f>
        <v>0</v>
      </c>
      <c r="BG268" s="238">
        <f>IF(N268="zákl. prenesená",J268,0)</f>
        <v>0</v>
      </c>
      <c r="BH268" s="238">
        <f>IF(N268="zníž. prenesená",J268,0)</f>
        <v>0</v>
      </c>
      <c r="BI268" s="238">
        <f>IF(N268="nulová",J268,0)</f>
        <v>0</v>
      </c>
      <c r="BJ268" s="14" t="s">
        <v>161</v>
      </c>
      <c r="BK268" s="239">
        <f>ROUND(I268*H268,3)</f>
        <v>0</v>
      </c>
      <c r="BL268" s="14" t="s">
        <v>184</v>
      </c>
      <c r="BM268" s="237" t="s">
        <v>748</v>
      </c>
    </row>
    <row r="269" s="2" customFormat="1" ht="16.5" customHeight="1">
      <c r="A269" s="35"/>
      <c r="B269" s="36"/>
      <c r="C269" s="226" t="s">
        <v>749</v>
      </c>
      <c r="D269" s="226" t="s">
        <v>156</v>
      </c>
      <c r="E269" s="227" t="s">
        <v>750</v>
      </c>
      <c r="F269" s="228" t="s">
        <v>751</v>
      </c>
      <c r="G269" s="229" t="s">
        <v>167</v>
      </c>
      <c r="H269" s="230">
        <v>1009.74</v>
      </c>
      <c r="I269" s="231"/>
      <c r="J269" s="230">
        <f>ROUND(I269*H269,3)</f>
        <v>0</v>
      </c>
      <c r="K269" s="232"/>
      <c r="L269" s="41"/>
      <c r="M269" s="233" t="s">
        <v>1</v>
      </c>
      <c r="N269" s="234" t="s">
        <v>37</v>
      </c>
      <c r="O269" s="94"/>
      <c r="P269" s="235">
        <f>O269*H269</f>
        <v>0</v>
      </c>
      <c r="Q269" s="235">
        <v>0</v>
      </c>
      <c r="R269" s="235">
        <f>Q269*H269</f>
        <v>0</v>
      </c>
      <c r="S269" s="235">
        <v>0</v>
      </c>
      <c r="T269" s="236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37" t="s">
        <v>184</v>
      </c>
      <c r="AT269" s="237" t="s">
        <v>156</v>
      </c>
      <c r="AU269" s="237" t="s">
        <v>161</v>
      </c>
      <c r="AY269" s="14" t="s">
        <v>154</v>
      </c>
      <c r="BE269" s="238">
        <f>IF(N269="základná",J269,0)</f>
        <v>0</v>
      </c>
      <c r="BF269" s="238">
        <f>IF(N269="znížená",J269,0)</f>
        <v>0</v>
      </c>
      <c r="BG269" s="238">
        <f>IF(N269="zákl. prenesená",J269,0)</f>
        <v>0</v>
      </c>
      <c r="BH269" s="238">
        <f>IF(N269="zníž. prenesená",J269,0)</f>
        <v>0</v>
      </c>
      <c r="BI269" s="238">
        <f>IF(N269="nulová",J269,0)</f>
        <v>0</v>
      </c>
      <c r="BJ269" s="14" t="s">
        <v>161</v>
      </c>
      <c r="BK269" s="239">
        <f>ROUND(I269*H269,3)</f>
        <v>0</v>
      </c>
      <c r="BL269" s="14" t="s">
        <v>184</v>
      </c>
      <c r="BM269" s="237" t="s">
        <v>752</v>
      </c>
    </row>
    <row r="270" s="2" customFormat="1" ht="16.5" customHeight="1">
      <c r="A270" s="35"/>
      <c r="B270" s="36"/>
      <c r="C270" s="240" t="s">
        <v>366</v>
      </c>
      <c r="D270" s="240" t="s">
        <v>195</v>
      </c>
      <c r="E270" s="241" t="s">
        <v>753</v>
      </c>
      <c r="F270" s="242" t="s">
        <v>754</v>
      </c>
      <c r="G270" s="243" t="s">
        <v>167</v>
      </c>
      <c r="H270" s="244">
        <v>1219.261</v>
      </c>
      <c r="I270" s="245"/>
      <c r="J270" s="244">
        <f>ROUND(I270*H270,3)</f>
        <v>0</v>
      </c>
      <c r="K270" s="246"/>
      <c r="L270" s="247"/>
      <c r="M270" s="248" t="s">
        <v>1</v>
      </c>
      <c r="N270" s="249" t="s">
        <v>37</v>
      </c>
      <c r="O270" s="94"/>
      <c r="P270" s="235">
        <f>O270*H270</f>
        <v>0</v>
      </c>
      <c r="Q270" s="235">
        <v>0</v>
      </c>
      <c r="R270" s="235">
        <f>Q270*H270</f>
        <v>0</v>
      </c>
      <c r="S270" s="235">
        <v>0</v>
      </c>
      <c r="T270" s="236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37" t="s">
        <v>213</v>
      </c>
      <c r="AT270" s="237" t="s">
        <v>195</v>
      </c>
      <c r="AU270" s="237" t="s">
        <v>161</v>
      </c>
      <c r="AY270" s="14" t="s">
        <v>154</v>
      </c>
      <c r="BE270" s="238">
        <f>IF(N270="základná",J270,0)</f>
        <v>0</v>
      </c>
      <c r="BF270" s="238">
        <f>IF(N270="znížená",J270,0)</f>
        <v>0</v>
      </c>
      <c r="BG270" s="238">
        <f>IF(N270="zákl. prenesená",J270,0)</f>
        <v>0</v>
      </c>
      <c r="BH270" s="238">
        <f>IF(N270="zníž. prenesená",J270,0)</f>
        <v>0</v>
      </c>
      <c r="BI270" s="238">
        <f>IF(N270="nulová",J270,0)</f>
        <v>0</v>
      </c>
      <c r="BJ270" s="14" t="s">
        <v>161</v>
      </c>
      <c r="BK270" s="239">
        <f>ROUND(I270*H270,3)</f>
        <v>0</v>
      </c>
      <c r="BL270" s="14" t="s">
        <v>184</v>
      </c>
      <c r="BM270" s="237" t="s">
        <v>755</v>
      </c>
    </row>
    <row r="271" s="2" customFormat="1" ht="24.15" customHeight="1">
      <c r="A271" s="35"/>
      <c r="B271" s="36"/>
      <c r="C271" s="226" t="s">
        <v>756</v>
      </c>
      <c r="D271" s="226" t="s">
        <v>156</v>
      </c>
      <c r="E271" s="227" t="s">
        <v>757</v>
      </c>
      <c r="F271" s="228" t="s">
        <v>758</v>
      </c>
      <c r="G271" s="229" t="s">
        <v>167</v>
      </c>
      <c r="H271" s="230">
        <v>286.48000000000002</v>
      </c>
      <c r="I271" s="231"/>
      <c r="J271" s="230">
        <f>ROUND(I271*H271,3)</f>
        <v>0</v>
      </c>
      <c r="K271" s="232"/>
      <c r="L271" s="41"/>
      <c r="M271" s="233" t="s">
        <v>1</v>
      </c>
      <c r="N271" s="234" t="s">
        <v>37</v>
      </c>
      <c r="O271" s="94"/>
      <c r="P271" s="235">
        <f>O271*H271</f>
        <v>0</v>
      </c>
      <c r="Q271" s="235">
        <v>0</v>
      </c>
      <c r="R271" s="235">
        <f>Q271*H271</f>
        <v>0</v>
      </c>
      <c r="S271" s="235">
        <v>0</v>
      </c>
      <c r="T271" s="236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37" t="s">
        <v>184</v>
      </c>
      <c r="AT271" s="237" t="s">
        <v>156</v>
      </c>
      <c r="AU271" s="237" t="s">
        <v>161</v>
      </c>
      <c r="AY271" s="14" t="s">
        <v>154</v>
      </c>
      <c r="BE271" s="238">
        <f>IF(N271="základná",J271,0)</f>
        <v>0</v>
      </c>
      <c r="BF271" s="238">
        <f>IF(N271="znížená",J271,0)</f>
        <v>0</v>
      </c>
      <c r="BG271" s="238">
        <f>IF(N271="zákl. prenesená",J271,0)</f>
        <v>0</v>
      </c>
      <c r="BH271" s="238">
        <f>IF(N271="zníž. prenesená",J271,0)</f>
        <v>0</v>
      </c>
      <c r="BI271" s="238">
        <f>IF(N271="nulová",J271,0)</f>
        <v>0</v>
      </c>
      <c r="BJ271" s="14" t="s">
        <v>161</v>
      </c>
      <c r="BK271" s="239">
        <f>ROUND(I271*H271,3)</f>
        <v>0</v>
      </c>
      <c r="BL271" s="14" t="s">
        <v>184</v>
      </c>
      <c r="BM271" s="237" t="s">
        <v>759</v>
      </c>
    </row>
    <row r="272" s="2" customFormat="1" ht="24.15" customHeight="1">
      <c r="A272" s="35"/>
      <c r="B272" s="36"/>
      <c r="C272" s="240" t="s">
        <v>370</v>
      </c>
      <c r="D272" s="240" t="s">
        <v>195</v>
      </c>
      <c r="E272" s="241" t="s">
        <v>760</v>
      </c>
      <c r="F272" s="242" t="s">
        <v>761</v>
      </c>
      <c r="G272" s="243" t="s">
        <v>167</v>
      </c>
      <c r="H272" s="244">
        <v>298.05399999999997</v>
      </c>
      <c r="I272" s="245"/>
      <c r="J272" s="244">
        <f>ROUND(I272*H272,3)</f>
        <v>0</v>
      </c>
      <c r="K272" s="246"/>
      <c r="L272" s="247"/>
      <c r="M272" s="248" t="s">
        <v>1</v>
      </c>
      <c r="N272" s="249" t="s">
        <v>37</v>
      </c>
      <c r="O272" s="94"/>
      <c r="P272" s="235">
        <f>O272*H272</f>
        <v>0</v>
      </c>
      <c r="Q272" s="235">
        <v>0</v>
      </c>
      <c r="R272" s="235">
        <f>Q272*H272</f>
        <v>0</v>
      </c>
      <c r="S272" s="235">
        <v>0</v>
      </c>
      <c r="T272" s="236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37" t="s">
        <v>213</v>
      </c>
      <c r="AT272" s="237" t="s">
        <v>195</v>
      </c>
      <c r="AU272" s="237" t="s">
        <v>161</v>
      </c>
      <c r="AY272" s="14" t="s">
        <v>154</v>
      </c>
      <c r="BE272" s="238">
        <f>IF(N272="základná",J272,0)</f>
        <v>0</v>
      </c>
      <c r="BF272" s="238">
        <f>IF(N272="znížená",J272,0)</f>
        <v>0</v>
      </c>
      <c r="BG272" s="238">
        <f>IF(N272="zákl. prenesená",J272,0)</f>
        <v>0</v>
      </c>
      <c r="BH272" s="238">
        <f>IF(N272="zníž. prenesená",J272,0)</f>
        <v>0</v>
      </c>
      <c r="BI272" s="238">
        <f>IF(N272="nulová",J272,0)</f>
        <v>0</v>
      </c>
      <c r="BJ272" s="14" t="s">
        <v>161</v>
      </c>
      <c r="BK272" s="239">
        <f>ROUND(I272*H272,3)</f>
        <v>0</v>
      </c>
      <c r="BL272" s="14" t="s">
        <v>184</v>
      </c>
      <c r="BM272" s="237" t="s">
        <v>762</v>
      </c>
    </row>
    <row r="273" s="2" customFormat="1" ht="24.15" customHeight="1">
      <c r="A273" s="35"/>
      <c r="B273" s="36"/>
      <c r="C273" s="226" t="s">
        <v>763</v>
      </c>
      <c r="D273" s="226" t="s">
        <v>156</v>
      </c>
      <c r="E273" s="227" t="s">
        <v>764</v>
      </c>
      <c r="F273" s="228" t="s">
        <v>765</v>
      </c>
      <c r="G273" s="229" t="s">
        <v>167</v>
      </c>
      <c r="H273" s="230">
        <v>723.25999999999999</v>
      </c>
      <c r="I273" s="231"/>
      <c r="J273" s="230">
        <f>ROUND(I273*H273,3)</f>
        <v>0</v>
      </c>
      <c r="K273" s="232"/>
      <c r="L273" s="41"/>
      <c r="M273" s="233" t="s">
        <v>1</v>
      </c>
      <c r="N273" s="234" t="s">
        <v>37</v>
      </c>
      <c r="O273" s="94"/>
      <c r="P273" s="235">
        <f>O273*H273</f>
        <v>0</v>
      </c>
      <c r="Q273" s="235">
        <v>0</v>
      </c>
      <c r="R273" s="235">
        <f>Q273*H273</f>
        <v>0</v>
      </c>
      <c r="S273" s="235">
        <v>0</v>
      </c>
      <c r="T273" s="236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237" t="s">
        <v>184</v>
      </c>
      <c r="AT273" s="237" t="s">
        <v>156</v>
      </c>
      <c r="AU273" s="237" t="s">
        <v>161</v>
      </c>
      <c r="AY273" s="14" t="s">
        <v>154</v>
      </c>
      <c r="BE273" s="238">
        <f>IF(N273="základná",J273,0)</f>
        <v>0</v>
      </c>
      <c r="BF273" s="238">
        <f>IF(N273="znížená",J273,0)</f>
        <v>0</v>
      </c>
      <c r="BG273" s="238">
        <f>IF(N273="zákl. prenesená",J273,0)</f>
        <v>0</v>
      </c>
      <c r="BH273" s="238">
        <f>IF(N273="zníž. prenesená",J273,0)</f>
        <v>0</v>
      </c>
      <c r="BI273" s="238">
        <f>IF(N273="nulová",J273,0)</f>
        <v>0</v>
      </c>
      <c r="BJ273" s="14" t="s">
        <v>161</v>
      </c>
      <c r="BK273" s="239">
        <f>ROUND(I273*H273,3)</f>
        <v>0</v>
      </c>
      <c r="BL273" s="14" t="s">
        <v>184</v>
      </c>
      <c r="BM273" s="237" t="s">
        <v>766</v>
      </c>
    </row>
    <row r="274" s="2" customFormat="1" ht="24.15" customHeight="1">
      <c r="A274" s="35"/>
      <c r="B274" s="36"/>
      <c r="C274" s="240" t="s">
        <v>374</v>
      </c>
      <c r="D274" s="240" t="s">
        <v>195</v>
      </c>
      <c r="E274" s="241" t="s">
        <v>767</v>
      </c>
      <c r="F274" s="242" t="s">
        <v>768</v>
      </c>
      <c r="G274" s="243" t="s">
        <v>167</v>
      </c>
      <c r="H274" s="244">
        <v>752.48000000000002</v>
      </c>
      <c r="I274" s="245"/>
      <c r="J274" s="244">
        <f>ROUND(I274*H274,3)</f>
        <v>0</v>
      </c>
      <c r="K274" s="246"/>
      <c r="L274" s="247"/>
      <c r="M274" s="248" t="s">
        <v>1</v>
      </c>
      <c r="N274" s="249" t="s">
        <v>37</v>
      </c>
      <c r="O274" s="94"/>
      <c r="P274" s="235">
        <f>O274*H274</f>
        <v>0</v>
      </c>
      <c r="Q274" s="235">
        <v>0</v>
      </c>
      <c r="R274" s="235">
        <f>Q274*H274</f>
        <v>0</v>
      </c>
      <c r="S274" s="235">
        <v>0</v>
      </c>
      <c r="T274" s="236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37" t="s">
        <v>213</v>
      </c>
      <c r="AT274" s="237" t="s">
        <v>195</v>
      </c>
      <c r="AU274" s="237" t="s">
        <v>161</v>
      </c>
      <c r="AY274" s="14" t="s">
        <v>154</v>
      </c>
      <c r="BE274" s="238">
        <f>IF(N274="základná",J274,0)</f>
        <v>0</v>
      </c>
      <c r="BF274" s="238">
        <f>IF(N274="znížená",J274,0)</f>
        <v>0</v>
      </c>
      <c r="BG274" s="238">
        <f>IF(N274="zákl. prenesená",J274,0)</f>
        <v>0</v>
      </c>
      <c r="BH274" s="238">
        <f>IF(N274="zníž. prenesená",J274,0)</f>
        <v>0</v>
      </c>
      <c r="BI274" s="238">
        <f>IF(N274="nulová",J274,0)</f>
        <v>0</v>
      </c>
      <c r="BJ274" s="14" t="s">
        <v>161</v>
      </c>
      <c r="BK274" s="239">
        <f>ROUND(I274*H274,3)</f>
        <v>0</v>
      </c>
      <c r="BL274" s="14" t="s">
        <v>184</v>
      </c>
      <c r="BM274" s="237" t="s">
        <v>769</v>
      </c>
    </row>
    <row r="275" s="2" customFormat="1" ht="24.15" customHeight="1">
      <c r="A275" s="35"/>
      <c r="B275" s="36"/>
      <c r="C275" s="226" t="s">
        <v>770</v>
      </c>
      <c r="D275" s="226" t="s">
        <v>156</v>
      </c>
      <c r="E275" s="227" t="s">
        <v>771</v>
      </c>
      <c r="F275" s="228" t="s">
        <v>772</v>
      </c>
      <c r="G275" s="229" t="s">
        <v>167</v>
      </c>
      <c r="H275" s="230">
        <v>379.44900000000001</v>
      </c>
      <c r="I275" s="231"/>
      <c r="J275" s="230">
        <f>ROUND(I275*H275,3)</f>
        <v>0</v>
      </c>
      <c r="K275" s="232"/>
      <c r="L275" s="41"/>
      <c r="M275" s="233" t="s">
        <v>1</v>
      </c>
      <c r="N275" s="234" t="s">
        <v>37</v>
      </c>
      <c r="O275" s="94"/>
      <c r="P275" s="235">
        <f>O275*H275</f>
        <v>0</v>
      </c>
      <c r="Q275" s="235">
        <v>0</v>
      </c>
      <c r="R275" s="235">
        <f>Q275*H275</f>
        <v>0</v>
      </c>
      <c r="S275" s="235">
        <v>0</v>
      </c>
      <c r="T275" s="236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37" t="s">
        <v>184</v>
      </c>
      <c r="AT275" s="237" t="s">
        <v>156</v>
      </c>
      <c r="AU275" s="237" t="s">
        <v>161</v>
      </c>
      <c r="AY275" s="14" t="s">
        <v>154</v>
      </c>
      <c r="BE275" s="238">
        <f>IF(N275="základná",J275,0)</f>
        <v>0</v>
      </c>
      <c r="BF275" s="238">
        <f>IF(N275="znížená",J275,0)</f>
        <v>0</v>
      </c>
      <c r="BG275" s="238">
        <f>IF(N275="zákl. prenesená",J275,0)</f>
        <v>0</v>
      </c>
      <c r="BH275" s="238">
        <f>IF(N275="zníž. prenesená",J275,0)</f>
        <v>0</v>
      </c>
      <c r="BI275" s="238">
        <f>IF(N275="nulová",J275,0)</f>
        <v>0</v>
      </c>
      <c r="BJ275" s="14" t="s">
        <v>161</v>
      </c>
      <c r="BK275" s="239">
        <f>ROUND(I275*H275,3)</f>
        <v>0</v>
      </c>
      <c r="BL275" s="14" t="s">
        <v>184</v>
      </c>
      <c r="BM275" s="237" t="s">
        <v>773</v>
      </c>
    </row>
    <row r="276" s="2" customFormat="1" ht="21.75" customHeight="1">
      <c r="A276" s="35"/>
      <c r="B276" s="36"/>
      <c r="C276" s="240" t="s">
        <v>379</v>
      </c>
      <c r="D276" s="240" t="s">
        <v>195</v>
      </c>
      <c r="E276" s="241" t="s">
        <v>774</v>
      </c>
      <c r="F276" s="242" t="s">
        <v>775</v>
      </c>
      <c r="G276" s="243" t="s">
        <v>167</v>
      </c>
      <c r="H276" s="244">
        <v>449.45699999999999</v>
      </c>
      <c r="I276" s="245"/>
      <c r="J276" s="244">
        <f>ROUND(I276*H276,3)</f>
        <v>0</v>
      </c>
      <c r="K276" s="246"/>
      <c r="L276" s="247"/>
      <c r="M276" s="248" t="s">
        <v>1</v>
      </c>
      <c r="N276" s="249" t="s">
        <v>37</v>
      </c>
      <c r="O276" s="94"/>
      <c r="P276" s="235">
        <f>O276*H276</f>
        <v>0</v>
      </c>
      <c r="Q276" s="235">
        <v>0</v>
      </c>
      <c r="R276" s="235">
        <f>Q276*H276</f>
        <v>0</v>
      </c>
      <c r="S276" s="235">
        <v>0</v>
      </c>
      <c r="T276" s="236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37" t="s">
        <v>213</v>
      </c>
      <c r="AT276" s="237" t="s">
        <v>195</v>
      </c>
      <c r="AU276" s="237" t="s">
        <v>161</v>
      </c>
      <c r="AY276" s="14" t="s">
        <v>154</v>
      </c>
      <c r="BE276" s="238">
        <f>IF(N276="základná",J276,0)</f>
        <v>0</v>
      </c>
      <c r="BF276" s="238">
        <f>IF(N276="znížená",J276,0)</f>
        <v>0</v>
      </c>
      <c r="BG276" s="238">
        <f>IF(N276="zákl. prenesená",J276,0)</f>
        <v>0</v>
      </c>
      <c r="BH276" s="238">
        <f>IF(N276="zníž. prenesená",J276,0)</f>
        <v>0</v>
      </c>
      <c r="BI276" s="238">
        <f>IF(N276="nulová",J276,0)</f>
        <v>0</v>
      </c>
      <c r="BJ276" s="14" t="s">
        <v>161</v>
      </c>
      <c r="BK276" s="239">
        <f>ROUND(I276*H276,3)</f>
        <v>0</v>
      </c>
      <c r="BL276" s="14" t="s">
        <v>184</v>
      </c>
      <c r="BM276" s="237" t="s">
        <v>776</v>
      </c>
    </row>
    <row r="277" s="2" customFormat="1" ht="24.15" customHeight="1">
      <c r="A277" s="35"/>
      <c r="B277" s="36"/>
      <c r="C277" s="226" t="s">
        <v>777</v>
      </c>
      <c r="D277" s="226" t="s">
        <v>156</v>
      </c>
      <c r="E277" s="227" t="s">
        <v>778</v>
      </c>
      <c r="F277" s="228" t="s">
        <v>779</v>
      </c>
      <c r="G277" s="229" t="s">
        <v>167</v>
      </c>
      <c r="H277" s="230">
        <v>379.44900000000001</v>
      </c>
      <c r="I277" s="231"/>
      <c r="J277" s="230">
        <f>ROUND(I277*H277,3)</f>
        <v>0</v>
      </c>
      <c r="K277" s="232"/>
      <c r="L277" s="41"/>
      <c r="M277" s="233" t="s">
        <v>1</v>
      </c>
      <c r="N277" s="234" t="s">
        <v>37</v>
      </c>
      <c r="O277" s="94"/>
      <c r="P277" s="235">
        <f>O277*H277</f>
        <v>0</v>
      </c>
      <c r="Q277" s="235">
        <v>0</v>
      </c>
      <c r="R277" s="235">
        <f>Q277*H277</f>
        <v>0</v>
      </c>
      <c r="S277" s="235">
        <v>0</v>
      </c>
      <c r="T277" s="236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37" t="s">
        <v>184</v>
      </c>
      <c r="AT277" s="237" t="s">
        <v>156</v>
      </c>
      <c r="AU277" s="237" t="s">
        <v>161</v>
      </c>
      <c r="AY277" s="14" t="s">
        <v>154</v>
      </c>
      <c r="BE277" s="238">
        <f>IF(N277="základná",J277,0)</f>
        <v>0</v>
      </c>
      <c r="BF277" s="238">
        <f>IF(N277="znížená",J277,0)</f>
        <v>0</v>
      </c>
      <c r="BG277" s="238">
        <f>IF(N277="zákl. prenesená",J277,0)</f>
        <v>0</v>
      </c>
      <c r="BH277" s="238">
        <f>IF(N277="zníž. prenesená",J277,0)</f>
        <v>0</v>
      </c>
      <c r="BI277" s="238">
        <f>IF(N277="nulová",J277,0)</f>
        <v>0</v>
      </c>
      <c r="BJ277" s="14" t="s">
        <v>161</v>
      </c>
      <c r="BK277" s="239">
        <f>ROUND(I277*H277,3)</f>
        <v>0</v>
      </c>
      <c r="BL277" s="14" t="s">
        <v>184</v>
      </c>
      <c r="BM277" s="237" t="s">
        <v>780</v>
      </c>
    </row>
    <row r="278" s="2" customFormat="1" ht="21.75" customHeight="1">
      <c r="A278" s="35"/>
      <c r="B278" s="36"/>
      <c r="C278" s="240" t="s">
        <v>383</v>
      </c>
      <c r="D278" s="240" t="s">
        <v>195</v>
      </c>
      <c r="E278" s="241" t="s">
        <v>781</v>
      </c>
      <c r="F278" s="242" t="s">
        <v>782</v>
      </c>
      <c r="G278" s="243" t="s">
        <v>159</v>
      </c>
      <c r="H278" s="244">
        <v>47.430999999999997</v>
      </c>
      <c r="I278" s="245"/>
      <c r="J278" s="244">
        <f>ROUND(I278*H278,3)</f>
        <v>0</v>
      </c>
      <c r="K278" s="246"/>
      <c r="L278" s="247"/>
      <c r="M278" s="248" t="s">
        <v>1</v>
      </c>
      <c r="N278" s="249" t="s">
        <v>37</v>
      </c>
      <c r="O278" s="94"/>
      <c r="P278" s="235">
        <f>O278*H278</f>
        <v>0</v>
      </c>
      <c r="Q278" s="235">
        <v>0</v>
      </c>
      <c r="R278" s="235">
        <f>Q278*H278</f>
        <v>0</v>
      </c>
      <c r="S278" s="235">
        <v>0</v>
      </c>
      <c r="T278" s="236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37" t="s">
        <v>213</v>
      </c>
      <c r="AT278" s="237" t="s">
        <v>195</v>
      </c>
      <c r="AU278" s="237" t="s">
        <v>161</v>
      </c>
      <c r="AY278" s="14" t="s">
        <v>154</v>
      </c>
      <c r="BE278" s="238">
        <f>IF(N278="základná",J278,0)</f>
        <v>0</v>
      </c>
      <c r="BF278" s="238">
        <f>IF(N278="znížená",J278,0)</f>
        <v>0</v>
      </c>
      <c r="BG278" s="238">
        <f>IF(N278="zákl. prenesená",J278,0)</f>
        <v>0</v>
      </c>
      <c r="BH278" s="238">
        <f>IF(N278="zníž. prenesená",J278,0)</f>
        <v>0</v>
      </c>
      <c r="BI278" s="238">
        <f>IF(N278="nulová",J278,0)</f>
        <v>0</v>
      </c>
      <c r="BJ278" s="14" t="s">
        <v>161</v>
      </c>
      <c r="BK278" s="239">
        <f>ROUND(I278*H278,3)</f>
        <v>0</v>
      </c>
      <c r="BL278" s="14" t="s">
        <v>184</v>
      </c>
      <c r="BM278" s="237" t="s">
        <v>783</v>
      </c>
    </row>
    <row r="279" s="2" customFormat="1" ht="24.15" customHeight="1">
      <c r="A279" s="35"/>
      <c r="B279" s="36"/>
      <c r="C279" s="226" t="s">
        <v>784</v>
      </c>
      <c r="D279" s="226" t="s">
        <v>156</v>
      </c>
      <c r="E279" s="227" t="s">
        <v>785</v>
      </c>
      <c r="F279" s="228" t="s">
        <v>786</v>
      </c>
      <c r="G279" s="229" t="s">
        <v>708</v>
      </c>
      <c r="H279" s="231"/>
      <c r="I279" s="231"/>
      <c r="J279" s="230">
        <f>ROUND(I279*H279,3)</f>
        <v>0</v>
      </c>
      <c r="K279" s="232"/>
      <c r="L279" s="41"/>
      <c r="M279" s="233" t="s">
        <v>1</v>
      </c>
      <c r="N279" s="234" t="s">
        <v>37</v>
      </c>
      <c r="O279" s="94"/>
      <c r="P279" s="235">
        <f>O279*H279</f>
        <v>0</v>
      </c>
      <c r="Q279" s="235">
        <v>0</v>
      </c>
      <c r="R279" s="235">
        <f>Q279*H279</f>
        <v>0</v>
      </c>
      <c r="S279" s="235">
        <v>0</v>
      </c>
      <c r="T279" s="236">
        <f>S279*H279</f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237" t="s">
        <v>184</v>
      </c>
      <c r="AT279" s="237" t="s">
        <v>156</v>
      </c>
      <c r="AU279" s="237" t="s">
        <v>161</v>
      </c>
      <c r="AY279" s="14" t="s">
        <v>154</v>
      </c>
      <c r="BE279" s="238">
        <f>IF(N279="základná",J279,0)</f>
        <v>0</v>
      </c>
      <c r="BF279" s="238">
        <f>IF(N279="znížená",J279,0)</f>
        <v>0</v>
      </c>
      <c r="BG279" s="238">
        <f>IF(N279="zákl. prenesená",J279,0)</f>
        <v>0</v>
      </c>
      <c r="BH279" s="238">
        <f>IF(N279="zníž. prenesená",J279,0)</f>
        <v>0</v>
      </c>
      <c r="BI279" s="238">
        <f>IF(N279="nulová",J279,0)</f>
        <v>0</v>
      </c>
      <c r="BJ279" s="14" t="s">
        <v>161</v>
      </c>
      <c r="BK279" s="239">
        <f>ROUND(I279*H279,3)</f>
        <v>0</v>
      </c>
      <c r="BL279" s="14" t="s">
        <v>184</v>
      </c>
      <c r="BM279" s="237" t="s">
        <v>787</v>
      </c>
    </row>
    <row r="280" s="2" customFormat="1" ht="24.15" customHeight="1">
      <c r="A280" s="35"/>
      <c r="B280" s="36"/>
      <c r="C280" s="226" t="s">
        <v>390</v>
      </c>
      <c r="D280" s="226" t="s">
        <v>156</v>
      </c>
      <c r="E280" s="227" t="s">
        <v>788</v>
      </c>
      <c r="F280" s="228" t="s">
        <v>789</v>
      </c>
      <c r="G280" s="229" t="s">
        <v>708</v>
      </c>
      <c r="H280" s="231"/>
      <c r="I280" s="231"/>
      <c r="J280" s="230">
        <f>ROUND(I280*H280,3)</f>
        <v>0</v>
      </c>
      <c r="K280" s="232"/>
      <c r="L280" s="41"/>
      <c r="M280" s="233" t="s">
        <v>1</v>
      </c>
      <c r="N280" s="234" t="s">
        <v>37</v>
      </c>
      <c r="O280" s="94"/>
      <c r="P280" s="235">
        <f>O280*H280</f>
        <v>0</v>
      </c>
      <c r="Q280" s="235">
        <v>0</v>
      </c>
      <c r="R280" s="235">
        <f>Q280*H280</f>
        <v>0</v>
      </c>
      <c r="S280" s="235">
        <v>0</v>
      </c>
      <c r="T280" s="236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37" t="s">
        <v>184</v>
      </c>
      <c r="AT280" s="237" t="s">
        <v>156</v>
      </c>
      <c r="AU280" s="237" t="s">
        <v>161</v>
      </c>
      <c r="AY280" s="14" t="s">
        <v>154</v>
      </c>
      <c r="BE280" s="238">
        <f>IF(N280="základná",J280,0)</f>
        <v>0</v>
      </c>
      <c r="BF280" s="238">
        <f>IF(N280="znížená",J280,0)</f>
        <v>0</v>
      </c>
      <c r="BG280" s="238">
        <f>IF(N280="zákl. prenesená",J280,0)</f>
        <v>0</v>
      </c>
      <c r="BH280" s="238">
        <f>IF(N280="zníž. prenesená",J280,0)</f>
        <v>0</v>
      </c>
      <c r="BI280" s="238">
        <f>IF(N280="nulová",J280,0)</f>
        <v>0</v>
      </c>
      <c r="BJ280" s="14" t="s">
        <v>161</v>
      </c>
      <c r="BK280" s="239">
        <f>ROUND(I280*H280,3)</f>
        <v>0</v>
      </c>
      <c r="BL280" s="14" t="s">
        <v>184</v>
      </c>
      <c r="BM280" s="237" t="s">
        <v>790</v>
      </c>
    </row>
    <row r="281" s="12" customFormat="1" ht="22.8" customHeight="1">
      <c r="A281" s="12"/>
      <c r="B281" s="210"/>
      <c r="C281" s="211"/>
      <c r="D281" s="212" t="s">
        <v>70</v>
      </c>
      <c r="E281" s="224" t="s">
        <v>413</v>
      </c>
      <c r="F281" s="224" t="s">
        <v>414</v>
      </c>
      <c r="G281" s="211"/>
      <c r="H281" s="211"/>
      <c r="I281" s="214"/>
      <c r="J281" s="225">
        <f>BK281</f>
        <v>0</v>
      </c>
      <c r="K281" s="211"/>
      <c r="L281" s="216"/>
      <c r="M281" s="217"/>
      <c r="N281" s="218"/>
      <c r="O281" s="218"/>
      <c r="P281" s="219">
        <f>SUM(P282:P286)</f>
        <v>0</v>
      </c>
      <c r="Q281" s="218"/>
      <c r="R281" s="219">
        <f>SUM(R282:R286)</f>
        <v>0</v>
      </c>
      <c r="S281" s="218"/>
      <c r="T281" s="220">
        <f>SUM(T282:T286)</f>
        <v>0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221" t="s">
        <v>161</v>
      </c>
      <c r="AT281" s="222" t="s">
        <v>70</v>
      </c>
      <c r="AU281" s="222" t="s">
        <v>79</v>
      </c>
      <c r="AY281" s="221" t="s">
        <v>154</v>
      </c>
      <c r="BK281" s="223">
        <f>SUM(BK282:BK286)</f>
        <v>0</v>
      </c>
    </row>
    <row r="282" s="2" customFormat="1" ht="37.8" customHeight="1">
      <c r="A282" s="35"/>
      <c r="B282" s="36"/>
      <c r="C282" s="226" t="s">
        <v>791</v>
      </c>
      <c r="D282" s="226" t="s">
        <v>156</v>
      </c>
      <c r="E282" s="227" t="s">
        <v>792</v>
      </c>
      <c r="F282" s="228" t="s">
        <v>793</v>
      </c>
      <c r="G282" s="229" t="s">
        <v>167</v>
      </c>
      <c r="H282" s="230">
        <v>1014.98</v>
      </c>
      <c r="I282" s="231"/>
      <c r="J282" s="230">
        <f>ROUND(I282*H282,3)</f>
        <v>0</v>
      </c>
      <c r="K282" s="232"/>
      <c r="L282" s="41"/>
      <c r="M282" s="233" t="s">
        <v>1</v>
      </c>
      <c r="N282" s="234" t="s">
        <v>37</v>
      </c>
      <c r="O282" s="94"/>
      <c r="P282" s="235">
        <f>O282*H282</f>
        <v>0</v>
      </c>
      <c r="Q282" s="235">
        <v>0</v>
      </c>
      <c r="R282" s="235">
        <f>Q282*H282</f>
        <v>0</v>
      </c>
      <c r="S282" s="235">
        <v>0</v>
      </c>
      <c r="T282" s="236">
        <f>S282*H282</f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237" t="s">
        <v>184</v>
      </c>
      <c r="AT282" s="237" t="s">
        <v>156</v>
      </c>
      <c r="AU282" s="237" t="s">
        <v>161</v>
      </c>
      <c r="AY282" s="14" t="s">
        <v>154</v>
      </c>
      <c r="BE282" s="238">
        <f>IF(N282="základná",J282,0)</f>
        <v>0</v>
      </c>
      <c r="BF282" s="238">
        <f>IF(N282="znížená",J282,0)</f>
        <v>0</v>
      </c>
      <c r="BG282" s="238">
        <f>IF(N282="zákl. prenesená",J282,0)</f>
        <v>0</v>
      </c>
      <c r="BH282" s="238">
        <f>IF(N282="zníž. prenesená",J282,0)</f>
        <v>0</v>
      </c>
      <c r="BI282" s="238">
        <f>IF(N282="nulová",J282,0)</f>
        <v>0</v>
      </c>
      <c r="BJ282" s="14" t="s">
        <v>161</v>
      </c>
      <c r="BK282" s="239">
        <f>ROUND(I282*H282,3)</f>
        <v>0</v>
      </c>
      <c r="BL282" s="14" t="s">
        <v>184</v>
      </c>
      <c r="BM282" s="237" t="s">
        <v>794</v>
      </c>
    </row>
    <row r="283" s="2" customFormat="1" ht="16.5" customHeight="1">
      <c r="A283" s="35"/>
      <c r="B283" s="36"/>
      <c r="C283" s="226" t="s">
        <v>394</v>
      </c>
      <c r="D283" s="226" t="s">
        <v>156</v>
      </c>
      <c r="E283" s="227" t="s">
        <v>795</v>
      </c>
      <c r="F283" s="228" t="s">
        <v>796</v>
      </c>
      <c r="G283" s="229" t="s">
        <v>797</v>
      </c>
      <c r="H283" s="230">
        <v>1</v>
      </c>
      <c r="I283" s="231"/>
      <c r="J283" s="230">
        <f>ROUND(I283*H283,3)</f>
        <v>0</v>
      </c>
      <c r="K283" s="232"/>
      <c r="L283" s="41"/>
      <c r="M283" s="233" t="s">
        <v>1</v>
      </c>
      <c r="N283" s="234" t="s">
        <v>37</v>
      </c>
      <c r="O283" s="94"/>
      <c r="P283" s="235">
        <f>O283*H283</f>
        <v>0</v>
      </c>
      <c r="Q283" s="235">
        <v>0</v>
      </c>
      <c r="R283" s="235">
        <f>Q283*H283</f>
        <v>0</v>
      </c>
      <c r="S283" s="235">
        <v>0</v>
      </c>
      <c r="T283" s="236">
        <f>S283*H283</f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237" t="s">
        <v>184</v>
      </c>
      <c r="AT283" s="237" t="s">
        <v>156</v>
      </c>
      <c r="AU283" s="237" t="s">
        <v>161</v>
      </c>
      <c r="AY283" s="14" t="s">
        <v>154</v>
      </c>
      <c r="BE283" s="238">
        <f>IF(N283="základná",J283,0)</f>
        <v>0</v>
      </c>
      <c r="BF283" s="238">
        <f>IF(N283="znížená",J283,0)</f>
        <v>0</v>
      </c>
      <c r="BG283" s="238">
        <f>IF(N283="zákl. prenesená",J283,0)</f>
        <v>0</v>
      </c>
      <c r="BH283" s="238">
        <f>IF(N283="zníž. prenesená",J283,0)</f>
        <v>0</v>
      </c>
      <c r="BI283" s="238">
        <f>IF(N283="nulová",J283,0)</f>
        <v>0</v>
      </c>
      <c r="BJ283" s="14" t="s">
        <v>161</v>
      </c>
      <c r="BK283" s="239">
        <f>ROUND(I283*H283,3)</f>
        <v>0</v>
      </c>
      <c r="BL283" s="14" t="s">
        <v>184</v>
      </c>
      <c r="BM283" s="237" t="s">
        <v>798</v>
      </c>
    </row>
    <row r="284" s="2" customFormat="1" ht="37.8" customHeight="1">
      <c r="A284" s="35"/>
      <c r="B284" s="36"/>
      <c r="C284" s="226" t="s">
        <v>799</v>
      </c>
      <c r="D284" s="226" t="s">
        <v>156</v>
      </c>
      <c r="E284" s="227" t="s">
        <v>800</v>
      </c>
      <c r="F284" s="228" t="s">
        <v>801</v>
      </c>
      <c r="G284" s="229" t="s">
        <v>797</v>
      </c>
      <c r="H284" s="230">
        <v>1</v>
      </c>
      <c r="I284" s="231"/>
      <c r="J284" s="230">
        <f>ROUND(I284*H284,3)</f>
        <v>0</v>
      </c>
      <c r="K284" s="232"/>
      <c r="L284" s="41"/>
      <c r="M284" s="233" t="s">
        <v>1</v>
      </c>
      <c r="N284" s="234" t="s">
        <v>37</v>
      </c>
      <c r="O284" s="94"/>
      <c r="P284" s="235">
        <f>O284*H284</f>
        <v>0</v>
      </c>
      <c r="Q284" s="235">
        <v>0</v>
      </c>
      <c r="R284" s="235">
        <f>Q284*H284</f>
        <v>0</v>
      </c>
      <c r="S284" s="235">
        <v>0</v>
      </c>
      <c r="T284" s="236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237" t="s">
        <v>184</v>
      </c>
      <c r="AT284" s="237" t="s">
        <v>156</v>
      </c>
      <c r="AU284" s="237" t="s">
        <v>161</v>
      </c>
      <c r="AY284" s="14" t="s">
        <v>154</v>
      </c>
      <c r="BE284" s="238">
        <f>IF(N284="základná",J284,0)</f>
        <v>0</v>
      </c>
      <c r="BF284" s="238">
        <f>IF(N284="znížená",J284,0)</f>
        <v>0</v>
      </c>
      <c r="BG284" s="238">
        <f>IF(N284="zákl. prenesená",J284,0)</f>
        <v>0</v>
      </c>
      <c r="BH284" s="238">
        <f>IF(N284="zníž. prenesená",J284,0)</f>
        <v>0</v>
      </c>
      <c r="BI284" s="238">
        <f>IF(N284="nulová",J284,0)</f>
        <v>0</v>
      </c>
      <c r="BJ284" s="14" t="s">
        <v>161</v>
      </c>
      <c r="BK284" s="239">
        <f>ROUND(I284*H284,3)</f>
        <v>0</v>
      </c>
      <c r="BL284" s="14" t="s">
        <v>184</v>
      </c>
      <c r="BM284" s="237" t="s">
        <v>802</v>
      </c>
    </row>
    <row r="285" s="2" customFormat="1" ht="24.15" customHeight="1">
      <c r="A285" s="35"/>
      <c r="B285" s="36"/>
      <c r="C285" s="226" t="s">
        <v>399</v>
      </c>
      <c r="D285" s="226" t="s">
        <v>156</v>
      </c>
      <c r="E285" s="227" t="s">
        <v>803</v>
      </c>
      <c r="F285" s="228" t="s">
        <v>804</v>
      </c>
      <c r="G285" s="229" t="s">
        <v>708</v>
      </c>
      <c r="H285" s="231"/>
      <c r="I285" s="231"/>
      <c r="J285" s="230">
        <f>ROUND(I285*H285,3)</f>
        <v>0</v>
      </c>
      <c r="K285" s="232"/>
      <c r="L285" s="41"/>
      <c r="M285" s="233" t="s">
        <v>1</v>
      </c>
      <c r="N285" s="234" t="s">
        <v>37</v>
      </c>
      <c r="O285" s="94"/>
      <c r="P285" s="235">
        <f>O285*H285</f>
        <v>0</v>
      </c>
      <c r="Q285" s="235">
        <v>0</v>
      </c>
      <c r="R285" s="235">
        <f>Q285*H285</f>
        <v>0</v>
      </c>
      <c r="S285" s="235">
        <v>0</v>
      </c>
      <c r="T285" s="236">
        <f>S285*H285</f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237" t="s">
        <v>184</v>
      </c>
      <c r="AT285" s="237" t="s">
        <v>156</v>
      </c>
      <c r="AU285" s="237" t="s">
        <v>161</v>
      </c>
      <c r="AY285" s="14" t="s">
        <v>154</v>
      </c>
      <c r="BE285" s="238">
        <f>IF(N285="základná",J285,0)</f>
        <v>0</v>
      </c>
      <c r="BF285" s="238">
        <f>IF(N285="znížená",J285,0)</f>
        <v>0</v>
      </c>
      <c r="BG285" s="238">
        <f>IF(N285="zákl. prenesená",J285,0)</f>
        <v>0</v>
      </c>
      <c r="BH285" s="238">
        <f>IF(N285="zníž. prenesená",J285,0)</f>
        <v>0</v>
      </c>
      <c r="BI285" s="238">
        <f>IF(N285="nulová",J285,0)</f>
        <v>0</v>
      </c>
      <c r="BJ285" s="14" t="s">
        <v>161</v>
      </c>
      <c r="BK285" s="239">
        <f>ROUND(I285*H285,3)</f>
        <v>0</v>
      </c>
      <c r="BL285" s="14" t="s">
        <v>184</v>
      </c>
      <c r="BM285" s="237" t="s">
        <v>805</v>
      </c>
    </row>
    <row r="286" s="2" customFormat="1" ht="37.8" customHeight="1">
      <c r="A286" s="35"/>
      <c r="B286" s="36"/>
      <c r="C286" s="226" t="s">
        <v>806</v>
      </c>
      <c r="D286" s="226" t="s">
        <v>156</v>
      </c>
      <c r="E286" s="227" t="s">
        <v>807</v>
      </c>
      <c r="F286" s="228" t="s">
        <v>808</v>
      </c>
      <c r="G286" s="229" t="s">
        <v>708</v>
      </c>
      <c r="H286" s="231"/>
      <c r="I286" s="231"/>
      <c r="J286" s="230">
        <f>ROUND(I286*H286,3)</f>
        <v>0</v>
      </c>
      <c r="K286" s="232"/>
      <c r="L286" s="41"/>
      <c r="M286" s="233" t="s">
        <v>1</v>
      </c>
      <c r="N286" s="234" t="s">
        <v>37</v>
      </c>
      <c r="O286" s="94"/>
      <c r="P286" s="235">
        <f>O286*H286</f>
        <v>0</v>
      </c>
      <c r="Q286" s="235">
        <v>0</v>
      </c>
      <c r="R286" s="235">
        <f>Q286*H286</f>
        <v>0</v>
      </c>
      <c r="S286" s="235">
        <v>0</v>
      </c>
      <c r="T286" s="236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237" t="s">
        <v>184</v>
      </c>
      <c r="AT286" s="237" t="s">
        <v>156</v>
      </c>
      <c r="AU286" s="237" t="s">
        <v>161</v>
      </c>
      <c r="AY286" s="14" t="s">
        <v>154</v>
      </c>
      <c r="BE286" s="238">
        <f>IF(N286="základná",J286,0)</f>
        <v>0</v>
      </c>
      <c r="BF286" s="238">
        <f>IF(N286="znížená",J286,0)</f>
        <v>0</v>
      </c>
      <c r="BG286" s="238">
        <f>IF(N286="zákl. prenesená",J286,0)</f>
        <v>0</v>
      </c>
      <c r="BH286" s="238">
        <f>IF(N286="zníž. prenesená",J286,0)</f>
        <v>0</v>
      </c>
      <c r="BI286" s="238">
        <f>IF(N286="nulová",J286,0)</f>
        <v>0</v>
      </c>
      <c r="BJ286" s="14" t="s">
        <v>161</v>
      </c>
      <c r="BK286" s="239">
        <f>ROUND(I286*H286,3)</f>
        <v>0</v>
      </c>
      <c r="BL286" s="14" t="s">
        <v>184</v>
      </c>
      <c r="BM286" s="237" t="s">
        <v>809</v>
      </c>
    </row>
    <row r="287" s="12" customFormat="1" ht="22.8" customHeight="1">
      <c r="A287" s="12"/>
      <c r="B287" s="210"/>
      <c r="C287" s="211"/>
      <c r="D287" s="212" t="s">
        <v>70</v>
      </c>
      <c r="E287" s="224" t="s">
        <v>422</v>
      </c>
      <c r="F287" s="224" t="s">
        <v>423</v>
      </c>
      <c r="G287" s="211"/>
      <c r="H287" s="211"/>
      <c r="I287" s="214"/>
      <c r="J287" s="225">
        <f>BK287</f>
        <v>0</v>
      </c>
      <c r="K287" s="211"/>
      <c r="L287" s="216"/>
      <c r="M287" s="217"/>
      <c r="N287" s="218"/>
      <c r="O287" s="218"/>
      <c r="P287" s="219">
        <f>SUM(P288:P293)</f>
        <v>0</v>
      </c>
      <c r="Q287" s="218"/>
      <c r="R287" s="219">
        <f>SUM(R288:R293)</f>
        <v>0</v>
      </c>
      <c r="S287" s="218"/>
      <c r="T287" s="220">
        <f>SUM(T288:T293)</f>
        <v>0</v>
      </c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R287" s="221" t="s">
        <v>161</v>
      </c>
      <c r="AT287" s="222" t="s">
        <v>70</v>
      </c>
      <c r="AU287" s="222" t="s">
        <v>79</v>
      </c>
      <c r="AY287" s="221" t="s">
        <v>154</v>
      </c>
      <c r="BK287" s="223">
        <f>SUM(BK288:BK293)</f>
        <v>0</v>
      </c>
    </row>
    <row r="288" s="2" customFormat="1" ht="37.8" customHeight="1">
      <c r="A288" s="35"/>
      <c r="B288" s="36"/>
      <c r="C288" s="226" t="s">
        <v>405</v>
      </c>
      <c r="D288" s="226" t="s">
        <v>156</v>
      </c>
      <c r="E288" s="227" t="s">
        <v>810</v>
      </c>
      <c r="F288" s="228" t="s">
        <v>811</v>
      </c>
      <c r="G288" s="229" t="s">
        <v>309</v>
      </c>
      <c r="H288" s="230">
        <v>103.42</v>
      </c>
      <c r="I288" s="231"/>
      <c r="J288" s="230">
        <f>ROUND(I288*H288,3)</f>
        <v>0</v>
      </c>
      <c r="K288" s="232"/>
      <c r="L288" s="41"/>
      <c r="M288" s="233" t="s">
        <v>1</v>
      </c>
      <c r="N288" s="234" t="s">
        <v>37</v>
      </c>
      <c r="O288" s="94"/>
      <c r="P288" s="235">
        <f>O288*H288</f>
        <v>0</v>
      </c>
      <c r="Q288" s="235">
        <v>0</v>
      </c>
      <c r="R288" s="235">
        <f>Q288*H288</f>
        <v>0</v>
      </c>
      <c r="S288" s="235">
        <v>0</v>
      </c>
      <c r="T288" s="236">
        <f>S288*H288</f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237" t="s">
        <v>184</v>
      </c>
      <c r="AT288" s="237" t="s">
        <v>156</v>
      </c>
      <c r="AU288" s="237" t="s">
        <v>161</v>
      </c>
      <c r="AY288" s="14" t="s">
        <v>154</v>
      </c>
      <c r="BE288" s="238">
        <f>IF(N288="základná",J288,0)</f>
        <v>0</v>
      </c>
      <c r="BF288" s="238">
        <f>IF(N288="znížená",J288,0)</f>
        <v>0</v>
      </c>
      <c r="BG288" s="238">
        <f>IF(N288="zákl. prenesená",J288,0)</f>
        <v>0</v>
      </c>
      <c r="BH288" s="238">
        <f>IF(N288="zníž. prenesená",J288,0)</f>
        <v>0</v>
      </c>
      <c r="BI288" s="238">
        <f>IF(N288="nulová",J288,0)</f>
        <v>0</v>
      </c>
      <c r="BJ288" s="14" t="s">
        <v>161</v>
      </c>
      <c r="BK288" s="239">
        <f>ROUND(I288*H288,3)</f>
        <v>0</v>
      </c>
      <c r="BL288" s="14" t="s">
        <v>184</v>
      </c>
      <c r="BM288" s="237" t="s">
        <v>812</v>
      </c>
    </row>
    <row r="289" s="2" customFormat="1" ht="24.15" customHeight="1">
      <c r="A289" s="35"/>
      <c r="B289" s="36"/>
      <c r="C289" s="226" t="s">
        <v>813</v>
      </c>
      <c r="D289" s="226" t="s">
        <v>156</v>
      </c>
      <c r="E289" s="227" t="s">
        <v>814</v>
      </c>
      <c r="F289" s="228" t="s">
        <v>815</v>
      </c>
      <c r="G289" s="229" t="s">
        <v>262</v>
      </c>
      <c r="H289" s="230">
        <v>8</v>
      </c>
      <c r="I289" s="231"/>
      <c r="J289" s="230">
        <f>ROUND(I289*H289,3)</f>
        <v>0</v>
      </c>
      <c r="K289" s="232"/>
      <c r="L289" s="41"/>
      <c r="M289" s="233" t="s">
        <v>1</v>
      </c>
      <c r="N289" s="234" t="s">
        <v>37</v>
      </c>
      <c r="O289" s="94"/>
      <c r="P289" s="235">
        <f>O289*H289</f>
        <v>0</v>
      </c>
      <c r="Q289" s="235">
        <v>0</v>
      </c>
      <c r="R289" s="235">
        <f>Q289*H289</f>
        <v>0</v>
      </c>
      <c r="S289" s="235">
        <v>0</v>
      </c>
      <c r="T289" s="236">
        <f>S289*H289</f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237" t="s">
        <v>184</v>
      </c>
      <c r="AT289" s="237" t="s">
        <v>156</v>
      </c>
      <c r="AU289" s="237" t="s">
        <v>161</v>
      </c>
      <c r="AY289" s="14" t="s">
        <v>154</v>
      </c>
      <c r="BE289" s="238">
        <f>IF(N289="základná",J289,0)</f>
        <v>0</v>
      </c>
      <c r="BF289" s="238">
        <f>IF(N289="znížená",J289,0)</f>
        <v>0</v>
      </c>
      <c r="BG289" s="238">
        <f>IF(N289="zákl. prenesená",J289,0)</f>
        <v>0</v>
      </c>
      <c r="BH289" s="238">
        <f>IF(N289="zníž. prenesená",J289,0)</f>
        <v>0</v>
      </c>
      <c r="BI289" s="238">
        <f>IF(N289="nulová",J289,0)</f>
        <v>0</v>
      </c>
      <c r="BJ289" s="14" t="s">
        <v>161</v>
      </c>
      <c r="BK289" s="239">
        <f>ROUND(I289*H289,3)</f>
        <v>0</v>
      </c>
      <c r="BL289" s="14" t="s">
        <v>184</v>
      </c>
      <c r="BM289" s="237" t="s">
        <v>816</v>
      </c>
    </row>
    <row r="290" s="2" customFormat="1" ht="33" customHeight="1">
      <c r="A290" s="35"/>
      <c r="B290" s="36"/>
      <c r="C290" s="226" t="s">
        <v>408</v>
      </c>
      <c r="D290" s="226" t="s">
        <v>156</v>
      </c>
      <c r="E290" s="227" t="s">
        <v>817</v>
      </c>
      <c r="F290" s="228" t="s">
        <v>818</v>
      </c>
      <c r="G290" s="229" t="s">
        <v>309</v>
      </c>
      <c r="H290" s="230">
        <v>61.649999999999999</v>
      </c>
      <c r="I290" s="231"/>
      <c r="J290" s="230">
        <f>ROUND(I290*H290,3)</f>
        <v>0</v>
      </c>
      <c r="K290" s="232"/>
      <c r="L290" s="41"/>
      <c r="M290" s="233" t="s">
        <v>1</v>
      </c>
      <c r="N290" s="234" t="s">
        <v>37</v>
      </c>
      <c r="O290" s="94"/>
      <c r="P290" s="235">
        <f>O290*H290</f>
        <v>0</v>
      </c>
      <c r="Q290" s="235">
        <v>0</v>
      </c>
      <c r="R290" s="235">
        <f>Q290*H290</f>
        <v>0</v>
      </c>
      <c r="S290" s="235">
        <v>0</v>
      </c>
      <c r="T290" s="236">
        <f>S290*H290</f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237" t="s">
        <v>184</v>
      </c>
      <c r="AT290" s="237" t="s">
        <v>156</v>
      </c>
      <c r="AU290" s="237" t="s">
        <v>161</v>
      </c>
      <c r="AY290" s="14" t="s">
        <v>154</v>
      </c>
      <c r="BE290" s="238">
        <f>IF(N290="základná",J290,0)</f>
        <v>0</v>
      </c>
      <c r="BF290" s="238">
        <f>IF(N290="znížená",J290,0)</f>
        <v>0</v>
      </c>
      <c r="BG290" s="238">
        <f>IF(N290="zákl. prenesená",J290,0)</f>
        <v>0</v>
      </c>
      <c r="BH290" s="238">
        <f>IF(N290="zníž. prenesená",J290,0)</f>
        <v>0</v>
      </c>
      <c r="BI290" s="238">
        <f>IF(N290="nulová",J290,0)</f>
        <v>0</v>
      </c>
      <c r="BJ290" s="14" t="s">
        <v>161</v>
      </c>
      <c r="BK290" s="239">
        <f>ROUND(I290*H290,3)</f>
        <v>0</v>
      </c>
      <c r="BL290" s="14" t="s">
        <v>184</v>
      </c>
      <c r="BM290" s="237" t="s">
        <v>819</v>
      </c>
    </row>
    <row r="291" s="2" customFormat="1" ht="24.15" customHeight="1">
      <c r="A291" s="35"/>
      <c r="B291" s="36"/>
      <c r="C291" s="226" t="s">
        <v>820</v>
      </c>
      <c r="D291" s="226" t="s">
        <v>156</v>
      </c>
      <c r="E291" s="227" t="s">
        <v>821</v>
      </c>
      <c r="F291" s="228" t="s">
        <v>822</v>
      </c>
      <c r="G291" s="229" t="s">
        <v>309</v>
      </c>
      <c r="H291" s="230">
        <v>45.539999999999999</v>
      </c>
      <c r="I291" s="231"/>
      <c r="J291" s="230">
        <f>ROUND(I291*H291,3)</f>
        <v>0</v>
      </c>
      <c r="K291" s="232"/>
      <c r="L291" s="41"/>
      <c r="M291" s="233" t="s">
        <v>1</v>
      </c>
      <c r="N291" s="234" t="s">
        <v>37</v>
      </c>
      <c r="O291" s="94"/>
      <c r="P291" s="235">
        <f>O291*H291</f>
        <v>0</v>
      </c>
      <c r="Q291" s="235">
        <v>0</v>
      </c>
      <c r="R291" s="235">
        <f>Q291*H291</f>
        <v>0</v>
      </c>
      <c r="S291" s="235">
        <v>0</v>
      </c>
      <c r="T291" s="236">
        <f>S291*H291</f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237" t="s">
        <v>184</v>
      </c>
      <c r="AT291" s="237" t="s">
        <v>156</v>
      </c>
      <c r="AU291" s="237" t="s">
        <v>161</v>
      </c>
      <c r="AY291" s="14" t="s">
        <v>154</v>
      </c>
      <c r="BE291" s="238">
        <f>IF(N291="základná",J291,0)</f>
        <v>0</v>
      </c>
      <c r="BF291" s="238">
        <f>IF(N291="znížená",J291,0)</f>
        <v>0</v>
      </c>
      <c r="BG291" s="238">
        <f>IF(N291="zákl. prenesená",J291,0)</f>
        <v>0</v>
      </c>
      <c r="BH291" s="238">
        <f>IF(N291="zníž. prenesená",J291,0)</f>
        <v>0</v>
      </c>
      <c r="BI291" s="238">
        <f>IF(N291="nulová",J291,0)</f>
        <v>0</v>
      </c>
      <c r="BJ291" s="14" t="s">
        <v>161</v>
      </c>
      <c r="BK291" s="239">
        <f>ROUND(I291*H291,3)</f>
        <v>0</v>
      </c>
      <c r="BL291" s="14" t="s">
        <v>184</v>
      </c>
      <c r="BM291" s="237" t="s">
        <v>823</v>
      </c>
    </row>
    <row r="292" s="2" customFormat="1" ht="24.15" customHeight="1">
      <c r="A292" s="35"/>
      <c r="B292" s="36"/>
      <c r="C292" s="226" t="s">
        <v>412</v>
      </c>
      <c r="D292" s="226" t="s">
        <v>156</v>
      </c>
      <c r="E292" s="227" t="s">
        <v>824</v>
      </c>
      <c r="F292" s="228" t="s">
        <v>825</v>
      </c>
      <c r="G292" s="229" t="s">
        <v>708</v>
      </c>
      <c r="H292" s="231"/>
      <c r="I292" s="231"/>
      <c r="J292" s="230">
        <f>ROUND(I292*H292,3)</f>
        <v>0</v>
      </c>
      <c r="K292" s="232"/>
      <c r="L292" s="41"/>
      <c r="M292" s="233" t="s">
        <v>1</v>
      </c>
      <c r="N292" s="234" t="s">
        <v>37</v>
      </c>
      <c r="O292" s="94"/>
      <c r="P292" s="235">
        <f>O292*H292</f>
        <v>0</v>
      </c>
      <c r="Q292" s="235">
        <v>0</v>
      </c>
      <c r="R292" s="235">
        <f>Q292*H292</f>
        <v>0</v>
      </c>
      <c r="S292" s="235">
        <v>0</v>
      </c>
      <c r="T292" s="236">
        <f>S292*H292</f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237" t="s">
        <v>184</v>
      </c>
      <c r="AT292" s="237" t="s">
        <v>156</v>
      </c>
      <c r="AU292" s="237" t="s">
        <v>161</v>
      </c>
      <c r="AY292" s="14" t="s">
        <v>154</v>
      </c>
      <c r="BE292" s="238">
        <f>IF(N292="základná",J292,0)</f>
        <v>0</v>
      </c>
      <c r="BF292" s="238">
        <f>IF(N292="znížená",J292,0)</f>
        <v>0</v>
      </c>
      <c r="BG292" s="238">
        <f>IF(N292="zákl. prenesená",J292,0)</f>
        <v>0</v>
      </c>
      <c r="BH292" s="238">
        <f>IF(N292="zníž. prenesená",J292,0)</f>
        <v>0</v>
      </c>
      <c r="BI292" s="238">
        <f>IF(N292="nulová",J292,0)</f>
        <v>0</v>
      </c>
      <c r="BJ292" s="14" t="s">
        <v>161</v>
      </c>
      <c r="BK292" s="239">
        <f>ROUND(I292*H292,3)</f>
        <v>0</v>
      </c>
      <c r="BL292" s="14" t="s">
        <v>184</v>
      </c>
      <c r="BM292" s="237" t="s">
        <v>826</v>
      </c>
    </row>
    <row r="293" s="2" customFormat="1" ht="24.15" customHeight="1">
      <c r="A293" s="35"/>
      <c r="B293" s="36"/>
      <c r="C293" s="226" t="s">
        <v>827</v>
      </c>
      <c r="D293" s="226" t="s">
        <v>156</v>
      </c>
      <c r="E293" s="227" t="s">
        <v>828</v>
      </c>
      <c r="F293" s="228" t="s">
        <v>829</v>
      </c>
      <c r="G293" s="229" t="s">
        <v>708</v>
      </c>
      <c r="H293" s="231"/>
      <c r="I293" s="231"/>
      <c r="J293" s="230">
        <f>ROUND(I293*H293,3)</f>
        <v>0</v>
      </c>
      <c r="K293" s="232"/>
      <c r="L293" s="41"/>
      <c r="M293" s="233" t="s">
        <v>1</v>
      </c>
      <c r="N293" s="234" t="s">
        <v>37</v>
      </c>
      <c r="O293" s="94"/>
      <c r="P293" s="235">
        <f>O293*H293</f>
        <v>0</v>
      </c>
      <c r="Q293" s="235">
        <v>0</v>
      </c>
      <c r="R293" s="235">
        <f>Q293*H293</f>
        <v>0</v>
      </c>
      <c r="S293" s="235">
        <v>0</v>
      </c>
      <c r="T293" s="236">
        <f>S293*H293</f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237" t="s">
        <v>184</v>
      </c>
      <c r="AT293" s="237" t="s">
        <v>156</v>
      </c>
      <c r="AU293" s="237" t="s">
        <v>161</v>
      </c>
      <c r="AY293" s="14" t="s">
        <v>154</v>
      </c>
      <c r="BE293" s="238">
        <f>IF(N293="základná",J293,0)</f>
        <v>0</v>
      </c>
      <c r="BF293" s="238">
        <f>IF(N293="znížená",J293,0)</f>
        <v>0</v>
      </c>
      <c r="BG293" s="238">
        <f>IF(N293="zákl. prenesená",J293,0)</f>
        <v>0</v>
      </c>
      <c r="BH293" s="238">
        <f>IF(N293="zníž. prenesená",J293,0)</f>
        <v>0</v>
      </c>
      <c r="BI293" s="238">
        <f>IF(N293="nulová",J293,0)</f>
        <v>0</v>
      </c>
      <c r="BJ293" s="14" t="s">
        <v>161</v>
      </c>
      <c r="BK293" s="239">
        <f>ROUND(I293*H293,3)</f>
        <v>0</v>
      </c>
      <c r="BL293" s="14" t="s">
        <v>184</v>
      </c>
      <c r="BM293" s="237" t="s">
        <v>830</v>
      </c>
    </row>
    <row r="294" s="12" customFormat="1" ht="22.8" customHeight="1">
      <c r="A294" s="12"/>
      <c r="B294" s="210"/>
      <c r="C294" s="211"/>
      <c r="D294" s="212" t="s">
        <v>70</v>
      </c>
      <c r="E294" s="224" t="s">
        <v>445</v>
      </c>
      <c r="F294" s="224" t="s">
        <v>446</v>
      </c>
      <c r="G294" s="211"/>
      <c r="H294" s="211"/>
      <c r="I294" s="214"/>
      <c r="J294" s="225">
        <f>BK294</f>
        <v>0</v>
      </c>
      <c r="K294" s="211"/>
      <c r="L294" s="216"/>
      <c r="M294" s="217"/>
      <c r="N294" s="218"/>
      <c r="O294" s="218"/>
      <c r="P294" s="219">
        <f>SUM(P295:P339)</f>
        <v>0</v>
      </c>
      <c r="Q294" s="218"/>
      <c r="R294" s="219">
        <f>SUM(R295:R339)</f>
        <v>0</v>
      </c>
      <c r="S294" s="218"/>
      <c r="T294" s="220">
        <f>SUM(T295:T339)</f>
        <v>0</v>
      </c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R294" s="221" t="s">
        <v>161</v>
      </c>
      <c r="AT294" s="222" t="s">
        <v>70</v>
      </c>
      <c r="AU294" s="222" t="s">
        <v>79</v>
      </c>
      <c r="AY294" s="221" t="s">
        <v>154</v>
      </c>
      <c r="BK294" s="223">
        <f>SUM(BK295:BK339)</f>
        <v>0</v>
      </c>
    </row>
    <row r="295" s="2" customFormat="1" ht="21.75" customHeight="1">
      <c r="A295" s="35"/>
      <c r="B295" s="36"/>
      <c r="C295" s="226" t="s">
        <v>417</v>
      </c>
      <c r="D295" s="226" t="s">
        <v>156</v>
      </c>
      <c r="E295" s="227" t="s">
        <v>831</v>
      </c>
      <c r="F295" s="228" t="s">
        <v>832</v>
      </c>
      <c r="G295" s="229" t="s">
        <v>309</v>
      </c>
      <c r="H295" s="230">
        <v>524.27999999999997</v>
      </c>
      <c r="I295" s="231"/>
      <c r="J295" s="230">
        <f>ROUND(I295*H295,3)</f>
        <v>0</v>
      </c>
      <c r="K295" s="232"/>
      <c r="L295" s="41"/>
      <c r="M295" s="233" t="s">
        <v>1</v>
      </c>
      <c r="N295" s="234" t="s">
        <v>37</v>
      </c>
      <c r="O295" s="94"/>
      <c r="P295" s="235">
        <f>O295*H295</f>
        <v>0</v>
      </c>
      <c r="Q295" s="235">
        <v>0</v>
      </c>
      <c r="R295" s="235">
        <f>Q295*H295</f>
        <v>0</v>
      </c>
      <c r="S295" s="235">
        <v>0</v>
      </c>
      <c r="T295" s="236">
        <f>S295*H295</f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237" t="s">
        <v>184</v>
      </c>
      <c r="AT295" s="237" t="s">
        <v>156</v>
      </c>
      <c r="AU295" s="237" t="s">
        <v>161</v>
      </c>
      <c r="AY295" s="14" t="s">
        <v>154</v>
      </c>
      <c r="BE295" s="238">
        <f>IF(N295="základná",J295,0)</f>
        <v>0</v>
      </c>
      <c r="BF295" s="238">
        <f>IF(N295="znížená",J295,0)</f>
        <v>0</v>
      </c>
      <c r="BG295" s="238">
        <f>IF(N295="zákl. prenesená",J295,0)</f>
        <v>0</v>
      </c>
      <c r="BH295" s="238">
        <f>IF(N295="zníž. prenesená",J295,0)</f>
        <v>0</v>
      </c>
      <c r="BI295" s="238">
        <f>IF(N295="nulová",J295,0)</f>
        <v>0</v>
      </c>
      <c r="BJ295" s="14" t="s">
        <v>161</v>
      </c>
      <c r="BK295" s="239">
        <f>ROUND(I295*H295,3)</f>
        <v>0</v>
      </c>
      <c r="BL295" s="14" t="s">
        <v>184</v>
      </c>
      <c r="BM295" s="237" t="s">
        <v>833</v>
      </c>
    </row>
    <row r="296" s="2" customFormat="1" ht="24.15" customHeight="1">
      <c r="A296" s="35"/>
      <c r="B296" s="36"/>
      <c r="C296" s="240" t="s">
        <v>834</v>
      </c>
      <c r="D296" s="240" t="s">
        <v>195</v>
      </c>
      <c r="E296" s="241" t="s">
        <v>835</v>
      </c>
      <c r="F296" s="242" t="s">
        <v>836</v>
      </c>
      <c r="G296" s="243" t="s">
        <v>262</v>
      </c>
      <c r="H296" s="244">
        <v>12</v>
      </c>
      <c r="I296" s="245"/>
      <c r="J296" s="244">
        <f>ROUND(I296*H296,3)</f>
        <v>0</v>
      </c>
      <c r="K296" s="246"/>
      <c r="L296" s="247"/>
      <c r="M296" s="248" t="s">
        <v>1</v>
      </c>
      <c r="N296" s="249" t="s">
        <v>37</v>
      </c>
      <c r="O296" s="94"/>
      <c r="P296" s="235">
        <f>O296*H296</f>
        <v>0</v>
      </c>
      <c r="Q296" s="235">
        <v>0</v>
      </c>
      <c r="R296" s="235">
        <f>Q296*H296</f>
        <v>0</v>
      </c>
      <c r="S296" s="235">
        <v>0</v>
      </c>
      <c r="T296" s="236">
        <f>S296*H296</f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237" t="s">
        <v>213</v>
      </c>
      <c r="AT296" s="237" t="s">
        <v>195</v>
      </c>
      <c r="AU296" s="237" t="s">
        <v>161</v>
      </c>
      <c r="AY296" s="14" t="s">
        <v>154</v>
      </c>
      <c r="BE296" s="238">
        <f>IF(N296="základná",J296,0)</f>
        <v>0</v>
      </c>
      <c r="BF296" s="238">
        <f>IF(N296="znížená",J296,0)</f>
        <v>0</v>
      </c>
      <c r="BG296" s="238">
        <f>IF(N296="zákl. prenesená",J296,0)</f>
        <v>0</v>
      </c>
      <c r="BH296" s="238">
        <f>IF(N296="zníž. prenesená",J296,0)</f>
        <v>0</v>
      </c>
      <c r="BI296" s="238">
        <f>IF(N296="nulová",J296,0)</f>
        <v>0</v>
      </c>
      <c r="BJ296" s="14" t="s">
        <v>161</v>
      </c>
      <c r="BK296" s="239">
        <f>ROUND(I296*H296,3)</f>
        <v>0</v>
      </c>
      <c r="BL296" s="14" t="s">
        <v>184</v>
      </c>
      <c r="BM296" s="237" t="s">
        <v>837</v>
      </c>
    </row>
    <row r="297" s="2" customFormat="1" ht="24.15" customHeight="1">
      <c r="A297" s="35"/>
      <c r="B297" s="36"/>
      <c r="C297" s="240" t="s">
        <v>421</v>
      </c>
      <c r="D297" s="240" t="s">
        <v>195</v>
      </c>
      <c r="E297" s="241" t="s">
        <v>838</v>
      </c>
      <c r="F297" s="242" t="s">
        <v>839</v>
      </c>
      <c r="G297" s="243" t="s">
        <v>262</v>
      </c>
      <c r="H297" s="244">
        <v>10</v>
      </c>
      <c r="I297" s="245"/>
      <c r="J297" s="244">
        <f>ROUND(I297*H297,3)</f>
        <v>0</v>
      </c>
      <c r="K297" s="246"/>
      <c r="L297" s="247"/>
      <c r="M297" s="248" t="s">
        <v>1</v>
      </c>
      <c r="N297" s="249" t="s">
        <v>37</v>
      </c>
      <c r="O297" s="94"/>
      <c r="P297" s="235">
        <f>O297*H297</f>
        <v>0</v>
      </c>
      <c r="Q297" s="235">
        <v>0</v>
      </c>
      <c r="R297" s="235">
        <f>Q297*H297</f>
        <v>0</v>
      </c>
      <c r="S297" s="235">
        <v>0</v>
      </c>
      <c r="T297" s="236">
        <f>S297*H297</f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237" t="s">
        <v>213</v>
      </c>
      <c r="AT297" s="237" t="s">
        <v>195</v>
      </c>
      <c r="AU297" s="237" t="s">
        <v>161</v>
      </c>
      <c r="AY297" s="14" t="s">
        <v>154</v>
      </c>
      <c r="BE297" s="238">
        <f>IF(N297="základná",J297,0)</f>
        <v>0</v>
      </c>
      <c r="BF297" s="238">
        <f>IF(N297="znížená",J297,0)</f>
        <v>0</v>
      </c>
      <c r="BG297" s="238">
        <f>IF(N297="zákl. prenesená",J297,0)</f>
        <v>0</v>
      </c>
      <c r="BH297" s="238">
        <f>IF(N297="zníž. prenesená",J297,0)</f>
        <v>0</v>
      </c>
      <c r="BI297" s="238">
        <f>IF(N297="nulová",J297,0)</f>
        <v>0</v>
      </c>
      <c r="BJ297" s="14" t="s">
        <v>161</v>
      </c>
      <c r="BK297" s="239">
        <f>ROUND(I297*H297,3)</f>
        <v>0</v>
      </c>
      <c r="BL297" s="14" t="s">
        <v>184</v>
      </c>
      <c r="BM297" s="237" t="s">
        <v>840</v>
      </c>
    </row>
    <row r="298" s="2" customFormat="1" ht="24.15" customHeight="1">
      <c r="A298" s="35"/>
      <c r="B298" s="36"/>
      <c r="C298" s="240" t="s">
        <v>841</v>
      </c>
      <c r="D298" s="240" t="s">
        <v>195</v>
      </c>
      <c r="E298" s="241" t="s">
        <v>842</v>
      </c>
      <c r="F298" s="242" t="s">
        <v>843</v>
      </c>
      <c r="G298" s="243" t="s">
        <v>262</v>
      </c>
      <c r="H298" s="244">
        <v>3</v>
      </c>
      <c r="I298" s="245"/>
      <c r="J298" s="244">
        <f>ROUND(I298*H298,3)</f>
        <v>0</v>
      </c>
      <c r="K298" s="246"/>
      <c r="L298" s="247"/>
      <c r="M298" s="248" t="s">
        <v>1</v>
      </c>
      <c r="N298" s="249" t="s">
        <v>37</v>
      </c>
      <c r="O298" s="94"/>
      <c r="P298" s="235">
        <f>O298*H298</f>
        <v>0</v>
      </c>
      <c r="Q298" s="235">
        <v>0</v>
      </c>
      <c r="R298" s="235">
        <f>Q298*H298</f>
        <v>0</v>
      </c>
      <c r="S298" s="235">
        <v>0</v>
      </c>
      <c r="T298" s="236">
        <f>S298*H298</f>
        <v>0</v>
      </c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R298" s="237" t="s">
        <v>213</v>
      </c>
      <c r="AT298" s="237" t="s">
        <v>195</v>
      </c>
      <c r="AU298" s="237" t="s">
        <v>161</v>
      </c>
      <c r="AY298" s="14" t="s">
        <v>154</v>
      </c>
      <c r="BE298" s="238">
        <f>IF(N298="základná",J298,0)</f>
        <v>0</v>
      </c>
      <c r="BF298" s="238">
        <f>IF(N298="znížená",J298,0)</f>
        <v>0</v>
      </c>
      <c r="BG298" s="238">
        <f>IF(N298="zákl. prenesená",J298,0)</f>
        <v>0</v>
      </c>
      <c r="BH298" s="238">
        <f>IF(N298="zníž. prenesená",J298,0)</f>
        <v>0</v>
      </c>
      <c r="BI298" s="238">
        <f>IF(N298="nulová",J298,0)</f>
        <v>0</v>
      </c>
      <c r="BJ298" s="14" t="s">
        <v>161</v>
      </c>
      <c r="BK298" s="239">
        <f>ROUND(I298*H298,3)</f>
        <v>0</v>
      </c>
      <c r="BL298" s="14" t="s">
        <v>184</v>
      </c>
      <c r="BM298" s="237" t="s">
        <v>844</v>
      </c>
    </row>
    <row r="299" s="2" customFormat="1" ht="24.15" customHeight="1">
      <c r="A299" s="35"/>
      <c r="B299" s="36"/>
      <c r="C299" s="240" t="s">
        <v>426</v>
      </c>
      <c r="D299" s="240" t="s">
        <v>195</v>
      </c>
      <c r="E299" s="241" t="s">
        <v>845</v>
      </c>
      <c r="F299" s="242" t="s">
        <v>846</v>
      </c>
      <c r="G299" s="243" t="s">
        <v>262</v>
      </c>
      <c r="H299" s="244">
        <v>1</v>
      </c>
      <c r="I299" s="245"/>
      <c r="J299" s="244">
        <f>ROUND(I299*H299,3)</f>
        <v>0</v>
      </c>
      <c r="K299" s="246"/>
      <c r="L299" s="247"/>
      <c r="M299" s="248" t="s">
        <v>1</v>
      </c>
      <c r="N299" s="249" t="s">
        <v>37</v>
      </c>
      <c r="O299" s="94"/>
      <c r="P299" s="235">
        <f>O299*H299</f>
        <v>0</v>
      </c>
      <c r="Q299" s="235">
        <v>0</v>
      </c>
      <c r="R299" s="235">
        <f>Q299*H299</f>
        <v>0</v>
      </c>
      <c r="S299" s="235">
        <v>0</v>
      </c>
      <c r="T299" s="236">
        <f>S299*H299</f>
        <v>0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237" t="s">
        <v>213</v>
      </c>
      <c r="AT299" s="237" t="s">
        <v>195</v>
      </c>
      <c r="AU299" s="237" t="s">
        <v>161</v>
      </c>
      <c r="AY299" s="14" t="s">
        <v>154</v>
      </c>
      <c r="BE299" s="238">
        <f>IF(N299="základná",J299,0)</f>
        <v>0</v>
      </c>
      <c r="BF299" s="238">
        <f>IF(N299="znížená",J299,0)</f>
        <v>0</v>
      </c>
      <c r="BG299" s="238">
        <f>IF(N299="zákl. prenesená",J299,0)</f>
        <v>0</v>
      </c>
      <c r="BH299" s="238">
        <f>IF(N299="zníž. prenesená",J299,0)</f>
        <v>0</v>
      </c>
      <c r="BI299" s="238">
        <f>IF(N299="nulová",J299,0)</f>
        <v>0</v>
      </c>
      <c r="BJ299" s="14" t="s">
        <v>161</v>
      </c>
      <c r="BK299" s="239">
        <f>ROUND(I299*H299,3)</f>
        <v>0</v>
      </c>
      <c r="BL299" s="14" t="s">
        <v>184</v>
      </c>
      <c r="BM299" s="237" t="s">
        <v>847</v>
      </c>
    </row>
    <row r="300" s="2" customFormat="1" ht="24.15" customHeight="1">
      <c r="A300" s="35"/>
      <c r="B300" s="36"/>
      <c r="C300" s="240" t="s">
        <v>848</v>
      </c>
      <c r="D300" s="240" t="s">
        <v>195</v>
      </c>
      <c r="E300" s="241" t="s">
        <v>849</v>
      </c>
      <c r="F300" s="242" t="s">
        <v>850</v>
      </c>
      <c r="G300" s="243" t="s">
        <v>262</v>
      </c>
      <c r="H300" s="244">
        <v>2</v>
      </c>
      <c r="I300" s="245"/>
      <c r="J300" s="244">
        <f>ROUND(I300*H300,3)</f>
        <v>0</v>
      </c>
      <c r="K300" s="246"/>
      <c r="L300" s="247"/>
      <c r="M300" s="248" t="s">
        <v>1</v>
      </c>
      <c r="N300" s="249" t="s">
        <v>37</v>
      </c>
      <c r="O300" s="94"/>
      <c r="P300" s="235">
        <f>O300*H300</f>
        <v>0</v>
      </c>
      <c r="Q300" s="235">
        <v>0</v>
      </c>
      <c r="R300" s="235">
        <f>Q300*H300</f>
        <v>0</v>
      </c>
      <c r="S300" s="235">
        <v>0</v>
      </c>
      <c r="T300" s="236">
        <f>S300*H300</f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237" t="s">
        <v>213</v>
      </c>
      <c r="AT300" s="237" t="s">
        <v>195</v>
      </c>
      <c r="AU300" s="237" t="s">
        <v>161</v>
      </c>
      <c r="AY300" s="14" t="s">
        <v>154</v>
      </c>
      <c r="BE300" s="238">
        <f>IF(N300="základná",J300,0)</f>
        <v>0</v>
      </c>
      <c r="BF300" s="238">
        <f>IF(N300="znížená",J300,0)</f>
        <v>0</v>
      </c>
      <c r="BG300" s="238">
        <f>IF(N300="zákl. prenesená",J300,0)</f>
        <v>0</v>
      </c>
      <c r="BH300" s="238">
        <f>IF(N300="zníž. prenesená",J300,0)</f>
        <v>0</v>
      </c>
      <c r="BI300" s="238">
        <f>IF(N300="nulová",J300,0)</f>
        <v>0</v>
      </c>
      <c r="BJ300" s="14" t="s">
        <v>161</v>
      </c>
      <c r="BK300" s="239">
        <f>ROUND(I300*H300,3)</f>
        <v>0</v>
      </c>
      <c r="BL300" s="14" t="s">
        <v>184</v>
      </c>
      <c r="BM300" s="237" t="s">
        <v>851</v>
      </c>
    </row>
    <row r="301" s="2" customFormat="1" ht="24.15" customHeight="1">
      <c r="A301" s="35"/>
      <c r="B301" s="36"/>
      <c r="C301" s="240" t="s">
        <v>430</v>
      </c>
      <c r="D301" s="240" t="s">
        <v>195</v>
      </c>
      <c r="E301" s="241" t="s">
        <v>852</v>
      </c>
      <c r="F301" s="242" t="s">
        <v>853</v>
      </c>
      <c r="G301" s="243" t="s">
        <v>262</v>
      </c>
      <c r="H301" s="244">
        <v>1</v>
      </c>
      <c r="I301" s="245"/>
      <c r="J301" s="244">
        <f>ROUND(I301*H301,3)</f>
        <v>0</v>
      </c>
      <c r="K301" s="246"/>
      <c r="L301" s="247"/>
      <c r="M301" s="248" t="s">
        <v>1</v>
      </c>
      <c r="N301" s="249" t="s">
        <v>37</v>
      </c>
      <c r="O301" s="94"/>
      <c r="P301" s="235">
        <f>O301*H301</f>
        <v>0</v>
      </c>
      <c r="Q301" s="235">
        <v>0</v>
      </c>
      <c r="R301" s="235">
        <f>Q301*H301</f>
        <v>0</v>
      </c>
      <c r="S301" s="235">
        <v>0</v>
      </c>
      <c r="T301" s="236">
        <f>S301*H301</f>
        <v>0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237" t="s">
        <v>213</v>
      </c>
      <c r="AT301" s="237" t="s">
        <v>195</v>
      </c>
      <c r="AU301" s="237" t="s">
        <v>161</v>
      </c>
      <c r="AY301" s="14" t="s">
        <v>154</v>
      </c>
      <c r="BE301" s="238">
        <f>IF(N301="základná",J301,0)</f>
        <v>0</v>
      </c>
      <c r="BF301" s="238">
        <f>IF(N301="znížená",J301,0)</f>
        <v>0</v>
      </c>
      <c r="BG301" s="238">
        <f>IF(N301="zákl. prenesená",J301,0)</f>
        <v>0</v>
      </c>
      <c r="BH301" s="238">
        <f>IF(N301="zníž. prenesená",J301,0)</f>
        <v>0</v>
      </c>
      <c r="BI301" s="238">
        <f>IF(N301="nulová",J301,0)</f>
        <v>0</v>
      </c>
      <c r="BJ301" s="14" t="s">
        <v>161</v>
      </c>
      <c r="BK301" s="239">
        <f>ROUND(I301*H301,3)</f>
        <v>0</v>
      </c>
      <c r="BL301" s="14" t="s">
        <v>184</v>
      </c>
      <c r="BM301" s="237" t="s">
        <v>854</v>
      </c>
    </row>
    <row r="302" s="2" customFormat="1" ht="24.15" customHeight="1">
      <c r="A302" s="35"/>
      <c r="B302" s="36"/>
      <c r="C302" s="240" t="s">
        <v>855</v>
      </c>
      <c r="D302" s="240" t="s">
        <v>195</v>
      </c>
      <c r="E302" s="241" t="s">
        <v>856</v>
      </c>
      <c r="F302" s="242" t="s">
        <v>857</v>
      </c>
      <c r="G302" s="243" t="s">
        <v>262</v>
      </c>
      <c r="H302" s="244">
        <v>1</v>
      </c>
      <c r="I302" s="245"/>
      <c r="J302" s="244">
        <f>ROUND(I302*H302,3)</f>
        <v>0</v>
      </c>
      <c r="K302" s="246"/>
      <c r="L302" s="247"/>
      <c r="M302" s="248" t="s">
        <v>1</v>
      </c>
      <c r="N302" s="249" t="s">
        <v>37</v>
      </c>
      <c r="O302" s="94"/>
      <c r="P302" s="235">
        <f>O302*H302</f>
        <v>0</v>
      </c>
      <c r="Q302" s="235">
        <v>0</v>
      </c>
      <c r="R302" s="235">
        <f>Q302*H302</f>
        <v>0</v>
      </c>
      <c r="S302" s="235">
        <v>0</v>
      </c>
      <c r="T302" s="236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237" t="s">
        <v>213</v>
      </c>
      <c r="AT302" s="237" t="s">
        <v>195</v>
      </c>
      <c r="AU302" s="237" t="s">
        <v>161</v>
      </c>
      <c r="AY302" s="14" t="s">
        <v>154</v>
      </c>
      <c r="BE302" s="238">
        <f>IF(N302="základná",J302,0)</f>
        <v>0</v>
      </c>
      <c r="BF302" s="238">
        <f>IF(N302="znížená",J302,0)</f>
        <v>0</v>
      </c>
      <c r="BG302" s="238">
        <f>IF(N302="zákl. prenesená",J302,0)</f>
        <v>0</v>
      </c>
      <c r="BH302" s="238">
        <f>IF(N302="zníž. prenesená",J302,0)</f>
        <v>0</v>
      </c>
      <c r="BI302" s="238">
        <f>IF(N302="nulová",J302,0)</f>
        <v>0</v>
      </c>
      <c r="BJ302" s="14" t="s">
        <v>161</v>
      </c>
      <c r="BK302" s="239">
        <f>ROUND(I302*H302,3)</f>
        <v>0</v>
      </c>
      <c r="BL302" s="14" t="s">
        <v>184</v>
      </c>
      <c r="BM302" s="237" t="s">
        <v>858</v>
      </c>
    </row>
    <row r="303" s="2" customFormat="1" ht="24.15" customHeight="1">
      <c r="A303" s="35"/>
      <c r="B303" s="36"/>
      <c r="C303" s="240" t="s">
        <v>433</v>
      </c>
      <c r="D303" s="240" t="s">
        <v>195</v>
      </c>
      <c r="E303" s="241" t="s">
        <v>859</v>
      </c>
      <c r="F303" s="242" t="s">
        <v>860</v>
      </c>
      <c r="G303" s="243" t="s">
        <v>262</v>
      </c>
      <c r="H303" s="244">
        <v>3</v>
      </c>
      <c r="I303" s="245"/>
      <c r="J303" s="244">
        <f>ROUND(I303*H303,3)</f>
        <v>0</v>
      </c>
      <c r="K303" s="246"/>
      <c r="L303" s="247"/>
      <c r="M303" s="248" t="s">
        <v>1</v>
      </c>
      <c r="N303" s="249" t="s">
        <v>37</v>
      </c>
      <c r="O303" s="94"/>
      <c r="P303" s="235">
        <f>O303*H303</f>
        <v>0</v>
      </c>
      <c r="Q303" s="235">
        <v>0</v>
      </c>
      <c r="R303" s="235">
        <f>Q303*H303</f>
        <v>0</v>
      </c>
      <c r="S303" s="235">
        <v>0</v>
      </c>
      <c r="T303" s="236">
        <f>S303*H303</f>
        <v>0</v>
      </c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R303" s="237" t="s">
        <v>213</v>
      </c>
      <c r="AT303" s="237" t="s">
        <v>195</v>
      </c>
      <c r="AU303" s="237" t="s">
        <v>161</v>
      </c>
      <c r="AY303" s="14" t="s">
        <v>154</v>
      </c>
      <c r="BE303" s="238">
        <f>IF(N303="základná",J303,0)</f>
        <v>0</v>
      </c>
      <c r="BF303" s="238">
        <f>IF(N303="znížená",J303,0)</f>
        <v>0</v>
      </c>
      <c r="BG303" s="238">
        <f>IF(N303="zákl. prenesená",J303,0)</f>
        <v>0</v>
      </c>
      <c r="BH303" s="238">
        <f>IF(N303="zníž. prenesená",J303,0)</f>
        <v>0</v>
      </c>
      <c r="BI303" s="238">
        <f>IF(N303="nulová",J303,0)</f>
        <v>0</v>
      </c>
      <c r="BJ303" s="14" t="s">
        <v>161</v>
      </c>
      <c r="BK303" s="239">
        <f>ROUND(I303*H303,3)</f>
        <v>0</v>
      </c>
      <c r="BL303" s="14" t="s">
        <v>184</v>
      </c>
      <c r="BM303" s="237" t="s">
        <v>861</v>
      </c>
    </row>
    <row r="304" s="2" customFormat="1" ht="24.15" customHeight="1">
      <c r="A304" s="35"/>
      <c r="B304" s="36"/>
      <c r="C304" s="240" t="s">
        <v>862</v>
      </c>
      <c r="D304" s="240" t="s">
        <v>195</v>
      </c>
      <c r="E304" s="241" t="s">
        <v>863</v>
      </c>
      <c r="F304" s="242" t="s">
        <v>864</v>
      </c>
      <c r="G304" s="243" t="s">
        <v>262</v>
      </c>
      <c r="H304" s="244">
        <v>1</v>
      </c>
      <c r="I304" s="245"/>
      <c r="J304" s="244">
        <f>ROUND(I304*H304,3)</f>
        <v>0</v>
      </c>
      <c r="K304" s="246"/>
      <c r="L304" s="247"/>
      <c r="M304" s="248" t="s">
        <v>1</v>
      </c>
      <c r="N304" s="249" t="s">
        <v>37</v>
      </c>
      <c r="O304" s="94"/>
      <c r="P304" s="235">
        <f>O304*H304</f>
        <v>0</v>
      </c>
      <c r="Q304" s="235">
        <v>0</v>
      </c>
      <c r="R304" s="235">
        <f>Q304*H304</f>
        <v>0</v>
      </c>
      <c r="S304" s="235">
        <v>0</v>
      </c>
      <c r="T304" s="236">
        <f>S304*H304</f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237" t="s">
        <v>213</v>
      </c>
      <c r="AT304" s="237" t="s">
        <v>195</v>
      </c>
      <c r="AU304" s="237" t="s">
        <v>161</v>
      </c>
      <c r="AY304" s="14" t="s">
        <v>154</v>
      </c>
      <c r="BE304" s="238">
        <f>IF(N304="základná",J304,0)</f>
        <v>0</v>
      </c>
      <c r="BF304" s="238">
        <f>IF(N304="znížená",J304,0)</f>
        <v>0</v>
      </c>
      <c r="BG304" s="238">
        <f>IF(N304="zákl. prenesená",J304,0)</f>
        <v>0</v>
      </c>
      <c r="BH304" s="238">
        <f>IF(N304="zníž. prenesená",J304,0)</f>
        <v>0</v>
      </c>
      <c r="BI304" s="238">
        <f>IF(N304="nulová",J304,0)</f>
        <v>0</v>
      </c>
      <c r="BJ304" s="14" t="s">
        <v>161</v>
      </c>
      <c r="BK304" s="239">
        <f>ROUND(I304*H304,3)</f>
        <v>0</v>
      </c>
      <c r="BL304" s="14" t="s">
        <v>184</v>
      </c>
      <c r="BM304" s="237" t="s">
        <v>865</v>
      </c>
    </row>
    <row r="305" s="2" customFormat="1" ht="24.15" customHeight="1">
      <c r="A305" s="35"/>
      <c r="B305" s="36"/>
      <c r="C305" s="240" t="s">
        <v>437</v>
      </c>
      <c r="D305" s="240" t="s">
        <v>195</v>
      </c>
      <c r="E305" s="241" t="s">
        <v>866</v>
      </c>
      <c r="F305" s="242" t="s">
        <v>867</v>
      </c>
      <c r="G305" s="243" t="s">
        <v>262</v>
      </c>
      <c r="H305" s="244">
        <v>6</v>
      </c>
      <c r="I305" s="245"/>
      <c r="J305" s="244">
        <f>ROUND(I305*H305,3)</f>
        <v>0</v>
      </c>
      <c r="K305" s="246"/>
      <c r="L305" s="247"/>
      <c r="M305" s="248" t="s">
        <v>1</v>
      </c>
      <c r="N305" s="249" t="s">
        <v>37</v>
      </c>
      <c r="O305" s="94"/>
      <c r="P305" s="235">
        <f>O305*H305</f>
        <v>0</v>
      </c>
      <c r="Q305" s="235">
        <v>0</v>
      </c>
      <c r="R305" s="235">
        <f>Q305*H305</f>
        <v>0</v>
      </c>
      <c r="S305" s="235">
        <v>0</v>
      </c>
      <c r="T305" s="236">
        <f>S305*H305</f>
        <v>0</v>
      </c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R305" s="237" t="s">
        <v>213</v>
      </c>
      <c r="AT305" s="237" t="s">
        <v>195</v>
      </c>
      <c r="AU305" s="237" t="s">
        <v>161</v>
      </c>
      <c r="AY305" s="14" t="s">
        <v>154</v>
      </c>
      <c r="BE305" s="238">
        <f>IF(N305="základná",J305,0)</f>
        <v>0</v>
      </c>
      <c r="BF305" s="238">
        <f>IF(N305="znížená",J305,0)</f>
        <v>0</v>
      </c>
      <c r="BG305" s="238">
        <f>IF(N305="zákl. prenesená",J305,0)</f>
        <v>0</v>
      </c>
      <c r="BH305" s="238">
        <f>IF(N305="zníž. prenesená",J305,0)</f>
        <v>0</v>
      </c>
      <c r="BI305" s="238">
        <f>IF(N305="nulová",J305,0)</f>
        <v>0</v>
      </c>
      <c r="BJ305" s="14" t="s">
        <v>161</v>
      </c>
      <c r="BK305" s="239">
        <f>ROUND(I305*H305,3)</f>
        <v>0</v>
      </c>
      <c r="BL305" s="14" t="s">
        <v>184</v>
      </c>
      <c r="BM305" s="237" t="s">
        <v>868</v>
      </c>
    </row>
    <row r="306" s="2" customFormat="1" ht="24.15" customHeight="1">
      <c r="A306" s="35"/>
      <c r="B306" s="36"/>
      <c r="C306" s="240" t="s">
        <v>869</v>
      </c>
      <c r="D306" s="240" t="s">
        <v>195</v>
      </c>
      <c r="E306" s="241" t="s">
        <v>870</v>
      </c>
      <c r="F306" s="242" t="s">
        <v>871</v>
      </c>
      <c r="G306" s="243" t="s">
        <v>262</v>
      </c>
      <c r="H306" s="244">
        <v>6</v>
      </c>
      <c r="I306" s="245"/>
      <c r="J306" s="244">
        <f>ROUND(I306*H306,3)</f>
        <v>0</v>
      </c>
      <c r="K306" s="246"/>
      <c r="L306" s="247"/>
      <c r="M306" s="248" t="s">
        <v>1</v>
      </c>
      <c r="N306" s="249" t="s">
        <v>37</v>
      </c>
      <c r="O306" s="94"/>
      <c r="P306" s="235">
        <f>O306*H306</f>
        <v>0</v>
      </c>
      <c r="Q306" s="235">
        <v>0</v>
      </c>
      <c r="R306" s="235">
        <f>Q306*H306</f>
        <v>0</v>
      </c>
      <c r="S306" s="235">
        <v>0</v>
      </c>
      <c r="T306" s="236">
        <f>S306*H306</f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237" t="s">
        <v>213</v>
      </c>
      <c r="AT306" s="237" t="s">
        <v>195</v>
      </c>
      <c r="AU306" s="237" t="s">
        <v>161</v>
      </c>
      <c r="AY306" s="14" t="s">
        <v>154</v>
      </c>
      <c r="BE306" s="238">
        <f>IF(N306="základná",J306,0)</f>
        <v>0</v>
      </c>
      <c r="BF306" s="238">
        <f>IF(N306="znížená",J306,0)</f>
        <v>0</v>
      </c>
      <c r="BG306" s="238">
        <f>IF(N306="zákl. prenesená",J306,0)</f>
        <v>0</v>
      </c>
      <c r="BH306" s="238">
        <f>IF(N306="zníž. prenesená",J306,0)</f>
        <v>0</v>
      </c>
      <c r="BI306" s="238">
        <f>IF(N306="nulová",J306,0)</f>
        <v>0</v>
      </c>
      <c r="BJ306" s="14" t="s">
        <v>161</v>
      </c>
      <c r="BK306" s="239">
        <f>ROUND(I306*H306,3)</f>
        <v>0</v>
      </c>
      <c r="BL306" s="14" t="s">
        <v>184</v>
      </c>
      <c r="BM306" s="237" t="s">
        <v>872</v>
      </c>
    </row>
    <row r="307" s="2" customFormat="1" ht="24.15" customHeight="1">
      <c r="A307" s="35"/>
      <c r="B307" s="36"/>
      <c r="C307" s="240" t="s">
        <v>440</v>
      </c>
      <c r="D307" s="240" t="s">
        <v>195</v>
      </c>
      <c r="E307" s="241" t="s">
        <v>873</v>
      </c>
      <c r="F307" s="242" t="s">
        <v>874</v>
      </c>
      <c r="G307" s="243" t="s">
        <v>262</v>
      </c>
      <c r="H307" s="244">
        <v>7</v>
      </c>
      <c r="I307" s="245"/>
      <c r="J307" s="244">
        <f>ROUND(I307*H307,3)</f>
        <v>0</v>
      </c>
      <c r="K307" s="246"/>
      <c r="L307" s="247"/>
      <c r="M307" s="248" t="s">
        <v>1</v>
      </c>
      <c r="N307" s="249" t="s">
        <v>37</v>
      </c>
      <c r="O307" s="94"/>
      <c r="P307" s="235">
        <f>O307*H307</f>
        <v>0</v>
      </c>
      <c r="Q307" s="235">
        <v>0</v>
      </c>
      <c r="R307" s="235">
        <f>Q307*H307</f>
        <v>0</v>
      </c>
      <c r="S307" s="235">
        <v>0</v>
      </c>
      <c r="T307" s="236">
        <f>S307*H307</f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237" t="s">
        <v>213</v>
      </c>
      <c r="AT307" s="237" t="s">
        <v>195</v>
      </c>
      <c r="AU307" s="237" t="s">
        <v>161</v>
      </c>
      <c r="AY307" s="14" t="s">
        <v>154</v>
      </c>
      <c r="BE307" s="238">
        <f>IF(N307="základná",J307,0)</f>
        <v>0</v>
      </c>
      <c r="BF307" s="238">
        <f>IF(N307="znížená",J307,0)</f>
        <v>0</v>
      </c>
      <c r="BG307" s="238">
        <f>IF(N307="zákl. prenesená",J307,0)</f>
        <v>0</v>
      </c>
      <c r="BH307" s="238">
        <f>IF(N307="zníž. prenesená",J307,0)</f>
        <v>0</v>
      </c>
      <c r="BI307" s="238">
        <f>IF(N307="nulová",J307,0)</f>
        <v>0</v>
      </c>
      <c r="BJ307" s="14" t="s">
        <v>161</v>
      </c>
      <c r="BK307" s="239">
        <f>ROUND(I307*H307,3)</f>
        <v>0</v>
      </c>
      <c r="BL307" s="14" t="s">
        <v>184</v>
      </c>
      <c r="BM307" s="237" t="s">
        <v>875</v>
      </c>
    </row>
    <row r="308" s="2" customFormat="1" ht="24.15" customHeight="1">
      <c r="A308" s="35"/>
      <c r="B308" s="36"/>
      <c r="C308" s="240" t="s">
        <v>876</v>
      </c>
      <c r="D308" s="240" t="s">
        <v>195</v>
      </c>
      <c r="E308" s="241" t="s">
        <v>877</v>
      </c>
      <c r="F308" s="242" t="s">
        <v>878</v>
      </c>
      <c r="G308" s="243" t="s">
        <v>262</v>
      </c>
      <c r="H308" s="244">
        <v>1</v>
      </c>
      <c r="I308" s="245"/>
      <c r="J308" s="244">
        <f>ROUND(I308*H308,3)</f>
        <v>0</v>
      </c>
      <c r="K308" s="246"/>
      <c r="L308" s="247"/>
      <c r="M308" s="248" t="s">
        <v>1</v>
      </c>
      <c r="N308" s="249" t="s">
        <v>37</v>
      </c>
      <c r="O308" s="94"/>
      <c r="P308" s="235">
        <f>O308*H308</f>
        <v>0</v>
      </c>
      <c r="Q308" s="235">
        <v>0</v>
      </c>
      <c r="R308" s="235">
        <f>Q308*H308</f>
        <v>0</v>
      </c>
      <c r="S308" s="235">
        <v>0</v>
      </c>
      <c r="T308" s="236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237" t="s">
        <v>213</v>
      </c>
      <c r="AT308" s="237" t="s">
        <v>195</v>
      </c>
      <c r="AU308" s="237" t="s">
        <v>161</v>
      </c>
      <c r="AY308" s="14" t="s">
        <v>154</v>
      </c>
      <c r="BE308" s="238">
        <f>IF(N308="základná",J308,0)</f>
        <v>0</v>
      </c>
      <c r="BF308" s="238">
        <f>IF(N308="znížená",J308,0)</f>
        <v>0</v>
      </c>
      <c r="BG308" s="238">
        <f>IF(N308="zákl. prenesená",J308,0)</f>
        <v>0</v>
      </c>
      <c r="BH308" s="238">
        <f>IF(N308="zníž. prenesená",J308,0)</f>
        <v>0</v>
      </c>
      <c r="BI308" s="238">
        <f>IF(N308="nulová",J308,0)</f>
        <v>0</v>
      </c>
      <c r="BJ308" s="14" t="s">
        <v>161</v>
      </c>
      <c r="BK308" s="239">
        <f>ROUND(I308*H308,3)</f>
        <v>0</v>
      </c>
      <c r="BL308" s="14" t="s">
        <v>184</v>
      </c>
      <c r="BM308" s="237" t="s">
        <v>879</v>
      </c>
    </row>
    <row r="309" s="2" customFormat="1" ht="24.15" customHeight="1">
      <c r="A309" s="35"/>
      <c r="B309" s="36"/>
      <c r="C309" s="240" t="s">
        <v>444</v>
      </c>
      <c r="D309" s="240" t="s">
        <v>195</v>
      </c>
      <c r="E309" s="241" t="s">
        <v>880</v>
      </c>
      <c r="F309" s="242" t="s">
        <v>881</v>
      </c>
      <c r="G309" s="243" t="s">
        <v>262</v>
      </c>
      <c r="H309" s="244">
        <v>3</v>
      </c>
      <c r="I309" s="245"/>
      <c r="J309" s="244">
        <f>ROUND(I309*H309,3)</f>
        <v>0</v>
      </c>
      <c r="K309" s="246"/>
      <c r="L309" s="247"/>
      <c r="M309" s="248" t="s">
        <v>1</v>
      </c>
      <c r="N309" s="249" t="s">
        <v>37</v>
      </c>
      <c r="O309" s="94"/>
      <c r="P309" s="235">
        <f>O309*H309</f>
        <v>0</v>
      </c>
      <c r="Q309" s="235">
        <v>0</v>
      </c>
      <c r="R309" s="235">
        <f>Q309*H309</f>
        <v>0</v>
      </c>
      <c r="S309" s="235">
        <v>0</v>
      </c>
      <c r="T309" s="236">
        <f>S309*H309</f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237" t="s">
        <v>213</v>
      </c>
      <c r="AT309" s="237" t="s">
        <v>195</v>
      </c>
      <c r="AU309" s="237" t="s">
        <v>161</v>
      </c>
      <c r="AY309" s="14" t="s">
        <v>154</v>
      </c>
      <c r="BE309" s="238">
        <f>IF(N309="základná",J309,0)</f>
        <v>0</v>
      </c>
      <c r="BF309" s="238">
        <f>IF(N309="znížená",J309,0)</f>
        <v>0</v>
      </c>
      <c r="BG309" s="238">
        <f>IF(N309="zákl. prenesená",J309,0)</f>
        <v>0</v>
      </c>
      <c r="BH309" s="238">
        <f>IF(N309="zníž. prenesená",J309,0)</f>
        <v>0</v>
      </c>
      <c r="BI309" s="238">
        <f>IF(N309="nulová",J309,0)</f>
        <v>0</v>
      </c>
      <c r="BJ309" s="14" t="s">
        <v>161</v>
      </c>
      <c r="BK309" s="239">
        <f>ROUND(I309*H309,3)</f>
        <v>0</v>
      </c>
      <c r="BL309" s="14" t="s">
        <v>184</v>
      </c>
      <c r="BM309" s="237" t="s">
        <v>882</v>
      </c>
    </row>
    <row r="310" s="2" customFormat="1" ht="24.15" customHeight="1">
      <c r="A310" s="35"/>
      <c r="B310" s="36"/>
      <c r="C310" s="240" t="s">
        <v>883</v>
      </c>
      <c r="D310" s="240" t="s">
        <v>195</v>
      </c>
      <c r="E310" s="241" t="s">
        <v>884</v>
      </c>
      <c r="F310" s="242" t="s">
        <v>885</v>
      </c>
      <c r="G310" s="243" t="s">
        <v>262</v>
      </c>
      <c r="H310" s="244">
        <v>3</v>
      </c>
      <c r="I310" s="245"/>
      <c r="J310" s="244">
        <f>ROUND(I310*H310,3)</f>
        <v>0</v>
      </c>
      <c r="K310" s="246"/>
      <c r="L310" s="247"/>
      <c r="M310" s="248" t="s">
        <v>1</v>
      </c>
      <c r="N310" s="249" t="s">
        <v>37</v>
      </c>
      <c r="O310" s="94"/>
      <c r="P310" s="235">
        <f>O310*H310</f>
        <v>0</v>
      </c>
      <c r="Q310" s="235">
        <v>0</v>
      </c>
      <c r="R310" s="235">
        <f>Q310*H310</f>
        <v>0</v>
      </c>
      <c r="S310" s="235">
        <v>0</v>
      </c>
      <c r="T310" s="236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237" t="s">
        <v>213</v>
      </c>
      <c r="AT310" s="237" t="s">
        <v>195</v>
      </c>
      <c r="AU310" s="237" t="s">
        <v>161</v>
      </c>
      <c r="AY310" s="14" t="s">
        <v>154</v>
      </c>
      <c r="BE310" s="238">
        <f>IF(N310="základná",J310,0)</f>
        <v>0</v>
      </c>
      <c r="BF310" s="238">
        <f>IF(N310="znížená",J310,0)</f>
        <v>0</v>
      </c>
      <c r="BG310" s="238">
        <f>IF(N310="zákl. prenesená",J310,0)</f>
        <v>0</v>
      </c>
      <c r="BH310" s="238">
        <f>IF(N310="zníž. prenesená",J310,0)</f>
        <v>0</v>
      </c>
      <c r="BI310" s="238">
        <f>IF(N310="nulová",J310,0)</f>
        <v>0</v>
      </c>
      <c r="BJ310" s="14" t="s">
        <v>161</v>
      </c>
      <c r="BK310" s="239">
        <f>ROUND(I310*H310,3)</f>
        <v>0</v>
      </c>
      <c r="BL310" s="14" t="s">
        <v>184</v>
      </c>
      <c r="BM310" s="237" t="s">
        <v>886</v>
      </c>
    </row>
    <row r="311" s="2" customFormat="1" ht="24.15" customHeight="1">
      <c r="A311" s="35"/>
      <c r="B311" s="36"/>
      <c r="C311" s="240" t="s">
        <v>449</v>
      </c>
      <c r="D311" s="240" t="s">
        <v>195</v>
      </c>
      <c r="E311" s="241" t="s">
        <v>887</v>
      </c>
      <c r="F311" s="242" t="s">
        <v>888</v>
      </c>
      <c r="G311" s="243" t="s">
        <v>262</v>
      </c>
      <c r="H311" s="244">
        <v>1</v>
      </c>
      <c r="I311" s="245"/>
      <c r="J311" s="244">
        <f>ROUND(I311*H311,3)</f>
        <v>0</v>
      </c>
      <c r="K311" s="246"/>
      <c r="L311" s="247"/>
      <c r="M311" s="248" t="s">
        <v>1</v>
      </c>
      <c r="N311" s="249" t="s">
        <v>37</v>
      </c>
      <c r="O311" s="94"/>
      <c r="P311" s="235">
        <f>O311*H311</f>
        <v>0</v>
      </c>
      <c r="Q311" s="235">
        <v>0</v>
      </c>
      <c r="R311" s="235">
        <f>Q311*H311</f>
        <v>0</v>
      </c>
      <c r="S311" s="235">
        <v>0</v>
      </c>
      <c r="T311" s="236">
        <f>S311*H311</f>
        <v>0</v>
      </c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R311" s="237" t="s">
        <v>213</v>
      </c>
      <c r="AT311" s="237" t="s">
        <v>195</v>
      </c>
      <c r="AU311" s="237" t="s">
        <v>161</v>
      </c>
      <c r="AY311" s="14" t="s">
        <v>154</v>
      </c>
      <c r="BE311" s="238">
        <f>IF(N311="základná",J311,0)</f>
        <v>0</v>
      </c>
      <c r="BF311" s="238">
        <f>IF(N311="znížená",J311,0)</f>
        <v>0</v>
      </c>
      <c r="BG311" s="238">
        <f>IF(N311="zákl. prenesená",J311,0)</f>
        <v>0</v>
      </c>
      <c r="BH311" s="238">
        <f>IF(N311="zníž. prenesená",J311,0)</f>
        <v>0</v>
      </c>
      <c r="BI311" s="238">
        <f>IF(N311="nulová",J311,0)</f>
        <v>0</v>
      </c>
      <c r="BJ311" s="14" t="s">
        <v>161</v>
      </c>
      <c r="BK311" s="239">
        <f>ROUND(I311*H311,3)</f>
        <v>0</v>
      </c>
      <c r="BL311" s="14" t="s">
        <v>184</v>
      </c>
      <c r="BM311" s="237" t="s">
        <v>889</v>
      </c>
    </row>
    <row r="312" s="2" customFormat="1" ht="24.15" customHeight="1">
      <c r="A312" s="35"/>
      <c r="B312" s="36"/>
      <c r="C312" s="240" t="s">
        <v>890</v>
      </c>
      <c r="D312" s="240" t="s">
        <v>195</v>
      </c>
      <c r="E312" s="241" t="s">
        <v>891</v>
      </c>
      <c r="F312" s="242" t="s">
        <v>892</v>
      </c>
      <c r="G312" s="243" t="s">
        <v>262</v>
      </c>
      <c r="H312" s="244">
        <v>1</v>
      </c>
      <c r="I312" s="245"/>
      <c r="J312" s="244">
        <f>ROUND(I312*H312,3)</f>
        <v>0</v>
      </c>
      <c r="K312" s="246"/>
      <c r="L312" s="247"/>
      <c r="M312" s="248" t="s">
        <v>1</v>
      </c>
      <c r="N312" s="249" t="s">
        <v>37</v>
      </c>
      <c r="O312" s="94"/>
      <c r="P312" s="235">
        <f>O312*H312</f>
        <v>0</v>
      </c>
      <c r="Q312" s="235">
        <v>0</v>
      </c>
      <c r="R312" s="235">
        <f>Q312*H312</f>
        <v>0</v>
      </c>
      <c r="S312" s="235">
        <v>0</v>
      </c>
      <c r="T312" s="236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237" t="s">
        <v>213</v>
      </c>
      <c r="AT312" s="237" t="s">
        <v>195</v>
      </c>
      <c r="AU312" s="237" t="s">
        <v>161</v>
      </c>
      <c r="AY312" s="14" t="s">
        <v>154</v>
      </c>
      <c r="BE312" s="238">
        <f>IF(N312="základná",J312,0)</f>
        <v>0</v>
      </c>
      <c r="BF312" s="238">
        <f>IF(N312="znížená",J312,0)</f>
        <v>0</v>
      </c>
      <c r="BG312" s="238">
        <f>IF(N312="zákl. prenesená",J312,0)</f>
        <v>0</v>
      </c>
      <c r="BH312" s="238">
        <f>IF(N312="zníž. prenesená",J312,0)</f>
        <v>0</v>
      </c>
      <c r="BI312" s="238">
        <f>IF(N312="nulová",J312,0)</f>
        <v>0</v>
      </c>
      <c r="BJ312" s="14" t="s">
        <v>161</v>
      </c>
      <c r="BK312" s="239">
        <f>ROUND(I312*H312,3)</f>
        <v>0</v>
      </c>
      <c r="BL312" s="14" t="s">
        <v>184</v>
      </c>
      <c r="BM312" s="237" t="s">
        <v>893</v>
      </c>
    </row>
    <row r="313" s="2" customFormat="1" ht="24.15" customHeight="1">
      <c r="A313" s="35"/>
      <c r="B313" s="36"/>
      <c r="C313" s="240" t="s">
        <v>455</v>
      </c>
      <c r="D313" s="240" t="s">
        <v>195</v>
      </c>
      <c r="E313" s="241" t="s">
        <v>894</v>
      </c>
      <c r="F313" s="242" t="s">
        <v>895</v>
      </c>
      <c r="G313" s="243" t="s">
        <v>262</v>
      </c>
      <c r="H313" s="244">
        <v>8</v>
      </c>
      <c r="I313" s="245"/>
      <c r="J313" s="244">
        <f>ROUND(I313*H313,3)</f>
        <v>0</v>
      </c>
      <c r="K313" s="246"/>
      <c r="L313" s="247"/>
      <c r="M313" s="248" t="s">
        <v>1</v>
      </c>
      <c r="N313" s="249" t="s">
        <v>37</v>
      </c>
      <c r="O313" s="94"/>
      <c r="P313" s="235">
        <f>O313*H313</f>
        <v>0</v>
      </c>
      <c r="Q313" s="235">
        <v>0</v>
      </c>
      <c r="R313" s="235">
        <f>Q313*H313</f>
        <v>0</v>
      </c>
      <c r="S313" s="235">
        <v>0</v>
      </c>
      <c r="T313" s="236">
        <f>S313*H313</f>
        <v>0</v>
      </c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R313" s="237" t="s">
        <v>213</v>
      </c>
      <c r="AT313" s="237" t="s">
        <v>195</v>
      </c>
      <c r="AU313" s="237" t="s">
        <v>161</v>
      </c>
      <c r="AY313" s="14" t="s">
        <v>154</v>
      </c>
      <c r="BE313" s="238">
        <f>IF(N313="základná",J313,0)</f>
        <v>0</v>
      </c>
      <c r="BF313" s="238">
        <f>IF(N313="znížená",J313,0)</f>
        <v>0</v>
      </c>
      <c r="BG313" s="238">
        <f>IF(N313="zákl. prenesená",J313,0)</f>
        <v>0</v>
      </c>
      <c r="BH313" s="238">
        <f>IF(N313="zníž. prenesená",J313,0)</f>
        <v>0</v>
      </c>
      <c r="BI313" s="238">
        <f>IF(N313="nulová",J313,0)</f>
        <v>0</v>
      </c>
      <c r="BJ313" s="14" t="s">
        <v>161</v>
      </c>
      <c r="BK313" s="239">
        <f>ROUND(I313*H313,3)</f>
        <v>0</v>
      </c>
      <c r="BL313" s="14" t="s">
        <v>184</v>
      </c>
      <c r="BM313" s="237" t="s">
        <v>896</v>
      </c>
    </row>
    <row r="314" s="2" customFormat="1" ht="24.15" customHeight="1">
      <c r="A314" s="35"/>
      <c r="B314" s="36"/>
      <c r="C314" s="240" t="s">
        <v>897</v>
      </c>
      <c r="D314" s="240" t="s">
        <v>195</v>
      </c>
      <c r="E314" s="241" t="s">
        <v>898</v>
      </c>
      <c r="F314" s="242" t="s">
        <v>899</v>
      </c>
      <c r="G314" s="243" t="s">
        <v>262</v>
      </c>
      <c r="H314" s="244">
        <v>1</v>
      </c>
      <c r="I314" s="245"/>
      <c r="J314" s="244">
        <f>ROUND(I314*H314,3)</f>
        <v>0</v>
      </c>
      <c r="K314" s="246"/>
      <c r="L314" s="247"/>
      <c r="M314" s="248" t="s">
        <v>1</v>
      </c>
      <c r="N314" s="249" t="s">
        <v>37</v>
      </c>
      <c r="O314" s="94"/>
      <c r="P314" s="235">
        <f>O314*H314</f>
        <v>0</v>
      </c>
      <c r="Q314" s="235">
        <v>0</v>
      </c>
      <c r="R314" s="235">
        <f>Q314*H314</f>
        <v>0</v>
      </c>
      <c r="S314" s="235">
        <v>0</v>
      </c>
      <c r="T314" s="236">
        <f>S314*H314</f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237" t="s">
        <v>213</v>
      </c>
      <c r="AT314" s="237" t="s">
        <v>195</v>
      </c>
      <c r="AU314" s="237" t="s">
        <v>161</v>
      </c>
      <c r="AY314" s="14" t="s">
        <v>154</v>
      </c>
      <c r="BE314" s="238">
        <f>IF(N314="základná",J314,0)</f>
        <v>0</v>
      </c>
      <c r="BF314" s="238">
        <f>IF(N314="znížená",J314,0)</f>
        <v>0</v>
      </c>
      <c r="BG314" s="238">
        <f>IF(N314="zákl. prenesená",J314,0)</f>
        <v>0</v>
      </c>
      <c r="BH314" s="238">
        <f>IF(N314="zníž. prenesená",J314,0)</f>
        <v>0</v>
      </c>
      <c r="BI314" s="238">
        <f>IF(N314="nulová",J314,0)</f>
        <v>0</v>
      </c>
      <c r="BJ314" s="14" t="s">
        <v>161</v>
      </c>
      <c r="BK314" s="239">
        <f>ROUND(I314*H314,3)</f>
        <v>0</v>
      </c>
      <c r="BL314" s="14" t="s">
        <v>184</v>
      </c>
      <c r="BM314" s="237" t="s">
        <v>900</v>
      </c>
    </row>
    <row r="315" s="2" customFormat="1" ht="24.15" customHeight="1">
      <c r="A315" s="35"/>
      <c r="B315" s="36"/>
      <c r="C315" s="240" t="s">
        <v>459</v>
      </c>
      <c r="D315" s="240" t="s">
        <v>195</v>
      </c>
      <c r="E315" s="241" t="s">
        <v>901</v>
      </c>
      <c r="F315" s="242" t="s">
        <v>902</v>
      </c>
      <c r="G315" s="243" t="s">
        <v>262</v>
      </c>
      <c r="H315" s="244">
        <v>1</v>
      </c>
      <c r="I315" s="245"/>
      <c r="J315" s="244">
        <f>ROUND(I315*H315,3)</f>
        <v>0</v>
      </c>
      <c r="K315" s="246"/>
      <c r="L315" s="247"/>
      <c r="M315" s="248" t="s">
        <v>1</v>
      </c>
      <c r="N315" s="249" t="s">
        <v>37</v>
      </c>
      <c r="O315" s="94"/>
      <c r="P315" s="235">
        <f>O315*H315</f>
        <v>0</v>
      </c>
      <c r="Q315" s="235">
        <v>0</v>
      </c>
      <c r="R315" s="235">
        <f>Q315*H315</f>
        <v>0</v>
      </c>
      <c r="S315" s="235">
        <v>0</v>
      </c>
      <c r="T315" s="236">
        <f>S315*H315</f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237" t="s">
        <v>213</v>
      </c>
      <c r="AT315" s="237" t="s">
        <v>195</v>
      </c>
      <c r="AU315" s="237" t="s">
        <v>161</v>
      </c>
      <c r="AY315" s="14" t="s">
        <v>154</v>
      </c>
      <c r="BE315" s="238">
        <f>IF(N315="základná",J315,0)</f>
        <v>0</v>
      </c>
      <c r="BF315" s="238">
        <f>IF(N315="znížená",J315,0)</f>
        <v>0</v>
      </c>
      <c r="BG315" s="238">
        <f>IF(N315="zákl. prenesená",J315,0)</f>
        <v>0</v>
      </c>
      <c r="BH315" s="238">
        <f>IF(N315="zníž. prenesená",J315,0)</f>
        <v>0</v>
      </c>
      <c r="BI315" s="238">
        <f>IF(N315="nulová",J315,0)</f>
        <v>0</v>
      </c>
      <c r="BJ315" s="14" t="s">
        <v>161</v>
      </c>
      <c r="BK315" s="239">
        <f>ROUND(I315*H315,3)</f>
        <v>0</v>
      </c>
      <c r="BL315" s="14" t="s">
        <v>184</v>
      </c>
      <c r="BM315" s="237" t="s">
        <v>903</v>
      </c>
    </row>
    <row r="316" s="2" customFormat="1" ht="24.15" customHeight="1">
      <c r="A316" s="35"/>
      <c r="B316" s="36"/>
      <c r="C316" s="240" t="s">
        <v>904</v>
      </c>
      <c r="D316" s="240" t="s">
        <v>195</v>
      </c>
      <c r="E316" s="241" t="s">
        <v>905</v>
      </c>
      <c r="F316" s="242" t="s">
        <v>906</v>
      </c>
      <c r="G316" s="243" t="s">
        <v>262</v>
      </c>
      <c r="H316" s="244">
        <v>2</v>
      </c>
      <c r="I316" s="245"/>
      <c r="J316" s="244">
        <f>ROUND(I316*H316,3)</f>
        <v>0</v>
      </c>
      <c r="K316" s="246"/>
      <c r="L316" s="247"/>
      <c r="M316" s="248" t="s">
        <v>1</v>
      </c>
      <c r="N316" s="249" t="s">
        <v>37</v>
      </c>
      <c r="O316" s="94"/>
      <c r="P316" s="235">
        <f>O316*H316</f>
        <v>0</v>
      </c>
      <c r="Q316" s="235">
        <v>0</v>
      </c>
      <c r="R316" s="235">
        <f>Q316*H316</f>
        <v>0</v>
      </c>
      <c r="S316" s="235">
        <v>0</v>
      </c>
      <c r="T316" s="236">
        <f>S316*H316</f>
        <v>0</v>
      </c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R316" s="237" t="s">
        <v>213</v>
      </c>
      <c r="AT316" s="237" t="s">
        <v>195</v>
      </c>
      <c r="AU316" s="237" t="s">
        <v>161</v>
      </c>
      <c r="AY316" s="14" t="s">
        <v>154</v>
      </c>
      <c r="BE316" s="238">
        <f>IF(N316="základná",J316,0)</f>
        <v>0</v>
      </c>
      <c r="BF316" s="238">
        <f>IF(N316="znížená",J316,0)</f>
        <v>0</v>
      </c>
      <c r="BG316" s="238">
        <f>IF(N316="zákl. prenesená",J316,0)</f>
        <v>0</v>
      </c>
      <c r="BH316" s="238">
        <f>IF(N316="zníž. prenesená",J316,0)</f>
        <v>0</v>
      </c>
      <c r="BI316" s="238">
        <f>IF(N316="nulová",J316,0)</f>
        <v>0</v>
      </c>
      <c r="BJ316" s="14" t="s">
        <v>161</v>
      </c>
      <c r="BK316" s="239">
        <f>ROUND(I316*H316,3)</f>
        <v>0</v>
      </c>
      <c r="BL316" s="14" t="s">
        <v>184</v>
      </c>
      <c r="BM316" s="237" t="s">
        <v>907</v>
      </c>
    </row>
    <row r="317" s="2" customFormat="1" ht="24.15" customHeight="1">
      <c r="A317" s="35"/>
      <c r="B317" s="36"/>
      <c r="C317" s="240" t="s">
        <v>465</v>
      </c>
      <c r="D317" s="240" t="s">
        <v>195</v>
      </c>
      <c r="E317" s="241" t="s">
        <v>908</v>
      </c>
      <c r="F317" s="242" t="s">
        <v>909</v>
      </c>
      <c r="G317" s="243" t="s">
        <v>262</v>
      </c>
      <c r="H317" s="244">
        <v>2</v>
      </c>
      <c r="I317" s="245"/>
      <c r="J317" s="244">
        <f>ROUND(I317*H317,3)</f>
        <v>0</v>
      </c>
      <c r="K317" s="246"/>
      <c r="L317" s="247"/>
      <c r="M317" s="248" t="s">
        <v>1</v>
      </c>
      <c r="N317" s="249" t="s">
        <v>37</v>
      </c>
      <c r="O317" s="94"/>
      <c r="P317" s="235">
        <f>O317*H317</f>
        <v>0</v>
      </c>
      <c r="Q317" s="235">
        <v>0</v>
      </c>
      <c r="R317" s="235">
        <f>Q317*H317</f>
        <v>0</v>
      </c>
      <c r="S317" s="235">
        <v>0</v>
      </c>
      <c r="T317" s="236">
        <f>S317*H317</f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237" t="s">
        <v>213</v>
      </c>
      <c r="AT317" s="237" t="s">
        <v>195</v>
      </c>
      <c r="AU317" s="237" t="s">
        <v>161</v>
      </c>
      <c r="AY317" s="14" t="s">
        <v>154</v>
      </c>
      <c r="BE317" s="238">
        <f>IF(N317="základná",J317,0)</f>
        <v>0</v>
      </c>
      <c r="BF317" s="238">
        <f>IF(N317="znížená",J317,0)</f>
        <v>0</v>
      </c>
      <c r="BG317" s="238">
        <f>IF(N317="zákl. prenesená",J317,0)</f>
        <v>0</v>
      </c>
      <c r="BH317" s="238">
        <f>IF(N317="zníž. prenesená",J317,0)</f>
        <v>0</v>
      </c>
      <c r="BI317" s="238">
        <f>IF(N317="nulová",J317,0)</f>
        <v>0</v>
      </c>
      <c r="BJ317" s="14" t="s">
        <v>161</v>
      </c>
      <c r="BK317" s="239">
        <f>ROUND(I317*H317,3)</f>
        <v>0</v>
      </c>
      <c r="BL317" s="14" t="s">
        <v>184</v>
      </c>
      <c r="BM317" s="237" t="s">
        <v>910</v>
      </c>
    </row>
    <row r="318" s="2" customFormat="1" ht="24.15" customHeight="1">
      <c r="A318" s="35"/>
      <c r="B318" s="36"/>
      <c r="C318" s="240" t="s">
        <v>911</v>
      </c>
      <c r="D318" s="240" t="s">
        <v>195</v>
      </c>
      <c r="E318" s="241" t="s">
        <v>912</v>
      </c>
      <c r="F318" s="242" t="s">
        <v>913</v>
      </c>
      <c r="G318" s="243" t="s">
        <v>262</v>
      </c>
      <c r="H318" s="244">
        <v>2</v>
      </c>
      <c r="I318" s="245"/>
      <c r="J318" s="244">
        <f>ROUND(I318*H318,3)</f>
        <v>0</v>
      </c>
      <c r="K318" s="246"/>
      <c r="L318" s="247"/>
      <c r="M318" s="248" t="s">
        <v>1</v>
      </c>
      <c r="N318" s="249" t="s">
        <v>37</v>
      </c>
      <c r="O318" s="94"/>
      <c r="P318" s="235">
        <f>O318*H318</f>
        <v>0</v>
      </c>
      <c r="Q318" s="235">
        <v>0</v>
      </c>
      <c r="R318" s="235">
        <f>Q318*H318</f>
        <v>0</v>
      </c>
      <c r="S318" s="235">
        <v>0</v>
      </c>
      <c r="T318" s="236">
        <f>S318*H318</f>
        <v>0</v>
      </c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R318" s="237" t="s">
        <v>213</v>
      </c>
      <c r="AT318" s="237" t="s">
        <v>195</v>
      </c>
      <c r="AU318" s="237" t="s">
        <v>161</v>
      </c>
      <c r="AY318" s="14" t="s">
        <v>154</v>
      </c>
      <c r="BE318" s="238">
        <f>IF(N318="základná",J318,0)</f>
        <v>0</v>
      </c>
      <c r="BF318" s="238">
        <f>IF(N318="znížená",J318,0)</f>
        <v>0</v>
      </c>
      <c r="BG318" s="238">
        <f>IF(N318="zákl. prenesená",J318,0)</f>
        <v>0</v>
      </c>
      <c r="BH318" s="238">
        <f>IF(N318="zníž. prenesená",J318,0)</f>
        <v>0</v>
      </c>
      <c r="BI318" s="238">
        <f>IF(N318="nulová",J318,0)</f>
        <v>0</v>
      </c>
      <c r="BJ318" s="14" t="s">
        <v>161</v>
      </c>
      <c r="BK318" s="239">
        <f>ROUND(I318*H318,3)</f>
        <v>0</v>
      </c>
      <c r="BL318" s="14" t="s">
        <v>184</v>
      </c>
      <c r="BM318" s="237" t="s">
        <v>914</v>
      </c>
    </row>
    <row r="319" s="2" customFormat="1" ht="24.15" customHeight="1">
      <c r="A319" s="35"/>
      <c r="B319" s="36"/>
      <c r="C319" s="240" t="s">
        <v>470</v>
      </c>
      <c r="D319" s="240" t="s">
        <v>195</v>
      </c>
      <c r="E319" s="241" t="s">
        <v>915</v>
      </c>
      <c r="F319" s="242" t="s">
        <v>916</v>
      </c>
      <c r="G319" s="243" t="s">
        <v>262</v>
      </c>
      <c r="H319" s="244">
        <v>1</v>
      </c>
      <c r="I319" s="245"/>
      <c r="J319" s="244">
        <f>ROUND(I319*H319,3)</f>
        <v>0</v>
      </c>
      <c r="K319" s="246"/>
      <c r="L319" s="247"/>
      <c r="M319" s="248" t="s">
        <v>1</v>
      </c>
      <c r="N319" s="249" t="s">
        <v>37</v>
      </c>
      <c r="O319" s="94"/>
      <c r="P319" s="235">
        <f>O319*H319</f>
        <v>0</v>
      </c>
      <c r="Q319" s="235">
        <v>0</v>
      </c>
      <c r="R319" s="235">
        <f>Q319*H319</f>
        <v>0</v>
      </c>
      <c r="S319" s="235">
        <v>0</v>
      </c>
      <c r="T319" s="236">
        <f>S319*H319</f>
        <v>0</v>
      </c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R319" s="237" t="s">
        <v>213</v>
      </c>
      <c r="AT319" s="237" t="s">
        <v>195</v>
      </c>
      <c r="AU319" s="237" t="s">
        <v>161</v>
      </c>
      <c r="AY319" s="14" t="s">
        <v>154</v>
      </c>
      <c r="BE319" s="238">
        <f>IF(N319="základná",J319,0)</f>
        <v>0</v>
      </c>
      <c r="BF319" s="238">
        <f>IF(N319="znížená",J319,0)</f>
        <v>0</v>
      </c>
      <c r="BG319" s="238">
        <f>IF(N319="zákl. prenesená",J319,0)</f>
        <v>0</v>
      </c>
      <c r="BH319" s="238">
        <f>IF(N319="zníž. prenesená",J319,0)</f>
        <v>0</v>
      </c>
      <c r="BI319" s="238">
        <f>IF(N319="nulová",J319,0)</f>
        <v>0</v>
      </c>
      <c r="BJ319" s="14" t="s">
        <v>161</v>
      </c>
      <c r="BK319" s="239">
        <f>ROUND(I319*H319,3)</f>
        <v>0</v>
      </c>
      <c r="BL319" s="14" t="s">
        <v>184</v>
      </c>
      <c r="BM319" s="237" t="s">
        <v>917</v>
      </c>
    </row>
    <row r="320" s="2" customFormat="1" ht="24.15" customHeight="1">
      <c r="A320" s="35"/>
      <c r="B320" s="36"/>
      <c r="C320" s="240" t="s">
        <v>918</v>
      </c>
      <c r="D320" s="240" t="s">
        <v>195</v>
      </c>
      <c r="E320" s="241" t="s">
        <v>919</v>
      </c>
      <c r="F320" s="242" t="s">
        <v>920</v>
      </c>
      <c r="G320" s="243" t="s">
        <v>262</v>
      </c>
      <c r="H320" s="244">
        <v>1</v>
      </c>
      <c r="I320" s="245"/>
      <c r="J320" s="244">
        <f>ROUND(I320*H320,3)</f>
        <v>0</v>
      </c>
      <c r="K320" s="246"/>
      <c r="L320" s="247"/>
      <c r="M320" s="248" t="s">
        <v>1</v>
      </c>
      <c r="N320" s="249" t="s">
        <v>37</v>
      </c>
      <c r="O320" s="94"/>
      <c r="P320" s="235">
        <f>O320*H320</f>
        <v>0</v>
      </c>
      <c r="Q320" s="235">
        <v>0</v>
      </c>
      <c r="R320" s="235">
        <f>Q320*H320</f>
        <v>0</v>
      </c>
      <c r="S320" s="235">
        <v>0</v>
      </c>
      <c r="T320" s="236">
        <f>S320*H320</f>
        <v>0</v>
      </c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R320" s="237" t="s">
        <v>213</v>
      </c>
      <c r="AT320" s="237" t="s">
        <v>195</v>
      </c>
      <c r="AU320" s="237" t="s">
        <v>161</v>
      </c>
      <c r="AY320" s="14" t="s">
        <v>154</v>
      </c>
      <c r="BE320" s="238">
        <f>IF(N320="základná",J320,0)</f>
        <v>0</v>
      </c>
      <c r="BF320" s="238">
        <f>IF(N320="znížená",J320,0)</f>
        <v>0</v>
      </c>
      <c r="BG320" s="238">
        <f>IF(N320="zákl. prenesená",J320,0)</f>
        <v>0</v>
      </c>
      <c r="BH320" s="238">
        <f>IF(N320="zníž. prenesená",J320,0)</f>
        <v>0</v>
      </c>
      <c r="BI320" s="238">
        <f>IF(N320="nulová",J320,0)</f>
        <v>0</v>
      </c>
      <c r="BJ320" s="14" t="s">
        <v>161</v>
      </c>
      <c r="BK320" s="239">
        <f>ROUND(I320*H320,3)</f>
        <v>0</v>
      </c>
      <c r="BL320" s="14" t="s">
        <v>184</v>
      </c>
      <c r="BM320" s="237" t="s">
        <v>921</v>
      </c>
    </row>
    <row r="321" s="2" customFormat="1" ht="24.15" customHeight="1">
      <c r="A321" s="35"/>
      <c r="B321" s="36"/>
      <c r="C321" s="240" t="s">
        <v>474</v>
      </c>
      <c r="D321" s="240" t="s">
        <v>195</v>
      </c>
      <c r="E321" s="241" t="s">
        <v>922</v>
      </c>
      <c r="F321" s="242" t="s">
        <v>923</v>
      </c>
      <c r="G321" s="243" t="s">
        <v>262</v>
      </c>
      <c r="H321" s="244">
        <v>2</v>
      </c>
      <c r="I321" s="245"/>
      <c r="J321" s="244">
        <f>ROUND(I321*H321,3)</f>
        <v>0</v>
      </c>
      <c r="K321" s="246"/>
      <c r="L321" s="247"/>
      <c r="M321" s="248" t="s">
        <v>1</v>
      </c>
      <c r="N321" s="249" t="s">
        <v>37</v>
      </c>
      <c r="O321" s="94"/>
      <c r="P321" s="235">
        <f>O321*H321</f>
        <v>0</v>
      </c>
      <c r="Q321" s="235">
        <v>0</v>
      </c>
      <c r="R321" s="235">
        <f>Q321*H321</f>
        <v>0</v>
      </c>
      <c r="S321" s="235">
        <v>0</v>
      </c>
      <c r="T321" s="236">
        <f>S321*H321</f>
        <v>0</v>
      </c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R321" s="237" t="s">
        <v>213</v>
      </c>
      <c r="AT321" s="237" t="s">
        <v>195</v>
      </c>
      <c r="AU321" s="237" t="s">
        <v>161</v>
      </c>
      <c r="AY321" s="14" t="s">
        <v>154</v>
      </c>
      <c r="BE321" s="238">
        <f>IF(N321="základná",J321,0)</f>
        <v>0</v>
      </c>
      <c r="BF321" s="238">
        <f>IF(N321="znížená",J321,0)</f>
        <v>0</v>
      </c>
      <c r="BG321" s="238">
        <f>IF(N321="zákl. prenesená",J321,0)</f>
        <v>0</v>
      </c>
      <c r="BH321" s="238">
        <f>IF(N321="zníž. prenesená",J321,0)</f>
        <v>0</v>
      </c>
      <c r="BI321" s="238">
        <f>IF(N321="nulová",J321,0)</f>
        <v>0</v>
      </c>
      <c r="BJ321" s="14" t="s">
        <v>161</v>
      </c>
      <c r="BK321" s="239">
        <f>ROUND(I321*H321,3)</f>
        <v>0</v>
      </c>
      <c r="BL321" s="14" t="s">
        <v>184</v>
      </c>
      <c r="BM321" s="237" t="s">
        <v>924</v>
      </c>
    </row>
    <row r="322" s="2" customFormat="1" ht="24.15" customHeight="1">
      <c r="A322" s="35"/>
      <c r="B322" s="36"/>
      <c r="C322" s="240" t="s">
        <v>925</v>
      </c>
      <c r="D322" s="240" t="s">
        <v>195</v>
      </c>
      <c r="E322" s="241" t="s">
        <v>926</v>
      </c>
      <c r="F322" s="242" t="s">
        <v>927</v>
      </c>
      <c r="G322" s="243" t="s">
        <v>262</v>
      </c>
      <c r="H322" s="244">
        <v>1</v>
      </c>
      <c r="I322" s="245"/>
      <c r="J322" s="244">
        <f>ROUND(I322*H322,3)</f>
        <v>0</v>
      </c>
      <c r="K322" s="246"/>
      <c r="L322" s="247"/>
      <c r="M322" s="248" t="s">
        <v>1</v>
      </c>
      <c r="N322" s="249" t="s">
        <v>37</v>
      </c>
      <c r="O322" s="94"/>
      <c r="P322" s="235">
        <f>O322*H322</f>
        <v>0</v>
      </c>
      <c r="Q322" s="235">
        <v>0</v>
      </c>
      <c r="R322" s="235">
        <f>Q322*H322</f>
        <v>0</v>
      </c>
      <c r="S322" s="235">
        <v>0</v>
      </c>
      <c r="T322" s="236">
        <f>S322*H322</f>
        <v>0</v>
      </c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R322" s="237" t="s">
        <v>213</v>
      </c>
      <c r="AT322" s="237" t="s">
        <v>195</v>
      </c>
      <c r="AU322" s="237" t="s">
        <v>161</v>
      </c>
      <c r="AY322" s="14" t="s">
        <v>154</v>
      </c>
      <c r="BE322" s="238">
        <f>IF(N322="základná",J322,0)</f>
        <v>0</v>
      </c>
      <c r="BF322" s="238">
        <f>IF(N322="znížená",J322,0)</f>
        <v>0</v>
      </c>
      <c r="BG322" s="238">
        <f>IF(N322="zákl. prenesená",J322,0)</f>
        <v>0</v>
      </c>
      <c r="BH322" s="238">
        <f>IF(N322="zníž. prenesená",J322,0)</f>
        <v>0</v>
      </c>
      <c r="BI322" s="238">
        <f>IF(N322="nulová",J322,0)</f>
        <v>0</v>
      </c>
      <c r="BJ322" s="14" t="s">
        <v>161</v>
      </c>
      <c r="BK322" s="239">
        <f>ROUND(I322*H322,3)</f>
        <v>0</v>
      </c>
      <c r="BL322" s="14" t="s">
        <v>184</v>
      </c>
      <c r="BM322" s="237" t="s">
        <v>928</v>
      </c>
    </row>
    <row r="323" s="2" customFormat="1" ht="24.15" customHeight="1">
      <c r="A323" s="35"/>
      <c r="B323" s="36"/>
      <c r="C323" s="240" t="s">
        <v>641</v>
      </c>
      <c r="D323" s="240" t="s">
        <v>195</v>
      </c>
      <c r="E323" s="241" t="s">
        <v>929</v>
      </c>
      <c r="F323" s="242" t="s">
        <v>930</v>
      </c>
      <c r="G323" s="243" t="s">
        <v>262</v>
      </c>
      <c r="H323" s="244">
        <v>1</v>
      </c>
      <c r="I323" s="245"/>
      <c r="J323" s="244">
        <f>ROUND(I323*H323,3)</f>
        <v>0</v>
      </c>
      <c r="K323" s="246"/>
      <c r="L323" s="247"/>
      <c r="M323" s="248" t="s">
        <v>1</v>
      </c>
      <c r="N323" s="249" t="s">
        <v>37</v>
      </c>
      <c r="O323" s="94"/>
      <c r="P323" s="235">
        <f>O323*H323</f>
        <v>0</v>
      </c>
      <c r="Q323" s="235">
        <v>0</v>
      </c>
      <c r="R323" s="235">
        <f>Q323*H323</f>
        <v>0</v>
      </c>
      <c r="S323" s="235">
        <v>0</v>
      </c>
      <c r="T323" s="236">
        <f>S323*H323</f>
        <v>0</v>
      </c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R323" s="237" t="s">
        <v>213</v>
      </c>
      <c r="AT323" s="237" t="s">
        <v>195</v>
      </c>
      <c r="AU323" s="237" t="s">
        <v>161</v>
      </c>
      <c r="AY323" s="14" t="s">
        <v>154</v>
      </c>
      <c r="BE323" s="238">
        <f>IF(N323="základná",J323,0)</f>
        <v>0</v>
      </c>
      <c r="BF323" s="238">
        <f>IF(N323="znížená",J323,0)</f>
        <v>0</v>
      </c>
      <c r="BG323" s="238">
        <f>IF(N323="zákl. prenesená",J323,0)</f>
        <v>0</v>
      </c>
      <c r="BH323" s="238">
        <f>IF(N323="zníž. prenesená",J323,0)</f>
        <v>0</v>
      </c>
      <c r="BI323" s="238">
        <f>IF(N323="nulová",J323,0)</f>
        <v>0</v>
      </c>
      <c r="BJ323" s="14" t="s">
        <v>161</v>
      </c>
      <c r="BK323" s="239">
        <f>ROUND(I323*H323,3)</f>
        <v>0</v>
      </c>
      <c r="BL323" s="14" t="s">
        <v>184</v>
      </c>
      <c r="BM323" s="237" t="s">
        <v>931</v>
      </c>
    </row>
    <row r="324" s="2" customFormat="1" ht="24.15" customHeight="1">
      <c r="A324" s="35"/>
      <c r="B324" s="36"/>
      <c r="C324" s="226" t="s">
        <v>932</v>
      </c>
      <c r="D324" s="226" t="s">
        <v>156</v>
      </c>
      <c r="E324" s="227" t="s">
        <v>933</v>
      </c>
      <c r="F324" s="228" t="s">
        <v>934</v>
      </c>
      <c r="G324" s="229" t="s">
        <v>262</v>
      </c>
      <c r="H324" s="230">
        <v>51</v>
      </c>
      <c r="I324" s="231"/>
      <c r="J324" s="230">
        <f>ROUND(I324*H324,3)</f>
        <v>0</v>
      </c>
      <c r="K324" s="232"/>
      <c r="L324" s="41"/>
      <c r="M324" s="233" t="s">
        <v>1</v>
      </c>
      <c r="N324" s="234" t="s">
        <v>37</v>
      </c>
      <c r="O324" s="94"/>
      <c r="P324" s="235">
        <f>O324*H324</f>
        <v>0</v>
      </c>
      <c r="Q324" s="235">
        <v>0</v>
      </c>
      <c r="R324" s="235">
        <f>Q324*H324</f>
        <v>0</v>
      </c>
      <c r="S324" s="235">
        <v>0</v>
      </c>
      <c r="T324" s="236">
        <f>S324*H324</f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237" t="s">
        <v>184</v>
      </c>
      <c r="AT324" s="237" t="s">
        <v>156</v>
      </c>
      <c r="AU324" s="237" t="s">
        <v>161</v>
      </c>
      <c r="AY324" s="14" t="s">
        <v>154</v>
      </c>
      <c r="BE324" s="238">
        <f>IF(N324="základná",J324,0)</f>
        <v>0</v>
      </c>
      <c r="BF324" s="238">
        <f>IF(N324="znížená",J324,0)</f>
        <v>0</v>
      </c>
      <c r="BG324" s="238">
        <f>IF(N324="zákl. prenesená",J324,0)</f>
        <v>0</v>
      </c>
      <c r="BH324" s="238">
        <f>IF(N324="zníž. prenesená",J324,0)</f>
        <v>0</v>
      </c>
      <c r="BI324" s="238">
        <f>IF(N324="nulová",J324,0)</f>
        <v>0</v>
      </c>
      <c r="BJ324" s="14" t="s">
        <v>161</v>
      </c>
      <c r="BK324" s="239">
        <f>ROUND(I324*H324,3)</f>
        <v>0</v>
      </c>
      <c r="BL324" s="14" t="s">
        <v>184</v>
      </c>
      <c r="BM324" s="237" t="s">
        <v>935</v>
      </c>
    </row>
    <row r="325" s="2" customFormat="1" ht="24.15" customHeight="1">
      <c r="A325" s="35"/>
      <c r="B325" s="36"/>
      <c r="C325" s="240" t="s">
        <v>645</v>
      </c>
      <c r="D325" s="240" t="s">
        <v>195</v>
      </c>
      <c r="E325" s="241" t="s">
        <v>936</v>
      </c>
      <c r="F325" s="242" t="s">
        <v>937</v>
      </c>
      <c r="G325" s="243" t="s">
        <v>262</v>
      </c>
      <c r="H325" s="244">
        <v>23</v>
      </c>
      <c r="I325" s="245"/>
      <c r="J325" s="244">
        <f>ROUND(I325*H325,3)</f>
        <v>0</v>
      </c>
      <c r="K325" s="246"/>
      <c r="L325" s="247"/>
      <c r="M325" s="248" t="s">
        <v>1</v>
      </c>
      <c r="N325" s="249" t="s">
        <v>37</v>
      </c>
      <c r="O325" s="94"/>
      <c r="P325" s="235">
        <f>O325*H325</f>
        <v>0</v>
      </c>
      <c r="Q325" s="235">
        <v>0</v>
      </c>
      <c r="R325" s="235">
        <f>Q325*H325</f>
        <v>0</v>
      </c>
      <c r="S325" s="235">
        <v>0</v>
      </c>
      <c r="T325" s="236">
        <f>S325*H325</f>
        <v>0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237" t="s">
        <v>213</v>
      </c>
      <c r="AT325" s="237" t="s">
        <v>195</v>
      </c>
      <c r="AU325" s="237" t="s">
        <v>161</v>
      </c>
      <c r="AY325" s="14" t="s">
        <v>154</v>
      </c>
      <c r="BE325" s="238">
        <f>IF(N325="základná",J325,0)</f>
        <v>0</v>
      </c>
      <c r="BF325" s="238">
        <f>IF(N325="znížená",J325,0)</f>
        <v>0</v>
      </c>
      <c r="BG325" s="238">
        <f>IF(N325="zákl. prenesená",J325,0)</f>
        <v>0</v>
      </c>
      <c r="BH325" s="238">
        <f>IF(N325="zníž. prenesená",J325,0)</f>
        <v>0</v>
      </c>
      <c r="BI325" s="238">
        <f>IF(N325="nulová",J325,0)</f>
        <v>0</v>
      </c>
      <c r="BJ325" s="14" t="s">
        <v>161</v>
      </c>
      <c r="BK325" s="239">
        <f>ROUND(I325*H325,3)</f>
        <v>0</v>
      </c>
      <c r="BL325" s="14" t="s">
        <v>184</v>
      </c>
      <c r="BM325" s="237" t="s">
        <v>938</v>
      </c>
    </row>
    <row r="326" s="2" customFormat="1" ht="24.15" customHeight="1">
      <c r="A326" s="35"/>
      <c r="B326" s="36"/>
      <c r="C326" s="240" t="s">
        <v>939</v>
      </c>
      <c r="D326" s="240" t="s">
        <v>195</v>
      </c>
      <c r="E326" s="241" t="s">
        <v>940</v>
      </c>
      <c r="F326" s="242" t="s">
        <v>941</v>
      </c>
      <c r="G326" s="243" t="s">
        <v>262</v>
      </c>
      <c r="H326" s="244">
        <v>14</v>
      </c>
      <c r="I326" s="245"/>
      <c r="J326" s="244">
        <f>ROUND(I326*H326,3)</f>
        <v>0</v>
      </c>
      <c r="K326" s="246"/>
      <c r="L326" s="247"/>
      <c r="M326" s="248" t="s">
        <v>1</v>
      </c>
      <c r="N326" s="249" t="s">
        <v>37</v>
      </c>
      <c r="O326" s="94"/>
      <c r="P326" s="235">
        <f>O326*H326</f>
        <v>0</v>
      </c>
      <c r="Q326" s="235">
        <v>0</v>
      </c>
      <c r="R326" s="235">
        <f>Q326*H326</f>
        <v>0</v>
      </c>
      <c r="S326" s="235">
        <v>0</v>
      </c>
      <c r="T326" s="236">
        <f>S326*H326</f>
        <v>0</v>
      </c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R326" s="237" t="s">
        <v>213</v>
      </c>
      <c r="AT326" s="237" t="s">
        <v>195</v>
      </c>
      <c r="AU326" s="237" t="s">
        <v>161</v>
      </c>
      <c r="AY326" s="14" t="s">
        <v>154</v>
      </c>
      <c r="BE326" s="238">
        <f>IF(N326="základná",J326,0)</f>
        <v>0</v>
      </c>
      <c r="BF326" s="238">
        <f>IF(N326="znížená",J326,0)</f>
        <v>0</v>
      </c>
      <c r="BG326" s="238">
        <f>IF(N326="zákl. prenesená",J326,0)</f>
        <v>0</v>
      </c>
      <c r="BH326" s="238">
        <f>IF(N326="zníž. prenesená",J326,0)</f>
        <v>0</v>
      </c>
      <c r="BI326" s="238">
        <f>IF(N326="nulová",J326,0)</f>
        <v>0</v>
      </c>
      <c r="BJ326" s="14" t="s">
        <v>161</v>
      </c>
      <c r="BK326" s="239">
        <f>ROUND(I326*H326,3)</f>
        <v>0</v>
      </c>
      <c r="BL326" s="14" t="s">
        <v>184</v>
      </c>
      <c r="BM326" s="237" t="s">
        <v>942</v>
      </c>
    </row>
    <row r="327" s="2" customFormat="1" ht="24.15" customHeight="1">
      <c r="A327" s="35"/>
      <c r="B327" s="36"/>
      <c r="C327" s="240" t="s">
        <v>648</v>
      </c>
      <c r="D327" s="240" t="s">
        <v>195</v>
      </c>
      <c r="E327" s="241" t="s">
        <v>943</v>
      </c>
      <c r="F327" s="242" t="s">
        <v>944</v>
      </c>
      <c r="G327" s="243" t="s">
        <v>262</v>
      </c>
      <c r="H327" s="244">
        <v>8</v>
      </c>
      <c r="I327" s="245"/>
      <c r="J327" s="244">
        <f>ROUND(I327*H327,3)</f>
        <v>0</v>
      </c>
      <c r="K327" s="246"/>
      <c r="L327" s="247"/>
      <c r="M327" s="248" t="s">
        <v>1</v>
      </c>
      <c r="N327" s="249" t="s">
        <v>37</v>
      </c>
      <c r="O327" s="94"/>
      <c r="P327" s="235">
        <f>O327*H327</f>
        <v>0</v>
      </c>
      <c r="Q327" s="235">
        <v>0</v>
      </c>
      <c r="R327" s="235">
        <f>Q327*H327</f>
        <v>0</v>
      </c>
      <c r="S327" s="235">
        <v>0</v>
      </c>
      <c r="T327" s="236">
        <f>S327*H327</f>
        <v>0</v>
      </c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R327" s="237" t="s">
        <v>213</v>
      </c>
      <c r="AT327" s="237" t="s">
        <v>195</v>
      </c>
      <c r="AU327" s="237" t="s">
        <v>161</v>
      </c>
      <c r="AY327" s="14" t="s">
        <v>154</v>
      </c>
      <c r="BE327" s="238">
        <f>IF(N327="základná",J327,0)</f>
        <v>0</v>
      </c>
      <c r="BF327" s="238">
        <f>IF(N327="znížená",J327,0)</f>
        <v>0</v>
      </c>
      <c r="BG327" s="238">
        <f>IF(N327="zákl. prenesená",J327,0)</f>
        <v>0</v>
      </c>
      <c r="BH327" s="238">
        <f>IF(N327="zníž. prenesená",J327,0)</f>
        <v>0</v>
      </c>
      <c r="BI327" s="238">
        <f>IF(N327="nulová",J327,0)</f>
        <v>0</v>
      </c>
      <c r="BJ327" s="14" t="s">
        <v>161</v>
      </c>
      <c r="BK327" s="239">
        <f>ROUND(I327*H327,3)</f>
        <v>0</v>
      </c>
      <c r="BL327" s="14" t="s">
        <v>184</v>
      </c>
      <c r="BM327" s="237" t="s">
        <v>945</v>
      </c>
    </row>
    <row r="328" s="2" customFormat="1" ht="24.15" customHeight="1">
      <c r="A328" s="35"/>
      <c r="B328" s="36"/>
      <c r="C328" s="240" t="s">
        <v>946</v>
      </c>
      <c r="D328" s="240" t="s">
        <v>195</v>
      </c>
      <c r="E328" s="241" t="s">
        <v>947</v>
      </c>
      <c r="F328" s="242" t="s">
        <v>948</v>
      </c>
      <c r="G328" s="243" t="s">
        <v>262</v>
      </c>
      <c r="H328" s="244">
        <v>6</v>
      </c>
      <c r="I328" s="245"/>
      <c r="J328" s="244">
        <f>ROUND(I328*H328,3)</f>
        <v>0</v>
      </c>
      <c r="K328" s="246"/>
      <c r="L328" s="247"/>
      <c r="M328" s="248" t="s">
        <v>1</v>
      </c>
      <c r="N328" s="249" t="s">
        <v>37</v>
      </c>
      <c r="O328" s="94"/>
      <c r="P328" s="235">
        <f>O328*H328</f>
        <v>0</v>
      </c>
      <c r="Q328" s="235">
        <v>0</v>
      </c>
      <c r="R328" s="235">
        <f>Q328*H328</f>
        <v>0</v>
      </c>
      <c r="S328" s="235">
        <v>0</v>
      </c>
      <c r="T328" s="236">
        <f>S328*H328</f>
        <v>0</v>
      </c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R328" s="237" t="s">
        <v>213</v>
      </c>
      <c r="AT328" s="237" t="s">
        <v>195</v>
      </c>
      <c r="AU328" s="237" t="s">
        <v>161</v>
      </c>
      <c r="AY328" s="14" t="s">
        <v>154</v>
      </c>
      <c r="BE328" s="238">
        <f>IF(N328="základná",J328,0)</f>
        <v>0</v>
      </c>
      <c r="BF328" s="238">
        <f>IF(N328="znížená",J328,0)</f>
        <v>0</v>
      </c>
      <c r="BG328" s="238">
        <f>IF(N328="zákl. prenesená",J328,0)</f>
        <v>0</v>
      </c>
      <c r="BH328" s="238">
        <f>IF(N328="zníž. prenesená",J328,0)</f>
        <v>0</v>
      </c>
      <c r="BI328" s="238">
        <f>IF(N328="nulová",J328,0)</f>
        <v>0</v>
      </c>
      <c r="BJ328" s="14" t="s">
        <v>161</v>
      </c>
      <c r="BK328" s="239">
        <f>ROUND(I328*H328,3)</f>
        <v>0</v>
      </c>
      <c r="BL328" s="14" t="s">
        <v>184</v>
      </c>
      <c r="BM328" s="237" t="s">
        <v>949</v>
      </c>
    </row>
    <row r="329" s="2" customFormat="1" ht="33" customHeight="1">
      <c r="A329" s="35"/>
      <c r="B329" s="36"/>
      <c r="C329" s="226" t="s">
        <v>652</v>
      </c>
      <c r="D329" s="226" t="s">
        <v>156</v>
      </c>
      <c r="E329" s="227" t="s">
        <v>950</v>
      </c>
      <c r="F329" s="228" t="s">
        <v>951</v>
      </c>
      <c r="G329" s="229" t="s">
        <v>262</v>
      </c>
      <c r="H329" s="230">
        <v>1</v>
      </c>
      <c r="I329" s="231"/>
      <c r="J329" s="230">
        <f>ROUND(I329*H329,3)</f>
        <v>0</v>
      </c>
      <c r="K329" s="232"/>
      <c r="L329" s="41"/>
      <c r="M329" s="233" t="s">
        <v>1</v>
      </c>
      <c r="N329" s="234" t="s">
        <v>37</v>
      </c>
      <c r="O329" s="94"/>
      <c r="P329" s="235">
        <f>O329*H329</f>
        <v>0</v>
      </c>
      <c r="Q329" s="235">
        <v>0</v>
      </c>
      <c r="R329" s="235">
        <f>Q329*H329</f>
        <v>0</v>
      </c>
      <c r="S329" s="235">
        <v>0</v>
      </c>
      <c r="T329" s="236">
        <f>S329*H329</f>
        <v>0</v>
      </c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R329" s="237" t="s">
        <v>184</v>
      </c>
      <c r="AT329" s="237" t="s">
        <v>156</v>
      </c>
      <c r="AU329" s="237" t="s">
        <v>161</v>
      </c>
      <c r="AY329" s="14" t="s">
        <v>154</v>
      </c>
      <c r="BE329" s="238">
        <f>IF(N329="základná",J329,0)</f>
        <v>0</v>
      </c>
      <c r="BF329" s="238">
        <f>IF(N329="znížená",J329,0)</f>
        <v>0</v>
      </c>
      <c r="BG329" s="238">
        <f>IF(N329="zákl. prenesená",J329,0)</f>
        <v>0</v>
      </c>
      <c r="BH329" s="238">
        <f>IF(N329="zníž. prenesená",J329,0)</f>
        <v>0</v>
      </c>
      <c r="BI329" s="238">
        <f>IF(N329="nulová",J329,0)</f>
        <v>0</v>
      </c>
      <c r="BJ329" s="14" t="s">
        <v>161</v>
      </c>
      <c r="BK329" s="239">
        <f>ROUND(I329*H329,3)</f>
        <v>0</v>
      </c>
      <c r="BL329" s="14" t="s">
        <v>184</v>
      </c>
      <c r="BM329" s="237" t="s">
        <v>952</v>
      </c>
    </row>
    <row r="330" s="2" customFormat="1" ht="33" customHeight="1">
      <c r="A330" s="35"/>
      <c r="B330" s="36"/>
      <c r="C330" s="226" t="s">
        <v>953</v>
      </c>
      <c r="D330" s="226" t="s">
        <v>156</v>
      </c>
      <c r="E330" s="227" t="s">
        <v>954</v>
      </c>
      <c r="F330" s="228" t="s">
        <v>955</v>
      </c>
      <c r="G330" s="229" t="s">
        <v>262</v>
      </c>
      <c r="H330" s="230">
        <v>32</v>
      </c>
      <c r="I330" s="231"/>
      <c r="J330" s="230">
        <f>ROUND(I330*H330,3)</f>
        <v>0</v>
      </c>
      <c r="K330" s="232"/>
      <c r="L330" s="41"/>
      <c r="M330" s="233" t="s">
        <v>1</v>
      </c>
      <c r="N330" s="234" t="s">
        <v>37</v>
      </c>
      <c r="O330" s="94"/>
      <c r="P330" s="235">
        <f>O330*H330</f>
        <v>0</v>
      </c>
      <c r="Q330" s="235">
        <v>0</v>
      </c>
      <c r="R330" s="235">
        <f>Q330*H330</f>
        <v>0</v>
      </c>
      <c r="S330" s="235">
        <v>0</v>
      </c>
      <c r="T330" s="236">
        <f>S330*H330</f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237" t="s">
        <v>184</v>
      </c>
      <c r="AT330" s="237" t="s">
        <v>156</v>
      </c>
      <c r="AU330" s="237" t="s">
        <v>161</v>
      </c>
      <c r="AY330" s="14" t="s">
        <v>154</v>
      </c>
      <c r="BE330" s="238">
        <f>IF(N330="základná",J330,0)</f>
        <v>0</v>
      </c>
      <c r="BF330" s="238">
        <f>IF(N330="znížená",J330,0)</f>
        <v>0</v>
      </c>
      <c r="BG330" s="238">
        <f>IF(N330="zákl. prenesená",J330,0)</f>
        <v>0</v>
      </c>
      <c r="BH330" s="238">
        <f>IF(N330="zníž. prenesená",J330,0)</f>
        <v>0</v>
      </c>
      <c r="BI330" s="238">
        <f>IF(N330="nulová",J330,0)</f>
        <v>0</v>
      </c>
      <c r="BJ330" s="14" t="s">
        <v>161</v>
      </c>
      <c r="BK330" s="239">
        <f>ROUND(I330*H330,3)</f>
        <v>0</v>
      </c>
      <c r="BL330" s="14" t="s">
        <v>184</v>
      </c>
      <c r="BM330" s="237" t="s">
        <v>956</v>
      </c>
    </row>
    <row r="331" s="2" customFormat="1" ht="33" customHeight="1">
      <c r="A331" s="35"/>
      <c r="B331" s="36"/>
      <c r="C331" s="226" t="s">
        <v>655</v>
      </c>
      <c r="D331" s="226" t="s">
        <v>156</v>
      </c>
      <c r="E331" s="227" t="s">
        <v>957</v>
      </c>
      <c r="F331" s="228" t="s">
        <v>958</v>
      </c>
      <c r="G331" s="229" t="s">
        <v>262</v>
      </c>
      <c r="H331" s="230">
        <v>18</v>
      </c>
      <c r="I331" s="231"/>
      <c r="J331" s="230">
        <f>ROUND(I331*H331,3)</f>
        <v>0</v>
      </c>
      <c r="K331" s="232"/>
      <c r="L331" s="41"/>
      <c r="M331" s="233" t="s">
        <v>1</v>
      </c>
      <c r="N331" s="234" t="s">
        <v>37</v>
      </c>
      <c r="O331" s="94"/>
      <c r="P331" s="235">
        <f>O331*H331</f>
        <v>0</v>
      </c>
      <c r="Q331" s="235">
        <v>0</v>
      </c>
      <c r="R331" s="235">
        <f>Q331*H331</f>
        <v>0</v>
      </c>
      <c r="S331" s="235">
        <v>0</v>
      </c>
      <c r="T331" s="236">
        <f>S331*H331</f>
        <v>0</v>
      </c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R331" s="237" t="s">
        <v>184</v>
      </c>
      <c r="AT331" s="237" t="s">
        <v>156</v>
      </c>
      <c r="AU331" s="237" t="s">
        <v>161</v>
      </c>
      <c r="AY331" s="14" t="s">
        <v>154</v>
      </c>
      <c r="BE331" s="238">
        <f>IF(N331="základná",J331,0)</f>
        <v>0</v>
      </c>
      <c r="BF331" s="238">
        <f>IF(N331="znížená",J331,0)</f>
        <v>0</v>
      </c>
      <c r="BG331" s="238">
        <f>IF(N331="zákl. prenesená",J331,0)</f>
        <v>0</v>
      </c>
      <c r="BH331" s="238">
        <f>IF(N331="zníž. prenesená",J331,0)</f>
        <v>0</v>
      </c>
      <c r="BI331" s="238">
        <f>IF(N331="nulová",J331,0)</f>
        <v>0</v>
      </c>
      <c r="BJ331" s="14" t="s">
        <v>161</v>
      </c>
      <c r="BK331" s="239">
        <f>ROUND(I331*H331,3)</f>
        <v>0</v>
      </c>
      <c r="BL331" s="14" t="s">
        <v>184</v>
      </c>
      <c r="BM331" s="237" t="s">
        <v>959</v>
      </c>
    </row>
    <row r="332" s="2" customFormat="1" ht="24.15" customHeight="1">
      <c r="A332" s="35"/>
      <c r="B332" s="36"/>
      <c r="C332" s="226" t="s">
        <v>960</v>
      </c>
      <c r="D332" s="226" t="s">
        <v>156</v>
      </c>
      <c r="E332" s="227" t="s">
        <v>961</v>
      </c>
      <c r="F332" s="228" t="s">
        <v>962</v>
      </c>
      <c r="G332" s="229" t="s">
        <v>262</v>
      </c>
      <c r="H332" s="230">
        <v>4</v>
      </c>
      <c r="I332" s="231"/>
      <c r="J332" s="230">
        <f>ROUND(I332*H332,3)</f>
        <v>0</v>
      </c>
      <c r="K332" s="232"/>
      <c r="L332" s="41"/>
      <c r="M332" s="233" t="s">
        <v>1</v>
      </c>
      <c r="N332" s="234" t="s">
        <v>37</v>
      </c>
      <c r="O332" s="94"/>
      <c r="P332" s="235">
        <f>O332*H332</f>
        <v>0</v>
      </c>
      <c r="Q332" s="235">
        <v>0</v>
      </c>
      <c r="R332" s="235">
        <f>Q332*H332</f>
        <v>0</v>
      </c>
      <c r="S332" s="235">
        <v>0</v>
      </c>
      <c r="T332" s="236">
        <f>S332*H332</f>
        <v>0</v>
      </c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R332" s="237" t="s">
        <v>184</v>
      </c>
      <c r="AT332" s="237" t="s">
        <v>156</v>
      </c>
      <c r="AU332" s="237" t="s">
        <v>161</v>
      </c>
      <c r="AY332" s="14" t="s">
        <v>154</v>
      </c>
      <c r="BE332" s="238">
        <f>IF(N332="základná",J332,0)</f>
        <v>0</v>
      </c>
      <c r="BF332" s="238">
        <f>IF(N332="znížená",J332,0)</f>
        <v>0</v>
      </c>
      <c r="BG332" s="238">
        <f>IF(N332="zákl. prenesená",J332,0)</f>
        <v>0</v>
      </c>
      <c r="BH332" s="238">
        <f>IF(N332="zníž. prenesená",J332,0)</f>
        <v>0</v>
      </c>
      <c r="BI332" s="238">
        <f>IF(N332="nulová",J332,0)</f>
        <v>0</v>
      </c>
      <c r="BJ332" s="14" t="s">
        <v>161</v>
      </c>
      <c r="BK332" s="239">
        <f>ROUND(I332*H332,3)</f>
        <v>0</v>
      </c>
      <c r="BL332" s="14" t="s">
        <v>184</v>
      </c>
      <c r="BM332" s="237" t="s">
        <v>963</v>
      </c>
    </row>
    <row r="333" s="2" customFormat="1" ht="24.15" customHeight="1">
      <c r="A333" s="35"/>
      <c r="B333" s="36"/>
      <c r="C333" s="240" t="s">
        <v>659</v>
      </c>
      <c r="D333" s="240" t="s">
        <v>195</v>
      </c>
      <c r="E333" s="241" t="s">
        <v>964</v>
      </c>
      <c r="F333" s="242" t="s">
        <v>965</v>
      </c>
      <c r="G333" s="243" t="s">
        <v>262</v>
      </c>
      <c r="H333" s="244">
        <v>2</v>
      </c>
      <c r="I333" s="245"/>
      <c r="J333" s="244">
        <f>ROUND(I333*H333,3)</f>
        <v>0</v>
      </c>
      <c r="K333" s="246"/>
      <c r="L333" s="247"/>
      <c r="M333" s="248" t="s">
        <v>1</v>
      </c>
      <c r="N333" s="249" t="s">
        <v>37</v>
      </c>
      <c r="O333" s="94"/>
      <c r="P333" s="235">
        <f>O333*H333</f>
        <v>0</v>
      </c>
      <c r="Q333" s="235">
        <v>0</v>
      </c>
      <c r="R333" s="235">
        <f>Q333*H333</f>
        <v>0</v>
      </c>
      <c r="S333" s="235">
        <v>0</v>
      </c>
      <c r="T333" s="236">
        <f>S333*H333</f>
        <v>0</v>
      </c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R333" s="237" t="s">
        <v>213</v>
      </c>
      <c r="AT333" s="237" t="s">
        <v>195</v>
      </c>
      <c r="AU333" s="237" t="s">
        <v>161</v>
      </c>
      <c r="AY333" s="14" t="s">
        <v>154</v>
      </c>
      <c r="BE333" s="238">
        <f>IF(N333="základná",J333,0)</f>
        <v>0</v>
      </c>
      <c r="BF333" s="238">
        <f>IF(N333="znížená",J333,0)</f>
        <v>0</v>
      </c>
      <c r="BG333" s="238">
        <f>IF(N333="zákl. prenesená",J333,0)</f>
        <v>0</v>
      </c>
      <c r="BH333" s="238">
        <f>IF(N333="zníž. prenesená",J333,0)</f>
        <v>0</v>
      </c>
      <c r="BI333" s="238">
        <f>IF(N333="nulová",J333,0)</f>
        <v>0</v>
      </c>
      <c r="BJ333" s="14" t="s">
        <v>161</v>
      </c>
      <c r="BK333" s="239">
        <f>ROUND(I333*H333,3)</f>
        <v>0</v>
      </c>
      <c r="BL333" s="14" t="s">
        <v>184</v>
      </c>
      <c r="BM333" s="237" t="s">
        <v>966</v>
      </c>
    </row>
    <row r="334" s="2" customFormat="1" ht="24.15" customHeight="1">
      <c r="A334" s="35"/>
      <c r="B334" s="36"/>
      <c r="C334" s="240" t="s">
        <v>967</v>
      </c>
      <c r="D334" s="240" t="s">
        <v>195</v>
      </c>
      <c r="E334" s="241" t="s">
        <v>968</v>
      </c>
      <c r="F334" s="242" t="s">
        <v>969</v>
      </c>
      <c r="G334" s="243" t="s">
        <v>262</v>
      </c>
      <c r="H334" s="244">
        <v>2</v>
      </c>
      <c r="I334" s="245"/>
      <c r="J334" s="244">
        <f>ROUND(I334*H334,3)</f>
        <v>0</v>
      </c>
      <c r="K334" s="246"/>
      <c r="L334" s="247"/>
      <c r="M334" s="248" t="s">
        <v>1</v>
      </c>
      <c r="N334" s="249" t="s">
        <v>37</v>
      </c>
      <c r="O334" s="94"/>
      <c r="P334" s="235">
        <f>O334*H334</f>
        <v>0</v>
      </c>
      <c r="Q334" s="235">
        <v>0</v>
      </c>
      <c r="R334" s="235">
        <f>Q334*H334</f>
        <v>0</v>
      </c>
      <c r="S334" s="235">
        <v>0</v>
      </c>
      <c r="T334" s="236">
        <f>S334*H334</f>
        <v>0</v>
      </c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R334" s="237" t="s">
        <v>213</v>
      </c>
      <c r="AT334" s="237" t="s">
        <v>195</v>
      </c>
      <c r="AU334" s="237" t="s">
        <v>161</v>
      </c>
      <c r="AY334" s="14" t="s">
        <v>154</v>
      </c>
      <c r="BE334" s="238">
        <f>IF(N334="základná",J334,0)</f>
        <v>0</v>
      </c>
      <c r="BF334" s="238">
        <f>IF(N334="znížená",J334,0)</f>
        <v>0</v>
      </c>
      <c r="BG334" s="238">
        <f>IF(N334="zákl. prenesená",J334,0)</f>
        <v>0</v>
      </c>
      <c r="BH334" s="238">
        <f>IF(N334="zníž. prenesená",J334,0)</f>
        <v>0</v>
      </c>
      <c r="BI334" s="238">
        <f>IF(N334="nulová",J334,0)</f>
        <v>0</v>
      </c>
      <c r="BJ334" s="14" t="s">
        <v>161</v>
      </c>
      <c r="BK334" s="239">
        <f>ROUND(I334*H334,3)</f>
        <v>0</v>
      </c>
      <c r="BL334" s="14" t="s">
        <v>184</v>
      </c>
      <c r="BM334" s="237" t="s">
        <v>970</v>
      </c>
    </row>
    <row r="335" s="2" customFormat="1" ht="33" customHeight="1">
      <c r="A335" s="35"/>
      <c r="B335" s="36"/>
      <c r="C335" s="226" t="s">
        <v>662</v>
      </c>
      <c r="D335" s="226" t="s">
        <v>156</v>
      </c>
      <c r="E335" s="227" t="s">
        <v>971</v>
      </c>
      <c r="F335" s="228" t="s">
        <v>972</v>
      </c>
      <c r="G335" s="229" t="s">
        <v>262</v>
      </c>
      <c r="H335" s="230">
        <v>1</v>
      </c>
      <c r="I335" s="231"/>
      <c r="J335" s="230">
        <f>ROUND(I335*H335,3)</f>
        <v>0</v>
      </c>
      <c r="K335" s="232"/>
      <c r="L335" s="41"/>
      <c r="M335" s="233" t="s">
        <v>1</v>
      </c>
      <c r="N335" s="234" t="s">
        <v>37</v>
      </c>
      <c r="O335" s="94"/>
      <c r="P335" s="235">
        <f>O335*H335</f>
        <v>0</v>
      </c>
      <c r="Q335" s="235">
        <v>0</v>
      </c>
      <c r="R335" s="235">
        <f>Q335*H335</f>
        <v>0</v>
      </c>
      <c r="S335" s="235">
        <v>0</v>
      </c>
      <c r="T335" s="236">
        <f>S335*H335</f>
        <v>0</v>
      </c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R335" s="237" t="s">
        <v>184</v>
      </c>
      <c r="AT335" s="237" t="s">
        <v>156</v>
      </c>
      <c r="AU335" s="237" t="s">
        <v>161</v>
      </c>
      <c r="AY335" s="14" t="s">
        <v>154</v>
      </c>
      <c r="BE335" s="238">
        <f>IF(N335="základná",J335,0)</f>
        <v>0</v>
      </c>
      <c r="BF335" s="238">
        <f>IF(N335="znížená",J335,0)</f>
        <v>0</v>
      </c>
      <c r="BG335" s="238">
        <f>IF(N335="zákl. prenesená",J335,0)</f>
        <v>0</v>
      </c>
      <c r="BH335" s="238">
        <f>IF(N335="zníž. prenesená",J335,0)</f>
        <v>0</v>
      </c>
      <c r="BI335" s="238">
        <f>IF(N335="nulová",J335,0)</f>
        <v>0</v>
      </c>
      <c r="BJ335" s="14" t="s">
        <v>161</v>
      </c>
      <c r="BK335" s="239">
        <f>ROUND(I335*H335,3)</f>
        <v>0</v>
      </c>
      <c r="BL335" s="14" t="s">
        <v>184</v>
      </c>
      <c r="BM335" s="237" t="s">
        <v>973</v>
      </c>
    </row>
    <row r="336" s="2" customFormat="1" ht="33" customHeight="1">
      <c r="A336" s="35"/>
      <c r="B336" s="36"/>
      <c r="C336" s="226" t="s">
        <v>974</v>
      </c>
      <c r="D336" s="226" t="s">
        <v>156</v>
      </c>
      <c r="E336" s="227" t="s">
        <v>975</v>
      </c>
      <c r="F336" s="228" t="s">
        <v>976</v>
      </c>
      <c r="G336" s="229" t="s">
        <v>262</v>
      </c>
      <c r="H336" s="230">
        <v>1</v>
      </c>
      <c r="I336" s="231"/>
      <c r="J336" s="230">
        <f>ROUND(I336*H336,3)</f>
        <v>0</v>
      </c>
      <c r="K336" s="232"/>
      <c r="L336" s="41"/>
      <c r="M336" s="233" t="s">
        <v>1</v>
      </c>
      <c r="N336" s="234" t="s">
        <v>37</v>
      </c>
      <c r="O336" s="94"/>
      <c r="P336" s="235">
        <f>O336*H336</f>
        <v>0</v>
      </c>
      <c r="Q336" s="235">
        <v>0</v>
      </c>
      <c r="R336" s="235">
        <f>Q336*H336</f>
        <v>0</v>
      </c>
      <c r="S336" s="235">
        <v>0</v>
      </c>
      <c r="T336" s="236">
        <f>S336*H336</f>
        <v>0</v>
      </c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R336" s="237" t="s">
        <v>184</v>
      </c>
      <c r="AT336" s="237" t="s">
        <v>156</v>
      </c>
      <c r="AU336" s="237" t="s">
        <v>161</v>
      </c>
      <c r="AY336" s="14" t="s">
        <v>154</v>
      </c>
      <c r="BE336" s="238">
        <f>IF(N336="základná",J336,0)</f>
        <v>0</v>
      </c>
      <c r="BF336" s="238">
        <f>IF(N336="znížená",J336,0)</f>
        <v>0</v>
      </c>
      <c r="BG336" s="238">
        <f>IF(N336="zákl. prenesená",J336,0)</f>
        <v>0</v>
      </c>
      <c r="BH336" s="238">
        <f>IF(N336="zníž. prenesená",J336,0)</f>
        <v>0</v>
      </c>
      <c r="BI336" s="238">
        <f>IF(N336="nulová",J336,0)</f>
        <v>0</v>
      </c>
      <c r="BJ336" s="14" t="s">
        <v>161</v>
      </c>
      <c r="BK336" s="239">
        <f>ROUND(I336*H336,3)</f>
        <v>0</v>
      </c>
      <c r="BL336" s="14" t="s">
        <v>184</v>
      </c>
      <c r="BM336" s="237" t="s">
        <v>977</v>
      </c>
    </row>
    <row r="337" s="2" customFormat="1" ht="33" customHeight="1">
      <c r="A337" s="35"/>
      <c r="B337" s="36"/>
      <c r="C337" s="226" t="s">
        <v>665</v>
      </c>
      <c r="D337" s="226" t="s">
        <v>156</v>
      </c>
      <c r="E337" s="227" t="s">
        <v>978</v>
      </c>
      <c r="F337" s="228" t="s">
        <v>979</v>
      </c>
      <c r="G337" s="229" t="s">
        <v>262</v>
      </c>
      <c r="H337" s="230">
        <v>2</v>
      </c>
      <c r="I337" s="231"/>
      <c r="J337" s="230">
        <f>ROUND(I337*H337,3)</f>
        <v>0</v>
      </c>
      <c r="K337" s="232"/>
      <c r="L337" s="41"/>
      <c r="M337" s="233" t="s">
        <v>1</v>
      </c>
      <c r="N337" s="234" t="s">
        <v>37</v>
      </c>
      <c r="O337" s="94"/>
      <c r="P337" s="235">
        <f>O337*H337</f>
        <v>0</v>
      </c>
      <c r="Q337" s="235">
        <v>0</v>
      </c>
      <c r="R337" s="235">
        <f>Q337*H337</f>
        <v>0</v>
      </c>
      <c r="S337" s="235">
        <v>0</v>
      </c>
      <c r="T337" s="236">
        <f>S337*H337</f>
        <v>0</v>
      </c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R337" s="237" t="s">
        <v>184</v>
      </c>
      <c r="AT337" s="237" t="s">
        <v>156</v>
      </c>
      <c r="AU337" s="237" t="s">
        <v>161</v>
      </c>
      <c r="AY337" s="14" t="s">
        <v>154</v>
      </c>
      <c r="BE337" s="238">
        <f>IF(N337="základná",J337,0)</f>
        <v>0</v>
      </c>
      <c r="BF337" s="238">
        <f>IF(N337="znížená",J337,0)</f>
        <v>0</v>
      </c>
      <c r="BG337" s="238">
        <f>IF(N337="zákl. prenesená",J337,0)</f>
        <v>0</v>
      </c>
      <c r="BH337" s="238">
        <f>IF(N337="zníž. prenesená",J337,0)</f>
        <v>0</v>
      </c>
      <c r="BI337" s="238">
        <f>IF(N337="nulová",J337,0)</f>
        <v>0</v>
      </c>
      <c r="BJ337" s="14" t="s">
        <v>161</v>
      </c>
      <c r="BK337" s="239">
        <f>ROUND(I337*H337,3)</f>
        <v>0</v>
      </c>
      <c r="BL337" s="14" t="s">
        <v>184</v>
      </c>
      <c r="BM337" s="237" t="s">
        <v>980</v>
      </c>
    </row>
    <row r="338" s="2" customFormat="1" ht="24.15" customHeight="1">
      <c r="A338" s="35"/>
      <c r="B338" s="36"/>
      <c r="C338" s="226" t="s">
        <v>981</v>
      </c>
      <c r="D338" s="226" t="s">
        <v>156</v>
      </c>
      <c r="E338" s="227" t="s">
        <v>982</v>
      </c>
      <c r="F338" s="228" t="s">
        <v>983</v>
      </c>
      <c r="G338" s="229" t="s">
        <v>708</v>
      </c>
      <c r="H338" s="231"/>
      <c r="I338" s="231"/>
      <c r="J338" s="230">
        <f>ROUND(I338*H338,3)</f>
        <v>0</v>
      </c>
      <c r="K338" s="232"/>
      <c r="L338" s="41"/>
      <c r="M338" s="233" t="s">
        <v>1</v>
      </c>
      <c r="N338" s="234" t="s">
        <v>37</v>
      </c>
      <c r="O338" s="94"/>
      <c r="P338" s="235">
        <f>O338*H338</f>
        <v>0</v>
      </c>
      <c r="Q338" s="235">
        <v>0</v>
      </c>
      <c r="R338" s="235">
        <f>Q338*H338</f>
        <v>0</v>
      </c>
      <c r="S338" s="235">
        <v>0</v>
      </c>
      <c r="T338" s="236">
        <f>S338*H338</f>
        <v>0</v>
      </c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R338" s="237" t="s">
        <v>184</v>
      </c>
      <c r="AT338" s="237" t="s">
        <v>156</v>
      </c>
      <c r="AU338" s="237" t="s">
        <v>161</v>
      </c>
      <c r="AY338" s="14" t="s">
        <v>154</v>
      </c>
      <c r="BE338" s="238">
        <f>IF(N338="základná",J338,0)</f>
        <v>0</v>
      </c>
      <c r="BF338" s="238">
        <f>IF(N338="znížená",J338,0)</f>
        <v>0</v>
      </c>
      <c r="BG338" s="238">
        <f>IF(N338="zákl. prenesená",J338,0)</f>
        <v>0</v>
      </c>
      <c r="BH338" s="238">
        <f>IF(N338="zníž. prenesená",J338,0)</f>
        <v>0</v>
      </c>
      <c r="BI338" s="238">
        <f>IF(N338="nulová",J338,0)</f>
        <v>0</v>
      </c>
      <c r="BJ338" s="14" t="s">
        <v>161</v>
      </c>
      <c r="BK338" s="239">
        <f>ROUND(I338*H338,3)</f>
        <v>0</v>
      </c>
      <c r="BL338" s="14" t="s">
        <v>184</v>
      </c>
      <c r="BM338" s="237" t="s">
        <v>984</v>
      </c>
    </row>
    <row r="339" s="2" customFormat="1" ht="24.15" customHeight="1">
      <c r="A339" s="35"/>
      <c r="B339" s="36"/>
      <c r="C339" s="226" t="s">
        <v>667</v>
      </c>
      <c r="D339" s="226" t="s">
        <v>156</v>
      </c>
      <c r="E339" s="227" t="s">
        <v>985</v>
      </c>
      <c r="F339" s="228" t="s">
        <v>986</v>
      </c>
      <c r="G339" s="229" t="s">
        <v>708</v>
      </c>
      <c r="H339" s="231"/>
      <c r="I339" s="231"/>
      <c r="J339" s="230">
        <f>ROUND(I339*H339,3)</f>
        <v>0</v>
      </c>
      <c r="K339" s="232"/>
      <c r="L339" s="41"/>
      <c r="M339" s="233" t="s">
        <v>1</v>
      </c>
      <c r="N339" s="234" t="s">
        <v>37</v>
      </c>
      <c r="O339" s="94"/>
      <c r="P339" s="235">
        <f>O339*H339</f>
        <v>0</v>
      </c>
      <c r="Q339" s="235">
        <v>0</v>
      </c>
      <c r="R339" s="235">
        <f>Q339*H339</f>
        <v>0</v>
      </c>
      <c r="S339" s="235">
        <v>0</v>
      </c>
      <c r="T339" s="236">
        <f>S339*H339</f>
        <v>0</v>
      </c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R339" s="237" t="s">
        <v>184</v>
      </c>
      <c r="AT339" s="237" t="s">
        <v>156</v>
      </c>
      <c r="AU339" s="237" t="s">
        <v>161</v>
      </c>
      <c r="AY339" s="14" t="s">
        <v>154</v>
      </c>
      <c r="BE339" s="238">
        <f>IF(N339="základná",J339,0)</f>
        <v>0</v>
      </c>
      <c r="BF339" s="238">
        <f>IF(N339="znížená",J339,0)</f>
        <v>0</v>
      </c>
      <c r="BG339" s="238">
        <f>IF(N339="zákl. prenesená",J339,0)</f>
        <v>0</v>
      </c>
      <c r="BH339" s="238">
        <f>IF(N339="zníž. prenesená",J339,0)</f>
        <v>0</v>
      </c>
      <c r="BI339" s="238">
        <f>IF(N339="nulová",J339,0)</f>
        <v>0</v>
      </c>
      <c r="BJ339" s="14" t="s">
        <v>161</v>
      </c>
      <c r="BK339" s="239">
        <f>ROUND(I339*H339,3)</f>
        <v>0</v>
      </c>
      <c r="BL339" s="14" t="s">
        <v>184</v>
      </c>
      <c r="BM339" s="237" t="s">
        <v>987</v>
      </c>
    </row>
    <row r="340" s="12" customFormat="1" ht="22.8" customHeight="1">
      <c r="A340" s="12"/>
      <c r="B340" s="210"/>
      <c r="C340" s="211"/>
      <c r="D340" s="212" t="s">
        <v>70</v>
      </c>
      <c r="E340" s="224" t="s">
        <v>450</v>
      </c>
      <c r="F340" s="224" t="s">
        <v>451</v>
      </c>
      <c r="G340" s="211"/>
      <c r="H340" s="211"/>
      <c r="I340" s="214"/>
      <c r="J340" s="225">
        <f>BK340</f>
        <v>0</v>
      </c>
      <c r="K340" s="211"/>
      <c r="L340" s="216"/>
      <c r="M340" s="217"/>
      <c r="N340" s="218"/>
      <c r="O340" s="218"/>
      <c r="P340" s="219">
        <f>SUM(P341:P345)</f>
        <v>0</v>
      </c>
      <c r="Q340" s="218"/>
      <c r="R340" s="219">
        <f>SUM(R341:R345)</f>
        <v>0</v>
      </c>
      <c r="S340" s="218"/>
      <c r="T340" s="220">
        <f>SUM(T341:T345)</f>
        <v>0</v>
      </c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R340" s="221" t="s">
        <v>161</v>
      </c>
      <c r="AT340" s="222" t="s">
        <v>70</v>
      </c>
      <c r="AU340" s="222" t="s">
        <v>79</v>
      </c>
      <c r="AY340" s="221" t="s">
        <v>154</v>
      </c>
      <c r="BK340" s="223">
        <f>SUM(BK341:BK345)</f>
        <v>0</v>
      </c>
    </row>
    <row r="341" s="2" customFormat="1" ht="16.5" customHeight="1">
      <c r="A341" s="35"/>
      <c r="B341" s="36"/>
      <c r="C341" s="226" t="s">
        <v>988</v>
      </c>
      <c r="D341" s="226" t="s">
        <v>156</v>
      </c>
      <c r="E341" s="227" t="s">
        <v>989</v>
      </c>
      <c r="F341" s="228" t="s">
        <v>990</v>
      </c>
      <c r="G341" s="229" t="s">
        <v>167</v>
      </c>
      <c r="H341" s="230">
        <v>2.25</v>
      </c>
      <c r="I341" s="231"/>
      <c r="J341" s="230">
        <f>ROUND(I341*H341,3)</f>
        <v>0</v>
      </c>
      <c r="K341" s="232"/>
      <c r="L341" s="41"/>
      <c r="M341" s="233" t="s">
        <v>1</v>
      </c>
      <c r="N341" s="234" t="s">
        <v>37</v>
      </c>
      <c r="O341" s="94"/>
      <c r="P341" s="235">
        <f>O341*H341</f>
        <v>0</v>
      </c>
      <c r="Q341" s="235">
        <v>0</v>
      </c>
      <c r="R341" s="235">
        <f>Q341*H341</f>
        <v>0</v>
      </c>
      <c r="S341" s="235">
        <v>0</v>
      </c>
      <c r="T341" s="236">
        <f>S341*H341</f>
        <v>0</v>
      </c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R341" s="237" t="s">
        <v>184</v>
      </c>
      <c r="AT341" s="237" t="s">
        <v>156</v>
      </c>
      <c r="AU341" s="237" t="s">
        <v>161</v>
      </c>
      <c r="AY341" s="14" t="s">
        <v>154</v>
      </c>
      <c r="BE341" s="238">
        <f>IF(N341="základná",J341,0)</f>
        <v>0</v>
      </c>
      <c r="BF341" s="238">
        <f>IF(N341="znížená",J341,0)</f>
        <v>0</v>
      </c>
      <c r="BG341" s="238">
        <f>IF(N341="zákl. prenesená",J341,0)</f>
        <v>0</v>
      </c>
      <c r="BH341" s="238">
        <f>IF(N341="zníž. prenesená",J341,0)</f>
        <v>0</v>
      </c>
      <c r="BI341" s="238">
        <f>IF(N341="nulová",J341,0)</f>
        <v>0</v>
      </c>
      <c r="BJ341" s="14" t="s">
        <v>161</v>
      </c>
      <c r="BK341" s="239">
        <f>ROUND(I341*H341,3)</f>
        <v>0</v>
      </c>
      <c r="BL341" s="14" t="s">
        <v>184</v>
      </c>
      <c r="BM341" s="237" t="s">
        <v>991</v>
      </c>
    </row>
    <row r="342" s="2" customFormat="1" ht="24.15" customHeight="1">
      <c r="A342" s="35"/>
      <c r="B342" s="36"/>
      <c r="C342" s="226" t="s">
        <v>671</v>
      </c>
      <c r="D342" s="226" t="s">
        <v>156</v>
      </c>
      <c r="E342" s="227" t="s">
        <v>992</v>
      </c>
      <c r="F342" s="228" t="s">
        <v>993</v>
      </c>
      <c r="G342" s="229" t="s">
        <v>458</v>
      </c>
      <c r="H342" s="230">
        <v>7850.5</v>
      </c>
      <c r="I342" s="231"/>
      <c r="J342" s="230">
        <f>ROUND(I342*H342,3)</f>
        <v>0</v>
      </c>
      <c r="K342" s="232"/>
      <c r="L342" s="41"/>
      <c r="M342" s="233" t="s">
        <v>1</v>
      </c>
      <c r="N342" s="234" t="s">
        <v>37</v>
      </c>
      <c r="O342" s="94"/>
      <c r="P342" s="235">
        <f>O342*H342</f>
        <v>0</v>
      </c>
      <c r="Q342" s="235">
        <v>0</v>
      </c>
      <c r="R342" s="235">
        <f>Q342*H342</f>
        <v>0</v>
      </c>
      <c r="S342" s="235">
        <v>0</v>
      </c>
      <c r="T342" s="236">
        <f>S342*H342</f>
        <v>0</v>
      </c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R342" s="237" t="s">
        <v>184</v>
      </c>
      <c r="AT342" s="237" t="s">
        <v>156</v>
      </c>
      <c r="AU342" s="237" t="s">
        <v>161</v>
      </c>
      <c r="AY342" s="14" t="s">
        <v>154</v>
      </c>
      <c r="BE342" s="238">
        <f>IF(N342="základná",J342,0)</f>
        <v>0</v>
      </c>
      <c r="BF342" s="238">
        <f>IF(N342="znížená",J342,0)</f>
        <v>0</v>
      </c>
      <c r="BG342" s="238">
        <f>IF(N342="zákl. prenesená",J342,0)</f>
        <v>0</v>
      </c>
      <c r="BH342" s="238">
        <f>IF(N342="zníž. prenesená",J342,0)</f>
        <v>0</v>
      </c>
      <c r="BI342" s="238">
        <f>IF(N342="nulová",J342,0)</f>
        <v>0</v>
      </c>
      <c r="BJ342" s="14" t="s">
        <v>161</v>
      </c>
      <c r="BK342" s="239">
        <f>ROUND(I342*H342,3)</f>
        <v>0</v>
      </c>
      <c r="BL342" s="14" t="s">
        <v>184</v>
      </c>
      <c r="BM342" s="237" t="s">
        <v>994</v>
      </c>
    </row>
    <row r="343" s="2" customFormat="1" ht="24.15" customHeight="1">
      <c r="A343" s="35"/>
      <c r="B343" s="36"/>
      <c r="C343" s="226" t="s">
        <v>995</v>
      </c>
      <c r="D343" s="226" t="s">
        <v>156</v>
      </c>
      <c r="E343" s="227" t="s">
        <v>996</v>
      </c>
      <c r="F343" s="228" t="s">
        <v>997</v>
      </c>
      <c r="G343" s="229" t="s">
        <v>458</v>
      </c>
      <c r="H343" s="230">
        <v>698.25699999999995</v>
      </c>
      <c r="I343" s="231"/>
      <c r="J343" s="230">
        <f>ROUND(I343*H343,3)</f>
        <v>0</v>
      </c>
      <c r="K343" s="232"/>
      <c r="L343" s="41"/>
      <c r="M343" s="233" t="s">
        <v>1</v>
      </c>
      <c r="N343" s="234" t="s">
        <v>37</v>
      </c>
      <c r="O343" s="94"/>
      <c r="P343" s="235">
        <f>O343*H343</f>
        <v>0</v>
      </c>
      <c r="Q343" s="235">
        <v>0</v>
      </c>
      <c r="R343" s="235">
        <f>Q343*H343</f>
        <v>0</v>
      </c>
      <c r="S343" s="235">
        <v>0</v>
      </c>
      <c r="T343" s="236">
        <f>S343*H343</f>
        <v>0</v>
      </c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R343" s="237" t="s">
        <v>184</v>
      </c>
      <c r="AT343" s="237" t="s">
        <v>156</v>
      </c>
      <c r="AU343" s="237" t="s">
        <v>161</v>
      </c>
      <c r="AY343" s="14" t="s">
        <v>154</v>
      </c>
      <c r="BE343" s="238">
        <f>IF(N343="základná",J343,0)</f>
        <v>0</v>
      </c>
      <c r="BF343" s="238">
        <f>IF(N343="znížená",J343,0)</f>
        <v>0</v>
      </c>
      <c r="BG343" s="238">
        <f>IF(N343="zákl. prenesená",J343,0)</f>
        <v>0</v>
      </c>
      <c r="BH343" s="238">
        <f>IF(N343="zníž. prenesená",J343,0)</f>
        <v>0</v>
      </c>
      <c r="BI343" s="238">
        <f>IF(N343="nulová",J343,0)</f>
        <v>0</v>
      </c>
      <c r="BJ343" s="14" t="s">
        <v>161</v>
      </c>
      <c r="BK343" s="239">
        <f>ROUND(I343*H343,3)</f>
        <v>0</v>
      </c>
      <c r="BL343" s="14" t="s">
        <v>184</v>
      </c>
      <c r="BM343" s="237" t="s">
        <v>998</v>
      </c>
    </row>
    <row r="344" s="2" customFormat="1" ht="24.15" customHeight="1">
      <c r="A344" s="35"/>
      <c r="B344" s="36"/>
      <c r="C344" s="226" t="s">
        <v>674</v>
      </c>
      <c r="D344" s="226" t="s">
        <v>156</v>
      </c>
      <c r="E344" s="227" t="s">
        <v>999</v>
      </c>
      <c r="F344" s="228" t="s">
        <v>1000</v>
      </c>
      <c r="G344" s="229" t="s">
        <v>708</v>
      </c>
      <c r="H344" s="231"/>
      <c r="I344" s="231"/>
      <c r="J344" s="230">
        <f>ROUND(I344*H344,3)</f>
        <v>0</v>
      </c>
      <c r="K344" s="232"/>
      <c r="L344" s="41"/>
      <c r="M344" s="233" t="s">
        <v>1</v>
      </c>
      <c r="N344" s="234" t="s">
        <v>37</v>
      </c>
      <c r="O344" s="94"/>
      <c r="P344" s="235">
        <f>O344*H344</f>
        <v>0</v>
      </c>
      <c r="Q344" s="235">
        <v>0</v>
      </c>
      <c r="R344" s="235">
        <f>Q344*H344</f>
        <v>0</v>
      </c>
      <c r="S344" s="235">
        <v>0</v>
      </c>
      <c r="T344" s="236">
        <f>S344*H344</f>
        <v>0</v>
      </c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R344" s="237" t="s">
        <v>184</v>
      </c>
      <c r="AT344" s="237" t="s">
        <v>156</v>
      </c>
      <c r="AU344" s="237" t="s">
        <v>161</v>
      </c>
      <c r="AY344" s="14" t="s">
        <v>154</v>
      </c>
      <c r="BE344" s="238">
        <f>IF(N344="základná",J344,0)</f>
        <v>0</v>
      </c>
      <c r="BF344" s="238">
        <f>IF(N344="znížená",J344,0)</f>
        <v>0</v>
      </c>
      <c r="BG344" s="238">
        <f>IF(N344="zákl. prenesená",J344,0)</f>
        <v>0</v>
      </c>
      <c r="BH344" s="238">
        <f>IF(N344="zníž. prenesená",J344,0)</f>
        <v>0</v>
      </c>
      <c r="BI344" s="238">
        <f>IF(N344="nulová",J344,0)</f>
        <v>0</v>
      </c>
      <c r="BJ344" s="14" t="s">
        <v>161</v>
      </c>
      <c r="BK344" s="239">
        <f>ROUND(I344*H344,3)</f>
        <v>0</v>
      </c>
      <c r="BL344" s="14" t="s">
        <v>184</v>
      </c>
      <c r="BM344" s="237" t="s">
        <v>1001</v>
      </c>
    </row>
    <row r="345" s="2" customFormat="1" ht="24.15" customHeight="1">
      <c r="A345" s="35"/>
      <c r="B345" s="36"/>
      <c r="C345" s="226" t="s">
        <v>1002</v>
      </c>
      <c r="D345" s="226" t="s">
        <v>156</v>
      </c>
      <c r="E345" s="227" t="s">
        <v>1003</v>
      </c>
      <c r="F345" s="228" t="s">
        <v>1004</v>
      </c>
      <c r="G345" s="229" t="s">
        <v>708</v>
      </c>
      <c r="H345" s="231"/>
      <c r="I345" s="231"/>
      <c r="J345" s="230">
        <f>ROUND(I345*H345,3)</f>
        <v>0</v>
      </c>
      <c r="K345" s="232"/>
      <c r="L345" s="41"/>
      <c r="M345" s="233" t="s">
        <v>1</v>
      </c>
      <c r="N345" s="234" t="s">
        <v>37</v>
      </c>
      <c r="O345" s="94"/>
      <c r="P345" s="235">
        <f>O345*H345</f>
        <v>0</v>
      </c>
      <c r="Q345" s="235">
        <v>0</v>
      </c>
      <c r="R345" s="235">
        <f>Q345*H345</f>
        <v>0</v>
      </c>
      <c r="S345" s="235">
        <v>0</v>
      </c>
      <c r="T345" s="236">
        <f>S345*H345</f>
        <v>0</v>
      </c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R345" s="237" t="s">
        <v>184</v>
      </c>
      <c r="AT345" s="237" t="s">
        <v>156</v>
      </c>
      <c r="AU345" s="237" t="s">
        <v>161</v>
      </c>
      <c r="AY345" s="14" t="s">
        <v>154</v>
      </c>
      <c r="BE345" s="238">
        <f>IF(N345="základná",J345,0)</f>
        <v>0</v>
      </c>
      <c r="BF345" s="238">
        <f>IF(N345="znížená",J345,0)</f>
        <v>0</v>
      </c>
      <c r="BG345" s="238">
        <f>IF(N345="zákl. prenesená",J345,0)</f>
        <v>0</v>
      </c>
      <c r="BH345" s="238">
        <f>IF(N345="zníž. prenesená",J345,0)</f>
        <v>0</v>
      </c>
      <c r="BI345" s="238">
        <f>IF(N345="nulová",J345,0)</f>
        <v>0</v>
      </c>
      <c r="BJ345" s="14" t="s">
        <v>161</v>
      </c>
      <c r="BK345" s="239">
        <f>ROUND(I345*H345,3)</f>
        <v>0</v>
      </c>
      <c r="BL345" s="14" t="s">
        <v>184</v>
      </c>
      <c r="BM345" s="237" t="s">
        <v>1005</v>
      </c>
    </row>
    <row r="346" s="12" customFormat="1" ht="22.8" customHeight="1">
      <c r="A346" s="12"/>
      <c r="B346" s="210"/>
      <c r="C346" s="211"/>
      <c r="D346" s="212" t="s">
        <v>70</v>
      </c>
      <c r="E346" s="224" t="s">
        <v>1006</v>
      </c>
      <c r="F346" s="224" t="s">
        <v>1007</v>
      </c>
      <c r="G346" s="211"/>
      <c r="H346" s="211"/>
      <c r="I346" s="214"/>
      <c r="J346" s="225">
        <f>BK346</f>
        <v>0</v>
      </c>
      <c r="K346" s="211"/>
      <c r="L346" s="216"/>
      <c r="M346" s="217"/>
      <c r="N346" s="218"/>
      <c r="O346" s="218"/>
      <c r="P346" s="219">
        <f>SUM(P347:P351)</f>
        <v>0</v>
      </c>
      <c r="Q346" s="218"/>
      <c r="R346" s="219">
        <f>SUM(R347:R351)</f>
        <v>0</v>
      </c>
      <c r="S346" s="218"/>
      <c r="T346" s="220">
        <f>SUM(T347:T351)</f>
        <v>0</v>
      </c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R346" s="221" t="s">
        <v>161</v>
      </c>
      <c r="AT346" s="222" t="s">
        <v>70</v>
      </c>
      <c r="AU346" s="222" t="s">
        <v>79</v>
      </c>
      <c r="AY346" s="221" t="s">
        <v>154</v>
      </c>
      <c r="BK346" s="223">
        <f>SUM(BK347:BK351)</f>
        <v>0</v>
      </c>
    </row>
    <row r="347" s="2" customFormat="1" ht="16.5" customHeight="1">
      <c r="A347" s="35"/>
      <c r="B347" s="36"/>
      <c r="C347" s="226" t="s">
        <v>678</v>
      </c>
      <c r="D347" s="226" t="s">
        <v>156</v>
      </c>
      <c r="E347" s="227" t="s">
        <v>1008</v>
      </c>
      <c r="F347" s="228" t="s">
        <v>1009</v>
      </c>
      <c r="G347" s="229" t="s">
        <v>309</v>
      </c>
      <c r="H347" s="230">
        <v>328.27999999999997</v>
      </c>
      <c r="I347" s="231"/>
      <c r="J347" s="230">
        <f>ROUND(I347*H347,3)</f>
        <v>0</v>
      </c>
      <c r="K347" s="232"/>
      <c r="L347" s="41"/>
      <c r="M347" s="233" t="s">
        <v>1</v>
      </c>
      <c r="N347" s="234" t="s">
        <v>37</v>
      </c>
      <c r="O347" s="94"/>
      <c r="P347" s="235">
        <f>O347*H347</f>
        <v>0</v>
      </c>
      <c r="Q347" s="235">
        <v>0</v>
      </c>
      <c r="R347" s="235">
        <f>Q347*H347</f>
        <v>0</v>
      </c>
      <c r="S347" s="235">
        <v>0</v>
      </c>
      <c r="T347" s="236">
        <f>S347*H347</f>
        <v>0</v>
      </c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R347" s="237" t="s">
        <v>184</v>
      </c>
      <c r="AT347" s="237" t="s">
        <v>156</v>
      </c>
      <c r="AU347" s="237" t="s">
        <v>161</v>
      </c>
      <c r="AY347" s="14" t="s">
        <v>154</v>
      </c>
      <c r="BE347" s="238">
        <f>IF(N347="základná",J347,0)</f>
        <v>0</v>
      </c>
      <c r="BF347" s="238">
        <f>IF(N347="znížená",J347,0)</f>
        <v>0</v>
      </c>
      <c r="BG347" s="238">
        <f>IF(N347="zákl. prenesená",J347,0)</f>
        <v>0</v>
      </c>
      <c r="BH347" s="238">
        <f>IF(N347="zníž. prenesená",J347,0)</f>
        <v>0</v>
      </c>
      <c r="BI347" s="238">
        <f>IF(N347="nulová",J347,0)</f>
        <v>0</v>
      </c>
      <c r="BJ347" s="14" t="s">
        <v>161</v>
      </c>
      <c r="BK347" s="239">
        <f>ROUND(I347*H347,3)</f>
        <v>0</v>
      </c>
      <c r="BL347" s="14" t="s">
        <v>184</v>
      </c>
      <c r="BM347" s="237" t="s">
        <v>1010</v>
      </c>
    </row>
    <row r="348" s="2" customFormat="1" ht="24.15" customHeight="1">
      <c r="A348" s="35"/>
      <c r="B348" s="36"/>
      <c r="C348" s="226" t="s">
        <v>1011</v>
      </c>
      <c r="D348" s="226" t="s">
        <v>156</v>
      </c>
      <c r="E348" s="227" t="s">
        <v>1012</v>
      </c>
      <c r="F348" s="228" t="s">
        <v>1013</v>
      </c>
      <c r="G348" s="229" t="s">
        <v>167</v>
      </c>
      <c r="H348" s="230">
        <v>480.69200000000001</v>
      </c>
      <c r="I348" s="231"/>
      <c r="J348" s="230">
        <f>ROUND(I348*H348,3)</f>
        <v>0</v>
      </c>
      <c r="K348" s="232"/>
      <c r="L348" s="41"/>
      <c r="M348" s="233" t="s">
        <v>1</v>
      </c>
      <c r="N348" s="234" t="s">
        <v>37</v>
      </c>
      <c r="O348" s="94"/>
      <c r="P348" s="235">
        <f>O348*H348</f>
        <v>0</v>
      </c>
      <c r="Q348" s="235">
        <v>0</v>
      </c>
      <c r="R348" s="235">
        <f>Q348*H348</f>
        <v>0</v>
      </c>
      <c r="S348" s="235">
        <v>0</v>
      </c>
      <c r="T348" s="236">
        <f>S348*H348</f>
        <v>0</v>
      </c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R348" s="237" t="s">
        <v>184</v>
      </c>
      <c r="AT348" s="237" t="s">
        <v>156</v>
      </c>
      <c r="AU348" s="237" t="s">
        <v>161</v>
      </c>
      <c r="AY348" s="14" t="s">
        <v>154</v>
      </c>
      <c r="BE348" s="238">
        <f>IF(N348="základná",J348,0)</f>
        <v>0</v>
      </c>
      <c r="BF348" s="238">
        <f>IF(N348="znížená",J348,0)</f>
        <v>0</v>
      </c>
      <c r="BG348" s="238">
        <f>IF(N348="zákl. prenesená",J348,0)</f>
        <v>0</v>
      </c>
      <c r="BH348" s="238">
        <f>IF(N348="zníž. prenesená",J348,0)</f>
        <v>0</v>
      </c>
      <c r="BI348" s="238">
        <f>IF(N348="nulová",J348,0)</f>
        <v>0</v>
      </c>
      <c r="BJ348" s="14" t="s">
        <v>161</v>
      </c>
      <c r="BK348" s="239">
        <f>ROUND(I348*H348,3)</f>
        <v>0</v>
      </c>
      <c r="BL348" s="14" t="s">
        <v>184</v>
      </c>
      <c r="BM348" s="237" t="s">
        <v>1014</v>
      </c>
    </row>
    <row r="349" s="2" customFormat="1" ht="16.5" customHeight="1">
      <c r="A349" s="35"/>
      <c r="B349" s="36"/>
      <c r="C349" s="240" t="s">
        <v>681</v>
      </c>
      <c r="D349" s="240" t="s">
        <v>195</v>
      </c>
      <c r="E349" s="241" t="s">
        <v>1015</v>
      </c>
      <c r="F349" s="242" t="s">
        <v>1016</v>
      </c>
      <c r="G349" s="243" t="s">
        <v>167</v>
      </c>
      <c r="H349" s="244">
        <v>576.16899999999998</v>
      </c>
      <c r="I349" s="245"/>
      <c r="J349" s="244">
        <f>ROUND(I349*H349,3)</f>
        <v>0</v>
      </c>
      <c r="K349" s="246"/>
      <c r="L349" s="247"/>
      <c r="M349" s="248" t="s">
        <v>1</v>
      </c>
      <c r="N349" s="249" t="s">
        <v>37</v>
      </c>
      <c r="O349" s="94"/>
      <c r="P349" s="235">
        <f>O349*H349</f>
        <v>0</v>
      </c>
      <c r="Q349" s="235">
        <v>0</v>
      </c>
      <c r="R349" s="235">
        <f>Q349*H349</f>
        <v>0</v>
      </c>
      <c r="S349" s="235">
        <v>0</v>
      </c>
      <c r="T349" s="236">
        <f>S349*H349</f>
        <v>0</v>
      </c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R349" s="237" t="s">
        <v>213</v>
      </c>
      <c r="AT349" s="237" t="s">
        <v>195</v>
      </c>
      <c r="AU349" s="237" t="s">
        <v>161</v>
      </c>
      <c r="AY349" s="14" t="s">
        <v>154</v>
      </c>
      <c r="BE349" s="238">
        <f>IF(N349="základná",J349,0)</f>
        <v>0</v>
      </c>
      <c r="BF349" s="238">
        <f>IF(N349="znížená",J349,0)</f>
        <v>0</v>
      </c>
      <c r="BG349" s="238">
        <f>IF(N349="zákl. prenesená",J349,0)</f>
        <v>0</v>
      </c>
      <c r="BH349" s="238">
        <f>IF(N349="zníž. prenesená",J349,0)</f>
        <v>0</v>
      </c>
      <c r="BI349" s="238">
        <f>IF(N349="nulová",J349,0)</f>
        <v>0</v>
      </c>
      <c r="BJ349" s="14" t="s">
        <v>161</v>
      </c>
      <c r="BK349" s="239">
        <f>ROUND(I349*H349,3)</f>
        <v>0</v>
      </c>
      <c r="BL349" s="14" t="s">
        <v>184</v>
      </c>
      <c r="BM349" s="237" t="s">
        <v>1017</v>
      </c>
    </row>
    <row r="350" s="2" customFormat="1" ht="24.15" customHeight="1">
      <c r="A350" s="35"/>
      <c r="B350" s="36"/>
      <c r="C350" s="226" t="s">
        <v>1018</v>
      </c>
      <c r="D350" s="226" t="s">
        <v>156</v>
      </c>
      <c r="E350" s="227" t="s">
        <v>1019</v>
      </c>
      <c r="F350" s="228" t="s">
        <v>1020</v>
      </c>
      <c r="G350" s="229" t="s">
        <v>708</v>
      </c>
      <c r="H350" s="231"/>
      <c r="I350" s="231"/>
      <c r="J350" s="230">
        <f>ROUND(I350*H350,3)</f>
        <v>0</v>
      </c>
      <c r="K350" s="232"/>
      <c r="L350" s="41"/>
      <c r="M350" s="233" t="s">
        <v>1</v>
      </c>
      <c r="N350" s="234" t="s">
        <v>37</v>
      </c>
      <c r="O350" s="94"/>
      <c r="P350" s="235">
        <f>O350*H350</f>
        <v>0</v>
      </c>
      <c r="Q350" s="235">
        <v>0</v>
      </c>
      <c r="R350" s="235">
        <f>Q350*H350</f>
        <v>0</v>
      </c>
      <c r="S350" s="235">
        <v>0</v>
      </c>
      <c r="T350" s="236">
        <f>S350*H350</f>
        <v>0</v>
      </c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R350" s="237" t="s">
        <v>184</v>
      </c>
      <c r="AT350" s="237" t="s">
        <v>156</v>
      </c>
      <c r="AU350" s="237" t="s">
        <v>161</v>
      </c>
      <c r="AY350" s="14" t="s">
        <v>154</v>
      </c>
      <c r="BE350" s="238">
        <f>IF(N350="základná",J350,0)</f>
        <v>0</v>
      </c>
      <c r="BF350" s="238">
        <f>IF(N350="znížená",J350,0)</f>
        <v>0</v>
      </c>
      <c r="BG350" s="238">
        <f>IF(N350="zákl. prenesená",J350,0)</f>
        <v>0</v>
      </c>
      <c r="BH350" s="238">
        <f>IF(N350="zníž. prenesená",J350,0)</f>
        <v>0</v>
      </c>
      <c r="BI350" s="238">
        <f>IF(N350="nulová",J350,0)</f>
        <v>0</v>
      </c>
      <c r="BJ350" s="14" t="s">
        <v>161</v>
      </c>
      <c r="BK350" s="239">
        <f>ROUND(I350*H350,3)</f>
        <v>0</v>
      </c>
      <c r="BL350" s="14" t="s">
        <v>184</v>
      </c>
      <c r="BM350" s="237" t="s">
        <v>1021</v>
      </c>
    </row>
    <row r="351" s="2" customFormat="1" ht="24.15" customHeight="1">
      <c r="A351" s="35"/>
      <c r="B351" s="36"/>
      <c r="C351" s="226" t="s">
        <v>683</v>
      </c>
      <c r="D351" s="226" t="s">
        <v>156</v>
      </c>
      <c r="E351" s="227" t="s">
        <v>1022</v>
      </c>
      <c r="F351" s="228" t="s">
        <v>1023</v>
      </c>
      <c r="G351" s="229" t="s">
        <v>708</v>
      </c>
      <c r="H351" s="231"/>
      <c r="I351" s="231"/>
      <c r="J351" s="230">
        <f>ROUND(I351*H351,3)</f>
        <v>0</v>
      </c>
      <c r="K351" s="232"/>
      <c r="L351" s="41"/>
      <c r="M351" s="233" t="s">
        <v>1</v>
      </c>
      <c r="N351" s="234" t="s">
        <v>37</v>
      </c>
      <c r="O351" s="94"/>
      <c r="P351" s="235">
        <f>O351*H351</f>
        <v>0</v>
      </c>
      <c r="Q351" s="235">
        <v>0</v>
      </c>
      <c r="R351" s="235">
        <f>Q351*H351</f>
        <v>0</v>
      </c>
      <c r="S351" s="235">
        <v>0</v>
      </c>
      <c r="T351" s="236">
        <f>S351*H351</f>
        <v>0</v>
      </c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R351" s="237" t="s">
        <v>184</v>
      </c>
      <c r="AT351" s="237" t="s">
        <v>156</v>
      </c>
      <c r="AU351" s="237" t="s">
        <v>161</v>
      </c>
      <c r="AY351" s="14" t="s">
        <v>154</v>
      </c>
      <c r="BE351" s="238">
        <f>IF(N351="základná",J351,0)</f>
        <v>0</v>
      </c>
      <c r="BF351" s="238">
        <f>IF(N351="znížená",J351,0)</f>
        <v>0</v>
      </c>
      <c r="BG351" s="238">
        <f>IF(N351="zákl. prenesená",J351,0)</f>
        <v>0</v>
      </c>
      <c r="BH351" s="238">
        <f>IF(N351="zníž. prenesená",J351,0)</f>
        <v>0</v>
      </c>
      <c r="BI351" s="238">
        <f>IF(N351="nulová",J351,0)</f>
        <v>0</v>
      </c>
      <c r="BJ351" s="14" t="s">
        <v>161</v>
      </c>
      <c r="BK351" s="239">
        <f>ROUND(I351*H351,3)</f>
        <v>0</v>
      </c>
      <c r="BL351" s="14" t="s">
        <v>184</v>
      </c>
      <c r="BM351" s="237" t="s">
        <v>1024</v>
      </c>
    </row>
    <row r="352" s="12" customFormat="1" ht="22.8" customHeight="1">
      <c r="A352" s="12"/>
      <c r="B352" s="210"/>
      <c r="C352" s="211"/>
      <c r="D352" s="212" t="s">
        <v>70</v>
      </c>
      <c r="E352" s="224" t="s">
        <v>460</v>
      </c>
      <c r="F352" s="224" t="s">
        <v>461</v>
      </c>
      <c r="G352" s="211"/>
      <c r="H352" s="211"/>
      <c r="I352" s="214"/>
      <c r="J352" s="225">
        <f>BK352</f>
        <v>0</v>
      </c>
      <c r="K352" s="211"/>
      <c r="L352" s="216"/>
      <c r="M352" s="217"/>
      <c r="N352" s="218"/>
      <c r="O352" s="218"/>
      <c r="P352" s="219">
        <f>SUM(P353:P360)</f>
        <v>0</v>
      </c>
      <c r="Q352" s="218"/>
      <c r="R352" s="219">
        <f>SUM(R353:R360)</f>
        <v>0</v>
      </c>
      <c r="S352" s="218"/>
      <c r="T352" s="220">
        <f>SUM(T353:T360)</f>
        <v>0</v>
      </c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R352" s="221" t="s">
        <v>161</v>
      </c>
      <c r="AT352" s="222" t="s">
        <v>70</v>
      </c>
      <c r="AU352" s="222" t="s">
        <v>79</v>
      </c>
      <c r="AY352" s="221" t="s">
        <v>154</v>
      </c>
      <c r="BK352" s="223">
        <f>SUM(BK353:BK360)</f>
        <v>0</v>
      </c>
    </row>
    <row r="353" s="2" customFormat="1" ht="24.15" customHeight="1">
      <c r="A353" s="35"/>
      <c r="B353" s="36"/>
      <c r="C353" s="226" t="s">
        <v>1025</v>
      </c>
      <c r="D353" s="226" t="s">
        <v>156</v>
      </c>
      <c r="E353" s="227" t="s">
        <v>1026</v>
      </c>
      <c r="F353" s="228" t="s">
        <v>1027</v>
      </c>
      <c r="G353" s="229" t="s">
        <v>309</v>
      </c>
      <c r="H353" s="230">
        <v>13.82</v>
      </c>
      <c r="I353" s="231"/>
      <c r="J353" s="230">
        <f>ROUND(I353*H353,3)</f>
        <v>0</v>
      </c>
      <c r="K353" s="232"/>
      <c r="L353" s="41"/>
      <c r="M353" s="233" t="s">
        <v>1</v>
      </c>
      <c r="N353" s="234" t="s">
        <v>37</v>
      </c>
      <c r="O353" s="94"/>
      <c r="P353" s="235">
        <f>O353*H353</f>
        <v>0</v>
      </c>
      <c r="Q353" s="235">
        <v>0</v>
      </c>
      <c r="R353" s="235">
        <f>Q353*H353</f>
        <v>0</v>
      </c>
      <c r="S353" s="235">
        <v>0</v>
      </c>
      <c r="T353" s="236">
        <f>S353*H353</f>
        <v>0</v>
      </c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R353" s="237" t="s">
        <v>184</v>
      </c>
      <c r="AT353" s="237" t="s">
        <v>156</v>
      </c>
      <c r="AU353" s="237" t="s">
        <v>161</v>
      </c>
      <c r="AY353" s="14" t="s">
        <v>154</v>
      </c>
      <c r="BE353" s="238">
        <f>IF(N353="základná",J353,0)</f>
        <v>0</v>
      </c>
      <c r="BF353" s="238">
        <f>IF(N353="znížená",J353,0)</f>
        <v>0</v>
      </c>
      <c r="BG353" s="238">
        <f>IF(N353="zákl. prenesená",J353,0)</f>
        <v>0</v>
      </c>
      <c r="BH353" s="238">
        <f>IF(N353="zníž. prenesená",J353,0)</f>
        <v>0</v>
      </c>
      <c r="BI353" s="238">
        <f>IF(N353="nulová",J353,0)</f>
        <v>0</v>
      </c>
      <c r="BJ353" s="14" t="s">
        <v>161</v>
      </c>
      <c r="BK353" s="239">
        <f>ROUND(I353*H353,3)</f>
        <v>0</v>
      </c>
      <c r="BL353" s="14" t="s">
        <v>184</v>
      </c>
      <c r="BM353" s="237" t="s">
        <v>1028</v>
      </c>
    </row>
    <row r="354" s="2" customFormat="1" ht="16.5" customHeight="1">
      <c r="A354" s="35"/>
      <c r="B354" s="36"/>
      <c r="C354" s="240" t="s">
        <v>684</v>
      </c>
      <c r="D354" s="240" t="s">
        <v>195</v>
      </c>
      <c r="E354" s="241" t="s">
        <v>1029</v>
      </c>
      <c r="F354" s="242" t="s">
        <v>1030</v>
      </c>
      <c r="G354" s="243" t="s">
        <v>309</v>
      </c>
      <c r="H354" s="244">
        <v>14.656000000000001</v>
      </c>
      <c r="I354" s="245"/>
      <c r="J354" s="244">
        <f>ROUND(I354*H354,3)</f>
        <v>0</v>
      </c>
      <c r="K354" s="246"/>
      <c r="L354" s="247"/>
      <c r="M354" s="248" t="s">
        <v>1</v>
      </c>
      <c r="N354" s="249" t="s">
        <v>37</v>
      </c>
      <c r="O354" s="94"/>
      <c r="P354" s="235">
        <f>O354*H354</f>
        <v>0</v>
      </c>
      <c r="Q354" s="235">
        <v>0</v>
      </c>
      <c r="R354" s="235">
        <f>Q354*H354</f>
        <v>0</v>
      </c>
      <c r="S354" s="235">
        <v>0</v>
      </c>
      <c r="T354" s="236">
        <f>S354*H354</f>
        <v>0</v>
      </c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R354" s="237" t="s">
        <v>213</v>
      </c>
      <c r="AT354" s="237" t="s">
        <v>195</v>
      </c>
      <c r="AU354" s="237" t="s">
        <v>161</v>
      </c>
      <c r="AY354" s="14" t="s">
        <v>154</v>
      </c>
      <c r="BE354" s="238">
        <f>IF(N354="základná",J354,0)</f>
        <v>0</v>
      </c>
      <c r="BF354" s="238">
        <f>IF(N354="znížená",J354,0)</f>
        <v>0</v>
      </c>
      <c r="BG354" s="238">
        <f>IF(N354="zákl. prenesená",J354,0)</f>
        <v>0</v>
      </c>
      <c r="BH354" s="238">
        <f>IF(N354="zníž. prenesená",J354,0)</f>
        <v>0</v>
      </c>
      <c r="BI354" s="238">
        <f>IF(N354="nulová",J354,0)</f>
        <v>0</v>
      </c>
      <c r="BJ354" s="14" t="s">
        <v>161</v>
      </c>
      <c r="BK354" s="239">
        <f>ROUND(I354*H354,3)</f>
        <v>0</v>
      </c>
      <c r="BL354" s="14" t="s">
        <v>184</v>
      </c>
      <c r="BM354" s="237" t="s">
        <v>1031</v>
      </c>
    </row>
    <row r="355" s="2" customFormat="1" ht="24.15" customHeight="1">
      <c r="A355" s="35"/>
      <c r="B355" s="36"/>
      <c r="C355" s="226" t="s">
        <v>1032</v>
      </c>
      <c r="D355" s="226" t="s">
        <v>156</v>
      </c>
      <c r="E355" s="227" t="s">
        <v>1033</v>
      </c>
      <c r="F355" s="228" t="s">
        <v>1034</v>
      </c>
      <c r="G355" s="229" t="s">
        <v>167</v>
      </c>
      <c r="H355" s="230">
        <v>10.720000000000001</v>
      </c>
      <c r="I355" s="231"/>
      <c r="J355" s="230">
        <f>ROUND(I355*H355,3)</f>
        <v>0</v>
      </c>
      <c r="K355" s="232"/>
      <c r="L355" s="41"/>
      <c r="M355" s="233" t="s">
        <v>1</v>
      </c>
      <c r="N355" s="234" t="s">
        <v>37</v>
      </c>
      <c r="O355" s="94"/>
      <c r="P355" s="235">
        <f>O355*H355</f>
        <v>0</v>
      </c>
      <c r="Q355" s="235">
        <v>0</v>
      </c>
      <c r="R355" s="235">
        <f>Q355*H355</f>
        <v>0</v>
      </c>
      <c r="S355" s="235">
        <v>0</v>
      </c>
      <c r="T355" s="236">
        <f>S355*H355</f>
        <v>0</v>
      </c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R355" s="237" t="s">
        <v>184</v>
      </c>
      <c r="AT355" s="237" t="s">
        <v>156</v>
      </c>
      <c r="AU355" s="237" t="s">
        <v>161</v>
      </c>
      <c r="AY355" s="14" t="s">
        <v>154</v>
      </c>
      <c r="BE355" s="238">
        <f>IF(N355="základná",J355,0)</f>
        <v>0</v>
      </c>
      <c r="BF355" s="238">
        <f>IF(N355="znížená",J355,0)</f>
        <v>0</v>
      </c>
      <c r="BG355" s="238">
        <f>IF(N355="zákl. prenesená",J355,0)</f>
        <v>0</v>
      </c>
      <c r="BH355" s="238">
        <f>IF(N355="zníž. prenesená",J355,0)</f>
        <v>0</v>
      </c>
      <c r="BI355" s="238">
        <f>IF(N355="nulová",J355,0)</f>
        <v>0</v>
      </c>
      <c r="BJ355" s="14" t="s">
        <v>161</v>
      </c>
      <c r="BK355" s="239">
        <f>ROUND(I355*H355,3)</f>
        <v>0</v>
      </c>
      <c r="BL355" s="14" t="s">
        <v>184</v>
      </c>
      <c r="BM355" s="237" t="s">
        <v>1035</v>
      </c>
    </row>
    <row r="356" s="2" customFormat="1" ht="16.5" customHeight="1">
      <c r="A356" s="35"/>
      <c r="B356" s="36"/>
      <c r="C356" s="240" t="s">
        <v>689</v>
      </c>
      <c r="D356" s="240" t="s">
        <v>195</v>
      </c>
      <c r="E356" s="241" t="s">
        <v>1036</v>
      </c>
      <c r="F356" s="242" t="s">
        <v>1037</v>
      </c>
      <c r="G356" s="243" t="s">
        <v>167</v>
      </c>
      <c r="H356" s="244">
        <v>11.481</v>
      </c>
      <c r="I356" s="245"/>
      <c r="J356" s="244">
        <f>ROUND(I356*H356,3)</f>
        <v>0</v>
      </c>
      <c r="K356" s="246"/>
      <c r="L356" s="247"/>
      <c r="M356" s="248" t="s">
        <v>1</v>
      </c>
      <c r="N356" s="249" t="s">
        <v>37</v>
      </c>
      <c r="O356" s="94"/>
      <c r="P356" s="235">
        <f>O356*H356</f>
        <v>0</v>
      </c>
      <c r="Q356" s="235">
        <v>0</v>
      </c>
      <c r="R356" s="235">
        <f>Q356*H356</f>
        <v>0</v>
      </c>
      <c r="S356" s="235">
        <v>0</v>
      </c>
      <c r="T356" s="236">
        <f>S356*H356</f>
        <v>0</v>
      </c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R356" s="237" t="s">
        <v>213</v>
      </c>
      <c r="AT356" s="237" t="s">
        <v>195</v>
      </c>
      <c r="AU356" s="237" t="s">
        <v>161</v>
      </c>
      <c r="AY356" s="14" t="s">
        <v>154</v>
      </c>
      <c r="BE356" s="238">
        <f>IF(N356="základná",J356,0)</f>
        <v>0</v>
      </c>
      <c r="BF356" s="238">
        <f>IF(N356="znížená",J356,0)</f>
        <v>0</v>
      </c>
      <c r="BG356" s="238">
        <f>IF(N356="zákl. prenesená",J356,0)</f>
        <v>0</v>
      </c>
      <c r="BH356" s="238">
        <f>IF(N356="zníž. prenesená",J356,0)</f>
        <v>0</v>
      </c>
      <c r="BI356" s="238">
        <f>IF(N356="nulová",J356,0)</f>
        <v>0</v>
      </c>
      <c r="BJ356" s="14" t="s">
        <v>161</v>
      </c>
      <c r="BK356" s="239">
        <f>ROUND(I356*H356,3)</f>
        <v>0</v>
      </c>
      <c r="BL356" s="14" t="s">
        <v>184</v>
      </c>
      <c r="BM356" s="237" t="s">
        <v>1038</v>
      </c>
    </row>
    <row r="357" s="2" customFormat="1" ht="24.15" customHeight="1">
      <c r="A357" s="35"/>
      <c r="B357" s="36"/>
      <c r="C357" s="226" t="s">
        <v>1039</v>
      </c>
      <c r="D357" s="226" t="s">
        <v>156</v>
      </c>
      <c r="E357" s="227" t="s">
        <v>1040</v>
      </c>
      <c r="F357" s="228" t="s">
        <v>1041</v>
      </c>
      <c r="G357" s="229" t="s">
        <v>167</v>
      </c>
      <c r="H357" s="230">
        <v>10.720000000000001</v>
      </c>
      <c r="I357" s="231"/>
      <c r="J357" s="230">
        <f>ROUND(I357*H357,3)</f>
        <v>0</v>
      </c>
      <c r="K357" s="232"/>
      <c r="L357" s="41"/>
      <c r="M357" s="233" t="s">
        <v>1</v>
      </c>
      <c r="N357" s="234" t="s">
        <v>37</v>
      </c>
      <c r="O357" s="94"/>
      <c r="P357" s="235">
        <f>O357*H357</f>
        <v>0</v>
      </c>
      <c r="Q357" s="235">
        <v>0</v>
      </c>
      <c r="R357" s="235">
        <f>Q357*H357</f>
        <v>0</v>
      </c>
      <c r="S357" s="235">
        <v>0</v>
      </c>
      <c r="T357" s="236">
        <f>S357*H357</f>
        <v>0</v>
      </c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R357" s="237" t="s">
        <v>184</v>
      </c>
      <c r="AT357" s="237" t="s">
        <v>156</v>
      </c>
      <c r="AU357" s="237" t="s">
        <v>161</v>
      </c>
      <c r="AY357" s="14" t="s">
        <v>154</v>
      </c>
      <c r="BE357" s="238">
        <f>IF(N357="základná",J357,0)</f>
        <v>0</v>
      </c>
      <c r="BF357" s="238">
        <f>IF(N357="znížená",J357,0)</f>
        <v>0</v>
      </c>
      <c r="BG357" s="238">
        <f>IF(N357="zákl. prenesená",J357,0)</f>
        <v>0</v>
      </c>
      <c r="BH357" s="238">
        <f>IF(N357="zníž. prenesená",J357,0)</f>
        <v>0</v>
      </c>
      <c r="BI357" s="238">
        <f>IF(N357="nulová",J357,0)</f>
        <v>0</v>
      </c>
      <c r="BJ357" s="14" t="s">
        <v>161</v>
      </c>
      <c r="BK357" s="239">
        <f>ROUND(I357*H357,3)</f>
        <v>0</v>
      </c>
      <c r="BL357" s="14" t="s">
        <v>184</v>
      </c>
      <c r="BM357" s="237" t="s">
        <v>1042</v>
      </c>
    </row>
    <row r="358" s="2" customFormat="1" ht="24.15" customHeight="1">
      <c r="A358" s="35"/>
      <c r="B358" s="36"/>
      <c r="C358" s="240" t="s">
        <v>692</v>
      </c>
      <c r="D358" s="240" t="s">
        <v>195</v>
      </c>
      <c r="E358" s="241" t="s">
        <v>1043</v>
      </c>
      <c r="F358" s="242" t="s">
        <v>1044</v>
      </c>
      <c r="G358" s="243" t="s">
        <v>167</v>
      </c>
      <c r="H358" s="244">
        <v>11.593999999999999</v>
      </c>
      <c r="I358" s="245"/>
      <c r="J358" s="244">
        <f>ROUND(I358*H358,3)</f>
        <v>0</v>
      </c>
      <c r="K358" s="246"/>
      <c r="L358" s="247"/>
      <c r="M358" s="248" t="s">
        <v>1</v>
      </c>
      <c r="N358" s="249" t="s">
        <v>37</v>
      </c>
      <c r="O358" s="94"/>
      <c r="P358" s="235">
        <f>O358*H358</f>
        <v>0</v>
      </c>
      <c r="Q358" s="235">
        <v>0</v>
      </c>
      <c r="R358" s="235">
        <f>Q358*H358</f>
        <v>0</v>
      </c>
      <c r="S358" s="235">
        <v>0</v>
      </c>
      <c r="T358" s="236">
        <f>S358*H358</f>
        <v>0</v>
      </c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R358" s="237" t="s">
        <v>213</v>
      </c>
      <c r="AT358" s="237" t="s">
        <v>195</v>
      </c>
      <c r="AU358" s="237" t="s">
        <v>161</v>
      </c>
      <c r="AY358" s="14" t="s">
        <v>154</v>
      </c>
      <c r="BE358" s="238">
        <f>IF(N358="základná",J358,0)</f>
        <v>0</v>
      </c>
      <c r="BF358" s="238">
        <f>IF(N358="znížená",J358,0)</f>
        <v>0</v>
      </c>
      <c r="BG358" s="238">
        <f>IF(N358="zákl. prenesená",J358,0)</f>
        <v>0</v>
      </c>
      <c r="BH358" s="238">
        <f>IF(N358="zníž. prenesená",J358,0)</f>
        <v>0</v>
      </c>
      <c r="BI358" s="238">
        <f>IF(N358="nulová",J358,0)</f>
        <v>0</v>
      </c>
      <c r="BJ358" s="14" t="s">
        <v>161</v>
      </c>
      <c r="BK358" s="239">
        <f>ROUND(I358*H358,3)</f>
        <v>0</v>
      </c>
      <c r="BL358" s="14" t="s">
        <v>184</v>
      </c>
      <c r="BM358" s="237" t="s">
        <v>1045</v>
      </c>
    </row>
    <row r="359" s="2" customFormat="1" ht="24.15" customHeight="1">
      <c r="A359" s="35"/>
      <c r="B359" s="36"/>
      <c r="C359" s="226" t="s">
        <v>1046</v>
      </c>
      <c r="D359" s="226" t="s">
        <v>156</v>
      </c>
      <c r="E359" s="227" t="s">
        <v>1047</v>
      </c>
      <c r="F359" s="228" t="s">
        <v>1048</v>
      </c>
      <c r="G359" s="229" t="s">
        <v>708</v>
      </c>
      <c r="H359" s="231"/>
      <c r="I359" s="231"/>
      <c r="J359" s="230">
        <f>ROUND(I359*H359,3)</f>
        <v>0</v>
      </c>
      <c r="K359" s="232"/>
      <c r="L359" s="41"/>
      <c r="M359" s="233" t="s">
        <v>1</v>
      </c>
      <c r="N359" s="234" t="s">
        <v>37</v>
      </c>
      <c r="O359" s="94"/>
      <c r="P359" s="235">
        <f>O359*H359</f>
        <v>0</v>
      </c>
      <c r="Q359" s="235">
        <v>0</v>
      </c>
      <c r="R359" s="235">
        <f>Q359*H359</f>
        <v>0</v>
      </c>
      <c r="S359" s="235">
        <v>0</v>
      </c>
      <c r="T359" s="236">
        <f>S359*H359</f>
        <v>0</v>
      </c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R359" s="237" t="s">
        <v>184</v>
      </c>
      <c r="AT359" s="237" t="s">
        <v>156</v>
      </c>
      <c r="AU359" s="237" t="s">
        <v>161</v>
      </c>
      <c r="AY359" s="14" t="s">
        <v>154</v>
      </c>
      <c r="BE359" s="238">
        <f>IF(N359="základná",J359,0)</f>
        <v>0</v>
      </c>
      <c r="BF359" s="238">
        <f>IF(N359="znížená",J359,0)</f>
        <v>0</v>
      </c>
      <c r="BG359" s="238">
        <f>IF(N359="zákl. prenesená",J359,0)</f>
        <v>0</v>
      </c>
      <c r="BH359" s="238">
        <f>IF(N359="zníž. prenesená",J359,0)</f>
        <v>0</v>
      </c>
      <c r="BI359" s="238">
        <f>IF(N359="nulová",J359,0)</f>
        <v>0</v>
      </c>
      <c r="BJ359" s="14" t="s">
        <v>161</v>
      </c>
      <c r="BK359" s="239">
        <f>ROUND(I359*H359,3)</f>
        <v>0</v>
      </c>
      <c r="BL359" s="14" t="s">
        <v>184</v>
      </c>
      <c r="BM359" s="237" t="s">
        <v>1049</v>
      </c>
    </row>
    <row r="360" s="2" customFormat="1" ht="24.15" customHeight="1">
      <c r="A360" s="35"/>
      <c r="B360" s="36"/>
      <c r="C360" s="226" t="s">
        <v>696</v>
      </c>
      <c r="D360" s="226" t="s">
        <v>156</v>
      </c>
      <c r="E360" s="227" t="s">
        <v>1050</v>
      </c>
      <c r="F360" s="228" t="s">
        <v>1051</v>
      </c>
      <c r="G360" s="229" t="s">
        <v>708</v>
      </c>
      <c r="H360" s="231"/>
      <c r="I360" s="231"/>
      <c r="J360" s="230">
        <f>ROUND(I360*H360,3)</f>
        <v>0</v>
      </c>
      <c r="K360" s="232"/>
      <c r="L360" s="41"/>
      <c r="M360" s="233" t="s">
        <v>1</v>
      </c>
      <c r="N360" s="234" t="s">
        <v>37</v>
      </c>
      <c r="O360" s="94"/>
      <c r="P360" s="235">
        <f>O360*H360</f>
        <v>0</v>
      </c>
      <c r="Q360" s="235">
        <v>0</v>
      </c>
      <c r="R360" s="235">
        <f>Q360*H360</f>
        <v>0</v>
      </c>
      <c r="S360" s="235">
        <v>0</v>
      </c>
      <c r="T360" s="236">
        <f>S360*H360</f>
        <v>0</v>
      </c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R360" s="237" t="s">
        <v>184</v>
      </c>
      <c r="AT360" s="237" t="s">
        <v>156</v>
      </c>
      <c r="AU360" s="237" t="s">
        <v>161</v>
      </c>
      <c r="AY360" s="14" t="s">
        <v>154</v>
      </c>
      <c r="BE360" s="238">
        <f>IF(N360="základná",J360,0)</f>
        <v>0</v>
      </c>
      <c r="BF360" s="238">
        <f>IF(N360="znížená",J360,0)</f>
        <v>0</v>
      </c>
      <c r="BG360" s="238">
        <f>IF(N360="zákl. prenesená",J360,0)</f>
        <v>0</v>
      </c>
      <c r="BH360" s="238">
        <f>IF(N360="zníž. prenesená",J360,0)</f>
        <v>0</v>
      </c>
      <c r="BI360" s="238">
        <f>IF(N360="nulová",J360,0)</f>
        <v>0</v>
      </c>
      <c r="BJ360" s="14" t="s">
        <v>161</v>
      </c>
      <c r="BK360" s="239">
        <f>ROUND(I360*H360,3)</f>
        <v>0</v>
      </c>
      <c r="BL360" s="14" t="s">
        <v>184</v>
      </c>
      <c r="BM360" s="237" t="s">
        <v>1052</v>
      </c>
    </row>
    <row r="361" s="12" customFormat="1" ht="22.8" customHeight="1">
      <c r="A361" s="12"/>
      <c r="B361" s="210"/>
      <c r="C361" s="211"/>
      <c r="D361" s="212" t="s">
        <v>70</v>
      </c>
      <c r="E361" s="224" t="s">
        <v>466</v>
      </c>
      <c r="F361" s="224" t="s">
        <v>467</v>
      </c>
      <c r="G361" s="211"/>
      <c r="H361" s="211"/>
      <c r="I361" s="214"/>
      <c r="J361" s="225">
        <f>BK361</f>
        <v>0</v>
      </c>
      <c r="K361" s="211"/>
      <c r="L361" s="216"/>
      <c r="M361" s="217"/>
      <c r="N361" s="218"/>
      <c r="O361" s="218"/>
      <c r="P361" s="219">
        <f>SUM(P362:P373)</f>
        <v>0</v>
      </c>
      <c r="Q361" s="218"/>
      <c r="R361" s="219">
        <f>SUM(R362:R373)</f>
        <v>0</v>
      </c>
      <c r="S361" s="218"/>
      <c r="T361" s="220">
        <f>SUM(T362:T373)</f>
        <v>0</v>
      </c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R361" s="221" t="s">
        <v>161</v>
      </c>
      <c r="AT361" s="222" t="s">
        <v>70</v>
      </c>
      <c r="AU361" s="222" t="s">
        <v>79</v>
      </c>
      <c r="AY361" s="221" t="s">
        <v>154</v>
      </c>
      <c r="BK361" s="223">
        <f>SUM(BK362:BK373)</f>
        <v>0</v>
      </c>
    </row>
    <row r="362" s="2" customFormat="1" ht="21.75" customHeight="1">
      <c r="A362" s="35"/>
      <c r="B362" s="36"/>
      <c r="C362" s="226" t="s">
        <v>1053</v>
      </c>
      <c r="D362" s="226" t="s">
        <v>156</v>
      </c>
      <c r="E362" s="227" t="s">
        <v>1054</v>
      </c>
      <c r="F362" s="228" t="s">
        <v>1055</v>
      </c>
      <c r="G362" s="229" t="s">
        <v>309</v>
      </c>
      <c r="H362" s="230">
        <v>280.00999999999999</v>
      </c>
      <c r="I362" s="231"/>
      <c r="J362" s="230">
        <f>ROUND(I362*H362,3)</f>
        <v>0</v>
      </c>
      <c r="K362" s="232"/>
      <c r="L362" s="41"/>
      <c r="M362" s="233" t="s">
        <v>1</v>
      </c>
      <c r="N362" s="234" t="s">
        <v>37</v>
      </c>
      <c r="O362" s="94"/>
      <c r="P362" s="235">
        <f>O362*H362</f>
        <v>0</v>
      </c>
      <c r="Q362" s="235">
        <v>0</v>
      </c>
      <c r="R362" s="235">
        <f>Q362*H362</f>
        <v>0</v>
      </c>
      <c r="S362" s="235">
        <v>0</v>
      </c>
      <c r="T362" s="236">
        <f>S362*H362</f>
        <v>0</v>
      </c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R362" s="237" t="s">
        <v>184</v>
      </c>
      <c r="AT362" s="237" t="s">
        <v>156</v>
      </c>
      <c r="AU362" s="237" t="s">
        <v>161</v>
      </c>
      <c r="AY362" s="14" t="s">
        <v>154</v>
      </c>
      <c r="BE362" s="238">
        <f>IF(N362="základná",J362,0)</f>
        <v>0</v>
      </c>
      <c r="BF362" s="238">
        <f>IF(N362="znížená",J362,0)</f>
        <v>0</v>
      </c>
      <c r="BG362" s="238">
        <f>IF(N362="zákl. prenesená",J362,0)</f>
        <v>0</v>
      </c>
      <c r="BH362" s="238">
        <f>IF(N362="zníž. prenesená",J362,0)</f>
        <v>0</v>
      </c>
      <c r="BI362" s="238">
        <f>IF(N362="nulová",J362,0)</f>
        <v>0</v>
      </c>
      <c r="BJ362" s="14" t="s">
        <v>161</v>
      </c>
      <c r="BK362" s="239">
        <f>ROUND(I362*H362,3)</f>
        <v>0</v>
      </c>
      <c r="BL362" s="14" t="s">
        <v>184</v>
      </c>
      <c r="BM362" s="237" t="s">
        <v>1056</v>
      </c>
    </row>
    <row r="363" s="2" customFormat="1" ht="16.5" customHeight="1">
      <c r="A363" s="35"/>
      <c r="B363" s="36"/>
      <c r="C363" s="240" t="s">
        <v>699</v>
      </c>
      <c r="D363" s="240" t="s">
        <v>195</v>
      </c>
      <c r="E363" s="241" t="s">
        <v>1057</v>
      </c>
      <c r="F363" s="242" t="s">
        <v>1058</v>
      </c>
      <c r="G363" s="243" t="s">
        <v>309</v>
      </c>
      <c r="H363" s="244">
        <v>282.81</v>
      </c>
      <c r="I363" s="245"/>
      <c r="J363" s="244">
        <f>ROUND(I363*H363,3)</f>
        <v>0</v>
      </c>
      <c r="K363" s="246"/>
      <c r="L363" s="247"/>
      <c r="M363" s="248" t="s">
        <v>1</v>
      </c>
      <c r="N363" s="249" t="s">
        <v>37</v>
      </c>
      <c r="O363" s="94"/>
      <c r="P363" s="235">
        <f>O363*H363</f>
        <v>0</v>
      </c>
      <c r="Q363" s="235">
        <v>0</v>
      </c>
      <c r="R363" s="235">
        <f>Q363*H363</f>
        <v>0</v>
      </c>
      <c r="S363" s="235">
        <v>0</v>
      </c>
      <c r="T363" s="236">
        <f>S363*H363</f>
        <v>0</v>
      </c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R363" s="237" t="s">
        <v>213</v>
      </c>
      <c r="AT363" s="237" t="s">
        <v>195</v>
      </c>
      <c r="AU363" s="237" t="s">
        <v>161</v>
      </c>
      <c r="AY363" s="14" t="s">
        <v>154</v>
      </c>
      <c r="BE363" s="238">
        <f>IF(N363="základná",J363,0)</f>
        <v>0</v>
      </c>
      <c r="BF363" s="238">
        <f>IF(N363="znížená",J363,0)</f>
        <v>0</v>
      </c>
      <c r="BG363" s="238">
        <f>IF(N363="zákl. prenesená",J363,0)</f>
        <v>0</v>
      </c>
      <c r="BH363" s="238">
        <f>IF(N363="zníž. prenesená",J363,0)</f>
        <v>0</v>
      </c>
      <c r="BI363" s="238">
        <f>IF(N363="nulová",J363,0)</f>
        <v>0</v>
      </c>
      <c r="BJ363" s="14" t="s">
        <v>161</v>
      </c>
      <c r="BK363" s="239">
        <f>ROUND(I363*H363,3)</f>
        <v>0</v>
      </c>
      <c r="BL363" s="14" t="s">
        <v>184</v>
      </c>
      <c r="BM363" s="237" t="s">
        <v>1059</v>
      </c>
    </row>
    <row r="364" s="2" customFormat="1" ht="16.5" customHeight="1">
      <c r="A364" s="35"/>
      <c r="B364" s="36"/>
      <c r="C364" s="226" t="s">
        <v>1060</v>
      </c>
      <c r="D364" s="226" t="s">
        <v>156</v>
      </c>
      <c r="E364" s="227" t="s">
        <v>1061</v>
      </c>
      <c r="F364" s="228" t="s">
        <v>1062</v>
      </c>
      <c r="G364" s="229" t="s">
        <v>309</v>
      </c>
      <c r="H364" s="230">
        <v>97.5</v>
      </c>
      <c r="I364" s="231"/>
      <c r="J364" s="230">
        <f>ROUND(I364*H364,3)</f>
        <v>0</v>
      </c>
      <c r="K364" s="232"/>
      <c r="L364" s="41"/>
      <c r="M364" s="233" t="s">
        <v>1</v>
      </c>
      <c r="N364" s="234" t="s">
        <v>37</v>
      </c>
      <c r="O364" s="94"/>
      <c r="P364" s="235">
        <f>O364*H364</f>
        <v>0</v>
      </c>
      <c r="Q364" s="235">
        <v>0</v>
      </c>
      <c r="R364" s="235">
        <f>Q364*H364</f>
        <v>0</v>
      </c>
      <c r="S364" s="235">
        <v>0</v>
      </c>
      <c r="T364" s="236">
        <f>S364*H364</f>
        <v>0</v>
      </c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R364" s="237" t="s">
        <v>184</v>
      </c>
      <c r="AT364" s="237" t="s">
        <v>156</v>
      </c>
      <c r="AU364" s="237" t="s">
        <v>161</v>
      </c>
      <c r="AY364" s="14" t="s">
        <v>154</v>
      </c>
      <c r="BE364" s="238">
        <f>IF(N364="základná",J364,0)</f>
        <v>0</v>
      </c>
      <c r="BF364" s="238">
        <f>IF(N364="znížená",J364,0)</f>
        <v>0</v>
      </c>
      <c r="BG364" s="238">
        <f>IF(N364="zákl. prenesená",J364,0)</f>
        <v>0</v>
      </c>
      <c r="BH364" s="238">
        <f>IF(N364="zníž. prenesená",J364,0)</f>
        <v>0</v>
      </c>
      <c r="BI364" s="238">
        <f>IF(N364="nulová",J364,0)</f>
        <v>0</v>
      </c>
      <c r="BJ364" s="14" t="s">
        <v>161</v>
      </c>
      <c r="BK364" s="239">
        <f>ROUND(I364*H364,3)</f>
        <v>0</v>
      </c>
      <c r="BL364" s="14" t="s">
        <v>184</v>
      </c>
      <c r="BM364" s="237" t="s">
        <v>1063</v>
      </c>
    </row>
    <row r="365" s="2" customFormat="1" ht="16.5" customHeight="1">
      <c r="A365" s="35"/>
      <c r="B365" s="36"/>
      <c r="C365" s="240" t="s">
        <v>703</v>
      </c>
      <c r="D365" s="240" t="s">
        <v>195</v>
      </c>
      <c r="E365" s="241" t="s">
        <v>1057</v>
      </c>
      <c r="F365" s="242" t="s">
        <v>1058</v>
      </c>
      <c r="G365" s="243" t="s">
        <v>309</v>
      </c>
      <c r="H365" s="244">
        <v>102.375</v>
      </c>
      <c r="I365" s="245"/>
      <c r="J365" s="244">
        <f>ROUND(I365*H365,3)</f>
        <v>0</v>
      </c>
      <c r="K365" s="246"/>
      <c r="L365" s="247"/>
      <c r="M365" s="248" t="s">
        <v>1</v>
      </c>
      <c r="N365" s="249" t="s">
        <v>37</v>
      </c>
      <c r="O365" s="94"/>
      <c r="P365" s="235">
        <f>O365*H365</f>
        <v>0</v>
      </c>
      <c r="Q365" s="235">
        <v>0</v>
      </c>
      <c r="R365" s="235">
        <f>Q365*H365</f>
        <v>0</v>
      </c>
      <c r="S365" s="235">
        <v>0</v>
      </c>
      <c r="T365" s="236">
        <f>S365*H365</f>
        <v>0</v>
      </c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R365" s="237" t="s">
        <v>213</v>
      </c>
      <c r="AT365" s="237" t="s">
        <v>195</v>
      </c>
      <c r="AU365" s="237" t="s">
        <v>161</v>
      </c>
      <c r="AY365" s="14" t="s">
        <v>154</v>
      </c>
      <c r="BE365" s="238">
        <f>IF(N365="základná",J365,0)</f>
        <v>0</v>
      </c>
      <c r="BF365" s="238">
        <f>IF(N365="znížená",J365,0)</f>
        <v>0</v>
      </c>
      <c r="BG365" s="238">
        <f>IF(N365="zákl. prenesená",J365,0)</f>
        <v>0</v>
      </c>
      <c r="BH365" s="238">
        <f>IF(N365="zníž. prenesená",J365,0)</f>
        <v>0</v>
      </c>
      <c r="BI365" s="238">
        <f>IF(N365="nulová",J365,0)</f>
        <v>0</v>
      </c>
      <c r="BJ365" s="14" t="s">
        <v>161</v>
      </c>
      <c r="BK365" s="239">
        <f>ROUND(I365*H365,3)</f>
        <v>0</v>
      </c>
      <c r="BL365" s="14" t="s">
        <v>184</v>
      </c>
      <c r="BM365" s="237" t="s">
        <v>1064</v>
      </c>
    </row>
    <row r="366" s="2" customFormat="1" ht="24.15" customHeight="1">
      <c r="A366" s="35"/>
      <c r="B366" s="36"/>
      <c r="C366" s="226" t="s">
        <v>1065</v>
      </c>
      <c r="D366" s="226" t="s">
        <v>156</v>
      </c>
      <c r="E366" s="227" t="s">
        <v>1066</v>
      </c>
      <c r="F366" s="228" t="s">
        <v>1067</v>
      </c>
      <c r="G366" s="229" t="s">
        <v>167</v>
      </c>
      <c r="H366" s="230">
        <v>103.45</v>
      </c>
      <c r="I366" s="231"/>
      <c r="J366" s="230">
        <f>ROUND(I366*H366,3)</f>
        <v>0</v>
      </c>
      <c r="K366" s="232"/>
      <c r="L366" s="41"/>
      <c r="M366" s="233" t="s">
        <v>1</v>
      </c>
      <c r="N366" s="234" t="s">
        <v>37</v>
      </c>
      <c r="O366" s="94"/>
      <c r="P366" s="235">
        <f>O366*H366</f>
        <v>0</v>
      </c>
      <c r="Q366" s="235">
        <v>0</v>
      </c>
      <c r="R366" s="235">
        <f>Q366*H366</f>
        <v>0</v>
      </c>
      <c r="S366" s="235">
        <v>0</v>
      </c>
      <c r="T366" s="236">
        <f>S366*H366</f>
        <v>0</v>
      </c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R366" s="237" t="s">
        <v>184</v>
      </c>
      <c r="AT366" s="237" t="s">
        <v>156</v>
      </c>
      <c r="AU366" s="237" t="s">
        <v>161</v>
      </c>
      <c r="AY366" s="14" t="s">
        <v>154</v>
      </c>
      <c r="BE366" s="238">
        <f>IF(N366="základná",J366,0)</f>
        <v>0</v>
      </c>
      <c r="BF366" s="238">
        <f>IF(N366="znížená",J366,0)</f>
        <v>0</v>
      </c>
      <c r="BG366" s="238">
        <f>IF(N366="zákl. prenesená",J366,0)</f>
        <v>0</v>
      </c>
      <c r="BH366" s="238">
        <f>IF(N366="zníž. prenesená",J366,0)</f>
        <v>0</v>
      </c>
      <c r="BI366" s="238">
        <f>IF(N366="nulová",J366,0)</f>
        <v>0</v>
      </c>
      <c r="BJ366" s="14" t="s">
        <v>161</v>
      </c>
      <c r="BK366" s="239">
        <f>ROUND(I366*H366,3)</f>
        <v>0</v>
      </c>
      <c r="BL366" s="14" t="s">
        <v>184</v>
      </c>
      <c r="BM366" s="237" t="s">
        <v>1068</v>
      </c>
    </row>
    <row r="367" s="2" customFormat="1" ht="16.5" customHeight="1">
      <c r="A367" s="35"/>
      <c r="B367" s="36"/>
      <c r="C367" s="240" t="s">
        <v>704</v>
      </c>
      <c r="D367" s="240" t="s">
        <v>195</v>
      </c>
      <c r="E367" s="241" t="s">
        <v>1069</v>
      </c>
      <c r="F367" s="242" t="s">
        <v>1070</v>
      </c>
      <c r="G367" s="243" t="s">
        <v>167</v>
      </c>
      <c r="H367" s="244">
        <v>111.88200000000001</v>
      </c>
      <c r="I367" s="245"/>
      <c r="J367" s="244">
        <f>ROUND(I367*H367,3)</f>
        <v>0</v>
      </c>
      <c r="K367" s="246"/>
      <c r="L367" s="247"/>
      <c r="M367" s="248" t="s">
        <v>1</v>
      </c>
      <c r="N367" s="249" t="s">
        <v>37</v>
      </c>
      <c r="O367" s="94"/>
      <c r="P367" s="235">
        <f>O367*H367</f>
        <v>0</v>
      </c>
      <c r="Q367" s="235">
        <v>0</v>
      </c>
      <c r="R367" s="235">
        <f>Q367*H367</f>
        <v>0</v>
      </c>
      <c r="S367" s="235">
        <v>0</v>
      </c>
      <c r="T367" s="236">
        <f>S367*H367</f>
        <v>0</v>
      </c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R367" s="237" t="s">
        <v>213</v>
      </c>
      <c r="AT367" s="237" t="s">
        <v>195</v>
      </c>
      <c r="AU367" s="237" t="s">
        <v>161</v>
      </c>
      <c r="AY367" s="14" t="s">
        <v>154</v>
      </c>
      <c r="BE367" s="238">
        <f>IF(N367="základná",J367,0)</f>
        <v>0</v>
      </c>
      <c r="BF367" s="238">
        <f>IF(N367="znížená",J367,0)</f>
        <v>0</v>
      </c>
      <c r="BG367" s="238">
        <f>IF(N367="zákl. prenesená",J367,0)</f>
        <v>0</v>
      </c>
      <c r="BH367" s="238">
        <f>IF(N367="zníž. prenesená",J367,0)</f>
        <v>0</v>
      </c>
      <c r="BI367" s="238">
        <f>IF(N367="nulová",J367,0)</f>
        <v>0</v>
      </c>
      <c r="BJ367" s="14" t="s">
        <v>161</v>
      </c>
      <c r="BK367" s="239">
        <f>ROUND(I367*H367,3)</f>
        <v>0</v>
      </c>
      <c r="BL367" s="14" t="s">
        <v>184</v>
      </c>
      <c r="BM367" s="237" t="s">
        <v>1071</v>
      </c>
    </row>
    <row r="368" s="2" customFormat="1" ht="24.15" customHeight="1">
      <c r="A368" s="35"/>
      <c r="B368" s="36"/>
      <c r="C368" s="226" t="s">
        <v>1072</v>
      </c>
      <c r="D368" s="226" t="s">
        <v>156</v>
      </c>
      <c r="E368" s="227" t="s">
        <v>1073</v>
      </c>
      <c r="F368" s="228" t="s">
        <v>1074</v>
      </c>
      <c r="G368" s="229" t="s">
        <v>167</v>
      </c>
      <c r="H368" s="230">
        <v>436.06</v>
      </c>
      <c r="I368" s="231"/>
      <c r="J368" s="230">
        <f>ROUND(I368*H368,3)</f>
        <v>0</v>
      </c>
      <c r="K368" s="232"/>
      <c r="L368" s="41"/>
      <c r="M368" s="233" t="s">
        <v>1</v>
      </c>
      <c r="N368" s="234" t="s">
        <v>37</v>
      </c>
      <c r="O368" s="94"/>
      <c r="P368" s="235">
        <f>O368*H368</f>
        <v>0</v>
      </c>
      <c r="Q368" s="235">
        <v>0</v>
      </c>
      <c r="R368" s="235">
        <f>Q368*H368</f>
        <v>0</v>
      </c>
      <c r="S368" s="235">
        <v>0</v>
      </c>
      <c r="T368" s="236">
        <f>S368*H368</f>
        <v>0</v>
      </c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R368" s="237" t="s">
        <v>184</v>
      </c>
      <c r="AT368" s="237" t="s">
        <v>156</v>
      </c>
      <c r="AU368" s="237" t="s">
        <v>161</v>
      </c>
      <c r="AY368" s="14" t="s">
        <v>154</v>
      </c>
      <c r="BE368" s="238">
        <f>IF(N368="základná",J368,0)</f>
        <v>0</v>
      </c>
      <c r="BF368" s="238">
        <f>IF(N368="znížená",J368,0)</f>
        <v>0</v>
      </c>
      <c r="BG368" s="238">
        <f>IF(N368="zákl. prenesená",J368,0)</f>
        <v>0</v>
      </c>
      <c r="BH368" s="238">
        <f>IF(N368="zníž. prenesená",J368,0)</f>
        <v>0</v>
      </c>
      <c r="BI368" s="238">
        <f>IF(N368="nulová",J368,0)</f>
        <v>0</v>
      </c>
      <c r="BJ368" s="14" t="s">
        <v>161</v>
      </c>
      <c r="BK368" s="239">
        <f>ROUND(I368*H368,3)</f>
        <v>0</v>
      </c>
      <c r="BL368" s="14" t="s">
        <v>184</v>
      </c>
      <c r="BM368" s="237" t="s">
        <v>1075</v>
      </c>
    </row>
    <row r="369" s="2" customFormat="1" ht="16.5" customHeight="1">
      <c r="A369" s="35"/>
      <c r="B369" s="36"/>
      <c r="C369" s="240" t="s">
        <v>709</v>
      </c>
      <c r="D369" s="240" t="s">
        <v>195</v>
      </c>
      <c r="E369" s="241" t="s">
        <v>1076</v>
      </c>
      <c r="F369" s="242" t="s">
        <v>1077</v>
      </c>
      <c r="G369" s="243" t="s">
        <v>167</v>
      </c>
      <c r="H369" s="244">
        <v>471.59899999999999</v>
      </c>
      <c r="I369" s="245"/>
      <c r="J369" s="244">
        <f>ROUND(I369*H369,3)</f>
        <v>0</v>
      </c>
      <c r="K369" s="246"/>
      <c r="L369" s="247"/>
      <c r="M369" s="248" t="s">
        <v>1</v>
      </c>
      <c r="N369" s="249" t="s">
        <v>37</v>
      </c>
      <c r="O369" s="94"/>
      <c r="P369" s="235">
        <f>O369*H369</f>
        <v>0</v>
      </c>
      <c r="Q369" s="235">
        <v>0</v>
      </c>
      <c r="R369" s="235">
        <f>Q369*H369</f>
        <v>0</v>
      </c>
      <c r="S369" s="235">
        <v>0</v>
      </c>
      <c r="T369" s="236">
        <f>S369*H369</f>
        <v>0</v>
      </c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R369" s="237" t="s">
        <v>213</v>
      </c>
      <c r="AT369" s="237" t="s">
        <v>195</v>
      </c>
      <c r="AU369" s="237" t="s">
        <v>161</v>
      </c>
      <c r="AY369" s="14" t="s">
        <v>154</v>
      </c>
      <c r="BE369" s="238">
        <f>IF(N369="základná",J369,0)</f>
        <v>0</v>
      </c>
      <c r="BF369" s="238">
        <f>IF(N369="znížená",J369,0)</f>
        <v>0</v>
      </c>
      <c r="BG369" s="238">
        <f>IF(N369="zákl. prenesená",J369,0)</f>
        <v>0</v>
      </c>
      <c r="BH369" s="238">
        <f>IF(N369="zníž. prenesená",J369,0)</f>
        <v>0</v>
      </c>
      <c r="BI369" s="238">
        <f>IF(N369="nulová",J369,0)</f>
        <v>0</v>
      </c>
      <c r="BJ369" s="14" t="s">
        <v>161</v>
      </c>
      <c r="BK369" s="239">
        <f>ROUND(I369*H369,3)</f>
        <v>0</v>
      </c>
      <c r="BL369" s="14" t="s">
        <v>184</v>
      </c>
      <c r="BM369" s="237" t="s">
        <v>1078</v>
      </c>
    </row>
    <row r="370" s="2" customFormat="1" ht="24.15" customHeight="1">
      <c r="A370" s="35"/>
      <c r="B370" s="36"/>
      <c r="C370" s="226" t="s">
        <v>1079</v>
      </c>
      <c r="D370" s="226" t="s">
        <v>156</v>
      </c>
      <c r="E370" s="227" t="s">
        <v>1080</v>
      </c>
      <c r="F370" s="228" t="s">
        <v>1081</v>
      </c>
      <c r="G370" s="229" t="s">
        <v>167</v>
      </c>
      <c r="H370" s="230">
        <v>436.06</v>
      </c>
      <c r="I370" s="231"/>
      <c r="J370" s="230">
        <f>ROUND(I370*H370,3)</f>
        <v>0</v>
      </c>
      <c r="K370" s="232"/>
      <c r="L370" s="41"/>
      <c r="M370" s="233" t="s">
        <v>1</v>
      </c>
      <c r="N370" s="234" t="s">
        <v>37</v>
      </c>
      <c r="O370" s="94"/>
      <c r="P370" s="235">
        <f>O370*H370</f>
        <v>0</v>
      </c>
      <c r="Q370" s="235">
        <v>0</v>
      </c>
      <c r="R370" s="235">
        <f>Q370*H370</f>
        <v>0</v>
      </c>
      <c r="S370" s="235">
        <v>0</v>
      </c>
      <c r="T370" s="236">
        <f>S370*H370</f>
        <v>0</v>
      </c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R370" s="237" t="s">
        <v>184</v>
      </c>
      <c r="AT370" s="237" t="s">
        <v>156</v>
      </c>
      <c r="AU370" s="237" t="s">
        <v>161</v>
      </c>
      <c r="AY370" s="14" t="s">
        <v>154</v>
      </c>
      <c r="BE370" s="238">
        <f>IF(N370="základná",J370,0)</f>
        <v>0</v>
      </c>
      <c r="BF370" s="238">
        <f>IF(N370="znížená",J370,0)</f>
        <v>0</v>
      </c>
      <c r="BG370" s="238">
        <f>IF(N370="zákl. prenesená",J370,0)</f>
        <v>0</v>
      </c>
      <c r="BH370" s="238">
        <f>IF(N370="zníž. prenesená",J370,0)</f>
        <v>0</v>
      </c>
      <c r="BI370" s="238">
        <f>IF(N370="nulová",J370,0)</f>
        <v>0</v>
      </c>
      <c r="BJ370" s="14" t="s">
        <v>161</v>
      </c>
      <c r="BK370" s="239">
        <f>ROUND(I370*H370,3)</f>
        <v>0</v>
      </c>
      <c r="BL370" s="14" t="s">
        <v>184</v>
      </c>
      <c r="BM370" s="237" t="s">
        <v>1082</v>
      </c>
    </row>
    <row r="371" s="2" customFormat="1" ht="24.15" customHeight="1">
      <c r="A371" s="35"/>
      <c r="B371" s="36"/>
      <c r="C371" s="240" t="s">
        <v>712</v>
      </c>
      <c r="D371" s="240" t="s">
        <v>195</v>
      </c>
      <c r="E371" s="241" t="s">
        <v>1083</v>
      </c>
      <c r="F371" s="242" t="s">
        <v>1084</v>
      </c>
      <c r="G371" s="243" t="s">
        <v>167</v>
      </c>
      <c r="H371" s="244">
        <v>471.59899999999999</v>
      </c>
      <c r="I371" s="245"/>
      <c r="J371" s="244">
        <f>ROUND(I371*H371,3)</f>
        <v>0</v>
      </c>
      <c r="K371" s="246"/>
      <c r="L371" s="247"/>
      <c r="M371" s="248" t="s">
        <v>1</v>
      </c>
      <c r="N371" s="249" t="s">
        <v>37</v>
      </c>
      <c r="O371" s="94"/>
      <c r="P371" s="235">
        <f>O371*H371</f>
        <v>0</v>
      </c>
      <c r="Q371" s="235">
        <v>0</v>
      </c>
      <c r="R371" s="235">
        <f>Q371*H371</f>
        <v>0</v>
      </c>
      <c r="S371" s="235">
        <v>0</v>
      </c>
      <c r="T371" s="236">
        <f>S371*H371</f>
        <v>0</v>
      </c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R371" s="237" t="s">
        <v>213</v>
      </c>
      <c r="AT371" s="237" t="s">
        <v>195</v>
      </c>
      <c r="AU371" s="237" t="s">
        <v>161</v>
      </c>
      <c r="AY371" s="14" t="s">
        <v>154</v>
      </c>
      <c r="BE371" s="238">
        <f>IF(N371="základná",J371,0)</f>
        <v>0</v>
      </c>
      <c r="BF371" s="238">
        <f>IF(N371="znížená",J371,0)</f>
        <v>0</v>
      </c>
      <c r="BG371" s="238">
        <f>IF(N371="zákl. prenesená",J371,0)</f>
        <v>0</v>
      </c>
      <c r="BH371" s="238">
        <f>IF(N371="zníž. prenesená",J371,0)</f>
        <v>0</v>
      </c>
      <c r="BI371" s="238">
        <f>IF(N371="nulová",J371,0)</f>
        <v>0</v>
      </c>
      <c r="BJ371" s="14" t="s">
        <v>161</v>
      </c>
      <c r="BK371" s="239">
        <f>ROUND(I371*H371,3)</f>
        <v>0</v>
      </c>
      <c r="BL371" s="14" t="s">
        <v>184</v>
      </c>
      <c r="BM371" s="237" t="s">
        <v>1085</v>
      </c>
    </row>
    <row r="372" s="2" customFormat="1" ht="24.15" customHeight="1">
      <c r="A372" s="35"/>
      <c r="B372" s="36"/>
      <c r="C372" s="226" t="s">
        <v>1086</v>
      </c>
      <c r="D372" s="226" t="s">
        <v>156</v>
      </c>
      <c r="E372" s="227" t="s">
        <v>1087</v>
      </c>
      <c r="F372" s="228" t="s">
        <v>1088</v>
      </c>
      <c r="G372" s="229" t="s">
        <v>708</v>
      </c>
      <c r="H372" s="231"/>
      <c r="I372" s="231"/>
      <c r="J372" s="230">
        <f>ROUND(I372*H372,3)</f>
        <v>0</v>
      </c>
      <c r="K372" s="232"/>
      <c r="L372" s="41"/>
      <c r="M372" s="233" t="s">
        <v>1</v>
      </c>
      <c r="N372" s="234" t="s">
        <v>37</v>
      </c>
      <c r="O372" s="94"/>
      <c r="P372" s="235">
        <f>O372*H372</f>
        <v>0</v>
      </c>
      <c r="Q372" s="235">
        <v>0</v>
      </c>
      <c r="R372" s="235">
        <f>Q372*H372</f>
        <v>0</v>
      </c>
      <c r="S372" s="235">
        <v>0</v>
      </c>
      <c r="T372" s="236">
        <f>S372*H372</f>
        <v>0</v>
      </c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R372" s="237" t="s">
        <v>184</v>
      </c>
      <c r="AT372" s="237" t="s">
        <v>156</v>
      </c>
      <c r="AU372" s="237" t="s">
        <v>161</v>
      </c>
      <c r="AY372" s="14" t="s">
        <v>154</v>
      </c>
      <c r="BE372" s="238">
        <f>IF(N372="základná",J372,0)</f>
        <v>0</v>
      </c>
      <c r="BF372" s="238">
        <f>IF(N372="znížená",J372,0)</f>
        <v>0</v>
      </c>
      <c r="BG372" s="238">
        <f>IF(N372="zákl. prenesená",J372,0)</f>
        <v>0</v>
      </c>
      <c r="BH372" s="238">
        <f>IF(N372="zníž. prenesená",J372,0)</f>
        <v>0</v>
      </c>
      <c r="BI372" s="238">
        <f>IF(N372="nulová",J372,0)</f>
        <v>0</v>
      </c>
      <c r="BJ372" s="14" t="s">
        <v>161</v>
      </c>
      <c r="BK372" s="239">
        <f>ROUND(I372*H372,3)</f>
        <v>0</v>
      </c>
      <c r="BL372" s="14" t="s">
        <v>184</v>
      </c>
      <c r="BM372" s="237" t="s">
        <v>1089</v>
      </c>
    </row>
    <row r="373" s="2" customFormat="1" ht="24.15" customHeight="1">
      <c r="A373" s="35"/>
      <c r="B373" s="36"/>
      <c r="C373" s="226" t="s">
        <v>717</v>
      </c>
      <c r="D373" s="226" t="s">
        <v>156</v>
      </c>
      <c r="E373" s="227" t="s">
        <v>1090</v>
      </c>
      <c r="F373" s="228" t="s">
        <v>1091</v>
      </c>
      <c r="G373" s="229" t="s">
        <v>708</v>
      </c>
      <c r="H373" s="231"/>
      <c r="I373" s="231"/>
      <c r="J373" s="230">
        <f>ROUND(I373*H373,3)</f>
        <v>0</v>
      </c>
      <c r="K373" s="232"/>
      <c r="L373" s="41"/>
      <c r="M373" s="233" t="s">
        <v>1</v>
      </c>
      <c r="N373" s="234" t="s">
        <v>37</v>
      </c>
      <c r="O373" s="94"/>
      <c r="P373" s="235">
        <f>O373*H373</f>
        <v>0</v>
      </c>
      <c r="Q373" s="235">
        <v>0</v>
      </c>
      <c r="R373" s="235">
        <f>Q373*H373</f>
        <v>0</v>
      </c>
      <c r="S373" s="235">
        <v>0</v>
      </c>
      <c r="T373" s="236">
        <f>S373*H373</f>
        <v>0</v>
      </c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R373" s="237" t="s">
        <v>184</v>
      </c>
      <c r="AT373" s="237" t="s">
        <v>156</v>
      </c>
      <c r="AU373" s="237" t="s">
        <v>161</v>
      </c>
      <c r="AY373" s="14" t="s">
        <v>154</v>
      </c>
      <c r="BE373" s="238">
        <f>IF(N373="základná",J373,0)</f>
        <v>0</v>
      </c>
      <c r="BF373" s="238">
        <f>IF(N373="znížená",J373,0)</f>
        <v>0</v>
      </c>
      <c r="BG373" s="238">
        <f>IF(N373="zákl. prenesená",J373,0)</f>
        <v>0</v>
      </c>
      <c r="BH373" s="238">
        <f>IF(N373="zníž. prenesená",J373,0)</f>
        <v>0</v>
      </c>
      <c r="BI373" s="238">
        <f>IF(N373="nulová",J373,0)</f>
        <v>0</v>
      </c>
      <c r="BJ373" s="14" t="s">
        <v>161</v>
      </c>
      <c r="BK373" s="239">
        <f>ROUND(I373*H373,3)</f>
        <v>0</v>
      </c>
      <c r="BL373" s="14" t="s">
        <v>184</v>
      </c>
      <c r="BM373" s="237" t="s">
        <v>1092</v>
      </c>
    </row>
    <row r="374" s="12" customFormat="1" ht="22.8" customHeight="1">
      <c r="A374" s="12"/>
      <c r="B374" s="210"/>
      <c r="C374" s="211"/>
      <c r="D374" s="212" t="s">
        <v>70</v>
      </c>
      <c r="E374" s="224" t="s">
        <v>1093</v>
      </c>
      <c r="F374" s="224" t="s">
        <v>1094</v>
      </c>
      <c r="G374" s="211"/>
      <c r="H374" s="211"/>
      <c r="I374" s="214"/>
      <c r="J374" s="225">
        <f>BK374</f>
        <v>0</v>
      </c>
      <c r="K374" s="211"/>
      <c r="L374" s="216"/>
      <c r="M374" s="217"/>
      <c r="N374" s="218"/>
      <c r="O374" s="218"/>
      <c r="P374" s="219">
        <f>SUM(P375:P378)</f>
        <v>0</v>
      </c>
      <c r="Q374" s="218"/>
      <c r="R374" s="219">
        <f>SUM(R375:R378)</f>
        <v>0</v>
      </c>
      <c r="S374" s="218"/>
      <c r="T374" s="220">
        <f>SUM(T375:T378)</f>
        <v>0</v>
      </c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R374" s="221" t="s">
        <v>161</v>
      </c>
      <c r="AT374" s="222" t="s">
        <v>70</v>
      </c>
      <c r="AU374" s="222" t="s">
        <v>79</v>
      </c>
      <c r="AY374" s="221" t="s">
        <v>154</v>
      </c>
      <c r="BK374" s="223">
        <f>SUM(BK375:BK378)</f>
        <v>0</v>
      </c>
    </row>
    <row r="375" s="2" customFormat="1" ht="24.15" customHeight="1">
      <c r="A375" s="35"/>
      <c r="B375" s="36"/>
      <c r="C375" s="226" t="s">
        <v>1095</v>
      </c>
      <c r="D375" s="226" t="s">
        <v>156</v>
      </c>
      <c r="E375" s="227" t="s">
        <v>1096</v>
      </c>
      <c r="F375" s="228" t="s">
        <v>1097</v>
      </c>
      <c r="G375" s="229" t="s">
        <v>167</v>
      </c>
      <c r="H375" s="230">
        <v>622.03499999999997</v>
      </c>
      <c r="I375" s="231"/>
      <c r="J375" s="230">
        <f>ROUND(I375*H375,3)</f>
        <v>0</v>
      </c>
      <c r="K375" s="232"/>
      <c r="L375" s="41"/>
      <c r="M375" s="233" t="s">
        <v>1</v>
      </c>
      <c r="N375" s="234" t="s">
        <v>37</v>
      </c>
      <c r="O375" s="94"/>
      <c r="P375" s="235">
        <f>O375*H375</f>
        <v>0</v>
      </c>
      <c r="Q375" s="235">
        <v>0</v>
      </c>
      <c r="R375" s="235">
        <f>Q375*H375</f>
        <v>0</v>
      </c>
      <c r="S375" s="235">
        <v>0</v>
      </c>
      <c r="T375" s="236">
        <f>S375*H375</f>
        <v>0</v>
      </c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R375" s="237" t="s">
        <v>184</v>
      </c>
      <c r="AT375" s="237" t="s">
        <v>156</v>
      </c>
      <c r="AU375" s="237" t="s">
        <v>161</v>
      </c>
      <c r="AY375" s="14" t="s">
        <v>154</v>
      </c>
      <c r="BE375" s="238">
        <f>IF(N375="základná",J375,0)</f>
        <v>0</v>
      </c>
      <c r="BF375" s="238">
        <f>IF(N375="znížená",J375,0)</f>
        <v>0</v>
      </c>
      <c r="BG375" s="238">
        <f>IF(N375="zákl. prenesená",J375,0)</f>
        <v>0</v>
      </c>
      <c r="BH375" s="238">
        <f>IF(N375="zníž. prenesená",J375,0)</f>
        <v>0</v>
      </c>
      <c r="BI375" s="238">
        <f>IF(N375="nulová",J375,0)</f>
        <v>0</v>
      </c>
      <c r="BJ375" s="14" t="s">
        <v>161</v>
      </c>
      <c r="BK375" s="239">
        <f>ROUND(I375*H375,3)</f>
        <v>0</v>
      </c>
      <c r="BL375" s="14" t="s">
        <v>184</v>
      </c>
      <c r="BM375" s="237" t="s">
        <v>1098</v>
      </c>
    </row>
    <row r="376" s="2" customFormat="1" ht="16.5" customHeight="1">
      <c r="A376" s="35"/>
      <c r="B376" s="36"/>
      <c r="C376" s="240" t="s">
        <v>720</v>
      </c>
      <c r="D376" s="240" t="s">
        <v>195</v>
      </c>
      <c r="E376" s="241" t="s">
        <v>1099</v>
      </c>
      <c r="F376" s="242" t="s">
        <v>1100</v>
      </c>
      <c r="G376" s="243" t="s">
        <v>167</v>
      </c>
      <c r="H376" s="244">
        <v>697.92399999999998</v>
      </c>
      <c r="I376" s="245"/>
      <c r="J376" s="244">
        <f>ROUND(I376*H376,3)</f>
        <v>0</v>
      </c>
      <c r="K376" s="246"/>
      <c r="L376" s="247"/>
      <c r="M376" s="248" t="s">
        <v>1</v>
      </c>
      <c r="N376" s="249" t="s">
        <v>37</v>
      </c>
      <c r="O376" s="94"/>
      <c r="P376" s="235">
        <f>O376*H376</f>
        <v>0</v>
      </c>
      <c r="Q376" s="235">
        <v>0</v>
      </c>
      <c r="R376" s="235">
        <f>Q376*H376</f>
        <v>0</v>
      </c>
      <c r="S376" s="235">
        <v>0</v>
      </c>
      <c r="T376" s="236">
        <f>S376*H376</f>
        <v>0</v>
      </c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R376" s="237" t="s">
        <v>213</v>
      </c>
      <c r="AT376" s="237" t="s">
        <v>195</v>
      </c>
      <c r="AU376" s="237" t="s">
        <v>161</v>
      </c>
      <c r="AY376" s="14" t="s">
        <v>154</v>
      </c>
      <c r="BE376" s="238">
        <f>IF(N376="základná",J376,0)</f>
        <v>0</v>
      </c>
      <c r="BF376" s="238">
        <f>IF(N376="znížená",J376,0)</f>
        <v>0</v>
      </c>
      <c r="BG376" s="238">
        <f>IF(N376="zákl. prenesená",J376,0)</f>
        <v>0</v>
      </c>
      <c r="BH376" s="238">
        <f>IF(N376="zníž. prenesená",J376,0)</f>
        <v>0</v>
      </c>
      <c r="BI376" s="238">
        <f>IF(N376="nulová",J376,0)</f>
        <v>0</v>
      </c>
      <c r="BJ376" s="14" t="s">
        <v>161</v>
      </c>
      <c r="BK376" s="239">
        <f>ROUND(I376*H376,3)</f>
        <v>0</v>
      </c>
      <c r="BL376" s="14" t="s">
        <v>184</v>
      </c>
      <c r="BM376" s="237" t="s">
        <v>1101</v>
      </c>
    </row>
    <row r="377" s="2" customFormat="1" ht="24.15" customHeight="1">
      <c r="A377" s="35"/>
      <c r="B377" s="36"/>
      <c r="C377" s="226" t="s">
        <v>1102</v>
      </c>
      <c r="D377" s="226" t="s">
        <v>156</v>
      </c>
      <c r="E377" s="227" t="s">
        <v>1103</v>
      </c>
      <c r="F377" s="228" t="s">
        <v>1104</v>
      </c>
      <c r="G377" s="229" t="s">
        <v>708</v>
      </c>
      <c r="H377" s="231"/>
      <c r="I377" s="231"/>
      <c r="J377" s="230">
        <f>ROUND(I377*H377,3)</f>
        <v>0</v>
      </c>
      <c r="K377" s="232"/>
      <c r="L377" s="41"/>
      <c r="M377" s="233" t="s">
        <v>1</v>
      </c>
      <c r="N377" s="234" t="s">
        <v>37</v>
      </c>
      <c r="O377" s="94"/>
      <c r="P377" s="235">
        <f>O377*H377</f>
        <v>0</v>
      </c>
      <c r="Q377" s="235">
        <v>0</v>
      </c>
      <c r="R377" s="235">
        <f>Q377*H377</f>
        <v>0</v>
      </c>
      <c r="S377" s="235">
        <v>0</v>
      </c>
      <c r="T377" s="236">
        <f>S377*H377</f>
        <v>0</v>
      </c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R377" s="237" t="s">
        <v>184</v>
      </c>
      <c r="AT377" s="237" t="s">
        <v>156</v>
      </c>
      <c r="AU377" s="237" t="s">
        <v>161</v>
      </c>
      <c r="AY377" s="14" t="s">
        <v>154</v>
      </c>
      <c r="BE377" s="238">
        <f>IF(N377="základná",J377,0)</f>
        <v>0</v>
      </c>
      <c r="BF377" s="238">
        <f>IF(N377="znížená",J377,0)</f>
        <v>0</v>
      </c>
      <c r="BG377" s="238">
        <f>IF(N377="zákl. prenesená",J377,0)</f>
        <v>0</v>
      </c>
      <c r="BH377" s="238">
        <f>IF(N377="zníž. prenesená",J377,0)</f>
        <v>0</v>
      </c>
      <c r="BI377" s="238">
        <f>IF(N377="nulová",J377,0)</f>
        <v>0</v>
      </c>
      <c r="BJ377" s="14" t="s">
        <v>161</v>
      </c>
      <c r="BK377" s="239">
        <f>ROUND(I377*H377,3)</f>
        <v>0</v>
      </c>
      <c r="BL377" s="14" t="s">
        <v>184</v>
      </c>
      <c r="BM377" s="237" t="s">
        <v>1105</v>
      </c>
    </row>
    <row r="378" s="2" customFormat="1" ht="24.15" customHeight="1">
      <c r="A378" s="35"/>
      <c r="B378" s="36"/>
      <c r="C378" s="226" t="s">
        <v>724</v>
      </c>
      <c r="D378" s="226" t="s">
        <v>156</v>
      </c>
      <c r="E378" s="227" t="s">
        <v>1106</v>
      </c>
      <c r="F378" s="228" t="s">
        <v>1107</v>
      </c>
      <c r="G378" s="229" t="s">
        <v>708</v>
      </c>
      <c r="H378" s="231"/>
      <c r="I378" s="231"/>
      <c r="J378" s="230">
        <f>ROUND(I378*H378,3)</f>
        <v>0</v>
      </c>
      <c r="K378" s="232"/>
      <c r="L378" s="41"/>
      <c r="M378" s="233" t="s">
        <v>1</v>
      </c>
      <c r="N378" s="234" t="s">
        <v>37</v>
      </c>
      <c r="O378" s="94"/>
      <c r="P378" s="235">
        <f>O378*H378</f>
        <v>0</v>
      </c>
      <c r="Q378" s="235">
        <v>0</v>
      </c>
      <c r="R378" s="235">
        <f>Q378*H378</f>
        <v>0</v>
      </c>
      <c r="S378" s="235">
        <v>0</v>
      </c>
      <c r="T378" s="236">
        <f>S378*H378</f>
        <v>0</v>
      </c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R378" s="237" t="s">
        <v>184</v>
      </c>
      <c r="AT378" s="237" t="s">
        <v>156</v>
      </c>
      <c r="AU378" s="237" t="s">
        <v>161</v>
      </c>
      <c r="AY378" s="14" t="s">
        <v>154</v>
      </c>
      <c r="BE378" s="238">
        <f>IF(N378="základná",J378,0)</f>
        <v>0</v>
      </c>
      <c r="BF378" s="238">
        <f>IF(N378="znížená",J378,0)</f>
        <v>0</v>
      </c>
      <c r="BG378" s="238">
        <f>IF(N378="zákl. prenesená",J378,0)</f>
        <v>0</v>
      </c>
      <c r="BH378" s="238">
        <f>IF(N378="zníž. prenesená",J378,0)</f>
        <v>0</v>
      </c>
      <c r="BI378" s="238">
        <f>IF(N378="nulová",J378,0)</f>
        <v>0</v>
      </c>
      <c r="BJ378" s="14" t="s">
        <v>161</v>
      </c>
      <c r="BK378" s="239">
        <f>ROUND(I378*H378,3)</f>
        <v>0</v>
      </c>
      <c r="BL378" s="14" t="s">
        <v>184</v>
      </c>
      <c r="BM378" s="237" t="s">
        <v>1108</v>
      </c>
    </row>
    <row r="379" s="12" customFormat="1" ht="22.8" customHeight="1">
      <c r="A379" s="12"/>
      <c r="B379" s="210"/>
      <c r="C379" s="211"/>
      <c r="D379" s="212" t="s">
        <v>70</v>
      </c>
      <c r="E379" s="224" t="s">
        <v>1109</v>
      </c>
      <c r="F379" s="224" t="s">
        <v>1110</v>
      </c>
      <c r="G379" s="211"/>
      <c r="H379" s="211"/>
      <c r="I379" s="214"/>
      <c r="J379" s="225">
        <f>BK379</f>
        <v>0</v>
      </c>
      <c r="K379" s="211"/>
      <c r="L379" s="216"/>
      <c r="M379" s="217"/>
      <c r="N379" s="218"/>
      <c r="O379" s="218"/>
      <c r="P379" s="219">
        <f>SUM(P380:P381)</f>
        <v>0</v>
      </c>
      <c r="Q379" s="218"/>
      <c r="R379" s="219">
        <f>SUM(R380:R381)</f>
        <v>0</v>
      </c>
      <c r="S379" s="218"/>
      <c r="T379" s="220">
        <f>SUM(T380:T381)</f>
        <v>0</v>
      </c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R379" s="221" t="s">
        <v>161</v>
      </c>
      <c r="AT379" s="222" t="s">
        <v>70</v>
      </c>
      <c r="AU379" s="222" t="s">
        <v>79</v>
      </c>
      <c r="AY379" s="221" t="s">
        <v>154</v>
      </c>
      <c r="BK379" s="223">
        <f>SUM(BK380:BK381)</f>
        <v>0</v>
      </c>
    </row>
    <row r="380" s="2" customFormat="1" ht="24.15" customHeight="1">
      <c r="A380" s="35"/>
      <c r="B380" s="36"/>
      <c r="C380" s="226" t="s">
        <v>1111</v>
      </c>
      <c r="D380" s="226" t="s">
        <v>156</v>
      </c>
      <c r="E380" s="227" t="s">
        <v>1112</v>
      </c>
      <c r="F380" s="228" t="s">
        <v>1113</v>
      </c>
      <c r="G380" s="229" t="s">
        <v>167</v>
      </c>
      <c r="H380" s="230">
        <v>2039.694</v>
      </c>
      <c r="I380" s="231"/>
      <c r="J380" s="230">
        <f>ROUND(I380*H380,3)</f>
        <v>0</v>
      </c>
      <c r="K380" s="232"/>
      <c r="L380" s="41"/>
      <c r="M380" s="233" t="s">
        <v>1</v>
      </c>
      <c r="N380" s="234" t="s">
        <v>37</v>
      </c>
      <c r="O380" s="94"/>
      <c r="P380" s="235">
        <f>O380*H380</f>
        <v>0</v>
      </c>
      <c r="Q380" s="235">
        <v>0</v>
      </c>
      <c r="R380" s="235">
        <f>Q380*H380</f>
        <v>0</v>
      </c>
      <c r="S380" s="235">
        <v>0</v>
      </c>
      <c r="T380" s="236">
        <f>S380*H380</f>
        <v>0</v>
      </c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R380" s="237" t="s">
        <v>184</v>
      </c>
      <c r="AT380" s="237" t="s">
        <v>156</v>
      </c>
      <c r="AU380" s="237" t="s">
        <v>161</v>
      </c>
      <c r="AY380" s="14" t="s">
        <v>154</v>
      </c>
      <c r="BE380" s="238">
        <f>IF(N380="základná",J380,0)</f>
        <v>0</v>
      </c>
      <c r="BF380" s="238">
        <f>IF(N380="znížená",J380,0)</f>
        <v>0</v>
      </c>
      <c r="BG380" s="238">
        <f>IF(N380="zákl. prenesená",J380,0)</f>
        <v>0</v>
      </c>
      <c r="BH380" s="238">
        <f>IF(N380="zníž. prenesená",J380,0)</f>
        <v>0</v>
      </c>
      <c r="BI380" s="238">
        <f>IF(N380="nulová",J380,0)</f>
        <v>0</v>
      </c>
      <c r="BJ380" s="14" t="s">
        <v>161</v>
      </c>
      <c r="BK380" s="239">
        <f>ROUND(I380*H380,3)</f>
        <v>0</v>
      </c>
      <c r="BL380" s="14" t="s">
        <v>184</v>
      </c>
      <c r="BM380" s="237" t="s">
        <v>1114</v>
      </c>
    </row>
    <row r="381" s="2" customFormat="1" ht="33" customHeight="1">
      <c r="A381" s="35"/>
      <c r="B381" s="36"/>
      <c r="C381" s="226" t="s">
        <v>727</v>
      </c>
      <c r="D381" s="226" t="s">
        <v>156</v>
      </c>
      <c r="E381" s="227" t="s">
        <v>1115</v>
      </c>
      <c r="F381" s="228" t="s">
        <v>1116</v>
      </c>
      <c r="G381" s="229" t="s">
        <v>167</v>
      </c>
      <c r="H381" s="230">
        <v>2039.694</v>
      </c>
      <c r="I381" s="231"/>
      <c r="J381" s="230">
        <f>ROUND(I381*H381,3)</f>
        <v>0</v>
      </c>
      <c r="K381" s="232"/>
      <c r="L381" s="41"/>
      <c r="M381" s="233" t="s">
        <v>1</v>
      </c>
      <c r="N381" s="234" t="s">
        <v>37</v>
      </c>
      <c r="O381" s="94"/>
      <c r="P381" s="235">
        <f>O381*H381</f>
        <v>0</v>
      </c>
      <c r="Q381" s="235">
        <v>0</v>
      </c>
      <c r="R381" s="235">
        <f>Q381*H381</f>
        <v>0</v>
      </c>
      <c r="S381" s="235">
        <v>0</v>
      </c>
      <c r="T381" s="236">
        <f>S381*H381</f>
        <v>0</v>
      </c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R381" s="237" t="s">
        <v>184</v>
      </c>
      <c r="AT381" s="237" t="s">
        <v>156</v>
      </c>
      <c r="AU381" s="237" t="s">
        <v>161</v>
      </c>
      <c r="AY381" s="14" t="s">
        <v>154</v>
      </c>
      <c r="BE381" s="238">
        <f>IF(N381="základná",J381,0)</f>
        <v>0</v>
      </c>
      <c r="BF381" s="238">
        <f>IF(N381="znížená",J381,0)</f>
        <v>0</v>
      </c>
      <c r="BG381" s="238">
        <f>IF(N381="zákl. prenesená",J381,0)</f>
        <v>0</v>
      </c>
      <c r="BH381" s="238">
        <f>IF(N381="zníž. prenesená",J381,0)</f>
        <v>0</v>
      </c>
      <c r="BI381" s="238">
        <f>IF(N381="nulová",J381,0)</f>
        <v>0</v>
      </c>
      <c r="BJ381" s="14" t="s">
        <v>161</v>
      </c>
      <c r="BK381" s="239">
        <f>ROUND(I381*H381,3)</f>
        <v>0</v>
      </c>
      <c r="BL381" s="14" t="s">
        <v>184</v>
      </c>
      <c r="BM381" s="237" t="s">
        <v>1117</v>
      </c>
    </row>
    <row r="382" s="12" customFormat="1" ht="25.92" customHeight="1">
      <c r="A382" s="12"/>
      <c r="B382" s="210"/>
      <c r="C382" s="211"/>
      <c r="D382" s="212" t="s">
        <v>70</v>
      </c>
      <c r="E382" s="213" t="s">
        <v>195</v>
      </c>
      <c r="F382" s="213" t="s">
        <v>1118</v>
      </c>
      <c r="G382" s="211"/>
      <c r="H382" s="211"/>
      <c r="I382" s="214"/>
      <c r="J382" s="215">
        <f>BK382</f>
        <v>0</v>
      </c>
      <c r="K382" s="211"/>
      <c r="L382" s="216"/>
      <c r="M382" s="217"/>
      <c r="N382" s="218"/>
      <c r="O382" s="218"/>
      <c r="P382" s="219">
        <f>P383</f>
        <v>0</v>
      </c>
      <c r="Q382" s="218"/>
      <c r="R382" s="219">
        <f>R383</f>
        <v>0</v>
      </c>
      <c r="S382" s="218"/>
      <c r="T382" s="220">
        <f>T383</f>
        <v>0</v>
      </c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R382" s="221" t="s">
        <v>164</v>
      </c>
      <c r="AT382" s="222" t="s">
        <v>70</v>
      </c>
      <c r="AU382" s="222" t="s">
        <v>71</v>
      </c>
      <c r="AY382" s="221" t="s">
        <v>154</v>
      </c>
      <c r="BK382" s="223">
        <f>BK383</f>
        <v>0</v>
      </c>
    </row>
    <row r="383" s="12" customFormat="1" ht="22.8" customHeight="1">
      <c r="A383" s="12"/>
      <c r="B383" s="210"/>
      <c r="C383" s="211"/>
      <c r="D383" s="212" t="s">
        <v>70</v>
      </c>
      <c r="E383" s="224" t="s">
        <v>1119</v>
      </c>
      <c r="F383" s="224" t="s">
        <v>1120</v>
      </c>
      <c r="G383" s="211"/>
      <c r="H383" s="211"/>
      <c r="I383" s="214"/>
      <c r="J383" s="225">
        <f>BK383</f>
        <v>0</v>
      </c>
      <c r="K383" s="211"/>
      <c r="L383" s="216"/>
      <c r="M383" s="217"/>
      <c r="N383" s="218"/>
      <c r="O383" s="218"/>
      <c r="P383" s="219">
        <f>P384</f>
        <v>0</v>
      </c>
      <c r="Q383" s="218"/>
      <c r="R383" s="219">
        <f>R384</f>
        <v>0</v>
      </c>
      <c r="S383" s="218"/>
      <c r="T383" s="220">
        <f>T384</f>
        <v>0</v>
      </c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R383" s="221" t="s">
        <v>164</v>
      </c>
      <c r="AT383" s="222" t="s">
        <v>70</v>
      </c>
      <c r="AU383" s="222" t="s">
        <v>79</v>
      </c>
      <c r="AY383" s="221" t="s">
        <v>154</v>
      </c>
      <c r="BK383" s="223">
        <f>BK384</f>
        <v>0</v>
      </c>
    </row>
    <row r="384" s="2" customFormat="1" ht="16.5" customHeight="1">
      <c r="A384" s="35"/>
      <c r="B384" s="36"/>
      <c r="C384" s="226" t="s">
        <v>1121</v>
      </c>
      <c r="D384" s="226" t="s">
        <v>156</v>
      </c>
      <c r="E384" s="227" t="s">
        <v>1122</v>
      </c>
      <c r="F384" s="228" t="s">
        <v>1123</v>
      </c>
      <c r="G384" s="229" t="s">
        <v>797</v>
      </c>
      <c r="H384" s="230">
        <v>1</v>
      </c>
      <c r="I384" s="231"/>
      <c r="J384" s="230">
        <f>ROUND(I384*H384,3)</f>
        <v>0</v>
      </c>
      <c r="K384" s="232"/>
      <c r="L384" s="41"/>
      <c r="M384" s="233" t="s">
        <v>1</v>
      </c>
      <c r="N384" s="234" t="s">
        <v>37</v>
      </c>
      <c r="O384" s="94"/>
      <c r="P384" s="235">
        <f>O384*H384</f>
        <v>0</v>
      </c>
      <c r="Q384" s="235">
        <v>0</v>
      </c>
      <c r="R384" s="235">
        <f>Q384*H384</f>
        <v>0</v>
      </c>
      <c r="S384" s="235">
        <v>0</v>
      </c>
      <c r="T384" s="236">
        <f>S384*H384</f>
        <v>0</v>
      </c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R384" s="237" t="s">
        <v>270</v>
      </c>
      <c r="AT384" s="237" t="s">
        <v>156</v>
      </c>
      <c r="AU384" s="237" t="s">
        <v>161</v>
      </c>
      <c r="AY384" s="14" t="s">
        <v>154</v>
      </c>
      <c r="BE384" s="238">
        <f>IF(N384="základná",J384,0)</f>
        <v>0</v>
      </c>
      <c r="BF384" s="238">
        <f>IF(N384="znížená",J384,0)</f>
        <v>0</v>
      </c>
      <c r="BG384" s="238">
        <f>IF(N384="zákl. prenesená",J384,0)</f>
        <v>0</v>
      </c>
      <c r="BH384" s="238">
        <f>IF(N384="zníž. prenesená",J384,0)</f>
        <v>0</v>
      </c>
      <c r="BI384" s="238">
        <f>IF(N384="nulová",J384,0)</f>
        <v>0</v>
      </c>
      <c r="BJ384" s="14" t="s">
        <v>161</v>
      </c>
      <c r="BK384" s="239">
        <f>ROUND(I384*H384,3)</f>
        <v>0</v>
      </c>
      <c r="BL384" s="14" t="s">
        <v>270</v>
      </c>
      <c r="BM384" s="237" t="s">
        <v>1124</v>
      </c>
    </row>
    <row r="385" s="12" customFormat="1" ht="25.92" customHeight="1">
      <c r="A385" s="12"/>
      <c r="B385" s="210"/>
      <c r="C385" s="211"/>
      <c r="D385" s="212" t="s">
        <v>70</v>
      </c>
      <c r="E385" s="213" t="s">
        <v>1125</v>
      </c>
      <c r="F385" s="213" t="s">
        <v>1126</v>
      </c>
      <c r="G385" s="211"/>
      <c r="H385" s="211"/>
      <c r="I385" s="214"/>
      <c r="J385" s="215">
        <f>BK385</f>
        <v>0</v>
      </c>
      <c r="K385" s="211"/>
      <c r="L385" s="216"/>
      <c r="M385" s="217"/>
      <c r="N385" s="218"/>
      <c r="O385" s="218"/>
      <c r="P385" s="219">
        <f>SUM(P386:P387)</f>
        <v>0</v>
      </c>
      <c r="Q385" s="218"/>
      <c r="R385" s="219">
        <f>SUM(R386:R387)</f>
        <v>0</v>
      </c>
      <c r="S385" s="218"/>
      <c r="T385" s="220">
        <f>SUM(T386:T387)</f>
        <v>0</v>
      </c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R385" s="221" t="s">
        <v>160</v>
      </c>
      <c r="AT385" s="222" t="s">
        <v>70</v>
      </c>
      <c r="AU385" s="222" t="s">
        <v>71</v>
      </c>
      <c r="AY385" s="221" t="s">
        <v>154</v>
      </c>
      <c r="BK385" s="223">
        <f>SUM(BK386:BK387)</f>
        <v>0</v>
      </c>
    </row>
    <row r="386" s="2" customFormat="1" ht="21.75" customHeight="1">
      <c r="A386" s="35"/>
      <c r="B386" s="36"/>
      <c r="C386" s="226" t="s">
        <v>731</v>
      </c>
      <c r="D386" s="226" t="s">
        <v>156</v>
      </c>
      <c r="E386" s="227" t="s">
        <v>1127</v>
      </c>
      <c r="F386" s="228" t="s">
        <v>1128</v>
      </c>
      <c r="G386" s="229" t="s">
        <v>262</v>
      </c>
      <c r="H386" s="230">
        <v>5</v>
      </c>
      <c r="I386" s="231"/>
      <c r="J386" s="230">
        <f>ROUND(I386*H386,3)</f>
        <v>0</v>
      </c>
      <c r="K386" s="232"/>
      <c r="L386" s="41"/>
      <c r="M386" s="233" t="s">
        <v>1</v>
      </c>
      <c r="N386" s="234" t="s">
        <v>37</v>
      </c>
      <c r="O386" s="94"/>
      <c r="P386" s="235">
        <f>O386*H386</f>
        <v>0</v>
      </c>
      <c r="Q386" s="235">
        <v>0</v>
      </c>
      <c r="R386" s="235">
        <f>Q386*H386</f>
        <v>0</v>
      </c>
      <c r="S386" s="235">
        <v>0</v>
      </c>
      <c r="T386" s="236">
        <f>S386*H386</f>
        <v>0</v>
      </c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R386" s="237" t="s">
        <v>1129</v>
      </c>
      <c r="AT386" s="237" t="s">
        <v>156</v>
      </c>
      <c r="AU386" s="237" t="s">
        <v>79</v>
      </c>
      <c r="AY386" s="14" t="s">
        <v>154</v>
      </c>
      <c r="BE386" s="238">
        <f>IF(N386="základná",J386,0)</f>
        <v>0</v>
      </c>
      <c r="BF386" s="238">
        <f>IF(N386="znížená",J386,0)</f>
        <v>0</v>
      </c>
      <c r="BG386" s="238">
        <f>IF(N386="zákl. prenesená",J386,0)</f>
        <v>0</v>
      </c>
      <c r="BH386" s="238">
        <f>IF(N386="zníž. prenesená",J386,0)</f>
        <v>0</v>
      </c>
      <c r="BI386" s="238">
        <f>IF(N386="nulová",J386,0)</f>
        <v>0</v>
      </c>
      <c r="BJ386" s="14" t="s">
        <v>161</v>
      </c>
      <c r="BK386" s="239">
        <f>ROUND(I386*H386,3)</f>
        <v>0</v>
      </c>
      <c r="BL386" s="14" t="s">
        <v>1129</v>
      </c>
      <c r="BM386" s="237" t="s">
        <v>1130</v>
      </c>
    </row>
    <row r="387" s="2" customFormat="1" ht="24.15" customHeight="1">
      <c r="A387" s="35"/>
      <c r="B387" s="36"/>
      <c r="C387" s="226" t="s">
        <v>1131</v>
      </c>
      <c r="D387" s="226" t="s">
        <v>156</v>
      </c>
      <c r="E387" s="227" t="s">
        <v>1132</v>
      </c>
      <c r="F387" s="228" t="s">
        <v>1133</v>
      </c>
      <c r="G387" s="229" t="s">
        <v>262</v>
      </c>
      <c r="H387" s="230">
        <v>1</v>
      </c>
      <c r="I387" s="231"/>
      <c r="J387" s="230">
        <f>ROUND(I387*H387,3)</f>
        <v>0</v>
      </c>
      <c r="K387" s="232"/>
      <c r="L387" s="41"/>
      <c r="M387" s="250" t="s">
        <v>1</v>
      </c>
      <c r="N387" s="251" t="s">
        <v>37</v>
      </c>
      <c r="O387" s="252"/>
      <c r="P387" s="253">
        <f>O387*H387</f>
        <v>0</v>
      </c>
      <c r="Q387" s="253">
        <v>0</v>
      </c>
      <c r="R387" s="253">
        <f>Q387*H387</f>
        <v>0</v>
      </c>
      <c r="S387" s="253">
        <v>0</v>
      </c>
      <c r="T387" s="254">
        <f>S387*H387</f>
        <v>0</v>
      </c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R387" s="237" t="s">
        <v>1129</v>
      </c>
      <c r="AT387" s="237" t="s">
        <v>156</v>
      </c>
      <c r="AU387" s="237" t="s">
        <v>79</v>
      </c>
      <c r="AY387" s="14" t="s">
        <v>154</v>
      </c>
      <c r="BE387" s="238">
        <f>IF(N387="základná",J387,0)</f>
        <v>0</v>
      </c>
      <c r="BF387" s="238">
        <f>IF(N387="znížená",J387,0)</f>
        <v>0</v>
      </c>
      <c r="BG387" s="238">
        <f>IF(N387="zákl. prenesená",J387,0)</f>
        <v>0</v>
      </c>
      <c r="BH387" s="238">
        <f>IF(N387="zníž. prenesená",J387,0)</f>
        <v>0</v>
      </c>
      <c r="BI387" s="238">
        <f>IF(N387="nulová",J387,0)</f>
        <v>0</v>
      </c>
      <c r="BJ387" s="14" t="s">
        <v>161</v>
      </c>
      <c r="BK387" s="239">
        <f>ROUND(I387*H387,3)</f>
        <v>0</v>
      </c>
      <c r="BL387" s="14" t="s">
        <v>1129</v>
      </c>
      <c r="BM387" s="237" t="s">
        <v>1134</v>
      </c>
    </row>
    <row r="388" s="2" customFormat="1" ht="6.96" customHeight="1">
      <c r="A388" s="35"/>
      <c r="B388" s="69"/>
      <c r="C388" s="70"/>
      <c r="D388" s="70"/>
      <c r="E388" s="70"/>
      <c r="F388" s="70"/>
      <c r="G388" s="70"/>
      <c r="H388" s="70"/>
      <c r="I388" s="70"/>
      <c r="J388" s="70"/>
      <c r="K388" s="70"/>
      <c r="L388" s="41"/>
      <c r="M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</row>
  </sheetData>
  <sheetProtection sheet="1" autoFilter="0" formatColumns="0" formatRows="0" objects="1" scenarios="1" spinCount="100000" saltValue="VPvyVKQLUbGMW/hDS1w4uXJO9mzrmCOUM7cJEtGiArRIbtMuUvXyfH2DFfokj73/UlXAQb8iL25xRqdILq8gVA==" hashValue="/sV+v5r90fg2c84E0Z8XlJPQCTvXstZf5z3Xo8Ys6eF2DCkNBBEAi8DQTvBhD2rV6gp8SI+yfDvNdzomWK6bZw==" algorithmName="SHA-512" password="CC35"/>
  <autoFilter ref="C139:K387"/>
  <mergeCells count="9">
    <mergeCell ref="E7:H7"/>
    <mergeCell ref="E9:H9"/>
    <mergeCell ref="E18:H18"/>
    <mergeCell ref="E27:H27"/>
    <mergeCell ref="E85:H85"/>
    <mergeCell ref="E87:H87"/>
    <mergeCell ref="E130:H130"/>
    <mergeCell ref="E132:H13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86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71</v>
      </c>
    </row>
    <row r="4" s="1" customFormat="1" ht="24.96" customHeight="1">
      <c r="B4" s="17"/>
      <c r="D4" s="141" t="s">
        <v>118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14</v>
      </c>
      <c r="L6" s="17"/>
    </row>
    <row r="7" s="1" customFormat="1" ht="16.5" customHeight="1">
      <c r="B7" s="17"/>
      <c r="E7" s="144" t="str">
        <f>'Rekapitulácia stavby'!K6</f>
        <v>Denný stacionár v meste Tlmače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119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1135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16</v>
      </c>
      <c r="E11" s="35"/>
      <c r="F11" s="146" t="s">
        <v>1</v>
      </c>
      <c r="G11" s="35"/>
      <c r="H11" s="35"/>
      <c r="I11" s="143" t="s">
        <v>17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18</v>
      </c>
      <c r="E12" s="35"/>
      <c r="F12" s="146" t="s">
        <v>19</v>
      </c>
      <c r="G12" s="35"/>
      <c r="H12" s="35"/>
      <c r="I12" s="143" t="s">
        <v>20</v>
      </c>
      <c r="J12" s="147" t="str">
        <f>'Rekapitulácia stavby'!AN8</f>
        <v>29. 6. 2022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22</v>
      </c>
      <c r="E14" s="35"/>
      <c r="F14" s="35"/>
      <c r="G14" s="35"/>
      <c r="H14" s="35"/>
      <c r="I14" s="143" t="s">
        <v>23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24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25</v>
      </c>
      <c r="E17" s="35"/>
      <c r="F17" s="35"/>
      <c r="G17" s="35"/>
      <c r="H17" s="35"/>
      <c r="I17" s="143" t="s">
        <v>23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24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27</v>
      </c>
      <c r="E20" s="35"/>
      <c r="F20" s="35"/>
      <c r="G20" s="35"/>
      <c r="H20" s="35"/>
      <c r="I20" s="143" t="s">
        <v>23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24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29</v>
      </c>
      <c r="E23" s="35"/>
      <c r="F23" s="35"/>
      <c r="G23" s="35"/>
      <c r="H23" s="35"/>
      <c r="I23" s="143" t="s">
        <v>23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24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30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31</v>
      </c>
      <c r="E30" s="35"/>
      <c r="F30" s="35"/>
      <c r="G30" s="35"/>
      <c r="H30" s="35"/>
      <c r="I30" s="35"/>
      <c r="J30" s="154">
        <f>ROUND(J121, 3)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33</v>
      </c>
      <c r="G32" s="35"/>
      <c r="H32" s="35"/>
      <c r="I32" s="155" t="s">
        <v>32</v>
      </c>
      <c r="J32" s="155" t="s">
        <v>34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35</v>
      </c>
      <c r="E33" s="157" t="s">
        <v>36</v>
      </c>
      <c r="F33" s="158">
        <f>ROUND((SUM(BE121:BE181)),  3)</f>
        <v>0</v>
      </c>
      <c r="G33" s="159"/>
      <c r="H33" s="159"/>
      <c r="I33" s="160">
        <v>0.20000000000000001</v>
      </c>
      <c r="J33" s="158">
        <f>ROUND(((SUM(BE121:BE181))*I33),  3)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37</v>
      </c>
      <c r="F34" s="158">
        <f>ROUND((SUM(BF121:BF181)),  3)</f>
        <v>0</v>
      </c>
      <c r="G34" s="159"/>
      <c r="H34" s="159"/>
      <c r="I34" s="160">
        <v>0.20000000000000001</v>
      </c>
      <c r="J34" s="158">
        <f>ROUND(((SUM(BF121:BF181))*I34),  3)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38</v>
      </c>
      <c r="F35" s="161">
        <f>ROUND((SUM(BG121:BG181)),  3)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39</v>
      </c>
      <c r="F36" s="161">
        <f>ROUND((SUM(BH121:BH181)),  3)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40</v>
      </c>
      <c r="F37" s="158">
        <f>ROUND((SUM(BI121:BI181)),  3)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41</v>
      </c>
      <c r="E39" s="165"/>
      <c r="F39" s="165"/>
      <c r="G39" s="166" t="s">
        <v>42</v>
      </c>
      <c r="H39" s="167" t="s">
        <v>43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44</v>
      </c>
      <c r="E50" s="171"/>
      <c r="F50" s="171"/>
      <c r="G50" s="170" t="s">
        <v>45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46</v>
      </c>
      <c r="E61" s="173"/>
      <c r="F61" s="174" t="s">
        <v>47</v>
      </c>
      <c r="G61" s="172" t="s">
        <v>46</v>
      </c>
      <c r="H61" s="173"/>
      <c r="I61" s="173"/>
      <c r="J61" s="175" t="s">
        <v>47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48</v>
      </c>
      <c r="E65" s="176"/>
      <c r="F65" s="176"/>
      <c r="G65" s="170" t="s">
        <v>49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46</v>
      </c>
      <c r="E76" s="173"/>
      <c r="F76" s="174" t="s">
        <v>47</v>
      </c>
      <c r="G76" s="172" t="s">
        <v>46</v>
      </c>
      <c r="H76" s="173"/>
      <c r="I76" s="173"/>
      <c r="J76" s="175" t="s">
        <v>47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121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1" t="str">
        <f>E7</f>
        <v>Denný stacionár v meste Tlmače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119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 xml:space="preserve">a - Objekt   Elektroinšta...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18</v>
      </c>
      <c r="D89" s="37"/>
      <c r="E89" s="37"/>
      <c r="F89" s="24" t="str">
        <f>F12</f>
        <v xml:space="preserve"> </v>
      </c>
      <c r="G89" s="37"/>
      <c r="H89" s="37"/>
      <c r="I89" s="29" t="s">
        <v>20</v>
      </c>
      <c r="J89" s="82" t="str">
        <f>IF(J12="","",J12)</f>
        <v>29. 6. 2022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22</v>
      </c>
      <c r="D91" s="37"/>
      <c r="E91" s="37"/>
      <c r="F91" s="24" t="str">
        <f>E15</f>
        <v xml:space="preserve"> </v>
      </c>
      <c r="G91" s="37"/>
      <c r="H91" s="37"/>
      <c r="I91" s="29" t="s">
        <v>27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25</v>
      </c>
      <c r="D92" s="37"/>
      <c r="E92" s="37"/>
      <c r="F92" s="24" t="str">
        <f>IF(E18="","",E18)</f>
        <v>Vyplň údaj</v>
      </c>
      <c r="G92" s="37"/>
      <c r="H92" s="37"/>
      <c r="I92" s="29" t="s">
        <v>29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122</v>
      </c>
      <c r="D94" s="183"/>
      <c r="E94" s="183"/>
      <c r="F94" s="183"/>
      <c r="G94" s="183"/>
      <c r="H94" s="183"/>
      <c r="I94" s="183"/>
      <c r="J94" s="184" t="s">
        <v>123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124</v>
      </c>
      <c r="D96" s="37"/>
      <c r="E96" s="37"/>
      <c r="F96" s="37"/>
      <c r="G96" s="37"/>
      <c r="H96" s="37"/>
      <c r="I96" s="37"/>
      <c r="J96" s="113">
        <f>J121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125</v>
      </c>
    </row>
    <row r="97" s="9" customFormat="1" ht="24.96" customHeight="1">
      <c r="A97" s="9"/>
      <c r="B97" s="186"/>
      <c r="C97" s="187"/>
      <c r="D97" s="188" t="s">
        <v>126</v>
      </c>
      <c r="E97" s="189"/>
      <c r="F97" s="189"/>
      <c r="G97" s="189"/>
      <c r="H97" s="189"/>
      <c r="I97" s="189"/>
      <c r="J97" s="190">
        <f>J122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128</v>
      </c>
      <c r="E98" s="195"/>
      <c r="F98" s="195"/>
      <c r="G98" s="195"/>
      <c r="H98" s="195"/>
      <c r="I98" s="195"/>
      <c r="J98" s="196">
        <f>J123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86"/>
      <c r="C99" s="187"/>
      <c r="D99" s="188" t="s">
        <v>485</v>
      </c>
      <c r="E99" s="189"/>
      <c r="F99" s="189"/>
      <c r="G99" s="189"/>
      <c r="H99" s="189"/>
      <c r="I99" s="189"/>
      <c r="J99" s="190">
        <f>J129</f>
        <v>0</v>
      </c>
      <c r="K99" s="187"/>
      <c r="L99" s="19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2"/>
      <c r="C100" s="193"/>
      <c r="D100" s="194" t="s">
        <v>1136</v>
      </c>
      <c r="E100" s="195"/>
      <c r="F100" s="195"/>
      <c r="G100" s="195"/>
      <c r="H100" s="195"/>
      <c r="I100" s="195"/>
      <c r="J100" s="196">
        <f>J130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86"/>
      <c r="C101" s="187"/>
      <c r="D101" s="188" t="s">
        <v>1137</v>
      </c>
      <c r="E101" s="189"/>
      <c r="F101" s="189"/>
      <c r="G101" s="189"/>
      <c r="H101" s="189"/>
      <c r="I101" s="189"/>
      <c r="J101" s="190">
        <f>J176</f>
        <v>0</v>
      </c>
      <c r="K101" s="187"/>
      <c r="L101" s="191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2" customFormat="1" ht="21.84" customHeight="1">
      <c r="A102" s="35"/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66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s="2" customFormat="1" ht="6.96" customHeight="1">
      <c r="A103" s="35"/>
      <c r="B103" s="69"/>
      <c r="C103" s="70"/>
      <c r="D103" s="70"/>
      <c r="E103" s="70"/>
      <c r="F103" s="70"/>
      <c r="G103" s="70"/>
      <c r="H103" s="70"/>
      <c r="I103" s="70"/>
      <c r="J103" s="70"/>
      <c r="K103" s="70"/>
      <c r="L103" s="66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7" s="2" customFormat="1" ht="6.96" customHeight="1">
      <c r="A107" s="35"/>
      <c r="B107" s="71"/>
      <c r="C107" s="72"/>
      <c r="D107" s="72"/>
      <c r="E107" s="72"/>
      <c r="F107" s="72"/>
      <c r="G107" s="72"/>
      <c r="H107" s="72"/>
      <c r="I107" s="72"/>
      <c r="J107" s="72"/>
      <c r="K107" s="72"/>
      <c r="L107" s="6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24.96" customHeight="1">
      <c r="A108" s="35"/>
      <c r="B108" s="36"/>
      <c r="C108" s="20" t="s">
        <v>140</v>
      </c>
      <c r="D108" s="37"/>
      <c r="E108" s="37"/>
      <c r="F108" s="37"/>
      <c r="G108" s="37"/>
      <c r="H108" s="37"/>
      <c r="I108" s="37"/>
      <c r="J108" s="37"/>
      <c r="K108" s="37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6.96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2" customHeight="1">
      <c r="A110" s="35"/>
      <c r="B110" s="36"/>
      <c r="C110" s="29" t="s">
        <v>14</v>
      </c>
      <c r="D110" s="37"/>
      <c r="E110" s="37"/>
      <c r="F110" s="37"/>
      <c r="G110" s="37"/>
      <c r="H110" s="37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6.5" customHeight="1">
      <c r="A111" s="35"/>
      <c r="B111" s="36"/>
      <c r="C111" s="37"/>
      <c r="D111" s="37"/>
      <c r="E111" s="181" t="str">
        <f>E7</f>
        <v>Denný stacionár v meste Tlmače</v>
      </c>
      <c r="F111" s="29"/>
      <c r="G111" s="29"/>
      <c r="H111" s="29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119</v>
      </c>
      <c r="D112" s="37"/>
      <c r="E112" s="37"/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6.5" customHeight="1">
      <c r="A113" s="35"/>
      <c r="B113" s="36"/>
      <c r="C113" s="37"/>
      <c r="D113" s="37"/>
      <c r="E113" s="79" t="str">
        <f>E9</f>
        <v xml:space="preserve">a - Objekt   Elektroinšta...</v>
      </c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18</v>
      </c>
      <c r="D115" s="37"/>
      <c r="E115" s="37"/>
      <c r="F115" s="24" t="str">
        <f>F12</f>
        <v xml:space="preserve"> </v>
      </c>
      <c r="G115" s="37"/>
      <c r="H115" s="37"/>
      <c r="I115" s="29" t="s">
        <v>20</v>
      </c>
      <c r="J115" s="82" t="str">
        <f>IF(J12="","",J12)</f>
        <v>29. 6. 2022</v>
      </c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5.15" customHeight="1">
      <c r="A117" s="35"/>
      <c r="B117" s="36"/>
      <c r="C117" s="29" t="s">
        <v>22</v>
      </c>
      <c r="D117" s="37"/>
      <c r="E117" s="37"/>
      <c r="F117" s="24" t="str">
        <f>E15</f>
        <v xml:space="preserve"> </v>
      </c>
      <c r="G117" s="37"/>
      <c r="H117" s="37"/>
      <c r="I117" s="29" t="s">
        <v>27</v>
      </c>
      <c r="J117" s="33" t="str">
        <f>E21</f>
        <v xml:space="preserve"> </v>
      </c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25</v>
      </c>
      <c r="D118" s="37"/>
      <c r="E118" s="37"/>
      <c r="F118" s="24" t="str">
        <f>IF(E18="","",E18)</f>
        <v>Vyplň údaj</v>
      </c>
      <c r="G118" s="37"/>
      <c r="H118" s="37"/>
      <c r="I118" s="29" t="s">
        <v>29</v>
      </c>
      <c r="J118" s="33" t="str">
        <f>E24</f>
        <v xml:space="preserve"> </v>
      </c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0.32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11" customFormat="1" ht="29.28" customHeight="1">
      <c r="A120" s="198"/>
      <c r="B120" s="199"/>
      <c r="C120" s="200" t="s">
        <v>141</v>
      </c>
      <c r="D120" s="201" t="s">
        <v>56</v>
      </c>
      <c r="E120" s="201" t="s">
        <v>52</v>
      </c>
      <c r="F120" s="201" t="s">
        <v>53</v>
      </c>
      <c r="G120" s="201" t="s">
        <v>142</v>
      </c>
      <c r="H120" s="201" t="s">
        <v>143</v>
      </c>
      <c r="I120" s="201" t="s">
        <v>144</v>
      </c>
      <c r="J120" s="202" t="s">
        <v>123</v>
      </c>
      <c r="K120" s="203" t="s">
        <v>145</v>
      </c>
      <c r="L120" s="204"/>
      <c r="M120" s="103" t="s">
        <v>1</v>
      </c>
      <c r="N120" s="104" t="s">
        <v>35</v>
      </c>
      <c r="O120" s="104" t="s">
        <v>146</v>
      </c>
      <c r="P120" s="104" t="s">
        <v>147</v>
      </c>
      <c r="Q120" s="104" t="s">
        <v>148</v>
      </c>
      <c r="R120" s="104" t="s">
        <v>149</v>
      </c>
      <c r="S120" s="104" t="s">
        <v>150</v>
      </c>
      <c r="T120" s="105" t="s">
        <v>151</v>
      </c>
      <c r="U120" s="198"/>
      <c r="V120" s="198"/>
      <c r="W120" s="198"/>
      <c r="X120" s="198"/>
      <c r="Y120" s="198"/>
      <c r="Z120" s="198"/>
      <c r="AA120" s="198"/>
      <c r="AB120" s="198"/>
      <c r="AC120" s="198"/>
      <c r="AD120" s="198"/>
      <c r="AE120" s="198"/>
    </row>
    <row r="121" s="2" customFormat="1" ht="22.8" customHeight="1">
      <c r="A121" s="35"/>
      <c r="B121" s="36"/>
      <c r="C121" s="110" t="s">
        <v>124</v>
      </c>
      <c r="D121" s="37"/>
      <c r="E121" s="37"/>
      <c r="F121" s="37"/>
      <c r="G121" s="37"/>
      <c r="H121" s="37"/>
      <c r="I121" s="37"/>
      <c r="J121" s="205">
        <f>BK121</f>
        <v>0</v>
      </c>
      <c r="K121" s="37"/>
      <c r="L121" s="41"/>
      <c r="M121" s="106"/>
      <c r="N121" s="206"/>
      <c r="O121" s="107"/>
      <c r="P121" s="207">
        <f>P122+P129+P176</f>
        <v>0</v>
      </c>
      <c r="Q121" s="107"/>
      <c r="R121" s="207">
        <f>R122+R129+R176</f>
        <v>0</v>
      </c>
      <c r="S121" s="107"/>
      <c r="T121" s="208">
        <f>T122+T129+T176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14" t="s">
        <v>70</v>
      </c>
      <c r="AU121" s="14" t="s">
        <v>125</v>
      </c>
      <c r="BK121" s="209">
        <f>BK122+BK129+BK176</f>
        <v>0</v>
      </c>
    </row>
    <row r="122" s="12" customFormat="1" ht="25.92" customHeight="1">
      <c r="A122" s="12"/>
      <c r="B122" s="210"/>
      <c r="C122" s="211"/>
      <c r="D122" s="212" t="s">
        <v>70</v>
      </c>
      <c r="E122" s="213" t="s">
        <v>152</v>
      </c>
      <c r="F122" s="213" t="s">
        <v>153</v>
      </c>
      <c r="G122" s="211"/>
      <c r="H122" s="211"/>
      <c r="I122" s="214"/>
      <c r="J122" s="215">
        <f>BK122</f>
        <v>0</v>
      </c>
      <c r="K122" s="211"/>
      <c r="L122" s="216"/>
      <c r="M122" s="217"/>
      <c r="N122" s="218"/>
      <c r="O122" s="218"/>
      <c r="P122" s="219">
        <f>P123</f>
        <v>0</v>
      </c>
      <c r="Q122" s="218"/>
      <c r="R122" s="219">
        <f>R123</f>
        <v>0</v>
      </c>
      <c r="S122" s="218"/>
      <c r="T122" s="220">
        <f>T123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1" t="s">
        <v>79</v>
      </c>
      <c r="AT122" s="222" t="s">
        <v>70</v>
      </c>
      <c r="AU122" s="222" t="s">
        <v>71</v>
      </c>
      <c r="AY122" s="221" t="s">
        <v>154</v>
      </c>
      <c r="BK122" s="223">
        <f>BK123</f>
        <v>0</v>
      </c>
    </row>
    <row r="123" s="12" customFormat="1" ht="22.8" customHeight="1">
      <c r="A123" s="12"/>
      <c r="B123" s="210"/>
      <c r="C123" s="211"/>
      <c r="D123" s="212" t="s">
        <v>70</v>
      </c>
      <c r="E123" s="224" t="s">
        <v>185</v>
      </c>
      <c r="F123" s="224" t="s">
        <v>199</v>
      </c>
      <c r="G123" s="211"/>
      <c r="H123" s="211"/>
      <c r="I123" s="214"/>
      <c r="J123" s="225">
        <f>BK123</f>
        <v>0</v>
      </c>
      <c r="K123" s="211"/>
      <c r="L123" s="216"/>
      <c r="M123" s="217"/>
      <c r="N123" s="218"/>
      <c r="O123" s="218"/>
      <c r="P123" s="219">
        <f>SUM(P124:P128)</f>
        <v>0</v>
      </c>
      <c r="Q123" s="218"/>
      <c r="R123" s="219">
        <f>SUM(R124:R128)</f>
        <v>0</v>
      </c>
      <c r="S123" s="218"/>
      <c r="T123" s="220">
        <f>SUM(T124:T128)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1" t="s">
        <v>79</v>
      </c>
      <c r="AT123" s="222" t="s">
        <v>70</v>
      </c>
      <c r="AU123" s="222" t="s">
        <v>79</v>
      </c>
      <c r="AY123" s="221" t="s">
        <v>154</v>
      </c>
      <c r="BK123" s="223">
        <f>SUM(BK124:BK128)</f>
        <v>0</v>
      </c>
    </row>
    <row r="124" s="2" customFormat="1" ht="24.15" customHeight="1">
      <c r="A124" s="35"/>
      <c r="B124" s="36"/>
      <c r="C124" s="226" t="s">
        <v>79</v>
      </c>
      <c r="D124" s="226" t="s">
        <v>156</v>
      </c>
      <c r="E124" s="227" t="s">
        <v>1138</v>
      </c>
      <c r="F124" s="228" t="s">
        <v>1139</v>
      </c>
      <c r="G124" s="229" t="s">
        <v>1140</v>
      </c>
      <c r="H124" s="230">
        <v>150</v>
      </c>
      <c r="I124" s="231"/>
      <c r="J124" s="230">
        <f>ROUND(I124*H124,3)</f>
        <v>0</v>
      </c>
      <c r="K124" s="232"/>
      <c r="L124" s="41"/>
      <c r="M124" s="233" t="s">
        <v>1</v>
      </c>
      <c r="N124" s="234" t="s">
        <v>37</v>
      </c>
      <c r="O124" s="94"/>
      <c r="P124" s="235">
        <f>O124*H124</f>
        <v>0</v>
      </c>
      <c r="Q124" s="235">
        <v>0</v>
      </c>
      <c r="R124" s="235">
        <f>Q124*H124</f>
        <v>0</v>
      </c>
      <c r="S124" s="235">
        <v>0</v>
      </c>
      <c r="T124" s="236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37" t="s">
        <v>160</v>
      </c>
      <c r="AT124" s="237" t="s">
        <v>156</v>
      </c>
      <c r="AU124" s="237" t="s">
        <v>161</v>
      </c>
      <c r="AY124" s="14" t="s">
        <v>154</v>
      </c>
      <c r="BE124" s="238">
        <f>IF(N124="základná",J124,0)</f>
        <v>0</v>
      </c>
      <c r="BF124" s="238">
        <f>IF(N124="znížená",J124,0)</f>
        <v>0</v>
      </c>
      <c r="BG124" s="238">
        <f>IF(N124="zákl. prenesená",J124,0)</f>
        <v>0</v>
      </c>
      <c r="BH124" s="238">
        <f>IF(N124="zníž. prenesená",J124,0)</f>
        <v>0</v>
      </c>
      <c r="BI124" s="238">
        <f>IF(N124="nulová",J124,0)</f>
        <v>0</v>
      </c>
      <c r="BJ124" s="14" t="s">
        <v>161</v>
      </c>
      <c r="BK124" s="239">
        <f>ROUND(I124*H124,3)</f>
        <v>0</v>
      </c>
      <c r="BL124" s="14" t="s">
        <v>160</v>
      </c>
      <c r="BM124" s="237" t="s">
        <v>161</v>
      </c>
    </row>
    <row r="125" s="2" customFormat="1" ht="24.15" customHeight="1">
      <c r="A125" s="35"/>
      <c r="B125" s="36"/>
      <c r="C125" s="226" t="s">
        <v>161</v>
      </c>
      <c r="D125" s="226" t="s">
        <v>156</v>
      </c>
      <c r="E125" s="227" t="s">
        <v>1141</v>
      </c>
      <c r="F125" s="228" t="s">
        <v>1142</v>
      </c>
      <c r="G125" s="229" t="s">
        <v>262</v>
      </c>
      <c r="H125" s="230">
        <v>13</v>
      </c>
      <c r="I125" s="231"/>
      <c r="J125" s="230">
        <f>ROUND(I125*H125,3)</f>
        <v>0</v>
      </c>
      <c r="K125" s="232"/>
      <c r="L125" s="41"/>
      <c r="M125" s="233" t="s">
        <v>1</v>
      </c>
      <c r="N125" s="234" t="s">
        <v>37</v>
      </c>
      <c r="O125" s="94"/>
      <c r="P125" s="235">
        <f>O125*H125</f>
        <v>0</v>
      </c>
      <c r="Q125" s="235">
        <v>0</v>
      </c>
      <c r="R125" s="235">
        <f>Q125*H125</f>
        <v>0</v>
      </c>
      <c r="S125" s="235">
        <v>0</v>
      </c>
      <c r="T125" s="236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37" t="s">
        <v>160</v>
      </c>
      <c r="AT125" s="237" t="s">
        <v>156</v>
      </c>
      <c r="AU125" s="237" t="s">
        <v>161</v>
      </c>
      <c r="AY125" s="14" t="s">
        <v>154</v>
      </c>
      <c r="BE125" s="238">
        <f>IF(N125="základná",J125,0)</f>
        <v>0</v>
      </c>
      <c r="BF125" s="238">
        <f>IF(N125="znížená",J125,0)</f>
        <v>0</v>
      </c>
      <c r="BG125" s="238">
        <f>IF(N125="zákl. prenesená",J125,0)</f>
        <v>0</v>
      </c>
      <c r="BH125" s="238">
        <f>IF(N125="zníž. prenesená",J125,0)</f>
        <v>0</v>
      </c>
      <c r="BI125" s="238">
        <f>IF(N125="nulová",J125,0)</f>
        <v>0</v>
      </c>
      <c r="BJ125" s="14" t="s">
        <v>161</v>
      </c>
      <c r="BK125" s="239">
        <f>ROUND(I125*H125,3)</f>
        <v>0</v>
      </c>
      <c r="BL125" s="14" t="s">
        <v>160</v>
      </c>
      <c r="BM125" s="237" t="s">
        <v>160</v>
      </c>
    </row>
    <row r="126" s="2" customFormat="1" ht="24.15" customHeight="1">
      <c r="A126" s="35"/>
      <c r="B126" s="36"/>
      <c r="C126" s="226" t="s">
        <v>164</v>
      </c>
      <c r="D126" s="226" t="s">
        <v>156</v>
      </c>
      <c r="E126" s="227" t="s">
        <v>1143</v>
      </c>
      <c r="F126" s="228" t="s">
        <v>1144</v>
      </c>
      <c r="G126" s="229" t="s">
        <v>262</v>
      </c>
      <c r="H126" s="230">
        <v>1</v>
      </c>
      <c r="I126" s="231"/>
      <c r="J126" s="230">
        <f>ROUND(I126*H126,3)</f>
        <v>0</v>
      </c>
      <c r="K126" s="232"/>
      <c r="L126" s="41"/>
      <c r="M126" s="233" t="s">
        <v>1</v>
      </c>
      <c r="N126" s="234" t="s">
        <v>37</v>
      </c>
      <c r="O126" s="94"/>
      <c r="P126" s="235">
        <f>O126*H126</f>
        <v>0</v>
      </c>
      <c r="Q126" s="235">
        <v>0</v>
      </c>
      <c r="R126" s="235">
        <f>Q126*H126</f>
        <v>0</v>
      </c>
      <c r="S126" s="235">
        <v>0</v>
      </c>
      <c r="T126" s="236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37" t="s">
        <v>160</v>
      </c>
      <c r="AT126" s="237" t="s">
        <v>156</v>
      </c>
      <c r="AU126" s="237" t="s">
        <v>161</v>
      </c>
      <c r="AY126" s="14" t="s">
        <v>154</v>
      </c>
      <c r="BE126" s="238">
        <f>IF(N126="základná",J126,0)</f>
        <v>0</v>
      </c>
      <c r="BF126" s="238">
        <f>IF(N126="znížená",J126,0)</f>
        <v>0</v>
      </c>
      <c r="BG126" s="238">
        <f>IF(N126="zákl. prenesená",J126,0)</f>
        <v>0</v>
      </c>
      <c r="BH126" s="238">
        <f>IF(N126="zníž. prenesená",J126,0)</f>
        <v>0</v>
      </c>
      <c r="BI126" s="238">
        <f>IF(N126="nulová",J126,0)</f>
        <v>0</v>
      </c>
      <c r="BJ126" s="14" t="s">
        <v>161</v>
      </c>
      <c r="BK126" s="239">
        <f>ROUND(I126*H126,3)</f>
        <v>0</v>
      </c>
      <c r="BL126" s="14" t="s">
        <v>160</v>
      </c>
      <c r="BM126" s="237" t="s">
        <v>168</v>
      </c>
    </row>
    <row r="127" s="2" customFormat="1" ht="33" customHeight="1">
      <c r="A127" s="35"/>
      <c r="B127" s="36"/>
      <c r="C127" s="226" t="s">
        <v>160</v>
      </c>
      <c r="D127" s="226" t="s">
        <v>156</v>
      </c>
      <c r="E127" s="227" t="s">
        <v>1145</v>
      </c>
      <c r="F127" s="228" t="s">
        <v>1146</v>
      </c>
      <c r="G127" s="229" t="s">
        <v>309</v>
      </c>
      <c r="H127" s="230">
        <v>82</v>
      </c>
      <c r="I127" s="231"/>
      <c r="J127" s="230">
        <f>ROUND(I127*H127,3)</f>
        <v>0</v>
      </c>
      <c r="K127" s="232"/>
      <c r="L127" s="41"/>
      <c r="M127" s="233" t="s">
        <v>1</v>
      </c>
      <c r="N127" s="234" t="s">
        <v>37</v>
      </c>
      <c r="O127" s="94"/>
      <c r="P127" s="235">
        <f>O127*H127</f>
        <v>0</v>
      </c>
      <c r="Q127" s="235">
        <v>0</v>
      </c>
      <c r="R127" s="235">
        <f>Q127*H127</f>
        <v>0</v>
      </c>
      <c r="S127" s="235">
        <v>0</v>
      </c>
      <c r="T127" s="236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7" t="s">
        <v>160</v>
      </c>
      <c r="AT127" s="237" t="s">
        <v>156</v>
      </c>
      <c r="AU127" s="237" t="s">
        <v>161</v>
      </c>
      <c r="AY127" s="14" t="s">
        <v>154</v>
      </c>
      <c r="BE127" s="238">
        <f>IF(N127="základná",J127,0)</f>
        <v>0</v>
      </c>
      <c r="BF127" s="238">
        <f>IF(N127="znížená",J127,0)</f>
        <v>0</v>
      </c>
      <c r="BG127" s="238">
        <f>IF(N127="zákl. prenesená",J127,0)</f>
        <v>0</v>
      </c>
      <c r="BH127" s="238">
        <f>IF(N127="zníž. prenesená",J127,0)</f>
        <v>0</v>
      </c>
      <c r="BI127" s="238">
        <f>IF(N127="nulová",J127,0)</f>
        <v>0</v>
      </c>
      <c r="BJ127" s="14" t="s">
        <v>161</v>
      </c>
      <c r="BK127" s="239">
        <f>ROUND(I127*H127,3)</f>
        <v>0</v>
      </c>
      <c r="BL127" s="14" t="s">
        <v>160</v>
      </c>
      <c r="BM127" s="237" t="s">
        <v>171</v>
      </c>
    </row>
    <row r="128" s="2" customFormat="1" ht="16.5" customHeight="1">
      <c r="A128" s="35"/>
      <c r="B128" s="36"/>
      <c r="C128" s="240" t="s">
        <v>172</v>
      </c>
      <c r="D128" s="240" t="s">
        <v>195</v>
      </c>
      <c r="E128" s="241" t="s">
        <v>1147</v>
      </c>
      <c r="F128" s="242" t="s">
        <v>1148</v>
      </c>
      <c r="G128" s="243" t="s">
        <v>262</v>
      </c>
      <c r="H128" s="244">
        <v>1</v>
      </c>
      <c r="I128" s="245"/>
      <c r="J128" s="244">
        <f>ROUND(I128*H128,3)</f>
        <v>0</v>
      </c>
      <c r="K128" s="246"/>
      <c r="L128" s="247"/>
      <c r="M128" s="248" t="s">
        <v>1</v>
      </c>
      <c r="N128" s="249" t="s">
        <v>37</v>
      </c>
      <c r="O128" s="94"/>
      <c r="P128" s="235">
        <f>O128*H128</f>
        <v>0</v>
      </c>
      <c r="Q128" s="235">
        <v>0</v>
      </c>
      <c r="R128" s="235">
        <f>Q128*H128</f>
        <v>0</v>
      </c>
      <c r="S128" s="235">
        <v>0</v>
      </c>
      <c r="T128" s="236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7" t="s">
        <v>171</v>
      </c>
      <c r="AT128" s="237" t="s">
        <v>195</v>
      </c>
      <c r="AU128" s="237" t="s">
        <v>161</v>
      </c>
      <c r="AY128" s="14" t="s">
        <v>154</v>
      </c>
      <c r="BE128" s="238">
        <f>IF(N128="základná",J128,0)</f>
        <v>0</v>
      </c>
      <c r="BF128" s="238">
        <f>IF(N128="znížená",J128,0)</f>
        <v>0</v>
      </c>
      <c r="BG128" s="238">
        <f>IF(N128="zákl. prenesená",J128,0)</f>
        <v>0</v>
      </c>
      <c r="BH128" s="238">
        <f>IF(N128="zníž. prenesená",J128,0)</f>
        <v>0</v>
      </c>
      <c r="BI128" s="238">
        <f>IF(N128="nulová",J128,0)</f>
        <v>0</v>
      </c>
      <c r="BJ128" s="14" t="s">
        <v>161</v>
      </c>
      <c r="BK128" s="239">
        <f>ROUND(I128*H128,3)</f>
        <v>0</v>
      </c>
      <c r="BL128" s="14" t="s">
        <v>160</v>
      </c>
      <c r="BM128" s="237" t="s">
        <v>112</v>
      </c>
    </row>
    <row r="129" s="12" customFormat="1" ht="25.92" customHeight="1">
      <c r="A129" s="12"/>
      <c r="B129" s="210"/>
      <c r="C129" s="211"/>
      <c r="D129" s="212" t="s">
        <v>70</v>
      </c>
      <c r="E129" s="213" t="s">
        <v>195</v>
      </c>
      <c r="F129" s="213" t="s">
        <v>1118</v>
      </c>
      <c r="G129" s="211"/>
      <c r="H129" s="211"/>
      <c r="I129" s="214"/>
      <c r="J129" s="215">
        <f>BK129</f>
        <v>0</v>
      </c>
      <c r="K129" s="211"/>
      <c r="L129" s="216"/>
      <c r="M129" s="217"/>
      <c r="N129" s="218"/>
      <c r="O129" s="218"/>
      <c r="P129" s="219">
        <f>P130</f>
        <v>0</v>
      </c>
      <c r="Q129" s="218"/>
      <c r="R129" s="219">
        <f>R130</f>
        <v>0</v>
      </c>
      <c r="S129" s="218"/>
      <c r="T129" s="220">
        <f>T130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1" t="s">
        <v>164</v>
      </c>
      <c r="AT129" s="222" t="s">
        <v>70</v>
      </c>
      <c r="AU129" s="222" t="s">
        <v>71</v>
      </c>
      <c r="AY129" s="221" t="s">
        <v>154</v>
      </c>
      <c r="BK129" s="223">
        <f>BK130</f>
        <v>0</v>
      </c>
    </row>
    <row r="130" s="12" customFormat="1" ht="22.8" customHeight="1">
      <c r="A130" s="12"/>
      <c r="B130" s="210"/>
      <c r="C130" s="211"/>
      <c r="D130" s="212" t="s">
        <v>70</v>
      </c>
      <c r="E130" s="224" t="s">
        <v>1149</v>
      </c>
      <c r="F130" s="224" t="s">
        <v>1150</v>
      </c>
      <c r="G130" s="211"/>
      <c r="H130" s="211"/>
      <c r="I130" s="214"/>
      <c r="J130" s="225">
        <f>BK130</f>
        <v>0</v>
      </c>
      <c r="K130" s="211"/>
      <c r="L130" s="216"/>
      <c r="M130" s="217"/>
      <c r="N130" s="218"/>
      <c r="O130" s="218"/>
      <c r="P130" s="219">
        <f>SUM(P131:P175)</f>
        <v>0</v>
      </c>
      <c r="Q130" s="218"/>
      <c r="R130" s="219">
        <f>SUM(R131:R175)</f>
        <v>0</v>
      </c>
      <c r="S130" s="218"/>
      <c r="T130" s="220">
        <f>SUM(T131:T175)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1" t="s">
        <v>164</v>
      </c>
      <c r="AT130" s="222" t="s">
        <v>70</v>
      </c>
      <c r="AU130" s="222" t="s">
        <v>79</v>
      </c>
      <c r="AY130" s="221" t="s">
        <v>154</v>
      </c>
      <c r="BK130" s="223">
        <f>SUM(BK131:BK175)</f>
        <v>0</v>
      </c>
    </row>
    <row r="131" s="2" customFormat="1" ht="24.15" customHeight="1">
      <c r="A131" s="35"/>
      <c r="B131" s="36"/>
      <c r="C131" s="226" t="s">
        <v>168</v>
      </c>
      <c r="D131" s="226" t="s">
        <v>156</v>
      </c>
      <c r="E131" s="227" t="s">
        <v>1151</v>
      </c>
      <c r="F131" s="228" t="s">
        <v>1152</v>
      </c>
      <c r="G131" s="229" t="s">
        <v>309</v>
      </c>
      <c r="H131" s="230">
        <v>60</v>
      </c>
      <c r="I131" s="231"/>
      <c r="J131" s="230">
        <f>ROUND(I131*H131,3)</f>
        <v>0</v>
      </c>
      <c r="K131" s="232"/>
      <c r="L131" s="41"/>
      <c r="M131" s="233" t="s">
        <v>1</v>
      </c>
      <c r="N131" s="234" t="s">
        <v>37</v>
      </c>
      <c r="O131" s="94"/>
      <c r="P131" s="235">
        <f>O131*H131</f>
        <v>0</v>
      </c>
      <c r="Q131" s="235">
        <v>0</v>
      </c>
      <c r="R131" s="235">
        <f>Q131*H131</f>
        <v>0</v>
      </c>
      <c r="S131" s="235">
        <v>0</v>
      </c>
      <c r="T131" s="236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7" t="s">
        <v>270</v>
      </c>
      <c r="AT131" s="237" t="s">
        <v>156</v>
      </c>
      <c r="AU131" s="237" t="s">
        <v>161</v>
      </c>
      <c r="AY131" s="14" t="s">
        <v>154</v>
      </c>
      <c r="BE131" s="238">
        <f>IF(N131="základná",J131,0)</f>
        <v>0</v>
      </c>
      <c r="BF131" s="238">
        <f>IF(N131="znížená",J131,0)</f>
        <v>0</v>
      </c>
      <c r="BG131" s="238">
        <f>IF(N131="zákl. prenesená",J131,0)</f>
        <v>0</v>
      </c>
      <c r="BH131" s="238">
        <f>IF(N131="zníž. prenesená",J131,0)</f>
        <v>0</v>
      </c>
      <c r="BI131" s="238">
        <f>IF(N131="nulová",J131,0)</f>
        <v>0</v>
      </c>
      <c r="BJ131" s="14" t="s">
        <v>161</v>
      </c>
      <c r="BK131" s="239">
        <f>ROUND(I131*H131,3)</f>
        <v>0</v>
      </c>
      <c r="BL131" s="14" t="s">
        <v>270</v>
      </c>
      <c r="BM131" s="237" t="s">
        <v>177</v>
      </c>
    </row>
    <row r="132" s="2" customFormat="1" ht="16.5" customHeight="1">
      <c r="A132" s="35"/>
      <c r="B132" s="36"/>
      <c r="C132" s="240" t="s">
        <v>178</v>
      </c>
      <c r="D132" s="240" t="s">
        <v>195</v>
      </c>
      <c r="E132" s="241" t="s">
        <v>1153</v>
      </c>
      <c r="F132" s="242" t="s">
        <v>1154</v>
      </c>
      <c r="G132" s="243" t="s">
        <v>309</v>
      </c>
      <c r="H132" s="244">
        <v>60</v>
      </c>
      <c r="I132" s="245"/>
      <c r="J132" s="244">
        <f>ROUND(I132*H132,3)</f>
        <v>0</v>
      </c>
      <c r="K132" s="246"/>
      <c r="L132" s="247"/>
      <c r="M132" s="248" t="s">
        <v>1</v>
      </c>
      <c r="N132" s="249" t="s">
        <v>37</v>
      </c>
      <c r="O132" s="94"/>
      <c r="P132" s="235">
        <f>O132*H132</f>
        <v>0</v>
      </c>
      <c r="Q132" s="235">
        <v>0</v>
      </c>
      <c r="R132" s="235">
        <f>Q132*H132</f>
        <v>0</v>
      </c>
      <c r="S132" s="235">
        <v>0</v>
      </c>
      <c r="T132" s="236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7" t="s">
        <v>790</v>
      </c>
      <c r="AT132" s="237" t="s">
        <v>195</v>
      </c>
      <c r="AU132" s="237" t="s">
        <v>161</v>
      </c>
      <c r="AY132" s="14" t="s">
        <v>154</v>
      </c>
      <c r="BE132" s="238">
        <f>IF(N132="základná",J132,0)</f>
        <v>0</v>
      </c>
      <c r="BF132" s="238">
        <f>IF(N132="znížená",J132,0)</f>
        <v>0</v>
      </c>
      <c r="BG132" s="238">
        <f>IF(N132="zákl. prenesená",J132,0)</f>
        <v>0</v>
      </c>
      <c r="BH132" s="238">
        <f>IF(N132="zníž. prenesená",J132,0)</f>
        <v>0</v>
      </c>
      <c r="BI132" s="238">
        <f>IF(N132="nulová",J132,0)</f>
        <v>0</v>
      </c>
      <c r="BJ132" s="14" t="s">
        <v>161</v>
      </c>
      <c r="BK132" s="239">
        <f>ROUND(I132*H132,3)</f>
        <v>0</v>
      </c>
      <c r="BL132" s="14" t="s">
        <v>270</v>
      </c>
      <c r="BM132" s="237" t="s">
        <v>181</v>
      </c>
    </row>
    <row r="133" s="2" customFormat="1" ht="21.75" customHeight="1">
      <c r="A133" s="35"/>
      <c r="B133" s="36"/>
      <c r="C133" s="226" t="s">
        <v>171</v>
      </c>
      <c r="D133" s="226" t="s">
        <v>156</v>
      </c>
      <c r="E133" s="227" t="s">
        <v>1155</v>
      </c>
      <c r="F133" s="228" t="s">
        <v>1156</v>
      </c>
      <c r="G133" s="229" t="s">
        <v>262</v>
      </c>
      <c r="H133" s="230">
        <v>13</v>
      </c>
      <c r="I133" s="231"/>
      <c r="J133" s="230">
        <f>ROUND(I133*H133,3)</f>
        <v>0</v>
      </c>
      <c r="K133" s="232"/>
      <c r="L133" s="41"/>
      <c r="M133" s="233" t="s">
        <v>1</v>
      </c>
      <c r="N133" s="234" t="s">
        <v>37</v>
      </c>
      <c r="O133" s="94"/>
      <c r="P133" s="235">
        <f>O133*H133</f>
        <v>0</v>
      </c>
      <c r="Q133" s="235">
        <v>0</v>
      </c>
      <c r="R133" s="235">
        <f>Q133*H133</f>
        <v>0</v>
      </c>
      <c r="S133" s="235">
        <v>0</v>
      </c>
      <c r="T133" s="236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7" t="s">
        <v>270</v>
      </c>
      <c r="AT133" s="237" t="s">
        <v>156</v>
      </c>
      <c r="AU133" s="237" t="s">
        <v>161</v>
      </c>
      <c r="AY133" s="14" t="s">
        <v>154</v>
      </c>
      <c r="BE133" s="238">
        <f>IF(N133="základná",J133,0)</f>
        <v>0</v>
      </c>
      <c r="BF133" s="238">
        <f>IF(N133="znížená",J133,0)</f>
        <v>0</v>
      </c>
      <c r="BG133" s="238">
        <f>IF(N133="zákl. prenesená",J133,0)</f>
        <v>0</v>
      </c>
      <c r="BH133" s="238">
        <f>IF(N133="zníž. prenesená",J133,0)</f>
        <v>0</v>
      </c>
      <c r="BI133" s="238">
        <f>IF(N133="nulová",J133,0)</f>
        <v>0</v>
      </c>
      <c r="BJ133" s="14" t="s">
        <v>161</v>
      </c>
      <c r="BK133" s="239">
        <f>ROUND(I133*H133,3)</f>
        <v>0</v>
      </c>
      <c r="BL133" s="14" t="s">
        <v>270</v>
      </c>
      <c r="BM133" s="237" t="s">
        <v>184</v>
      </c>
    </row>
    <row r="134" s="2" customFormat="1" ht="21.75" customHeight="1">
      <c r="A134" s="35"/>
      <c r="B134" s="36"/>
      <c r="C134" s="240" t="s">
        <v>185</v>
      </c>
      <c r="D134" s="240" t="s">
        <v>195</v>
      </c>
      <c r="E134" s="241" t="s">
        <v>1157</v>
      </c>
      <c r="F134" s="242" t="s">
        <v>1158</v>
      </c>
      <c r="G134" s="243" t="s">
        <v>262</v>
      </c>
      <c r="H134" s="244">
        <v>8</v>
      </c>
      <c r="I134" s="245"/>
      <c r="J134" s="244">
        <f>ROUND(I134*H134,3)</f>
        <v>0</v>
      </c>
      <c r="K134" s="246"/>
      <c r="L134" s="247"/>
      <c r="M134" s="248" t="s">
        <v>1</v>
      </c>
      <c r="N134" s="249" t="s">
        <v>37</v>
      </c>
      <c r="O134" s="94"/>
      <c r="P134" s="235">
        <f>O134*H134</f>
        <v>0</v>
      </c>
      <c r="Q134" s="235">
        <v>0</v>
      </c>
      <c r="R134" s="235">
        <f>Q134*H134</f>
        <v>0</v>
      </c>
      <c r="S134" s="235">
        <v>0</v>
      </c>
      <c r="T134" s="236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7" t="s">
        <v>790</v>
      </c>
      <c r="AT134" s="237" t="s">
        <v>195</v>
      </c>
      <c r="AU134" s="237" t="s">
        <v>161</v>
      </c>
      <c r="AY134" s="14" t="s">
        <v>154</v>
      </c>
      <c r="BE134" s="238">
        <f>IF(N134="základná",J134,0)</f>
        <v>0</v>
      </c>
      <c r="BF134" s="238">
        <f>IF(N134="znížená",J134,0)</f>
        <v>0</v>
      </c>
      <c r="BG134" s="238">
        <f>IF(N134="zákl. prenesená",J134,0)</f>
        <v>0</v>
      </c>
      <c r="BH134" s="238">
        <f>IF(N134="zníž. prenesená",J134,0)</f>
        <v>0</v>
      </c>
      <c r="BI134" s="238">
        <f>IF(N134="nulová",J134,0)</f>
        <v>0</v>
      </c>
      <c r="BJ134" s="14" t="s">
        <v>161</v>
      </c>
      <c r="BK134" s="239">
        <f>ROUND(I134*H134,3)</f>
        <v>0</v>
      </c>
      <c r="BL134" s="14" t="s">
        <v>270</v>
      </c>
      <c r="BM134" s="237" t="s">
        <v>188</v>
      </c>
    </row>
    <row r="135" s="2" customFormat="1" ht="24.15" customHeight="1">
      <c r="A135" s="35"/>
      <c r="B135" s="36"/>
      <c r="C135" s="240" t="s">
        <v>112</v>
      </c>
      <c r="D135" s="240" t="s">
        <v>195</v>
      </c>
      <c r="E135" s="241" t="s">
        <v>1159</v>
      </c>
      <c r="F135" s="242" t="s">
        <v>1160</v>
      </c>
      <c r="G135" s="243" t="s">
        <v>262</v>
      </c>
      <c r="H135" s="244">
        <v>5</v>
      </c>
      <c r="I135" s="245"/>
      <c r="J135" s="244">
        <f>ROUND(I135*H135,3)</f>
        <v>0</v>
      </c>
      <c r="K135" s="246"/>
      <c r="L135" s="247"/>
      <c r="M135" s="248" t="s">
        <v>1</v>
      </c>
      <c r="N135" s="249" t="s">
        <v>37</v>
      </c>
      <c r="O135" s="94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6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7" t="s">
        <v>790</v>
      </c>
      <c r="AT135" s="237" t="s">
        <v>195</v>
      </c>
      <c r="AU135" s="237" t="s">
        <v>161</v>
      </c>
      <c r="AY135" s="14" t="s">
        <v>154</v>
      </c>
      <c r="BE135" s="238">
        <f>IF(N135="základná",J135,0)</f>
        <v>0</v>
      </c>
      <c r="BF135" s="238">
        <f>IF(N135="znížená",J135,0)</f>
        <v>0</v>
      </c>
      <c r="BG135" s="238">
        <f>IF(N135="zákl. prenesená",J135,0)</f>
        <v>0</v>
      </c>
      <c r="BH135" s="238">
        <f>IF(N135="zníž. prenesená",J135,0)</f>
        <v>0</v>
      </c>
      <c r="BI135" s="238">
        <f>IF(N135="nulová",J135,0)</f>
        <v>0</v>
      </c>
      <c r="BJ135" s="14" t="s">
        <v>161</v>
      </c>
      <c r="BK135" s="239">
        <f>ROUND(I135*H135,3)</f>
        <v>0</v>
      </c>
      <c r="BL135" s="14" t="s">
        <v>270</v>
      </c>
      <c r="BM135" s="237" t="s">
        <v>7</v>
      </c>
    </row>
    <row r="136" s="2" customFormat="1" ht="24.15" customHeight="1">
      <c r="A136" s="35"/>
      <c r="B136" s="36"/>
      <c r="C136" s="226" t="s">
        <v>115</v>
      </c>
      <c r="D136" s="226" t="s">
        <v>156</v>
      </c>
      <c r="E136" s="227" t="s">
        <v>1161</v>
      </c>
      <c r="F136" s="228" t="s">
        <v>1162</v>
      </c>
      <c r="G136" s="229" t="s">
        <v>262</v>
      </c>
      <c r="H136" s="230">
        <v>5</v>
      </c>
      <c r="I136" s="231"/>
      <c r="J136" s="230">
        <f>ROUND(I136*H136,3)</f>
        <v>0</v>
      </c>
      <c r="K136" s="232"/>
      <c r="L136" s="41"/>
      <c r="M136" s="233" t="s">
        <v>1</v>
      </c>
      <c r="N136" s="234" t="s">
        <v>37</v>
      </c>
      <c r="O136" s="94"/>
      <c r="P136" s="235">
        <f>O136*H136</f>
        <v>0</v>
      </c>
      <c r="Q136" s="235">
        <v>0</v>
      </c>
      <c r="R136" s="235">
        <f>Q136*H136</f>
        <v>0</v>
      </c>
      <c r="S136" s="235">
        <v>0</v>
      </c>
      <c r="T136" s="236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7" t="s">
        <v>270</v>
      </c>
      <c r="AT136" s="237" t="s">
        <v>156</v>
      </c>
      <c r="AU136" s="237" t="s">
        <v>161</v>
      </c>
      <c r="AY136" s="14" t="s">
        <v>154</v>
      </c>
      <c r="BE136" s="238">
        <f>IF(N136="základná",J136,0)</f>
        <v>0</v>
      </c>
      <c r="BF136" s="238">
        <f>IF(N136="znížená",J136,0)</f>
        <v>0</v>
      </c>
      <c r="BG136" s="238">
        <f>IF(N136="zákl. prenesená",J136,0)</f>
        <v>0</v>
      </c>
      <c r="BH136" s="238">
        <f>IF(N136="zníž. prenesená",J136,0)</f>
        <v>0</v>
      </c>
      <c r="BI136" s="238">
        <f>IF(N136="nulová",J136,0)</f>
        <v>0</v>
      </c>
      <c r="BJ136" s="14" t="s">
        <v>161</v>
      </c>
      <c r="BK136" s="239">
        <f>ROUND(I136*H136,3)</f>
        <v>0</v>
      </c>
      <c r="BL136" s="14" t="s">
        <v>270</v>
      </c>
      <c r="BM136" s="237" t="s">
        <v>194</v>
      </c>
    </row>
    <row r="137" s="2" customFormat="1" ht="16.5" customHeight="1">
      <c r="A137" s="35"/>
      <c r="B137" s="36"/>
      <c r="C137" s="240" t="s">
        <v>177</v>
      </c>
      <c r="D137" s="240" t="s">
        <v>195</v>
      </c>
      <c r="E137" s="241" t="s">
        <v>1163</v>
      </c>
      <c r="F137" s="242" t="s">
        <v>1164</v>
      </c>
      <c r="G137" s="243" t="s">
        <v>262</v>
      </c>
      <c r="H137" s="244">
        <v>25</v>
      </c>
      <c r="I137" s="245"/>
      <c r="J137" s="244">
        <f>ROUND(I137*H137,3)</f>
        <v>0</v>
      </c>
      <c r="K137" s="246"/>
      <c r="L137" s="247"/>
      <c r="M137" s="248" t="s">
        <v>1</v>
      </c>
      <c r="N137" s="249" t="s">
        <v>37</v>
      </c>
      <c r="O137" s="94"/>
      <c r="P137" s="235">
        <f>O137*H137</f>
        <v>0</v>
      </c>
      <c r="Q137" s="235">
        <v>0</v>
      </c>
      <c r="R137" s="235">
        <f>Q137*H137</f>
        <v>0</v>
      </c>
      <c r="S137" s="235">
        <v>0</v>
      </c>
      <c r="T137" s="236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7" t="s">
        <v>790</v>
      </c>
      <c r="AT137" s="237" t="s">
        <v>195</v>
      </c>
      <c r="AU137" s="237" t="s">
        <v>161</v>
      </c>
      <c r="AY137" s="14" t="s">
        <v>154</v>
      </c>
      <c r="BE137" s="238">
        <f>IF(N137="základná",J137,0)</f>
        <v>0</v>
      </c>
      <c r="BF137" s="238">
        <f>IF(N137="znížená",J137,0)</f>
        <v>0</v>
      </c>
      <c r="BG137" s="238">
        <f>IF(N137="zákl. prenesená",J137,0)</f>
        <v>0</v>
      </c>
      <c r="BH137" s="238">
        <f>IF(N137="zníž. prenesená",J137,0)</f>
        <v>0</v>
      </c>
      <c r="BI137" s="238">
        <f>IF(N137="nulová",J137,0)</f>
        <v>0</v>
      </c>
      <c r="BJ137" s="14" t="s">
        <v>161</v>
      </c>
      <c r="BK137" s="239">
        <f>ROUND(I137*H137,3)</f>
        <v>0</v>
      </c>
      <c r="BL137" s="14" t="s">
        <v>270</v>
      </c>
      <c r="BM137" s="237" t="s">
        <v>198</v>
      </c>
    </row>
    <row r="138" s="2" customFormat="1" ht="37.8" customHeight="1">
      <c r="A138" s="35"/>
      <c r="B138" s="36"/>
      <c r="C138" s="226" t="s">
        <v>200</v>
      </c>
      <c r="D138" s="226" t="s">
        <v>156</v>
      </c>
      <c r="E138" s="227" t="s">
        <v>1165</v>
      </c>
      <c r="F138" s="228" t="s">
        <v>1166</v>
      </c>
      <c r="G138" s="229" t="s">
        <v>262</v>
      </c>
      <c r="H138" s="230">
        <v>3</v>
      </c>
      <c r="I138" s="231"/>
      <c r="J138" s="230">
        <f>ROUND(I138*H138,3)</f>
        <v>0</v>
      </c>
      <c r="K138" s="232"/>
      <c r="L138" s="41"/>
      <c r="M138" s="233" t="s">
        <v>1</v>
      </c>
      <c r="N138" s="234" t="s">
        <v>37</v>
      </c>
      <c r="O138" s="94"/>
      <c r="P138" s="235">
        <f>O138*H138</f>
        <v>0</v>
      </c>
      <c r="Q138" s="235">
        <v>0</v>
      </c>
      <c r="R138" s="235">
        <f>Q138*H138</f>
        <v>0</v>
      </c>
      <c r="S138" s="235">
        <v>0</v>
      </c>
      <c r="T138" s="236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7" t="s">
        <v>270</v>
      </c>
      <c r="AT138" s="237" t="s">
        <v>156</v>
      </c>
      <c r="AU138" s="237" t="s">
        <v>161</v>
      </c>
      <c r="AY138" s="14" t="s">
        <v>154</v>
      </c>
      <c r="BE138" s="238">
        <f>IF(N138="základná",J138,0)</f>
        <v>0</v>
      </c>
      <c r="BF138" s="238">
        <f>IF(N138="znížená",J138,0)</f>
        <v>0</v>
      </c>
      <c r="BG138" s="238">
        <f>IF(N138="zákl. prenesená",J138,0)</f>
        <v>0</v>
      </c>
      <c r="BH138" s="238">
        <f>IF(N138="zníž. prenesená",J138,0)</f>
        <v>0</v>
      </c>
      <c r="BI138" s="238">
        <f>IF(N138="nulová",J138,0)</f>
        <v>0</v>
      </c>
      <c r="BJ138" s="14" t="s">
        <v>161</v>
      </c>
      <c r="BK138" s="239">
        <f>ROUND(I138*H138,3)</f>
        <v>0</v>
      </c>
      <c r="BL138" s="14" t="s">
        <v>270</v>
      </c>
      <c r="BM138" s="237" t="s">
        <v>203</v>
      </c>
    </row>
    <row r="139" s="2" customFormat="1" ht="16.5" customHeight="1">
      <c r="A139" s="35"/>
      <c r="B139" s="36"/>
      <c r="C139" s="240" t="s">
        <v>181</v>
      </c>
      <c r="D139" s="240" t="s">
        <v>195</v>
      </c>
      <c r="E139" s="241" t="s">
        <v>1167</v>
      </c>
      <c r="F139" s="242" t="s">
        <v>1168</v>
      </c>
      <c r="G139" s="243" t="s">
        <v>262</v>
      </c>
      <c r="H139" s="244">
        <v>3</v>
      </c>
      <c r="I139" s="245"/>
      <c r="J139" s="244">
        <f>ROUND(I139*H139,3)</f>
        <v>0</v>
      </c>
      <c r="K139" s="246"/>
      <c r="L139" s="247"/>
      <c r="M139" s="248" t="s">
        <v>1</v>
      </c>
      <c r="N139" s="249" t="s">
        <v>37</v>
      </c>
      <c r="O139" s="94"/>
      <c r="P139" s="235">
        <f>O139*H139</f>
        <v>0</v>
      </c>
      <c r="Q139" s="235">
        <v>0</v>
      </c>
      <c r="R139" s="235">
        <f>Q139*H139</f>
        <v>0</v>
      </c>
      <c r="S139" s="235">
        <v>0</v>
      </c>
      <c r="T139" s="236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7" t="s">
        <v>790</v>
      </c>
      <c r="AT139" s="237" t="s">
        <v>195</v>
      </c>
      <c r="AU139" s="237" t="s">
        <v>161</v>
      </c>
      <c r="AY139" s="14" t="s">
        <v>154</v>
      </c>
      <c r="BE139" s="238">
        <f>IF(N139="základná",J139,0)</f>
        <v>0</v>
      </c>
      <c r="BF139" s="238">
        <f>IF(N139="znížená",J139,0)</f>
        <v>0</v>
      </c>
      <c r="BG139" s="238">
        <f>IF(N139="zákl. prenesená",J139,0)</f>
        <v>0</v>
      </c>
      <c r="BH139" s="238">
        <f>IF(N139="zníž. prenesená",J139,0)</f>
        <v>0</v>
      </c>
      <c r="BI139" s="238">
        <f>IF(N139="nulová",J139,0)</f>
        <v>0</v>
      </c>
      <c r="BJ139" s="14" t="s">
        <v>161</v>
      </c>
      <c r="BK139" s="239">
        <f>ROUND(I139*H139,3)</f>
        <v>0</v>
      </c>
      <c r="BL139" s="14" t="s">
        <v>270</v>
      </c>
      <c r="BM139" s="237" t="s">
        <v>206</v>
      </c>
    </row>
    <row r="140" s="2" customFormat="1" ht="24.15" customHeight="1">
      <c r="A140" s="35"/>
      <c r="B140" s="36"/>
      <c r="C140" s="226" t="s">
        <v>207</v>
      </c>
      <c r="D140" s="226" t="s">
        <v>156</v>
      </c>
      <c r="E140" s="227" t="s">
        <v>1169</v>
      </c>
      <c r="F140" s="228" t="s">
        <v>1170</v>
      </c>
      <c r="G140" s="229" t="s">
        <v>262</v>
      </c>
      <c r="H140" s="230">
        <v>192</v>
      </c>
      <c r="I140" s="231"/>
      <c r="J140" s="230">
        <f>ROUND(I140*H140,3)</f>
        <v>0</v>
      </c>
      <c r="K140" s="232"/>
      <c r="L140" s="41"/>
      <c r="M140" s="233" t="s">
        <v>1</v>
      </c>
      <c r="N140" s="234" t="s">
        <v>37</v>
      </c>
      <c r="O140" s="94"/>
      <c r="P140" s="235">
        <f>O140*H140</f>
        <v>0</v>
      </c>
      <c r="Q140" s="235">
        <v>0</v>
      </c>
      <c r="R140" s="235">
        <f>Q140*H140</f>
        <v>0</v>
      </c>
      <c r="S140" s="235">
        <v>0</v>
      </c>
      <c r="T140" s="236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7" t="s">
        <v>270</v>
      </c>
      <c r="AT140" s="237" t="s">
        <v>156</v>
      </c>
      <c r="AU140" s="237" t="s">
        <v>161</v>
      </c>
      <c r="AY140" s="14" t="s">
        <v>154</v>
      </c>
      <c r="BE140" s="238">
        <f>IF(N140="základná",J140,0)</f>
        <v>0</v>
      </c>
      <c r="BF140" s="238">
        <f>IF(N140="znížená",J140,0)</f>
        <v>0</v>
      </c>
      <c r="BG140" s="238">
        <f>IF(N140="zákl. prenesená",J140,0)</f>
        <v>0</v>
      </c>
      <c r="BH140" s="238">
        <f>IF(N140="zníž. prenesená",J140,0)</f>
        <v>0</v>
      </c>
      <c r="BI140" s="238">
        <f>IF(N140="nulová",J140,0)</f>
        <v>0</v>
      </c>
      <c r="BJ140" s="14" t="s">
        <v>161</v>
      </c>
      <c r="BK140" s="239">
        <f>ROUND(I140*H140,3)</f>
        <v>0</v>
      </c>
      <c r="BL140" s="14" t="s">
        <v>270</v>
      </c>
      <c r="BM140" s="237" t="s">
        <v>210</v>
      </c>
    </row>
    <row r="141" s="2" customFormat="1" ht="16.5" customHeight="1">
      <c r="A141" s="35"/>
      <c r="B141" s="36"/>
      <c r="C141" s="240" t="s">
        <v>184</v>
      </c>
      <c r="D141" s="240" t="s">
        <v>195</v>
      </c>
      <c r="E141" s="241" t="s">
        <v>1171</v>
      </c>
      <c r="F141" s="242" t="s">
        <v>1172</v>
      </c>
      <c r="G141" s="243" t="s">
        <v>262</v>
      </c>
      <c r="H141" s="244">
        <v>192</v>
      </c>
      <c r="I141" s="245"/>
      <c r="J141" s="244">
        <f>ROUND(I141*H141,3)</f>
        <v>0</v>
      </c>
      <c r="K141" s="246"/>
      <c r="L141" s="247"/>
      <c r="M141" s="248" t="s">
        <v>1</v>
      </c>
      <c r="N141" s="249" t="s">
        <v>37</v>
      </c>
      <c r="O141" s="94"/>
      <c r="P141" s="235">
        <f>O141*H141</f>
        <v>0</v>
      </c>
      <c r="Q141" s="235">
        <v>0</v>
      </c>
      <c r="R141" s="235">
        <f>Q141*H141</f>
        <v>0</v>
      </c>
      <c r="S141" s="235">
        <v>0</v>
      </c>
      <c r="T141" s="236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7" t="s">
        <v>790</v>
      </c>
      <c r="AT141" s="237" t="s">
        <v>195</v>
      </c>
      <c r="AU141" s="237" t="s">
        <v>161</v>
      </c>
      <c r="AY141" s="14" t="s">
        <v>154</v>
      </c>
      <c r="BE141" s="238">
        <f>IF(N141="základná",J141,0)</f>
        <v>0</v>
      </c>
      <c r="BF141" s="238">
        <f>IF(N141="znížená",J141,0)</f>
        <v>0</v>
      </c>
      <c r="BG141" s="238">
        <f>IF(N141="zákl. prenesená",J141,0)</f>
        <v>0</v>
      </c>
      <c r="BH141" s="238">
        <f>IF(N141="zníž. prenesená",J141,0)</f>
        <v>0</v>
      </c>
      <c r="BI141" s="238">
        <f>IF(N141="nulová",J141,0)</f>
        <v>0</v>
      </c>
      <c r="BJ141" s="14" t="s">
        <v>161</v>
      </c>
      <c r="BK141" s="239">
        <f>ROUND(I141*H141,3)</f>
        <v>0</v>
      </c>
      <c r="BL141" s="14" t="s">
        <v>270</v>
      </c>
      <c r="BM141" s="237" t="s">
        <v>213</v>
      </c>
    </row>
    <row r="142" s="2" customFormat="1" ht="24.15" customHeight="1">
      <c r="A142" s="35"/>
      <c r="B142" s="36"/>
      <c r="C142" s="226" t="s">
        <v>214</v>
      </c>
      <c r="D142" s="226" t="s">
        <v>156</v>
      </c>
      <c r="E142" s="227" t="s">
        <v>1173</v>
      </c>
      <c r="F142" s="228" t="s">
        <v>1174</v>
      </c>
      <c r="G142" s="229" t="s">
        <v>262</v>
      </c>
      <c r="H142" s="230">
        <v>1</v>
      </c>
      <c r="I142" s="231"/>
      <c r="J142" s="230">
        <f>ROUND(I142*H142,3)</f>
        <v>0</v>
      </c>
      <c r="K142" s="232"/>
      <c r="L142" s="41"/>
      <c r="M142" s="233" t="s">
        <v>1</v>
      </c>
      <c r="N142" s="234" t="s">
        <v>37</v>
      </c>
      <c r="O142" s="94"/>
      <c r="P142" s="235">
        <f>O142*H142</f>
        <v>0</v>
      </c>
      <c r="Q142" s="235">
        <v>0</v>
      </c>
      <c r="R142" s="235">
        <f>Q142*H142</f>
        <v>0</v>
      </c>
      <c r="S142" s="235">
        <v>0</v>
      </c>
      <c r="T142" s="236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7" t="s">
        <v>270</v>
      </c>
      <c r="AT142" s="237" t="s">
        <v>156</v>
      </c>
      <c r="AU142" s="237" t="s">
        <v>161</v>
      </c>
      <c r="AY142" s="14" t="s">
        <v>154</v>
      </c>
      <c r="BE142" s="238">
        <f>IF(N142="základná",J142,0)</f>
        <v>0</v>
      </c>
      <c r="BF142" s="238">
        <f>IF(N142="znížená",J142,0)</f>
        <v>0</v>
      </c>
      <c r="BG142" s="238">
        <f>IF(N142="zákl. prenesená",J142,0)</f>
        <v>0</v>
      </c>
      <c r="BH142" s="238">
        <f>IF(N142="zníž. prenesená",J142,0)</f>
        <v>0</v>
      </c>
      <c r="BI142" s="238">
        <f>IF(N142="nulová",J142,0)</f>
        <v>0</v>
      </c>
      <c r="BJ142" s="14" t="s">
        <v>161</v>
      </c>
      <c r="BK142" s="239">
        <f>ROUND(I142*H142,3)</f>
        <v>0</v>
      </c>
      <c r="BL142" s="14" t="s">
        <v>270</v>
      </c>
      <c r="BM142" s="237" t="s">
        <v>217</v>
      </c>
    </row>
    <row r="143" s="2" customFormat="1" ht="24.15" customHeight="1">
      <c r="A143" s="35"/>
      <c r="B143" s="36"/>
      <c r="C143" s="240" t="s">
        <v>188</v>
      </c>
      <c r="D143" s="240" t="s">
        <v>195</v>
      </c>
      <c r="E143" s="241" t="s">
        <v>1175</v>
      </c>
      <c r="F143" s="242" t="s">
        <v>1176</v>
      </c>
      <c r="G143" s="243" t="s">
        <v>262</v>
      </c>
      <c r="H143" s="244">
        <v>1</v>
      </c>
      <c r="I143" s="245"/>
      <c r="J143" s="244">
        <f>ROUND(I143*H143,3)</f>
        <v>0</v>
      </c>
      <c r="K143" s="246"/>
      <c r="L143" s="247"/>
      <c r="M143" s="248" t="s">
        <v>1</v>
      </c>
      <c r="N143" s="249" t="s">
        <v>37</v>
      </c>
      <c r="O143" s="94"/>
      <c r="P143" s="235">
        <f>O143*H143</f>
        <v>0</v>
      </c>
      <c r="Q143" s="235">
        <v>0</v>
      </c>
      <c r="R143" s="235">
        <f>Q143*H143</f>
        <v>0</v>
      </c>
      <c r="S143" s="235">
        <v>0</v>
      </c>
      <c r="T143" s="236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7" t="s">
        <v>790</v>
      </c>
      <c r="AT143" s="237" t="s">
        <v>195</v>
      </c>
      <c r="AU143" s="237" t="s">
        <v>161</v>
      </c>
      <c r="AY143" s="14" t="s">
        <v>154</v>
      </c>
      <c r="BE143" s="238">
        <f>IF(N143="základná",J143,0)</f>
        <v>0</v>
      </c>
      <c r="BF143" s="238">
        <f>IF(N143="znížená",J143,0)</f>
        <v>0</v>
      </c>
      <c r="BG143" s="238">
        <f>IF(N143="zákl. prenesená",J143,0)</f>
        <v>0</v>
      </c>
      <c r="BH143" s="238">
        <f>IF(N143="zníž. prenesená",J143,0)</f>
        <v>0</v>
      </c>
      <c r="BI143" s="238">
        <f>IF(N143="nulová",J143,0)</f>
        <v>0</v>
      </c>
      <c r="BJ143" s="14" t="s">
        <v>161</v>
      </c>
      <c r="BK143" s="239">
        <f>ROUND(I143*H143,3)</f>
        <v>0</v>
      </c>
      <c r="BL143" s="14" t="s">
        <v>270</v>
      </c>
      <c r="BM143" s="237" t="s">
        <v>220</v>
      </c>
    </row>
    <row r="144" s="2" customFormat="1" ht="24.15" customHeight="1">
      <c r="A144" s="35"/>
      <c r="B144" s="36"/>
      <c r="C144" s="226" t="s">
        <v>221</v>
      </c>
      <c r="D144" s="226" t="s">
        <v>156</v>
      </c>
      <c r="E144" s="227" t="s">
        <v>1177</v>
      </c>
      <c r="F144" s="228" t="s">
        <v>1178</v>
      </c>
      <c r="G144" s="229" t="s">
        <v>262</v>
      </c>
      <c r="H144" s="230">
        <v>2</v>
      </c>
      <c r="I144" s="231"/>
      <c r="J144" s="230">
        <f>ROUND(I144*H144,3)</f>
        <v>0</v>
      </c>
      <c r="K144" s="232"/>
      <c r="L144" s="41"/>
      <c r="M144" s="233" t="s">
        <v>1</v>
      </c>
      <c r="N144" s="234" t="s">
        <v>37</v>
      </c>
      <c r="O144" s="94"/>
      <c r="P144" s="235">
        <f>O144*H144</f>
        <v>0</v>
      </c>
      <c r="Q144" s="235">
        <v>0</v>
      </c>
      <c r="R144" s="235">
        <f>Q144*H144</f>
        <v>0</v>
      </c>
      <c r="S144" s="235">
        <v>0</v>
      </c>
      <c r="T144" s="236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7" t="s">
        <v>270</v>
      </c>
      <c r="AT144" s="237" t="s">
        <v>156</v>
      </c>
      <c r="AU144" s="237" t="s">
        <v>161</v>
      </c>
      <c r="AY144" s="14" t="s">
        <v>154</v>
      </c>
      <c r="BE144" s="238">
        <f>IF(N144="základná",J144,0)</f>
        <v>0</v>
      </c>
      <c r="BF144" s="238">
        <f>IF(N144="znížená",J144,0)</f>
        <v>0</v>
      </c>
      <c r="BG144" s="238">
        <f>IF(N144="zákl. prenesená",J144,0)</f>
        <v>0</v>
      </c>
      <c r="BH144" s="238">
        <f>IF(N144="zníž. prenesená",J144,0)</f>
        <v>0</v>
      </c>
      <c r="BI144" s="238">
        <f>IF(N144="nulová",J144,0)</f>
        <v>0</v>
      </c>
      <c r="BJ144" s="14" t="s">
        <v>161</v>
      </c>
      <c r="BK144" s="239">
        <f>ROUND(I144*H144,3)</f>
        <v>0</v>
      </c>
      <c r="BL144" s="14" t="s">
        <v>270</v>
      </c>
      <c r="BM144" s="237" t="s">
        <v>224</v>
      </c>
    </row>
    <row r="145" s="2" customFormat="1" ht="24.15" customHeight="1">
      <c r="A145" s="35"/>
      <c r="B145" s="36"/>
      <c r="C145" s="240" t="s">
        <v>7</v>
      </c>
      <c r="D145" s="240" t="s">
        <v>195</v>
      </c>
      <c r="E145" s="241" t="s">
        <v>1179</v>
      </c>
      <c r="F145" s="242" t="s">
        <v>1180</v>
      </c>
      <c r="G145" s="243" t="s">
        <v>262</v>
      </c>
      <c r="H145" s="244">
        <v>2</v>
      </c>
      <c r="I145" s="245"/>
      <c r="J145" s="244">
        <f>ROUND(I145*H145,3)</f>
        <v>0</v>
      </c>
      <c r="K145" s="246"/>
      <c r="L145" s="247"/>
      <c r="M145" s="248" t="s">
        <v>1</v>
      </c>
      <c r="N145" s="249" t="s">
        <v>37</v>
      </c>
      <c r="O145" s="94"/>
      <c r="P145" s="235">
        <f>O145*H145</f>
        <v>0</v>
      </c>
      <c r="Q145" s="235">
        <v>0</v>
      </c>
      <c r="R145" s="235">
        <f>Q145*H145</f>
        <v>0</v>
      </c>
      <c r="S145" s="235">
        <v>0</v>
      </c>
      <c r="T145" s="236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7" t="s">
        <v>790</v>
      </c>
      <c r="AT145" s="237" t="s">
        <v>195</v>
      </c>
      <c r="AU145" s="237" t="s">
        <v>161</v>
      </c>
      <c r="AY145" s="14" t="s">
        <v>154</v>
      </c>
      <c r="BE145" s="238">
        <f>IF(N145="základná",J145,0)</f>
        <v>0</v>
      </c>
      <c r="BF145" s="238">
        <f>IF(N145="znížená",J145,0)</f>
        <v>0</v>
      </c>
      <c r="BG145" s="238">
        <f>IF(N145="zákl. prenesená",J145,0)</f>
        <v>0</v>
      </c>
      <c r="BH145" s="238">
        <f>IF(N145="zníž. prenesená",J145,0)</f>
        <v>0</v>
      </c>
      <c r="BI145" s="238">
        <f>IF(N145="nulová",J145,0)</f>
        <v>0</v>
      </c>
      <c r="BJ145" s="14" t="s">
        <v>161</v>
      </c>
      <c r="BK145" s="239">
        <f>ROUND(I145*H145,3)</f>
        <v>0</v>
      </c>
      <c r="BL145" s="14" t="s">
        <v>270</v>
      </c>
      <c r="BM145" s="237" t="s">
        <v>227</v>
      </c>
    </row>
    <row r="146" s="2" customFormat="1" ht="16.5" customHeight="1">
      <c r="A146" s="35"/>
      <c r="B146" s="36"/>
      <c r="C146" s="240" t="s">
        <v>228</v>
      </c>
      <c r="D146" s="240" t="s">
        <v>195</v>
      </c>
      <c r="E146" s="241" t="s">
        <v>1181</v>
      </c>
      <c r="F146" s="242" t="s">
        <v>1182</v>
      </c>
      <c r="G146" s="243" t="s">
        <v>262</v>
      </c>
      <c r="H146" s="244">
        <v>2</v>
      </c>
      <c r="I146" s="245"/>
      <c r="J146" s="244">
        <f>ROUND(I146*H146,3)</f>
        <v>0</v>
      </c>
      <c r="K146" s="246"/>
      <c r="L146" s="247"/>
      <c r="M146" s="248" t="s">
        <v>1</v>
      </c>
      <c r="N146" s="249" t="s">
        <v>37</v>
      </c>
      <c r="O146" s="94"/>
      <c r="P146" s="235">
        <f>O146*H146</f>
        <v>0</v>
      </c>
      <c r="Q146" s="235">
        <v>0</v>
      </c>
      <c r="R146" s="235">
        <f>Q146*H146</f>
        <v>0</v>
      </c>
      <c r="S146" s="235">
        <v>0</v>
      </c>
      <c r="T146" s="236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7" t="s">
        <v>790</v>
      </c>
      <c r="AT146" s="237" t="s">
        <v>195</v>
      </c>
      <c r="AU146" s="237" t="s">
        <v>161</v>
      </c>
      <c r="AY146" s="14" t="s">
        <v>154</v>
      </c>
      <c r="BE146" s="238">
        <f>IF(N146="základná",J146,0)</f>
        <v>0</v>
      </c>
      <c r="BF146" s="238">
        <f>IF(N146="znížená",J146,0)</f>
        <v>0</v>
      </c>
      <c r="BG146" s="238">
        <f>IF(N146="zákl. prenesená",J146,0)</f>
        <v>0</v>
      </c>
      <c r="BH146" s="238">
        <f>IF(N146="zníž. prenesená",J146,0)</f>
        <v>0</v>
      </c>
      <c r="BI146" s="238">
        <f>IF(N146="nulová",J146,0)</f>
        <v>0</v>
      </c>
      <c r="BJ146" s="14" t="s">
        <v>161</v>
      </c>
      <c r="BK146" s="239">
        <f>ROUND(I146*H146,3)</f>
        <v>0</v>
      </c>
      <c r="BL146" s="14" t="s">
        <v>270</v>
      </c>
      <c r="BM146" s="237" t="s">
        <v>231</v>
      </c>
    </row>
    <row r="147" s="2" customFormat="1" ht="24.15" customHeight="1">
      <c r="A147" s="35"/>
      <c r="B147" s="36"/>
      <c r="C147" s="226" t="s">
        <v>194</v>
      </c>
      <c r="D147" s="226" t="s">
        <v>156</v>
      </c>
      <c r="E147" s="227" t="s">
        <v>1183</v>
      </c>
      <c r="F147" s="228" t="s">
        <v>1184</v>
      </c>
      <c r="G147" s="229" t="s">
        <v>262</v>
      </c>
      <c r="H147" s="230">
        <v>2</v>
      </c>
      <c r="I147" s="231"/>
      <c r="J147" s="230">
        <f>ROUND(I147*H147,3)</f>
        <v>0</v>
      </c>
      <c r="K147" s="232"/>
      <c r="L147" s="41"/>
      <c r="M147" s="233" t="s">
        <v>1</v>
      </c>
      <c r="N147" s="234" t="s">
        <v>37</v>
      </c>
      <c r="O147" s="94"/>
      <c r="P147" s="235">
        <f>O147*H147</f>
        <v>0</v>
      </c>
      <c r="Q147" s="235">
        <v>0</v>
      </c>
      <c r="R147" s="235">
        <f>Q147*H147</f>
        <v>0</v>
      </c>
      <c r="S147" s="235">
        <v>0</v>
      </c>
      <c r="T147" s="236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7" t="s">
        <v>270</v>
      </c>
      <c r="AT147" s="237" t="s">
        <v>156</v>
      </c>
      <c r="AU147" s="237" t="s">
        <v>161</v>
      </c>
      <c r="AY147" s="14" t="s">
        <v>154</v>
      </c>
      <c r="BE147" s="238">
        <f>IF(N147="základná",J147,0)</f>
        <v>0</v>
      </c>
      <c r="BF147" s="238">
        <f>IF(N147="znížená",J147,0)</f>
        <v>0</v>
      </c>
      <c r="BG147" s="238">
        <f>IF(N147="zákl. prenesená",J147,0)</f>
        <v>0</v>
      </c>
      <c r="BH147" s="238">
        <f>IF(N147="zníž. prenesená",J147,0)</f>
        <v>0</v>
      </c>
      <c r="BI147" s="238">
        <f>IF(N147="nulová",J147,0)</f>
        <v>0</v>
      </c>
      <c r="BJ147" s="14" t="s">
        <v>161</v>
      </c>
      <c r="BK147" s="239">
        <f>ROUND(I147*H147,3)</f>
        <v>0</v>
      </c>
      <c r="BL147" s="14" t="s">
        <v>270</v>
      </c>
      <c r="BM147" s="237" t="s">
        <v>234</v>
      </c>
    </row>
    <row r="148" s="2" customFormat="1" ht="24.15" customHeight="1">
      <c r="A148" s="35"/>
      <c r="B148" s="36"/>
      <c r="C148" s="240" t="s">
        <v>235</v>
      </c>
      <c r="D148" s="240" t="s">
        <v>195</v>
      </c>
      <c r="E148" s="241" t="s">
        <v>1185</v>
      </c>
      <c r="F148" s="242" t="s">
        <v>1180</v>
      </c>
      <c r="G148" s="243" t="s">
        <v>262</v>
      </c>
      <c r="H148" s="244">
        <v>2</v>
      </c>
      <c r="I148" s="245"/>
      <c r="J148" s="244">
        <f>ROUND(I148*H148,3)</f>
        <v>0</v>
      </c>
      <c r="K148" s="246"/>
      <c r="L148" s="247"/>
      <c r="M148" s="248" t="s">
        <v>1</v>
      </c>
      <c r="N148" s="249" t="s">
        <v>37</v>
      </c>
      <c r="O148" s="94"/>
      <c r="P148" s="235">
        <f>O148*H148</f>
        <v>0</v>
      </c>
      <c r="Q148" s="235">
        <v>0</v>
      </c>
      <c r="R148" s="235">
        <f>Q148*H148</f>
        <v>0</v>
      </c>
      <c r="S148" s="235">
        <v>0</v>
      </c>
      <c r="T148" s="236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7" t="s">
        <v>790</v>
      </c>
      <c r="AT148" s="237" t="s">
        <v>195</v>
      </c>
      <c r="AU148" s="237" t="s">
        <v>161</v>
      </c>
      <c r="AY148" s="14" t="s">
        <v>154</v>
      </c>
      <c r="BE148" s="238">
        <f>IF(N148="základná",J148,0)</f>
        <v>0</v>
      </c>
      <c r="BF148" s="238">
        <f>IF(N148="znížená",J148,0)</f>
        <v>0</v>
      </c>
      <c r="BG148" s="238">
        <f>IF(N148="zákl. prenesená",J148,0)</f>
        <v>0</v>
      </c>
      <c r="BH148" s="238">
        <f>IF(N148="zníž. prenesená",J148,0)</f>
        <v>0</v>
      </c>
      <c r="BI148" s="238">
        <f>IF(N148="nulová",J148,0)</f>
        <v>0</v>
      </c>
      <c r="BJ148" s="14" t="s">
        <v>161</v>
      </c>
      <c r="BK148" s="239">
        <f>ROUND(I148*H148,3)</f>
        <v>0</v>
      </c>
      <c r="BL148" s="14" t="s">
        <v>270</v>
      </c>
      <c r="BM148" s="237" t="s">
        <v>238</v>
      </c>
    </row>
    <row r="149" s="2" customFormat="1" ht="16.5" customHeight="1">
      <c r="A149" s="35"/>
      <c r="B149" s="36"/>
      <c r="C149" s="240" t="s">
        <v>198</v>
      </c>
      <c r="D149" s="240" t="s">
        <v>195</v>
      </c>
      <c r="E149" s="241" t="s">
        <v>1186</v>
      </c>
      <c r="F149" s="242" t="s">
        <v>1182</v>
      </c>
      <c r="G149" s="243" t="s">
        <v>262</v>
      </c>
      <c r="H149" s="244">
        <v>2</v>
      </c>
      <c r="I149" s="245"/>
      <c r="J149" s="244">
        <f>ROUND(I149*H149,3)</f>
        <v>0</v>
      </c>
      <c r="K149" s="246"/>
      <c r="L149" s="247"/>
      <c r="M149" s="248" t="s">
        <v>1</v>
      </c>
      <c r="N149" s="249" t="s">
        <v>37</v>
      </c>
      <c r="O149" s="94"/>
      <c r="P149" s="235">
        <f>O149*H149</f>
        <v>0</v>
      </c>
      <c r="Q149" s="235">
        <v>0</v>
      </c>
      <c r="R149" s="235">
        <f>Q149*H149</f>
        <v>0</v>
      </c>
      <c r="S149" s="235">
        <v>0</v>
      </c>
      <c r="T149" s="236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7" t="s">
        <v>790</v>
      </c>
      <c r="AT149" s="237" t="s">
        <v>195</v>
      </c>
      <c r="AU149" s="237" t="s">
        <v>161</v>
      </c>
      <c r="AY149" s="14" t="s">
        <v>154</v>
      </c>
      <c r="BE149" s="238">
        <f>IF(N149="základná",J149,0)</f>
        <v>0</v>
      </c>
      <c r="BF149" s="238">
        <f>IF(N149="znížená",J149,0)</f>
        <v>0</v>
      </c>
      <c r="BG149" s="238">
        <f>IF(N149="zákl. prenesená",J149,0)</f>
        <v>0</v>
      </c>
      <c r="BH149" s="238">
        <f>IF(N149="zníž. prenesená",J149,0)</f>
        <v>0</v>
      </c>
      <c r="BI149" s="238">
        <f>IF(N149="nulová",J149,0)</f>
        <v>0</v>
      </c>
      <c r="BJ149" s="14" t="s">
        <v>161</v>
      </c>
      <c r="BK149" s="239">
        <f>ROUND(I149*H149,3)</f>
        <v>0</v>
      </c>
      <c r="BL149" s="14" t="s">
        <v>270</v>
      </c>
      <c r="BM149" s="237" t="s">
        <v>241</v>
      </c>
    </row>
    <row r="150" s="2" customFormat="1" ht="24.15" customHeight="1">
      <c r="A150" s="35"/>
      <c r="B150" s="36"/>
      <c r="C150" s="226" t="s">
        <v>242</v>
      </c>
      <c r="D150" s="226" t="s">
        <v>156</v>
      </c>
      <c r="E150" s="227" t="s">
        <v>1187</v>
      </c>
      <c r="F150" s="228" t="s">
        <v>1188</v>
      </c>
      <c r="G150" s="229" t="s">
        <v>262</v>
      </c>
      <c r="H150" s="230">
        <v>8</v>
      </c>
      <c r="I150" s="231"/>
      <c r="J150" s="230">
        <f>ROUND(I150*H150,3)</f>
        <v>0</v>
      </c>
      <c r="K150" s="232"/>
      <c r="L150" s="41"/>
      <c r="M150" s="233" t="s">
        <v>1</v>
      </c>
      <c r="N150" s="234" t="s">
        <v>37</v>
      </c>
      <c r="O150" s="94"/>
      <c r="P150" s="235">
        <f>O150*H150</f>
        <v>0</v>
      </c>
      <c r="Q150" s="235">
        <v>0</v>
      </c>
      <c r="R150" s="235">
        <f>Q150*H150</f>
        <v>0</v>
      </c>
      <c r="S150" s="235">
        <v>0</v>
      </c>
      <c r="T150" s="236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7" t="s">
        <v>270</v>
      </c>
      <c r="AT150" s="237" t="s">
        <v>156</v>
      </c>
      <c r="AU150" s="237" t="s">
        <v>161</v>
      </c>
      <c r="AY150" s="14" t="s">
        <v>154</v>
      </c>
      <c r="BE150" s="238">
        <f>IF(N150="základná",J150,0)</f>
        <v>0</v>
      </c>
      <c r="BF150" s="238">
        <f>IF(N150="znížená",J150,0)</f>
        <v>0</v>
      </c>
      <c r="BG150" s="238">
        <f>IF(N150="zákl. prenesená",J150,0)</f>
        <v>0</v>
      </c>
      <c r="BH150" s="238">
        <f>IF(N150="zníž. prenesená",J150,0)</f>
        <v>0</v>
      </c>
      <c r="BI150" s="238">
        <f>IF(N150="nulová",J150,0)</f>
        <v>0</v>
      </c>
      <c r="BJ150" s="14" t="s">
        <v>161</v>
      </c>
      <c r="BK150" s="239">
        <f>ROUND(I150*H150,3)</f>
        <v>0</v>
      </c>
      <c r="BL150" s="14" t="s">
        <v>270</v>
      </c>
      <c r="BM150" s="237" t="s">
        <v>245</v>
      </c>
    </row>
    <row r="151" s="2" customFormat="1" ht="16.5" customHeight="1">
      <c r="A151" s="35"/>
      <c r="B151" s="36"/>
      <c r="C151" s="240" t="s">
        <v>203</v>
      </c>
      <c r="D151" s="240" t="s">
        <v>195</v>
      </c>
      <c r="E151" s="241" t="s">
        <v>1186</v>
      </c>
      <c r="F151" s="242" t="s">
        <v>1182</v>
      </c>
      <c r="G151" s="243" t="s">
        <v>262</v>
      </c>
      <c r="H151" s="244">
        <v>8</v>
      </c>
      <c r="I151" s="245"/>
      <c r="J151" s="244">
        <f>ROUND(I151*H151,3)</f>
        <v>0</v>
      </c>
      <c r="K151" s="246"/>
      <c r="L151" s="247"/>
      <c r="M151" s="248" t="s">
        <v>1</v>
      </c>
      <c r="N151" s="249" t="s">
        <v>37</v>
      </c>
      <c r="O151" s="94"/>
      <c r="P151" s="235">
        <f>O151*H151</f>
        <v>0</v>
      </c>
      <c r="Q151" s="235">
        <v>0</v>
      </c>
      <c r="R151" s="235">
        <f>Q151*H151</f>
        <v>0</v>
      </c>
      <c r="S151" s="235">
        <v>0</v>
      </c>
      <c r="T151" s="236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7" t="s">
        <v>790</v>
      </c>
      <c r="AT151" s="237" t="s">
        <v>195</v>
      </c>
      <c r="AU151" s="237" t="s">
        <v>161</v>
      </c>
      <c r="AY151" s="14" t="s">
        <v>154</v>
      </c>
      <c r="BE151" s="238">
        <f>IF(N151="základná",J151,0)</f>
        <v>0</v>
      </c>
      <c r="BF151" s="238">
        <f>IF(N151="znížená",J151,0)</f>
        <v>0</v>
      </c>
      <c r="BG151" s="238">
        <f>IF(N151="zákl. prenesená",J151,0)</f>
        <v>0</v>
      </c>
      <c r="BH151" s="238">
        <f>IF(N151="zníž. prenesená",J151,0)</f>
        <v>0</v>
      </c>
      <c r="BI151" s="238">
        <f>IF(N151="nulová",J151,0)</f>
        <v>0</v>
      </c>
      <c r="BJ151" s="14" t="s">
        <v>161</v>
      </c>
      <c r="BK151" s="239">
        <f>ROUND(I151*H151,3)</f>
        <v>0</v>
      </c>
      <c r="BL151" s="14" t="s">
        <v>270</v>
      </c>
      <c r="BM151" s="237" t="s">
        <v>248</v>
      </c>
    </row>
    <row r="152" s="2" customFormat="1" ht="24.15" customHeight="1">
      <c r="A152" s="35"/>
      <c r="B152" s="36"/>
      <c r="C152" s="240" t="s">
        <v>249</v>
      </c>
      <c r="D152" s="240" t="s">
        <v>195</v>
      </c>
      <c r="E152" s="241" t="s">
        <v>1189</v>
      </c>
      <c r="F152" s="242" t="s">
        <v>1190</v>
      </c>
      <c r="G152" s="243" t="s">
        <v>262</v>
      </c>
      <c r="H152" s="244">
        <v>8</v>
      </c>
      <c r="I152" s="245"/>
      <c r="J152" s="244">
        <f>ROUND(I152*H152,3)</f>
        <v>0</v>
      </c>
      <c r="K152" s="246"/>
      <c r="L152" s="247"/>
      <c r="M152" s="248" t="s">
        <v>1</v>
      </c>
      <c r="N152" s="249" t="s">
        <v>37</v>
      </c>
      <c r="O152" s="94"/>
      <c r="P152" s="235">
        <f>O152*H152</f>
        <v>0</v>
      </c>
      <c r="Q152" s="235">
        <v>0</v>
      </c>
      <c r="R152" s="235">
        <f>Q152*H152</f>
        <v>0</v>
      </c>
      <c r="S152" s="235">
        <v>0</v>
      </c>
      <c r="T152" s="236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7" t="s">
        <v>790</v>
      </c>
      <c r="AT152" s="237" t="s">
        <v>195</v>
      </c>
      <c r="AU152" s="237" t="s">
        <v>161</v>
      </c>
      <c r="AY152" s="14" t="s">
        <v>154</v>
      </c>
      <c r="BE152" s="238">
        <f>IF(N152="základná",J152,0)</f>
        <v>0</v>
      </c>
      <c r="BF152" s="238">
        <f>IF(N152="znížená",J152,0)</f>
        <v>0</v>
      </c>
      <c r="BG152" s="238">
        <f>IF(N152="zákl. prenesená",J152,0)</f>
        <v>0</v>
      </c>
      <c r="BH152" s="238">
        <f>IF(N152="zníž. prenesená",J152,0)</f>
        <v>0</v>
      </c>
      <c r="BI152" s="238">
        <f>IF(N152="nulová",J152,0)</f>
        <v>0</v>
      </c>
      <c r="BJ152" s="14" t="s">
        <v>161</v>
      </c>
      <c r="BK152" s="239">
        <f>ROUND(I152*H152,3)</f>
        <v>0</v>
      </c>
      <c r="BL152" s="14" t="s">
        <v>270</v>
      </c>
      <c r="BM152" s="237" t="s">
        <v>252</v>
      </c>
    </row>
    <row r="153" s="2" customFormat="1" ht="16.5" customHeight="1">
      <c r="A153" s="35"/>
      <c r="B153" s="36"/>
      <c r="C153" s="226" t="s">
        <v>206</v>
      </c>
      <c r="D153" s="226" t="s">
        <v>156</v>
      </c>
      <c r="E153" s="227" t="s">
        <v>1191</v>
      </c>
      <c r="F153" s="228" t="s">
        <v>1192</v>
      </c>
      <c r="G153" s="229" t="s">
        <v>262</v>
      </c>
      <c r="H153" s="230">
        <v>33</v>
      </c>
      <c r="I153" s="231"/>
      <c r="J153" s="230">
        <f>ROUND(I153*H153,3)</f>
        <v>0</v>
      </c>
      <c r="K153" s="232"/>
      <c r="L153" s="41"/>
      <c r="M153" s="233" t="s">
        <v>1</v>
      </c>
      <c r="N153" s="234" t="s">
        <v>37</v>
      </c>
      <c r="O153" s="94"/>
      <c r="P153" s="235">
        <f>O153*H153</f>
        <v>0</v>
      </c>
      <c r="Q153" s="235">
        <v>0</v>
      </c>
      <c r="R153" s="235">
        <f>Q153*H153</f>
        <v>0</v>
      </c>
      <c r="S153" s="235">
        <v>0</v>
      </c>
      <c r="T153" s="236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7" t="s">
        <v>270</v>
      </c>
      <c r="AT153" s="237" t="s">
        <v>156</v>
      </c>
      <c r="AU153" s="237" t="s">
        <v>161</v>
      </c>
      <c r="AY153" s="14" t="s">
        <v>154</v>
      </c>
      <c r="BE153" s="238">
        <f>IF(N153="základná",J153,0)</f>
        <v>0</v>
      </c>
      <c r="BF153" s="238">
        <f>IF(N153="znížená",J153,0)</f>
        <v>0</v>
      </c>
      <c r="BG153" s="238">
        <f>IF(N153="zákl. prenesená",J153,0)</f>
        <v>0</v>
      </c>
      <c r="BH153" s="238">
        <f>IF(N153="zníž. prenesená",J153,0)</f>
        <v>0</v>
      </c>
      <c r="BI153" s="238">
        <f>IF(N153="nulová",J153,0)</f>
        <v>0</v>
      </c>
      <c r="BJ153" s="14" t="s">
        <v>161</v>
      </c>
      <c r="BK153" s="239">
        <f>ROUND(I153*H153,3)</f>
        <v>0</v>
      </c>
      <c r="BL153" s="14" t="s">
        <v>270</v>
      </c>
      <c r="BM153" s="237" t="s">
        <v>255</v>
      </c>
    </row>
    <row r="154" s="2" customFormat="1" ht="21.75" customHeight="1">
      <c r="A154" s="35"/>
      <c r="B154" s="36"/>
      <c r="C154" s="240" t="s">
        <v>256</v>
      </c>
      <c r="D154" s="240" t="s">
        <v>195</v>
      </c>
      <c r="E154" s="241" t="s">
        <v>1193</v>
      </c>
      <c r="F154" s="242" t="s">
        <v>1194</v>
      </c>
      <c r="G154" s="243" t="s">
        <v>262</v>
      </c>
      <c r="H154" s="244">
        <v>26</v>
      </c>
      <c r="I154" s="245"/>
      <c r="J154" s="244">
        <f>ROUND(I154*H154,3)</f>
        <v>0</v>
      </c>
      <c r="K154" s="246"/>
      <c r="L154" s="247"/>
      <c r="M154" s="248" t="s">
        <v>1</v>
      </c>
      <c r="N154" s="249" t="s">
        <v>37</v>
      </c>
      <c r="O154" s="94"/>
      <c r="P154" s="235">
        <f>O154*H154</f>
        <v>0</v>
      </c>
      <c r="Q154" s="235">
        <v>0</v>
      </c>
      <c r="R154" s="235">
        <f>Q154*H154</f>
        <v>0</v>
      </c>
      <c r="S154" s="235">
        <v>0</v>
      </c>
      <c r="T154" s="236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7" t="s">
        <v>790</v>
      </c>
      <c r="AT154" s="237" t="s">
        <v>195</v>
      </c>
      <c r="AU154" s="237" t="s">
        <v>161</v>
      </c>
      <c r="AY154" s="14" t="s">
        <v>154</v>
      </c>
      <c r="BE154" s="238">
        <f>IF(N154="základná",J154,0)</f>
        <v>0</v>
      </c>
      <c r="BF154" s="238">
        <f>IF(N154="znížená",J154,0)</f>
        <v>0</v>
      </c>
      <c r="BG154" s="238">
        <f>IF(N154="zákl. prenesená",J154,0)</f>
        <v>0</v>
      </c>
      <c r="BH154" s="238">
        <f>IF(N154="zníž. prenesená",J154,0)</f>
        <v>0</v>
      </c>
      <c r="BI154" s="238">
        <f>IF(N154="nulová",J154,0)</f>
        <v>0</v>
      </c>
      <c r="BJ154" s="14" t="s">
        <v>161</v>
      </c>
      <c r="BK154" s="239">
        <f>ROUND(I154*H154,3)</f>
        <v>0</v>
      </c>
      <c r="BL154" s="14" t="s">
        <v>270</v>
      </c>
      <c r="BM154" s="237" t="s">
        <v>259</v>
      </c>
    </row>
    <row r="155" s="2" customFormat="1" ht="21.75" customHeight="1">
      <c r="A155" s="35"/>
      <c r="B155" s="36"/>
      <c r="C155" s="240" t="s">
        <v>210</v>
      </c>
      <c r="D155" s="240" t="s">
        <v>195</v>
      </c>
      <c r="E155" s="241" t="s">
        <v>1195</v>
      </c>
      <c r="F155" s="242" t="s">
        <v>1196</v>
      </c>
      <c r="G155" s="243" t="s">
        <v>262</v>
      </c>
      <c r="H155" s="244">
        <v>3</v>
      </c>
      <c r="I155" s="245"/>
      <c r="J155" s="244">
        <f>ROUND(I155*H155,3)</f>
        <v>0</v>
      </c>
      <c r="K155" s="246"/>
      <c r="L155" s="247"/>
      <c r="M155" s="248" t="s">
        <v>1</v>
      </c>
      <c r="N155" s="249" t="s">
        <v>37</v>
      </c>
      <c r="O155" s="94"/>
      <c r="P155" s="235">
        <f>O155*H155</f>
        <v>0</v>
      </c>
      <c r="Q155" s="235">
        <v>0</v>
      </c>
      <c r="R155" s="235">
        <f>Q155*H155</f>
        <v>0</v>
      </c>
      <c r="S155" s="235">
        <v>0</v>
      </c>
      <c r="T155" s="236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7" t="s">
        <v>790</v>
      </c>
      <c r="AT155" s="237" t="s">
        <v>195</v>
      </c>
      <c r="AU155" s="237" t="s">
        <v>161</v>
      </c>
      <c r="AY155" s="14" t="s">
        <v>154</v>
      </c>
      <c r="BE155" s="238">
        <f>IF(N155="základná",J155,0)</f>
        <v>0</v>
      </c>
      <c r="BF155" s="238">
        <f>IF(N155="znížená",J155,0)</f>
        <v>0</v>
      </c>
      <c r="BG155" s="238">
        <f>IF(N155="zákl. prenesená",J155,0)</f>
        <v>0</v>
      </c>
      <c r="BH155" s="238">
        <f>IF(N155="zníž. prenesená",J155,0)</f>
        <v>0</v>
      </c>
      <c r="BI155" s="238">
        <f>IF(N155="nulová",J155,0)</f>
        <v>0</v>
      </c>
      <c r="BJ155" s="14" t="s">
        <v>161</v>
      </c>
      <c r="BK155" s="239">
        <f>ROUND(I155*H155,3)</f>
        <v>0</v>
      </c>
      <c r="BL155" s="14" t="s">
        <v>270</v>
      </c>
      <c r="BM155" s="237" t="s">
        <v>263</v>
      </c>
    </row>
    <row r="156" s="2" customFormat="1" ht="24.15" customHeight="1">
      <c r="A156" s="35"/>
      <c r="B156" s="36"/>
      <c r="C156" s="240" t="s">
        <v>264</v>
      </c>
      <c r="D156" s="240" t="s">
        <v>195</v>
      </c>
      <c r="E156" s="241" t="s">
        <v>1197</v>
      </c>
      <c r="F156" s="242" t="s">
        <v>1198</v>
      </c>
      <c r="G156" s="243" t="s">
        <v>262</v>
      </c>
      <c r="H156" s="244">
        <v>4</v>
      </c>
      <c r="I156" s="245"/>
      <c r="J156" s="244">
        <f>ROUND(I156*H156,3)</f>
        <v>0</v>
      </c>
      <c r="K156" s="246"/>
      <c r="L156" s="247"/>
      <c r="M156" s="248" t="s">
        <v>1</v>
      </c>
      <c r="N156" s="249" t="s">
        <v>37</v>
      </c>
      <c r="O156" s="94"/>
      <c r="P156" s="235">
        <f>O156*H156</f>
        <v>0</v>
      </c>
      <c r="Q156" s="235">
        <v>0</v>
      </c>
      <c r="R156" s="235">
        <f>Q156*H156</f>
        <v>0</v>
      </c>
      <c r="S156" s="235">
        <v>0</v>
      </c>
      <c r="T156" s="236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7" t="s">
        <v>790</v>
      </c>
      <c r="AT156" s="237" t="s">
        <v>195</v>
      </c>
      <c r="AU156" s="237" t="s">
        <v>161</v>
      </c>
      <c r="AY156" s="14" t="s">
        <v>154</v>
      </c>
      <c r="BE156" s="238">
        <f>IF(N156="základná",J156,0)</f>
        <v>0</v>
      </c>
      <c r="BF156" s="238">
        <f>IF(N156="znížená",J156,0)</f>
        <v>0</v>
      </c>
      <c r="BG156" s="238">
        <f>IF(N156="zákl. prenesená",J156,0)</f>
        <v>0</v>
      </c>
      <c r="BH156" s="238">
        <f>IF(N156="zníž. prenesená",J156,0)</f>
        <v>0</v>
      </c>
      <c r="BI156" s="238">
        <f>IF(N156="nulová",J156,0)</f>
        <v>0</v>
      </c>
      <c r="BJ156" s="14" t="s">
        <v>161</v>
      </c>
      <c r="BK156" s="239">
        <f>ROUND(I156*H156,3)</f>
        <v>0</v>
      </c>
      <c r="BL156" s="14" t="s">
        <v>270</v>
      </c>
      <c r="BM156" s="237" t="s">
        <v>267</v>
      </c>
    </row>
    <row r="157" s="2" customFormat="1" ht="21.75" customHeight="1">
      <c r="A157" s="35"/>
      <c r="B157" s="36"/>
      <c r="C157" s="226" t="s">
        <v>213</v>
      </c>
      <c r="D157" s="226" t="s">
        <v>156</v>
      </c>
      <c r="E157" s="227" t="s">
        <v>1199</v>
      </c>
      <c r="F157" s="228" t="s">
        <v>1200</v>
      </c>
      <c r="G157" s="229" t="s">
        <v>262</v>
      </c>
      <c r="H157" s="230">
        <v>1</v>
      </c>
      <c r="I157" s="231"/>
      <c r="J157" s="230">
        <f>ROUND(I157*H157,3)</f>
        <v>0</v>
      </c>
      <c r="K157" s="232"/>
      <c r="L157" s="41"/>
      <c r="M157" s="233" t="s">
        <v>1</v>
      </c>
      <c r="N157" s="234" t="s">
        <v>37</v>
      </c>
      <c r="O157" s="94"/>
      <c r="P157" s="235">
        <f>O157*H157</f>
        <v>0</v>
      </c>
      <c r="Q157" s="235">
        <v>0</v>
      </c>
      <c r="R157" s="235">
        <f>Q157*H157</f>
        <v>0</v>
      </c>
      <c r="S157" s="235">
        <v>0</v>
      </c>
      <c r="T157" s="236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7" t="s">
        <v>270</v>
      </c>
      <c r="AT157" s="237" t="s">
        <v>156</v>
      </c>
      <c r="AU157" s="237" t="s">
        <v>161</v>
      </c>
      <c r="AY157" s="14" t="s">
        <v>154</v>
      </c>
      <c r="BE157" s="238">
        <f>IF(N157="základná",J157,0)</f>
        <v>0</v>
      </c>
      <c r="BF157" s="238">
        <f>IF(N157="znížená",J157,0)</f>
        <v>0</v>
      </c>
      <c r="BG157" s="238">
        <f>IF(N157="zákl. prenesená",J157,0)</f>
        <v>0</v>
      </c>
      <c r="BH157" s="238">
        <f>IF(N157="zníž. prenesená",J157,0)</f>
        <v>0</v>
      </c>
      <c r="BI157" s="238">
        <f>IF(N157="nulová",J157,0)</f>
        <v>0</v>
      </c>
      <c r="BJ157" s="14" t="s">
        <v>161</v>
      </c>
      <c r="BK157" s="239">
        <f>ROUND(I157*H157,3)</f>
        <v>0</v>
      </c>
      <c r="BL157" s="14" t="s">
        <v>270</v>
      </c>
      <c r="BM157" s="237" t="s">
        <v>270</v>
      </c>
    </row>
    <row r="158" s="2" customFormat="1" ht="24.15" customHeight="1">
      <c r="A158" s="35"/>
      <c r="B158" s="36"/>
      <c r="C158" s="240" t="s">
        <v>271</v>
      </c>
      <c r="D158" s="240" t="s">
        <v>195</v>
      </c>
      <c r="E158" s="241" t="s">
        <v>1201</v>
      </c>
      <c r="F158" s="242" t="s">
        <v>1202</v>
      </c>
      <c r="G158" s="243" t="s">
        <v>262</v>
      </c>
      <c r="H158" s="244">
        <v>1</v>
      </c>
      <c r="I158" s="245"/>
      <c r="J158" s="244">
        <f>ROUND(I158*H158,3)</f>
        <v>0</v>
      </c>
      <c r="K158" s="246"/>
      <c r="L158" s="247"/>
      <c r="M158" s="248" t="s">
        <v>1</v>
      </c>
      <c r="N158" s="249" t="s">
        <v>37</v>
      </c>
      <c r="O158" s="94"/>
      <c r="P158" s="235">
        <f>O158*H158</f>
        <v>0</v>
      </c>
      <c r="Q158" s="235">
        <v>0</v>
      </c>
      <c r="R158" s="235">
        <f>Q158*H158</f>
        <v>0</v>
      </c>
      <c r="S158" s="235">
        <v>0</v>
      </c>
      <c r="T158" s="236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7" t="s">
        <v>790</v>
      </c>
      <c r="AT158" s="237" t="s">
        <v>195</v>
      </c>
      <c r="AU158" s="237" t="s">
        <v>161</v>
      </c>
      <c r="AY158" s="14" t="s">
        <v>154</v>
      </c>
      <c r="BE158" s="238">
        <f>IF(N158="základná",J158,0)</f>
        <v>0</v>
      </c>
      <c r="BF158" s="238">
        <f>IF(N158="znížená",J158,0)</f>
        <v>0</v>
      </c>
      <c r="BG158" s="238">
        <f>IF(N158="zákl. prenesená",J158,0)</f>
        <v>0</v>
      </c>
      <c r="BH158" s="238">
        <f>IF(N158="zníž. prenesená",J158,0)</f>
        <v>0</v>
      </c>
      <c r="BI158" s="238">
        <f>IF(N158="nulová",J158,0)</f>
        <v>0</v>
      </c>
      <c r="BJ158" s="14" t="s">
        <v>161</v>
      </c>
      <c r="BK158" s="239">
        <f>ROUND(I158*H158,3)</f>
        <v>0</v>
      </c>
      <c r="BL158" s="14" t="s">
        <v>270</v>
      </c>
      <c r="BM158" s="237" t="s">
        <v>274</v>
      </c>
    </row>
    <row r="159" s="2" customFormat="1" ht="16.5" customHeight="1">
      <c r="A159" s="35"/>
      <c r="B159" s="36"/>
      <c r="C159" s="240" t="s">
        <v>217</v>
      </c>
      <c r="D159" s="240" t="s">
        <v>195</v>
      </c>
      <c r="E159" s="241" t="s">
        <v>1203</v>
      </c>
      <c r="F159" s="242" t="s">
        <v>1204</v>
      </c>
      <c r="G159" s="243" t="s">
        <v>262</v>
      </c>
      <c r="H159" s="244">
        <v>1</v>
      </c>
      <c r="I159" s="245"/>
      <c r="J159" s="244">
        <f>ROUND(I159*H159,3)</f>
        <v>0</v>
      </c>
      <c r="K159" s="246"/>
      <c r="L159" s="247"/>
      <c r="M159" s="248" t="s">
        <v>1</v>
      </c>
      <c r="N159" s="249" t="s">
        <v>37</v>
      </c>
      <c r="O159" s="94"/>
      <c r="P159" s="235">
        <f>O159*H159</f>
        <v>0</v>
      </c>
      <c r="Q159" s="235">
        <v>0</v>
      </c>
      <c r="R159" s="235">
        <f>Q159*H159</f>
        <v>0</v>
      </c>
      <c r="S159" s="235">
        <v>0</v>
      </c>
      <c r="T159" s="236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7" t="s">
        <v>790</v>
      </c>
      <c r="AT159" s="237" t="s">
        <v>195</v>
      </c>
      <c r="AU159" s="237" t="s">
        <v>161</v>
      </c>
      <c r="AY159" s="14" t="s">
        <v>154</v>
      </c>
      <c r="BE159" s="238">
        <f>IF(N159="základná",J159,0)</f>
        <v>0</v>
      </c>
      <c r="BF159" s="238">
        <f>IF(N159="znížená",J159,0)</f>
        <v>0</v>
      </c>
      <c r="BG159" s="238">
        <f>IF(N159="zákl. prenesená",J159,0)</f>
        <v>0</v>
      </c>
      <c r="BH159" s="238">
        <f>IF(N159="zníž. prenesená",J159,0)</f>
        <v>0</v>
      </c>
      <c r="BI159" s="238">
        <f>IF(N159="nulová",J159,0)</f>
        <v>0</v>
      </c>
      <c r="BJ159" s="14" t="s">
        <v>161</v>
      </c>
      <c r="BK159" s="239">
        <f>ROUND(I159*H159,3)</f>
        <v>0</v>
      </c>
      <c r="BL159" s="14" t="s">
        <v>270</v>
      </c>
      <c r="BM159" s="237" t="s">
        <v>277</v>
      </c>
    </row>
    <row r="160" s="2" customFormat="1" ht="16.5" customHeight="1">
      <c r="A160" s="35"/>
      <c r="B160" s="36"/>
      <c r="C160" s="226" t="s">
        <v>278</v>
      </c>
      <c r="D160" s="226" t="s">
        <v>156</v>
      </c>
      <c r="E160" s="227" t="s">
        <v>1205</v>
      </c>
      <c r="F160" s="228" t="s">
        <v>1206</v>
      </c>
      <c r="G160" s="229" t="s">
        <v>262</v>
      </c>
      <c r="H160" s="230">
        <v>12</v>
      </c>
      <c r="I160" s="231"/>
      <c r="J160" s="230">
        <f>ROUND(I160*H160,3)</f>
        <v>0</v>
      </c>
      <c r="K160" s="232"/>
      <c r="L160" s="41"/>
      <c r="M160" s="233" t="s">
        <v>1</v>
      </c>
      <c r="N160" s="234" t="s">
        <v>37</v>
      </c>
      <c r="O160" s="94"/>
      <c r="P160" s="235">
        <f>O160*H160</f>
        <v>0</v>
      </c>
      <c r="Q160" s="235">
        <v>0</v>
      </c>
      <c r="R160" s="235">
        <f>Q160*H160</f>
        <v>0</v>
      </c>
      <c r="S160" s="235">
        <v>0</v>
      </c>
      <c r="T160" s="236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7" t="s">
        <v>270</v>
      </c>
      <c r="AT160" s="237" t="s">
        <v>156</v>
      </c>
      <c r="AU160" s="237" t="s">
        <v>161</v>
      </c>
      <c r="AY160" s="14" t="s">
        <v>154</v>
      </c>
      <c r="BE160" s="238">
        <f>IF(N160="základná",J160,0)</f>
        <v>0</v>
      </c>
      <c r="BF160" s="238">
        <f>IF(N160="znížená",J160,0)</f>
        <v>0</v>
      </c>
      <c r="BG160" s="238">
        <f>IF(N160="zákl. prenesená",J160,0)</f>
        <v>0</v>
      </c>
      <c r="BH160" s="238">
        <f>IF(N160="zníž. prenesená",J160,0)</f>
        <v>0</v>
      </c>
      <c r="BI160" s="238">
        <f>IF(N160="nulová",J160,0)</f>
        <v>0</v>
      </c>
      <c r="BJ160" s="14" t="s">
        <v>161</v>
      </c>
      <c r="BK160" s="239">
        <f>ROUND(I160*H160,3)</f>
        <v>0</v>
      </c>
      <c r="BL160" s="14" t="s">
        <v>270</v>
      </c>
      <c r="BM160" s="237" t="s">
        <v>281</v>
      </c>
    </row>
    <row r="161" s="2" customFormat="1" ht="16.5" customHeight="1">
      <c r="A161" s="35"/>
      <c r="B161" s="36"/>
      <c r="C161" s="240" t="s">
        <v>220</v>
      </c>
      <c r="D161" s="240" t="s">
        <v>195</v>
      </c>
      <c r="E161" s="241" t="s">
        <v>1207</v>
      </c>
      <c r="F161" s="242" t="s">
        <v>1208</v>
      </c>
      <c r="G161" s="243" t="s">
        <v>262</v>
      </c>
      <c r="H161" s="244">
        <v>12</v>
      </c>
      <c r="I161" s="245"/>
      <c r="J161" s="244">
        <f>ROUND(I161*H161,3)</f>
        <v>0</v>
      </c>
      <c r="K161" s="246"/>
      <c r="L161" s="247"/>
      <c r="M161" s="248" t="s">
        <v>1</v>
      </c>
      <c r="N161" s="249" t="s">
        <v>37</v>
      </c>
      <c r="O161" s="94"/>
      <c r="P161" s="235">
        <f>O161*H161</f>
        <v>0</v>
      </c>
      <c r="Q161" s="235">
        <v>0</v>
      </c>
      <c r="R161" s="235">
        <f>Q161*H161</f>
        <v>0</v>
      </c>
      <c r="S161" s="235">
        <v>0</v>
      </c>
      <c r="T161" s="236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7" t="s">
        <v>790</v>
      </c>
      <c r="AT161" s="237" t="s">
        <v>195</v>
      </c>
      <c r="AU161" s="237" t="s">
        <v>161</v>
      </c>
      <c r="AY161" s="14" t="s">
        <v>154</v>
      </c>
      <c r="BE161" s="238">
        <f>IF(N161="základná",J161,0)</f>
        <v>0</v>
      </c>
      <c r="BF161" s="238">
        <f>IF(N161="znížená",J161,0)</f>
        <v>0</v>
      </c>
      <c r="BG161" s="238">
        <f>IF(N161="zákl. prenesená",J161,0)</f>
        <v>0</v>
      </c>
      <c r="BH161" s="238">
        <f>IF(N161="zníž. prenesená",J161,0)</f>
        <v>0</v>
      </c>
      <c r="BI161" s="238">
        <f>IF(N161="nulová",J161,0)</f>
        <v>0</v>
      </c>
      <c r="BJ161" s="14" t="s">
        <v>161</v>
      </c>
      <c r="BK161" s="239">
        <f>ROUND(I161*H161,3)</f>
        <v>0</v>
      </c>
      <c r="BL161" s="14" t="s">
        <v>270</v>
      </c>
      <c r="BM161" s="237" t="s">
        <v>284</v>
      </c>
    </row>
    <row r="162" s="2" customFormat="1" ht="24.15" customHeight="1">
      <c r="A162" s="35"/>
      <c r="B162" s="36"/>
      <c r="C162" s="240" t="s">
        <v>285</v>
      </c>
      <c r="D162" s="240" t="s">
        <v>195</v>
      </c>
      <c r="E162" s="241" t="s">
        <v>1209</v>
      </c>
      <c r="F162" s="242" t="s">
        <v>1210</v>
      </c>
      <c r="G162" s="243" t="s">
        <v>262</v>
      </c>
      <c r="H162" s="244">
        <v>12</v>
      </c>
      <c r="I162" s="245"/>
      <c r="J162" s="244">
        <f>ROUND(I162*H162,3)</f>
        <v>0</v>
      </c>
      <c r="K162" s="246"/>
      <c r="L162" s="247"/>
      <c r="M162" s="248" t="s">
        <v>1</v>
      </c>
      <c r="N162" s="249" t="s">
        <v>37</v>
      </c>
      <c r="O162" s="94"/>
      <c r="P162" s="235">
        <f>O162*H162</f>
        <v>0</v>
      </c>
      <c r="Q162" s="235">
        <v>0</v>
      </c>
      <c r="R162" s="235">
        <f>Q162*H162</f>
        <v>0</v>
      </c>
      <c r="S162" s="235">
        <v>0</v>
      </c>
      <c r="T162" s="236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7" t="s">
        <v>790</v>
      </c>
      <c r="AT162" s="237" t="s">
        <v>195</v>
      </c>
      <c r="AU162" s="237" t="s">
        <v>161</v>
      </c>
      <c r="AY162" s="14" t="s">
        <v>154</v>
      </c>
      <c r="BE162" s="238">
        <f>IF(N162="základná",J162,0)</f>
        <v>0</v>
      </c>
      <c r="BF162" s="238">
        <f>IF(N162="znížená",J162,0)</f>
        <v>0</v>
      </c>
      <c r="BG162" s="238">
        <f>IF(N162="zákl. prenesená",J162,0)</f>
        <v>0</v>
      </c>
      <c r="BH162" s="238">
        <f>IF(N162="zníž. prenesená",J162,0)</f>
        <v>0</v>
      </c>
      <c r="BI162" s="238">
        <f>IF(N162="nulová",J162,0)</f>
        <v>0</v>
      </c>
      <c r="BJ162" s="14" t="s">
        <v>161</v>
      </c>
      <c r="BK162" s="239">
        <f>ROUND(I162*H162,3)</f>
        <v>0</v>
      </c>
      <c r="BL162" s="14" t="s">
        <v>270</v>
      </c>
      <c r="BM162" s="237" t="s">
        <v>288</v>
      </c>
    </row>
    <row r="163" s="2" customFormat="1" ht="24.15" customHeight="1">
      <c r="A163" s="35"/>
      <c r="B163" s="36"/>
      <c r="C163" s="226" t="s">
        <v>224</v>
      </c>
      <c r="D163" s="226" t="s">
        <v>156</v>
      </c>
      <c r="E163" s="227" t="s">
        <v>1211</v>
      </c>
      <c r="F163" s="228" t="s">
        <v>1212</v>
      </c>
      <c r="G163" s="229" t="s">
        <v>309</v>
      </c>
      <c r="H163" s="230">
        <v>38</v>
      </c>
      <c r="I163" s="231"/>
      <c r="J163" s="230">
        <f>ROUND(I163*H163,3)</f>
        <v>0</v>
      </c>
      <c r="K163" s="232"/>
      <c r="L163" s="41"/>
      <c r="M163" s="233" t="s">
        <v>1</v>
      </c>
      <c r="N163" s="234" t="s">
        <v>37</v>
      </c>
      <c r="O163" s="94"/>
      <c r="P163" s="235">
        <f>O163*H163</f>
        <v>0</v>
      </c>
      <c r="Q163" s="235">
        <v>0</v>
      </c>
      <c r="R163" s="235">
        <f>Q163*H163</f>
        <v>0</v>
      </c>
      <c r="S163" s="235">
        <v>0</v>
      </c>
      <c r="T163" s="236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7" t="s">
        <v>270</v>
      </c>
      <c r="AT163" s="237" t="s">
        <v>156</v>
      </c>
      <c r="AU163" s="237" t="s">
        <v>161</v>
      </c>
      <c r="AY163" s="14" t="s">
        <v>154</v>
      </c>
      <c r="BE163" s="238">
        <f>IF(N163="základná",J163,0)</f>
        <v>0</v>
      </c>
      <c r="BF163" s="238">
        <f>IF(N163="znížená",J163,0)</f>
        <v>0</v>
      </c>
      <c r="BG163" s="238">
        <f>IF(N163="zákl. prenesená",J163,0)</f>
        <v>0</v>
      </c>
      <c r="BH163" s="238">
        <f>IF(N163="zníž. prenesená",J163,0)</f>
        <v>0</v>
      </c>
      <c r="BI163" s="238">
        <f>IF(N163="nulová",J163,0)</f>
        <v>0</v>
      </c>
      <c r="BJ163" s="14" t="s">
        <v>161</v>
      </c>
      <c r="BK163" s="239">
        <f>ROUND(I163*H163,3)</f>
        <v>0</v>
      </c>
      <c r="BL163" s="14" t="s">
        <v>270</v>
      </c>
      <c r="BM163" s="237" t="s">
        <v>291</v>
      </c>
    </row>
    <row r="164" s="2" customFormat="1" ht="16.5" customHeight="1">
      <c r="A164" s="35"/>
      <c r="B164" s="36"/>
      <c r="C164" s="240" t="s">
        <v>292</v>
      </c>
      <c r="D164" s="240" t="s">
        <v>195</v>
      </c>
      <c r="E164" s="241" t="s">
        <v>1213</v>
      </c>
      <c r="F164" s="242" t="s">
        <v>1214</v>
      </c>
      <c r="G164" s="243" t="s">
        <v>309</v>
      </c>
      <c r="H164" s="244">
        <v>38</v>
      </c>
      <c r="I164" s="245"/>
      <c r="J164" s="244">
        <f>ROUND(I164*H164,3)</f>
        <v>0</v>
      </c>
      <c r="K164" s="246"/>
      <c r="L164" s="247"/>
      <c r="M164" s="248" t="s">
        <v>1</v>
      </c>
      <c r="N164" s="249" t="s">
        <v>37</v>
      </c>
      <c r="O164" s="94"/>
      <c r="P164" s="235">
        <f>O164*H164</f>
        <v>0</v>
      </c>
      <c r="Q164" s="235">
        <v>0</v>
      </c>
      <c r="R164" s="235">
        <f>Q164*H164</f>
        <v>0</v>
      </c>
      <c r="S164" s="235">
        <v>0</v>
      </c>
      <c r="T164" s="236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7" t="s">
        <v>790</v>
      </c>
      <c r="AT164" s="237" t="s">
        <v>195</v>
      </c>
      <c r="AU164" s="237" t="s">
        <v>161</v>
      </c>
      <c r="AY164" s="14" t="s">
        <v>154</v>
      </c>
      <c r="BE164" s="238">
        <f>IF(N164="základná",J164,0)</f>
        <v>0</v>
      </c>
      <c r="BF164" s="238">
        <f>IF(N164="znížená",J164,0)</f>
        <v>0</v>
      </c>
      <c r="BG164" s="238">
        <f>IF(N164="zákl. prenesená",J164,0)</f>
        <v>0</v>
      </c>
      <c r="BH164" s="238">
        <f>IF(N164="zníž. prenesená",J164,0)</f>
        <v>0</v>
      </c>
      <c r="BI164" s="238">
        <f>IF(N164="nulová",J164,0)</f>
        <v>0</v>
      </c>
      <c r="BJ164" s="14" t="s">
        <v>161</v>
      </c>
      <c r="BK164" s="239">
        <f>ROUND(I164*H164,3)</f>
        <v>0</v>
      </c>
      <c r="BL164" s="14" t="s">
        <v>270</v>
      </c>
      <c r="BM164" s="237" t="s">
        <v>295</v>
      </c>
    </row>
    <row r="165" s="2" customFormat="1" ht="24.15" customHeight="1">
      <c r="A165" s="35"/>
      <c r="B165" s="36"/>
      <c r="C165" s="226" t="s">
        <v>227</v>
      </c>
      <c r="D165" s="226" t="s">
        <v>156</v>
      </c>
      <c r="E165" s="227" t="s">
        <v>1215</v>
      </c>
      <c r="F165" s="228" t="s">
        <v>1216</v>
      </c>
      <c r="G165" s="229" t="s">
        <v>309</v>
      </c>
      <c r="H165" s="230">
        <v>25</v>
      </c>
      <c r="I165" s="231"/>
      <c r="J165" s="230">
        <f>ROUND(I165*H165,3)</f>
        <v>0</v>
      </c>
      <c r="K165" s="232"/>
      <c r="L165" s="41"/>
      <c r="M165" s="233" t="s">
        <v>1</v>
      </c>
      <c r="N165" s="234" t="s">
        <v>37</v>
      </c>
      <c r="O165" s="94"/>
      <c r="P165" s="235">
        <f>O165*H165</f>
        <v>0</v>
      </c>
      <c r="Q165" s="235">
        <v>0</v>
      </c>
      <c r="R165" s="235">
        <f>Q165*H165</f>
        <v>0</v>
      </c>
      <c r="S165" s="235">
        <v>0</v>
      </c>
      <c r="T165" s="236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7" t="s">
        <v>270</v>
      </c>
      <c r="AT165" s="237" t="s">
        <v>156</v>
      </c>
      <c r="AU165" s="237" t="s">
        <v>161</v>
      </c>
      <c r="AY165" s="14" t="s">
        <v>154</v>
      </c>
      <c r="BE165" s="238">
        <f>IF(N165="základná",J165,0)</f>
        <v>0</v>
      </c>
      <c r="BF165" s="238">
        <f>IF(N165="znížená",J165,0)</f>
        <v>0</v>
      </c>
      <c r="BG165" s="238">
        <f>IF(N165="zákl. prenesená",J165,0)</f>
        <v>0</v>
      </c>
      <c r="BH165" s="238">
        <f>IF(N165="zníž. prenesená",J165,0)</f>
        <v>0</v>
      </c>
      <c r="BI165" s="238">
        <f>IF(N165="nulová",J165,0)</f>
        <v>0</v>
      </c>
      <c r="BJ165" s="14" t="s">
        <v>161</v>
      </c>
      <c r="BK165" s="239">
        <f>ROUND(I165*H165,3)</f>
        <v>0</v>
      </c>
      <c r="BL165" s="14" t="s">
        <v>270</v>
      </c>
      <c r="BM165" s="237" t="s">
        <v>298</v>
      </c>
    </row>
    <row r="166" s="2" customFormat="1" ht="16.5" customHeight="1">
      <c r="A166" s="35"/>
      <c r="B166" s="36"/>
      <c r="C166" s="240" t="s">
        <v>299</v>
      </c>
      <c r="D166" s="240" t="s">
        <v>195</v>
      </c>
      <c r="E166" s="241" t="s">
        <v>1217</v>
      </c>
      <c r="F166" s="242" t="s">
        <v>1218</v>
      </c>
      <c r="G166" s="243" t="s">
        <v>309</v>
      </c>
      <c r="H166" s="244">
        <v>25</v>
      </c>
      <c r="I166" s="245"/>
      <c r="J166" s="244">
        <f>ROUND(I166*H166,3)</f>
        <v>0</v>
      </c>
      <c r="K166" s="246"/>
      <c r="L166" s="247"/>
      <c r="M166" s="248" t="s">
        <v>1</v>
      </c>
      <c r="N166" s="249" t="s">
        <v>37</v>
      </c>
      <c r="O166" s="94"/>
      <c r="P166" s="235">
        <f>O166*H166</f>
        <v>0</v>
      </c>
      <c r="Q166" s="235">
        <v>0</v>
      </c>
      <c r="R166" s="235">
        <f>Q166*H166</f>
        <v>0</v>
      </c>
      <c r="S166" s="235">
        <v>0</v>
      </c>
      <c r="T166" s="236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7" t="s">
        <v>790</v>
      </c>
      <c r="AT166" s="237" t="s">
        <v>195</v>
      </c>
      <c r="AU166" s="237" t="s">
        <v>161</v>
      </c>
      <c r="AY166" s="14" t="s">
        <v>154</v>
      </c>
      <c r="BE166" s="238">
        <f>IF(N166="základná",J166,0)</f>
        <v>0</v>
      </c>
      <c r="BF166" s="238">
        <f>IF(N166="znížená",J166,0)</f>
        <v>0</v>
      </c>
      <c r="BG166" s="238">
        <f>IF(N166="zákl. prenesená",J166,0)</f>
        <v>0</v>
      </c>
      <c r="BH166" s="238">
        <f>IF(N166="zníž. prenesená",J166,0)</f>
        <v>0</v>
      </c>
      <c r="BI166" s="238">
        <f>IF(N166="nulová",J166,0)</f>
        <v>0</v>
      </c>
      <c r="BJ166" s="14" t="s">
        <v>161</v>
      </c>
      <c r="BK166" s="239">
        <f>ROUND(I166*H166,3)</f>
        <v>0</v>
      </c>
      <c r="BL166" s="14" t="s">
        <v>270</v>
      </c>
      <c r="BM166" s="237" t="s">
        <v>302</v>
      </c>
    </row>
    <row r="167" s="2" customFormat="1" ht="24.15" customHeight="1">
      <c r="A167" s="35"/>
      <c r="B167" s="36"/>
      <c r="C167" s="226" t="s">
        <v>231</v>
      </c>
      <c r="D167" s="226" t="s">
        <v>156</v>
      </c>
      <c r="E167" s="227" t="s">
        <v>1219</v>
      </c>
      <c r="F167" s="228" t="s">
        <v>1220</v>
      </c>
      <c r="G167" s="229" t="s">
        <v>309</v>
      </c>
      <c r="H167" s="230">
        <v>318</v>
      </c>
      <c r="I167" s="231"/>
      <c r="J167" s="230">
        <f>ROUND(I167*H167,3)</f>
        <v>0</v>
      </c>
      <c r="K167" s="232"/>
      <c r="L167" s="41"/>
      <c r="M167" s="233" t="s">
        <v>1</v>
      </c>
      <c r="N167" s="234" t="s">
        <v>37</v>
      </c>
      <c r="O167" s="94"/>
      <c r="P167" s="235">
        <f>O167*H167</f>
        <v>0</v>
      </c>
      <c r="Q167" s="235">
        <v>0</v>
      </c>
      <c r="R167" s="235">
        <f>Q167*H167</f>
        <v>0</v>
      </c>
      <c r="S167" s="235">
        <v>0</v>
      </c>
      <c r="T167" s="236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7" t="s">
        <v>270</v>
      </c>
      <c r="AT167" s="237" t="s">
        <v>156</v>
      </c>
      <c r="AU167" s="237" t="s">
        <v>161</v>
      </c>
      <c r="AY167" s="14" t="s">
        <v>154</v>
      </c>
      <c r="BE167" s="238">
        <f>IF(N167="základná",J167,0)</f>
        <v>0</v>
      </c>
      <c r="BF167" s="238">
        <f>IF(N167="znížená",J167,0)</f>
        <v>0</v>
      </c>
      <c r="BG167" s="238">
        <f>IF(N167="zákl. prenesená",J167,0)</f>
        <v>0</v>
      </c>
      <c r="BH167" s="238">
        <f>IF(N167="zníž. prenesená",J167,0)</f>
        <v>0</v>
      </c>
      <c r="BI167" s="238">
        <f>IF(N167="nulová",J167,0)</f>
        <v>0</v>
      </c>
      <c r="BJ167" s="14" t="s">
        <v>161</v>
      </c>
      <c r="BK167" s="239">
        <f>ROUND(I167*H167,3)</f>
        <v>0</v>
      </c>
      <c r="BL167" s="14" t="s">
        <v>270</v>
      </c>
      <c r="BM167" s="237" t="s">
        <v>305</v>
      </c>
    </row>
    <row r="168" s="2" customFormat="1" ht="21.75" customHeight="1">
      <c r="A168" s="35"/>
      <c r="B168" s="36"/>
      <c r="C168" s="240" t="s">
        <v>306</v>
      </c>
      <c r="D168" s="240" t="s">
        <v>195</v>
      </c>
      <c r="E168" s="241" t="s">
        <v>1221</v>
      </c>
      <c r="F168" s="242" t="s">
        <v>1222</v>
      </c>
      <c r="G168" s="243" t="s">
        <v>309</v>
      </c>
      <c r="H168" s="244">
        <v>318</v>
      </c>
      <c r="I168" s="245"/>
      <c r="J168" s="244">
        <f>ROUND(I168*H168,3)</f>
        <v>0</v>
      </c>
      <c r="K168" s="246"/>
      <c r="L168" s="247"/>
      <c r="M168" s="248" t="s">
        <v>1</v>
      </c>
      <c r="N168" s="249" t="s">
        <v>37</v>
      </c>
      <c r="O168" s="94"/>
      <c r="P168" s="235">
        <f>O168*H168</f>
        <v>0</v>
      </c>
      <c r="Q168" s="235">
        <v>0</v>
      </c>
      <c r="R168" s="235">
        <f>Q168*H168</f>
        <v>0</v>
      </c>
      <c r="S168" s="235">
        <v>0</v>
      </c>
      <c r="T168" s="236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7" t="s">
        <v>790</v>
      </c>
      <c r="AT168" s="237" t="s">
        <v>195</v>
      </c>
      <c r="AU168" s="237" t="s">
        <v>161</v>
      </c>
      <c r="AY168" s="14" t="s">
        <v>154</v>
      </c>
      <c r="BE168" s="238">
        <f>IF(N168="základná",J168,0)</f>
        <v>0</v>
      </c>
      <c r="BF168" s="238">
        <f>IF(N168="znížená",J168,0)</f>
        <v>0</v>
      </c>
      <c r="BG168" s="238">
        <f>IF(N168="zákl. prenesená",J168,0)</f>
        <v>0</v>
      </c>
      <c r="BH168" s="238">
        <f>IF(N168="zníž. prenesená",J168,0)</f>
        <v>0</v>
      </c>
      <c r="BI168" s="238">
        <f>IF(N168="nulová",J168,0)</f>
        <v>0</v>
      </c>
      <c r="BJ168" s="14" t="s">
        <v>161</v>
      </c>
      <c r="BK168" s="239">
        <f>ROUND(I168*H168,3)</f>
        <v>0</v>
      </c>
      <c r="BL168" s="14" t="s">
        <v>270</v>
      </c>
      <c r="BM168" s="237" t="s">
        <v>310</v>
      </c>
    </row>
    <row r="169" s="2" customFormat="1" ht="24.15" customHeight="1">
      <c r="A169" s="35"/>
      <c r="B169" s="36"/>
      <c r="C169" s="226" t="s">
        <v>234</v>
      </c>
      <c r="D169" s="226" t="s">
        <v>156</v>
      </c>
      <c r="E169" s="227" t="s">
        <v>1223</v>
      </c>
      <c r="F169" s="228" t="s">
        <v>1224</v>
      </c>
      <c r="G169" s="229" t="s">
        <v>309</v>
      </c>
      <c r="H169" s="230">
        <v>252</v>
      </c>
      <c r="I169" s="231"/>
      <c r="J169" s="230">
        <f>ROUND(I169*H169,3)</f>
        <v>0</v>
      </c>
      <c r="K169" s="232"/>
      <c r="L169" s="41"/>
      <c r="M169" s="233" t="s">
        <v>1</v>
      </c>
      <c r="N169" s="234" t="s">
        <v>37</v>
      </c>
      <c r="O169" s="94"/>
      <c r="P169" s="235">
        <f>O169*H169</f>
        <v>0</v>
      </c>
      <c r="Q169" s="235">
        <v>0</v>
      </c>
      <c r="R169" s="235">
        <f>Q169*H169</f>
        <v>0</v>
      </c>
      <c r="S169" s="235">
        <v>0</v>
      </c>
      <c r="T169" s="236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7" t="s">
        <v>270</v>
      </c>
      <c r="AT169" s="237" t="s">
        <v>156</v>
      </c>
      <c r="AU169" s="237" t="s">
        <v>161</v>
      </c>
      <c r="AY169" s="14" t="s">
        <v>154</v>
      </c>
      <c r="BE169" s="238">
        <f>IF(N169="základná",J169,0)</f>
        <v>0</v>
      </c>
      <c r="BF169" s="238">
        <f>IF(N169="znížená",J169,0)</f>
        <v>0</v>
      </c>
      <c r="BG169" s="238">
        <f>IF(N169="zákl. prenesená",J169,0)</f>
        <v>0</v>
      </c>
      <c r="BH169" s="238">
        <f>IF(N169="zníž. prenesená",J169,0)</f>
        <v>0</v>
      </c>
      <c r="BI169" s="238">
        <f>IF(N169="nulová",J169,0)</f>
        <v>0</v>
      </c>
      <c r="BJ169" s="14" t="s">
        <v>161</v>
      </c>
      <c r="BK169" s="239">
        <f>ROUND(I169*H169,3)</f>
        <v>0</v>
      </c>
      <c r="BL169" s="14" t="s">
        <v>270</v>
      </c>
      <c r="BM169" s="237" t="s">
        <v>313</v>
      </c>
    </row>
    <row r="170" s="2" customFormat="1" ht="21.75" customHeight="1">
      <c r="A170" s="35"/>
      <c r="B170" s="36"/>
      <c r="C170" s="240" t="s">
        <v>314</v>
      </c>
      <c r="D170" s="240" t="s">
        <v>195</v>
      </c>
      <c r="E170" s="241" t="s">
        <v>1225</v>
      </c>
      <c r="F170" s="242" t="s">
        <v>1226</v>
      </c>
      <c r="G170" s="243" t="s">
        <v>309</v>
      </c>
      <c r="H170" s="244">
        <v>252</v>
      </c>
      <c r="I170" s="245"/>
      <c r="J170" s="244">
        <f>ROUND(I170*H170,3)</f>
        <v>0</v>
      </c>
      <c r="K170" s="246"/>
      <c r="L170" s="247"/>
      <c r="M170" s="248" t="s">
        <v>1</v>
      </c>
      <c r="N170" s="249" t="s">
        <v>37</v>
      </c>
      <c r="O170" s="94"/>
      <c r="P170" s="235">
        <f>O170*H170</f>
        <v>0</v>
      </c>
      <c r="Q170" s="235">
        <v>0</v>
      </c>
      <c r="R170" s="235">
        <f>Q170*H170</f>
        <v>0</v>
      </c>
      <c r="S170" s="235">
        <v>0</v>
      </c>
      <c r="T170" s="236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7" t="s">
        <v>790</v>
      </c>
      <c r="AT170" s="237" t="s">
        <v>195</v>
      </c>
      <c r="AU170" s="237" t="s">
        <v>161</v>
      </c>
      <c r="AY170" s="14" t="s">
        <v>154</v>
      </c>
      <c r="BE170" s="238">
        <f>IF(N170="základná",J170,0)</f>
        <v>0</v>
      </c>
      <c r="BF170" s="238">
        <f>IF(N170="znížená",J170,0)</f>
        <v>0</v>
      </c>
      <c r="BG170" s="238">
        <f>IF(N170="zákl. prenesená",J170,0)</f>
        <v>0</v>
      </c>
      <c r="BH170" s="238">
        <f>IF(N170="zníž. prenesená",J170,0)</f>
        <v>0</v>
      </c>
      <c r="BI170" s="238">
        <f>IF(N170="nulová",J170,0)</f>
        <v>0</v>
      </c>
      <c r="BJ170" s="14" t="s">
        <v>161</v>
      </c>
      <c r="BK170" s="239">
        <f>ROUND(I170*H170,3)</f>
        <v>0</v>
      </c>
      <c r="BL170" s="14" t="s">
        <v>270</v>
      </c>
      <c r="BM170" s="237" t="s">
        <v>317</v>
      </c>
    </row>
    <row r="171" s="2" customFormat="1" ht="24.15" customHeight="1">
      <c r="A171" s="35"/>
      <c r="B171" s="36"/>
      <c r="C171" s="226" t="s">
        <v>238</v>
      </c>
      <c r="D171" s="226" t="s">
        <v>156</v>
      </c>
      <c r="E171" s="227" t="s">
        <v>1227</v>
      </c>
      <c r="F171" s="228" t="s">
        <v>1228</v>
      </c>
      <c r="G171" s="229" t="s">
        <v>309</v>
      </c>
      <c r="H171" s="230">
        <v>8</v>
      </c>
      <c r="I171" s="231"/>
      <c r="J171" s="230">
        <f>ROUND(I171*H171,3)</f>
        <v>0</v>
      </c>
      <c r="K171" s="232"/>
      <c r="L171" s="41"/>
      <c r="M171" s="233" t="s">
        <v>1</v>
      </c>
      <c r="N171" s="234" t="s">
        <v>37</v>
      </c>
      <c r="O171" s="94"/>
      <c r="P171" s="235">
        <f>O171*H171</f>
        <v>0</v>
      </c>
      <c r="Q171" s="235">
        <v>0</v>
      </c>
      <c r="R171" s="235">
        <f>Q171*H171</f>
        <v>0</v>
      </c>
      <c r="S171" s="235">
        <v>0</v>
      </c>
      <c r="T171" s="236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7" t="s">
        <v>270</v>
      </c>
      <c r="AT171" s="237" t="s">
        <v>156</v>
      </c>
      <c r="AU171" s="237" t="s">
        <v>161</v>
      </c>
      <c r="AY171" s="14" t="s">
        <v>154</v>
      </c>
      <c r="BE171" s="238">
        <f>IF(N171="základná",J171,0)</f>
        <v>0</v>
      </c>
      <c r="BF171" s="238">
        <f>IF(N171="znížená",J171,0)</f>
        <v>0</v>
      </c>
      <c r="BG171" s="238">
        <f>IF(N171="zákl. prenesená",J171,0)</f>
        <v>0</v>
      </c>
      <c r="BH171" s="238">
        <f>IF(N171="zníž. prenesená",J171,0)</f>
        <v>0</v>
      </c>
      <c r="BI171" s="238">
        <f>IF(N171="nulová",J171,0)</f>
        <v>0</v>
      </c>
      <c r="BJ171" s="14" t="s">
        <v>161</v>
      </c>
      <c r="BK171" s="239">
        <f>ROUND(I171*H171,3)</f>
        <v>0</v>
      </c>
      <c r="BL171" s="14" t="s">
        <v>270</v>
      </c>
      <c r="BM171" s="237" t="s">
        <v>320</v>
      </c>
    </row>
    <row r="172" s="2" customFormat="1" ht="21.75" customHeight="1">
      <c r="A172" s="35"/>
      <c r="B172" s="36"/>
      <c r="C172" s="240" t="s">
        <v>321</v>
      </c>
      <c r="D172" s="240" t="s">
        <v>195</v>
      </c>
      <c r="E172" s="241" t="s">
        <v>1229</v>
      </c>
      <c r="F172" s="242" t="s">
        <v>1230</v>
      </c>
      <c r="G172" s="243" t="s">
        <v>309</v>
      </c>
      <c r="H172" s="244">
        <v>8</v>
      </c>
      <c r="I172" s="245"/>
      <c r="J172" s="244">
        <f>ROUND(I172*H172,3)</f>
        <v>0</v>
      </c>
      <c r="K172" s="246"/>
      <c r="L172" s="247"/>
      <c r="M172" s="248" t="s">
        <v>1</v>
      </c>
      <c r="N172" s="249" t="s">
        <v>37</v>
      </c>
      <c r="O172" s="94"/>
      <c r="P172" s="235">
        <f>O172*H172</f>
        <v>0</v>
      </c>
      <c r="Q172" s="235">
        <v>0</v>
      </c>
      <c r="R172" s="235">
        <f>Q172*H172</f>
        <v>0</v>
      </c>
      <c r="S172" s="235">
        <v>0</v>
      </c>
      <c r="T172" s="236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7" t="s">
        <v>790</v>
      </c>
      <c r="AT172" s="237" t="s">
        <v>195</v>
      </c>
      <c r="AU172" s="237" t="s">
        <v>161</v>
      </c>
      <c r="AY172" s="14" t="s">
        <v>154</v>
      </c>
      <c r="BE172" s="238">
        <f>IF(N172="základná",J172,0)</f>
        <v>0</v>
      </c>
      <c r="BF172" s="238">
        <f>IF(N172="znížená",J172,0)</f>
        <v>0</v>
      </c>
      <c r="BG172" s="238">
        <f>IF(N172="zákl. prenesená",J172,0)</f>
        <v>0</v>
      </c>
      <c r="BH172" s="238">
        <f>IF(N172="zníž. prenesená",J172,0)</f>
        <v>0</v>
      </c>
      <c r="BI172" s="238">
        <f>IF(N172="nulová",J172,0)</f>
        <v>0</v>
      </c>
      <c r="BJ172" s="14" t="s">
        <v>161</v>
      </c>
      <c r="BK172" s="239">
        <f>ROUND(I172*H172,3)</f>
        <v>0</v>
      </c>
      <c r="BL172" s="14" t="s">
        <v>270</v>
      </c>
      <c r="BM172" s="237" t="s">
        <v>324</v>
      </c>
    </row>
    <row r="173" s="2" customFormat="1" ht="16.5" customHeight="1">
      <c r="A173" s="35"/>
      <c r="B173" s="36"/>
      <c r="C173" s="226" t="s">
        <v>241</v>
      </c>
      <c r="D173" s="226" t="s">
        <v>156</v>
      </c>
      <c r="E173" s="227" t="s">
        <v>84</v>
      </c>
      <c r="F173" s="228" t="s">
        <v>1231</v>
      </c>
      <c r="G173" s="229" t="s">
        <v>708</v>
      </c>
      <c r="H173" s="231"/>
      <c r="I173" s="231"/>
      <c r="J173" s="230">
        <f>ROUND(I173*H173,3)</f>
        <v>0</v>
      </c>
      <c r="K173" s="232"/>
      <c r="L173" s="41"/>
      <c r="M173" s="233" t="s">
        <v>1</v>
      </c>
      <c r="N173" s="234" t="s">
        <v>37</v>
      </c>
      <c r="O173" s="94"/>
      <c r="P173" s="235">
        <f>O173*H173</f>
        <v>0</v>
      </c>
      <c r="Q173" s="235">
        <v>0</v>
      </c>
      <c r="R173" s="235">
        <f>Q173*H173</f>
        <v>0</v>
      </c>
      <c r="S173" s="235">
        <v>0</v>
      </c>
      <c r="T173" s="236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7" t="s">
        <v>270</v>
      </c>
      <c r="AT173" s="237" t="s">
        <v>156</v>
      </c>
      <c r="AU173" s="237" t="s">
        <v>161</v>
      </c>
      <c r="AY173" s="14" t="s">
        <v>154</v>
      </c>
      <c r="BE173" s="238">
        <f>IF(N173="základná",J173,0)</f>
        <v>0</v>
      </c>
      <c r="BF173" s="238">
        <f>IF(N173="znížená",J173,0)</f>
        <v>0</v>
      </c>
      <c r="BG173" s="238">
        <f>IF(N173="zákl. prenesená",J173,0)</f>
        <v>0</v>
      </c>
      <c r="BH173" s="238">
        <f>IF(N173="zníž. prenesená",J173,0)</f>
        <v>0</v>
      </c>
      <c r="BI173" s="238">
        <f>IF(N173="nulová",J173,0)</f>
        <v>0</v>
      </c>
      <c r="BJ173" s="14" t="s">
        <v>161</v>
      </c>
      <c r="BK173" s="239">
        <f>ROUND(I173*H173,3)</f>
        <v>0</v>
      </c>
      <c r="BL173" s="14" t="s">
        <v>270</v>
      </c>
      <c r="BM173" s="237" t="s">
        <v>327</v>
      </c>
    </row>
    <row r="174" s="2" customFormat="1" ht="16.5" customHeight="1">
      <c r="A174" s="35"/>
      <c r="B174" s="36"/>
      <c r="C174" s="226" t="s">
        <v>328</v>
      </c>
      <c r="D174" s="226" t="s">
        <v>156</v>
      </c>
      <c r="E174" s="227" t="s">
        <v>1232</v>
      </c>
      <c r="F174" s="228" t="s">
        <v>1233</v>
      </c>
      <c r="G174" s="229" t="s">
        <v>708</v>
      </c>
      <c r="H174" s="231"/>
      <c r="I174" s="231"/>
      <c r="J174" s="230">
        <f>ROUND(I174*H174,3)</f>
        <v>0</v>
      </c>
      <c r="K174" s="232"/>
      <c r="L174" s="41"/>
      <c r="M174" s="233" t="s">
        <v>1</v>
      </c>
      <c r="N174" s="234" t="s">
        <v>37</v>
      </c>
      <c r="O174" s="94"/>
      <c r="P174" s="235">
        <f>O174*H174</f>
        <v>0</v>
      </c>
      <c r="Q174" s="235">
        <v>0</v>
      </c>
      <c r="R174" s="235">
        <f>Q174*H174</f>
        <v>0</v>
      </c>
      <c r="S174" s="235">
        <v>0</v>
      </c>
      <c r="T174" s="236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7" t="s">
        <v>270</v>
      </c>
      <c r="AT174" s="237" t="s">
        <v>156</v>
      </c>
      <c r="AU174" s="237" t="s">
        <v>161</v>
      </c>
      <c r="AY174" s="14" t="s">
        <v>154</v>
      </c>
      <c r="BE174" s="238">
        <f>IF(N174="základná",J174,0)</f>
        <v>0</v>
      </c>
      <c r="BF174" s="238">
        <f>IF(N174="znížená",J174,0)</f>
        <v>0</v>
      </c>
      <c r="BG174" s="238">
        <f>IF(N174="zákl. prenesená",J174,0)</f>
        <v>0</v>
      </c>
      <c r="BH174" s="238">
        <f>IF(N174="zníž. prenesená",J174,0)</f>
        <v>0</v>
      </c>
      <c r="BI174" s="238">
        <f>IF(N174="nulová",J174,0)</f>
        <v>0</v>
      </c>
      <c r="BJ174" s="14" t="s">
        <v>161</v>
      </c>
      <c r="BK174" s="239">
        <f>ROUND(I174*H174,3)</f>
        <v>0</v>
      </c>
      <c r="BL174" s="14" t="s">
        <v>270</v>
      </c>
      <c r="BM174" s="237" t="s">
        <v>331</v>
      </c>
    </row>
    <row r="175" s="2" customFormat="1" ht="16.5" customHeight="1">
      <c r="A175" s="35"/>
      <c r="B175" s="36"/>
      <c r="C175" s="226" t="s">
        <v>245</v>
      </c>
      <c r="D175" s="226" t="s">
        <v>156</v>
      </c>
      <c r="E175" s="227" t="s">
        <v>1234</v>
      </c>
      <c r="F175" s="228" t="s">
        <v>1235</v>
      </c>
      <c r="G175" s="229" t="s">
        <v>708</v>
      </c>
      <c r="H175" s="231"/>
      <c r="I175" s="231"/>
      <c r="J175" s="230">
        <f>ROUND(I175*H175,3)</f>
        <v>0</v>
      </c>
      <c r="K175" s="232"/>
      <c r="L175" s="41"/>
      <c r="M175" s="233" t="s">
        <v>1</v>
      </c>
      <c r="N175" s="234" t="s">
        <v>37</v>
      </c>
      <c r="O175" s="94"/>
      <c r="P175" s="235">
        <f>O175*H175</f>
        <v>0</v>
      </c>
      <c r="Q175" s="235">
        <v>0</v>
      </c>
      <c r="R175" s="235">
        <f>Q175*H175</f>
        <v>0</v>
      </c>
      <c r="S175" s="235">
        <v>0</v>
      </c>
      <c r="T175" s="236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7" t="s">
        <v>270</v>
      </c>
      <c r="AT175" s="237" t="s">
        <v>156</v>
      </c>
      <c r="AU175" s="237" t="s">
        <v>161</v>
      </c>
      <c r="AY175" s="14" t="s">
        <v>154</v>
      </c>
      <c r="BE175" s="238">
        <f>IF(N175="základná",J175,0)</f>
        <v>0</v>
      </c>
      <c r="BF175" s="238">
        <f>IF(N175="znížená",J175,0)</f>
        <v>0</v>
      </c>
      <c r="BG175" s="238">
        <f>IF(N175="zákl. prenesená",J175,0)</f>
        <v>0</v>
      </c>
      <c r="BH175" s="238">
        <f>IF(N175="zníž. prenesená",J175,0)</f>
        <v>0</v>
      </c>
      <c r="BI175" s="238">
        <f>IF(N175="nulová",J175,0)</f>
        <v>0</v>
      </c>
      <c r="BJ175" s="14" t="s">
        <v>161</v>
      </c>
      <c r="BK175" s="239">
        <f>ROUND(I175*H175,3)</f>
        <v>0</v>
      </c>
      <c r="BL175" s="14" t="s">
        <v>270</v>
      </c>
      <c r="BM175" s="237" t="s">
        <v>334</v>
      </c>
    </row>
    <row r="176" s="12" customFormat="1" ht="25.92" customHeight="1">
      <c r="A176" s="12"/>
      <c r="B176" s="210"/>
      <c r="C176" s="211"/>
      <c r="D176" s="212" t="s">
        <v>70</v>
      </c>
      <c r="E176" s="213" t="s">
        <v>1236</v>
      </c>
      <c r="F176" s="213" t="s">
        <v>1237</v>
      </c>
      <c r="G176" s="211"/>
      <c r="H176" s="211"/>
      <c r="I176" s="214"/>
      <c r="J176" s="215">
        <f>BK176</f>
        <v>0</v>
      </c>
      <c r="K176" s="211"/>
      <c r="L176" s="216"/>
      <c r="M176" s="217"/>
      <c r="N176" s="218"/>
      <c r="O176" s="218"/>
      <c r="P176" s="219">
        <f>SUM(P177:P181)</f>
        <v>0</v>
      </c>
      <c r="Q176" s="218"/>
      <c r="R176" s="219">
        <f>SUM(R177:R181)</f>
        <v>0</v>
      </c>
      <c r="S176" s="218"/>
      <c r="T176" s="220">
        <f>SUM(T177:T181)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21" t="s">
        <v>172</v>
      </c>
      <c r="AT176" s="222" t="s">
        <v>70</v>
      </c>
      <c r="AU176" s="222" t="s">
        <v>71</v>
      </c>
      <c r="AY176" s="221" t="s">
        <v>154</v>
      </c>
      <c r="BK176" s="223">
        <f>SUM(BK177:BK181)</f>
        <v>0</v>
      </c>
    </row>
    <row r="177" s="2" customFormat="1" ht="16.5" customHeight="1">
      <c r="A177" s="35"/>
      <c r="B177" s="36"/>
      <c r="C177" s="226" t="s">
        <v>335</v>
      </c>
      <c r="D177" s="226" t="s">
        <v>156</v>
      </c>
      <c r="E177" s="227" t="s">
        <v>1238</v>
      </c>
      <c r="F177" s="228" t="s">
        <v>1239</v>
      </c>
      <c r="G177" s="229" t="s">
        <v>797</v>
      </c>
      <c r="H177" s="230">
        <v>1</v>
      </c>
      <c r="I177" s="231"/>
      <c r="J177" s="230">
        <f>ROUND(I177*H177,3)</f>
        <v>0</v>
      </c>
      <c r="K177" s="232"/>
      <c r="L177" s="41"/>
      <c r="M177" s="233" t="s">
        <v>1</v>
      </c>
      <c r="N177" s="234" t="s">
        <v>37</v>
      </c>
      <c r="O177" s="94"/>
      <c r="P177" s="235">
        <f>O177*H177</f>
        <v>0</v>
      </c>
      <c r="Q177" s="235">
        <v>0</v>
      </c>
      <c r="R177" s="235">
        <f>Q177*H177</f>
        <v>0</v>
      </c>
      <c r="S177" s="235">
        <v>0</v>
      </c>
      <c r="T177" s="236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7" t="s">
        <v>160</v>
      </c>
      <c r="AT177" s="237" t="s">
        <v>156</v>
      </c>
      <c r="AU177" s="237" t="s">
        <v>79</v>
      </c>
      <c r="AY177" s="14" t="s">
        <v>154</v>
      </c>
      <c r="BE177" s="238">
        <f>IF(N177="základná",J177,0)</f>
        <v>0</v>
      </c>
      <c r="BF177" s="238">
        <f>IF(N177="znížená",J177,0)</f>
        <v>0</v>
      </c>
      <c r="BG177" s="238">
        <f>IF(N177="zákl. prenesená",J177,0)</f>
        <v>0</v>
      </c>
      <c r="BH177" s="238">
        <f>IF(N177="zníž. prenesená",J177,0)</f>
        <v>0</v>
      </c>
      <c r="BI177" s="238">
        <f>IF(N177="nulová",J177,0)</f>
        <v>0</v>
      </c>
      <c r="BJ177" s="14" t="s">
        <v>161</v>
      </c>
      <c r="BK177" s="239">
        <f>ROUND(I177*H177,3)</f>
        <v>0</v>
      </c>
      <c r="BL177" s="14" t="s">
        <v>160</v>
      </c>
      <c r="BM177" s="237" t="s">
        <v>338</v>
      </c>
    </row>
    <row r="178" s="2" customFormat="1" ht="16.5" customHeight="1">
      <c r="A178" s="35"/>
      <c r="B178" s="36"/>
      <c r="C178" s="226" t="s">
        <v>248</v>
      </c>
      <c r="D178" s="226" t="s">
        <v>156</v>
      </c>
      <c r="E178" s="227" t="s">
        <v>1240</v>
      </c>
      <c r="F178" s="228" t="s">
        <v>1241</v>
      </c>
      <c r="G178" s="229" t="s">
        <v>797</v>
      </c>
      <c r="H178" s="230">
        <v>1</v>
      </c>
      <c r="I178" s="231"/>
      <c r="J178" s="230">
        <f>ROUND(I178*H178,3)</f>
        <v>0</v>
      </c>
      <c r="K178" s="232"/>
      <c r="L178" s="41"/>
      <c r="M178" s="233" t="s">
        <v>1</v>
      </c>
      <c r="N178" s="234" t="s">
        <v>37</v>
      </c>
      <c r="O178" s="94"/>
      <c r="P178" s="235">
        <f>O178*H178</f>
        <v>0</v>
      </c>
      <c r="Q178" s="235">
        <v>0</v>
      </c>
      <c r="R178" s="235">
        <f>Q178*H178</f>
        <v>0</v>
      </c>
      <c r="S178" s="235">
        <v>0</v>
      </c>
      <c r="T178" s="236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37" t="s">
        <v>160</v>
      </c>
      <c r="AT178" s="237" t="s">
        <v>156</v>
      </c>
      <c r="AU178" s="237" t="s">
        <v>79</v>
      </c>
      <c r="AY178" s="14" t="s">
        <v>154</v>
      </c>
      <c r="BE178" s="238">
        <f>IF(N178="základná",J178,0)</f>
        <v>0</v>
      </c>
      <c r="BF178" s="238">
        <f>IF(N178="znížená",J178,0)</f>
        <v>0</v>
      </c>
      <c r="BG178" s="238">
        <f>IF(N178="zákl. prenesená",J178,0)</f>
        <v>0</v>
      </c>
      <c r="BH178" s="238">
        <f>IF(N178="zníž. prenesená",J178,0)</f>
        <v>0</v>
      </c>
      <c r="BI178" s="238">
        <f>IF(N178="nulová",J178,0)</f>
        <v>0</v>
      </c>
      <c r="BJ178" s="14" t="s">
        <v>161</v>
      </c>
      <c r="BK178" s="239">
        <f>ROUND(I178*H178,3)</f>
        <v>0</v>
      </c>
      <c r="BL178" s="14" t="s">
        <v>160</v>
      </c>
      <c r="BM178" s="237" t="s">
        <v>341</v>
      </c>
    </row>
    <row r="179" s="2" customFormat="1" ht="16.5" customHeight="1">
      <c r="A179" s="35"/>
      <c r="B179" s="36"/>
      <c r="C179" s="226" t="s">
        <v>342</v>
      </c>
      <c r="D179" s="226" t="s">
        <v>156</v>
      </c>
      <c r="E179" s="227" t="s">
        <v>1242</v>
      </c>
      <c r="F179" s="228" t="s">
        <v>1243</v>
      </c>
      <c r="G179" s="229" t="s">
        <v>797</v>
      </c>
      <c r="H179" s="230">
        <v>1</v>
      </c>
      <c r="I179" s="231"/>
      <c r="J179" s="230">
        <f>ROUND(I179*H179,3)</f>
        <v>0</v>
      </c>
      <c r="K179" s="232"/>
      <c r="L179" s="41"/>
      <c r="M179" s="233" t="s">
        <v>1</v>
      </c>
      <c r="N179" s="234" t="s">
        <v>37</v>
      </c>
      <c r="O179" s="94"/>
      <c r="P179" s="235">
        <f>O179*H179</f>
        <v>0</v>
      </c>
      <c r="Q179" s="235">
        <v>0</v>
      </c>
      <c r="R179" s="235">
        <f>Q179*H179</f>
        <v>0</v>
      </c>
      <c r="S179" s="235">
        <v>0</v>
      </c>
      <c r="T179" s="236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37" t="s">
        <v>160</v>
      </c>
      <c r="AT179" s="237" t="s">
        <v>156</v>
      </c>
      <c r="AU179" s="237" t="s">
        <v>79</v>
      </c>
      <c r="AY179" s="14" t="s">
        <v>154</v>
      </c>
      <c r="BE179" s="238">
        <f>IF(N179="základná",J179,0)</f>
        <v>0</v>
      </c>
      <c r="BF179" s="238">
        <f>IF(N179="znížená",J179,0)</f>
        <v>0</v>
      </c>
      <c r="BG179" s="238">
        <f>IF(N179="zákl. prenesená",J179,0)</f>
        <v>0</v>
      </c>
      <c r="BH179" s="238">
        <f>IF(N179="zníž. prenesená",J179,0)</f>
        <v>0</v>
      </c>
      <c r="BI179" s="238">
        <f>IF(N179="nulová",J179,0)</f>
        <v>0</v>
      </c>
      <c r="BJ179" s="14" t="s">
        <v>161</v>
      </c>
      <c r="BK179" s="239">
        <f>ROUND(I179*H179,3)</f>
        <v>0</v>
      </c>
      <c r="BL179" s="14" t="s">
        <v>160</v>
      </c>
      <c r="BM179" s="237" t="s">
        <v>345</v>
      </c>
    </row>
    <row r="180" s="2" customFormat="1" ht="16.5" customHeight="1">
      <c r="A180" s="35"/>
      <c r="B180" s="36"/>
      <c r="C180" s="226" t="s">
        <v>252</v>
      </c>
      <c r="D180" s="226" t="s">
        <v>156</v>
      </c>
      <c r="E180" s="227" t="s">
        <v>1244</v>
      </c>
      <c r="F180" s="228" t="s">
        <v>1245</v>
      </c>
      <c r="G180" s="229" t="s">
        <v>797</v>
      </c>
      <c r="H180" s="230">
        <v>1</v>
      </c>
      <c r="I180" s="231"/>
      <c r="J180" s="230">
        <f>ROUND(I180*H180,3)</f>
        <v>0</v>
      </c>
      <c r="K180" s="232"/>
      <c r="L180" s="41"/>
      <c r="M180" s="233" t="s">
        <v>1</v>
      </c>
      <c r="N180" s="234" t="s">
        <v>37</v>
      </c>
      <c r="O180" s="94"/>
      <c r="P180" s="235">
        <f>O180*H180</f>
        <v>0</v>
      </c>
      <c r="Q180" s="235">
        <v>0</v>
      </c>
      <c r="R180" s="235">
        <f>Q180*H180</f>
        <v>0</v>
      </c>
      <c r="S180" s="235">
        <v>0</v>
      </c>
      <c r="T180" s="236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37" t="s">
        <v>160</v>
      </c>
      <c r="AT180" s="237" t="s">
        <v>156</v>
      </c>
      <c r="AU180" s="237" t="s">
        <v>79</v>
      </c>
      <c r="AY180" s="14" t="s">
        <v>154</v>
      </c>
      <c r="BE180" s="238">
        <f>IF(N180="základná",J180,0)</f>
        <v>0</v>
      </c>
      <c r="BF180" s="238">
        <f>IF(N180="znížená",J180,0)</f>
        <v>0</v>
      </c>
      <c r="BG180" s="238">
        <f>IF(N180="zákl. prenesená",J180,0)</f>
        <v>0</v>
      </c>
      <c r="BH180" s="238">
        <f>IF(N180="zníž. prenesená",J180,0)</f>
        <v>0</v>
      </c>
      <c r="BI180" s="238">
        <f>IF(N180="nulová",J180,0)</f>
        <v>0</v>
      </c>
      <c r="BJ180" s="14" t="s">
        <v>161</v>
      </c>
      <c r="BK180" s="239">
        <f>ROUND(I180*H180,3)</f>
        <v>0</v>
      </c>
      <c r="BL180" s="14" t="s">
        <v>160</v>
      </c>
      <c r="BM180" s="237" t="s">
        <v>348</v>
      </c>
    </row>
    <row r="181" s="2" customFormat="1" ht="16.5" customHeight="1">
      <c r="A181" s="35"/>
      <c r="B181" s="36"/>
      <c r="C181" s="226" t="s">
        <v>349</v>
      </c>
      <c r="D181" s="226" t="s">
        <v>156</v>
      </c>
      <c r="E181" s="227" t="s">
        <v>1246</v>
      </c>
      <c r="F181" s="228" t="s">
        <v>1247</v>
      </c>
      <c r="G181" s="229" t="s">
        <v>797</v>
      </c>
      <c r="H181" s="230">
        <v>1</v>
      </c>
      <c r="I181" s="231"/>
      <c r="J181" s="230">
        <f>ROUND(I181*H181,3)</f>
        <v>0</v>
      </c>
      <c r="K181" s="232"/>
      <c r="L181" s="41"/>
      <c r="M181" s="250" t="s">
        <v>1</v>
      </c>
      <c r="N181" s="251" t="s">
        <v>37</v>
      </c>
      <c r="O181" s="252"/>
      <c r="P181" s="253">
        <f>O181*H181</f>
        <v>0</v>
      </c>
      <c r="Q181" s="253">
        <v>0</v>
      </c>
      <c r="R181" s="253">
        <f>Q181*H181</f>
        <v>0</v>
      </c>
      <c r="S181" s="253">
        <v>0</v>
      </c>
      <c r="T181" s="254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37" t="s">
        <v>160</v>
      </c>
      <c r="AT181" s="237" t="s">
        <v>156</v>
      </c>
      <c r="AU181" s="237" t="s">
        <v>79</v>
      </c>
      <c r="AY181" s="14" t="s">
        <v>154</v>
      </c>
      <c r="BE181" s="238">
        <f>IF(N181="základná",J181,0)</f>
        <v>0</v>
      </c>
      <c r="BF181" s="238">
        <f>IF(N181="znížená",J181,0)</f>
        <v>0</v>
      </c>
      <c r="BG181" s="238">
        <f>IF(N181="zákl. prenesená",J181,0)</f>
        <v>0</v>
      </c>
      <c r="BH181" s="238">
        <f>IF(N181="zníž. prenesená",J181,0)</f>
        <v>0</v>
      </c>
      <c r="BI181" s="238">
        <f>IF(N181="nulová",J181,0)</f>
        <v>0</v>
      </c>
      <c r="BJ181" s="14" t="s">
        <v>161</v>
      </c>
      <c r="BK181" s="239">
        <f>ROUND(I181*H181,3)</f>
        <v>0</v>
      </c>
      <c r="BL181" s="14" t="s">
        <v>160</v>
      </c>
      <c r="BM181" s="237" t="s">
        <v>352</v>
      </c>
    </row>
    <row r="182" s="2" customFormat="1" ht="6.96" customHeight="1">
      <c r="A182" s="35"/>
      <c r="B182" s="69"/>
      <c r="C182" s="70"/>
      <c r="D182" s="70"/>
      <c r="E182" s="70"/>
      <c r="F182" s="70"/>
      <c r="G182" s="70"/>
      <c r="H182" s="70"/>
      <c r="I182" s="70"/>
      <c r="J182" s="70"/>
      <c r="K182" s="70"/>
      <c r="L182" s="41"/>
      <c r="M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</row>
  </sheetData>
  <sheetProtection sheet="1" autoFilter="0" formatColumns="0" formatRows="0" objects="1" scenarios="1" spinCount="100000" saltValue="mMMNgGN6Quqxx70ibYZ6Xj/PFaTR+A0dm7Y3BCXYDDT3zAnniU/vP+5xteYGE+F/fjINtDRT6ioJ7EDy5Fd0zA==" hashValue="XUTF6T6/N/Tsd1SXDuZaRqbzG6WJAfT5sm2HcXbY8YLVRuDkHWgS7rhArGSrjOUPIZsbAanmWl1t4whoQ3ngZg==" algorithmName="SHA-512" password="CC35"/>
  <autoFilter ref="C120:K181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88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71</v>
      </c>
    </row>
    <row r="4" s="1" customFormat="1" ht="24.96" customHeight="1">
      <c r="B4" s="17"/>
      <c r="D4" s="141" t="s">
        <v>118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14</v>
      </c>
      <c r="L6" s="17"/>
    </row>
    <row r="7" s="1" customFormat="1" ht="16.5" customHeight="1">
      <c r="B7" s="17"/>
      <c r="E7" s="144" t="str">
        <f>'Rekapitulácia stavby'!K6</f>
        <v>Denný stacionár v meste Tlmače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119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1248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16</v>
      </c>
      <c r="E11" s="35"/>
      <c r="F11" s="146" t="s">
        <v>1</v>
      </c>
      <c r="G11" s="35"/>
      <c r="H11" s="35"/>
      <c r="I11" s="143" t="s">
        <v>17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18</v>
      </c>
      <c r="E12" s="35"/>
      <c r="F12" s="146" t="s">
        <v>19</v>
      </c>
      <c r="G12" s="35"/>
      <c r="H12" s="35"/>
      <c r="I12" s="143" t="s">
        <v>20</v>
      </c>
      <c r="J12" s="147" t="str">
        <f>'Rekapitulácia stavby'!AN8</f>
        <v>29. 6. 2022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22</v>
      </c>
      <c r="E14" s="35"/>
      <c r="F14" s="35"/>
      <c r="G14" s="35"/>
      <c r="H14" s="35"/>
      <c r="I14" s="143" t="s">
        <v>23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24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25</v>
      </c>
      <c r="E17" s="35"/>
      <c r="F17" s="35"/>
      <c r="G17" s="35"/>
      <c r="H17" s="35"/>
      <c r="I17" s="143" t="s">
        <v>23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24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27</v>
      </c>
      <c r="E20" s="35"/>
      <c r="F20" s="35"/>
      <c r="G20" s="35"/>
      <c r="H20" s="35"/>
      <c r="I20" s="143" t="s">
        <v>23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24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29</v>
      </c>
      <c r="E23" s="35"/>
      <c r="F23" s="35"/>
      <c r="G23" s="35"/>
      <c r="H23" s="35"/>
      <c r="I23" s="143" t="s">
        <v>23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24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30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31</v>
      </c>
      <c r="E30" s="35"/>
      <c r="F30" s="35"/>
      <c r="G30" s="35"/>
      <c r="H30" s="35"/>
      <c r="I30" s="35"/>
      <c r="J30" s="154">
        <f>ROUND(J122, 3)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33</v>
      </c>
      <c r="G32" s="35"/>
      <c r="H32" s="35"/>
      <c r="I32" s="155" t="s">
        <v>32</v>
      </c>
      <c r="J32" s="155" t="s">
        <v>34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35</v>
      </c>
      <c r="E33" s="157" t="s">
        <v>36</v>
      </c>
      <c r="F33" s="158">
        <f>ROUND((SUM(BE122:BE230)),  3)</f>
        <v>0</v>
      </c>
      <c r="G33" s="159"/>
      <c r="H33" s="159"/>
      <c r="I33" s="160">
        <v>0.20000000000000001</v>
      </c>
      <c r="J33" s="158">
        <f>ROUND(((SUM(BE122:BE230))*I33),  3)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37</v>
      </c>
      <c r="F34" s="158">
        <f>ROUND((SUM(BF122:BF230)),  3)</f>
        <v>0</v>
      </c>
      <c r="G34" s="159"/>
      <c r="H34" s="159"/>
      <c r="I34" s="160">
        <v>0.20000000000000001</v>
      </c>
      <c r="J34" s="158">
        <f>ROUND(((SUM(BF122:BF230))*I34),  3)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38</v>
      </c>
      <c r="F35" s="161">
        <f>ROUND((SUM(BG122:BG230)),  3)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39</v>
      </c>
      <c r="F36" s="161">
        <f>ROUND((SUM(BH122:BH230)),  3)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40</v>
      </c>
      <c r="F37" s="158">
        <f>ROUND((SUM(BI122:BI230)),  3)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41</v>
      </c>
      <c r="E39" s="165"/>
      <c r="F39" s="165"/>
      <c r="G39" s="166" t="s">
        <v>42</v>
      </c>
      <c r="H39" s="167" t="s">
        <v>43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44</v>
      </c>
      <c r="E50" s="171"/>
      <c r="F50" s="171"/>
      <c r="G50" s="170" t="s">
        <v>45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46</v>
      </c>
      <c r="E61" s="173"/>
      <c r="F61" s="174" t="s">
        <v>47</v>
      </c>
      <c r="G61" s="172" t="s">
        <v>46</v>
      </c>
      <c r="H61" s="173"/>
      <c r="I61" s="173"/>
      <c r="J61" s="175" t="s">
        <v>47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48</v>
      </c>
      <c r="E65" s="176"/>
      <c r="F65" s="176"/>
      <c r="G65" s="170" t="s">
        <v>49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46</v>
      </c>
      <c r="E76" s="173"/>
      <c r="F76" s="174" t="s">
        <v>47</v>
      </c>
      <c r="G76" s="172" t="s">
        <v>46</v>
      </c>
      <c r="H76" s="173"/>
      <c r="I76" s="173"/>
      <c r="J76" s="175" t="s">
        <v>47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121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1" t="str">
        <f>E7</f>
        <v>Denný stacionár v meste Tlmače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119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 xml:space="preserve">b - Objekt   Elektroinšta...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18</v>
      </c>
      <c r="D89" s="37"/>
      <c r="E89" s="37"/>
      <c r="F89" s="24" t="str">
        <f>F12</f>
        <v xml:space="preserve"> </v>
      </c>
      <c r="G89" s="37"/>
      <c r="H89" s="37"/>
      <c r="I89" s="29" t="s">
        <v>20</v>
      </c>
      <c r="J89" s="82" t="str">
        <f>IF(J12="","",J12)</f>
        <v>29. 6. 2022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22</v>
      </c>
      <c r="D91" s="37"/>
      <c r="E91" s="37"/>
      <c r="F91" s="24" t="str">
        <f>E15</f>
        <v xml:space="preserve"> </v>
      </c>
      <c r="G91" s="37"/>
      <c r="H91" s="37"/>
      <c r="I91" s="29" t="s">
        <v>27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25</v>
      </c>
      <c r="D92" s="37"/>
      <c r="E92" s="37"/>
      <c r="F92" s="24" t="str">
        <f>IF(E18="","",E18)</f>
        <v>Vyplň údaj</v>
      </c>
      <c r="G92" s="37"/>
      <c r="H92" s="37"/>
      <c r="I92" s="29" t="s">
        <v>29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122</v>
      </c>
      <c r="D94" s="183"/>
      <c r="E94" s="183"/>
      <c r="F94" s="183"/>
      <c r="G94" s="183"/>
      <c r="H94" s="183"/>
      <c r="I94" s="183"/>
      <c r="J94" s="184" t="s">
        <v>123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124</v>
      </c>
      <c r="D96" s="37"/>
      <c r="E96" s="37"/>
      <c r="F96" s="37"/>
      <c r="G96" s="37"/>
      <c r="H96" s="37"/>
      <c r="I96" s="37"/>
      <c r="J96" s="113">
        <f>J122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125</v>
      </c>
    </row>
    <row r="97" s="9" customFormat="1" ht="24.96" customHeight="1">
      <c r="A97" s="9"/>
      <c r="B97" s="186"/>
      <c r="C97" s="187"/>
      <c r="D97" s="188" t="s">
        <v>126</v>
      </c>
      <c r="E97" s="189"/>
      <c r="F97" s="189"/>
      <c r="G97" s="189"/>
      <c r="H97" s="189"/>
      <c r="I97" s="189"/>
      <c r="J97" s="190">
        <f>J123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128</v>
      </c>
      <c r="E98" s="195"/>
      <c r="F98" s="195"/>
      <c r="G98" s="195"/>
      <c r="H98" s="195"/>
      <c r="I98" s="195"/>
      <c r="J98" s="196">
        <f>J124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86"/>
      <c r="C99" s="187"/>
      <c r="D99" s="188" t="s">
        <v>485</v>
      </c>
      <c r="E99" s="189"/>
      <c r="F99" s="189"/>
      <c r="G99" s="189"/>
      <c r="H99" s="189"/>
      <c r="I99" s="189"/>
      <c r="J99" s="190">
        <f>J133</f>
        <v>0</v>
      </c>
      <c r="K99" s="187"/>
      <c r="L99" s="19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2"/>
      <c r="C100" s="193"/>
      <c r="D100" s="194" t="s">
        <v>1136</v>
      </c>
      <c r="E100" s="195"/>
      <c r="F100" s="195"/>
      <c r="G100" s="195"/>
      <c r="H100" s="195"/>
      <c r="I100" s="195"/>
      <c r="J100" s="196">
        <f>J134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2"/>
      <c r="C101" s="193"/>
      <c r="D101" s="194" t="s">
        <v>1249</v>
      </c>
      <c r="E101" s="195"/>
      <c r="F101" s="195"/>
      <c r="G101" s="195"/>
      <c r="H101" s="195"/>
      <c r="I101" s="195"/>
      <c r="J101" s="196">
        <f>J220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6"/>
      <c r="C102" s="187"/>
      <c r="D102" s="188" t="s">
        <v>1137</v>
      </c>
      <c r="E102" s="189"/>
      <c r="F102" s="189"/>
      <c r="G102" s="189"/>
      <c r="H102" s="189"/>
      <c r="I102" s="189"/>
      <c r="J102" s="190">
        <f>J225</f>
        <v>0</v>
      </c>
      <c r="K102" s="187"/>
      <c r="L102" s="191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66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="2" customFormat="1" ht="6.96" customHeight="1">
      <c r="A104" s="35"/>
      <c r="B104" s="69"/>
      <c r="C104" s="70"/>
      <c r="D104" s="70"/>
      <c r="E104" s="70"/>
      <c r="F104" s="70"/>
      <c r="G104" s="70"/>
      <c r="H104" s="70"/>
      <c r="I104" s="70"/>
      <c r="J104" s="70"/>
      <c r="K104" s="70"/>
      <c r="L104" s="6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="2" customFormat="1" ht="6.96" customHeight="1">
      <c r="A108" s="35"/>
      <c r="B108" s="71"/>
      <c r="C108" s="72"/>
      <c r="D108" s="72"/>
      <c r="E108" s="72"/>
      <c r="F108" s="72"/>
      <c r="G108" s="72"/>
      <c r="H108" s="72"/>
      <c r="I108" s="72"/>
      <c r="J108" s="72"/>
      <c r="K108" s="72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24.96" customHeight="1">
      <c r="A109" s="35"/>
      <c r="B109" s="36"/>
      <c r="C109" s="20" t="s">
        <v>140</v>
      </c>
      <c r="D109" s="37"/>
      <c r="E109" s="37"/>
      <c r="F109" s="37"/>
      <c r="G109" s="37"/>
      <c r="H109" s="37"/>
      <c r="I109" s="37"/>
      <c r="J109" s="37"/>
      <c r="K109" s="37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6.96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14</v>
      </c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181" t="str">
        <f>E7</f>
        <v>Denný stacionár v meste Tlmače</v>
      </c>
      <c r="F112" s="29"/>
      <c r="G112" s="29"/>
      <c r="H112" s="29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119</v>
      </c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79" t="str">
        <f>E9</f>
        <v xml:space="preserve">b - Objekt   Elektroinšta...</v>
      </c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18</v>
      </c>
      <c r="D116" s="37"/>
      <c r="E116" s="37"/>
      <c r="F116" s="24" t="str">
        <f>F12</f>
        <v xml:space="preserve"> </v>
      </c>
      <c r="G116" s="37"/>
      <c r="H116" s="37"/>
      <c r="I116" s="29" t="s">
        <v>20</v>
      </c>
      <c r="J116" s="82" t="str">
        <f>IF(J12="","",J12)</f>
        <v>29. 6. 2022</v>
      </c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22</v>
      </c>
      <c r="D118" s="37"/>
      <c r="E118" s="37"/>
      <c r="F118" s="24" t="str">
        <f>E15</f>
        <v xml:space="preserve"> </v>
      </c>
      <c r="G118" s="37"/>
      <c r="H118" s="37"/>
      <c r="I118" s="29" t="s">
        <v>27</v>
      </c>
      <c r="J118" s="33" t="str">
        <f>E21</f>
        <v xml:space="preserve"> </v>
      </c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25</v>
      </c>
      <c r="D119" s="37"/>
      <c r="E119" s="37"/>
      <c r="F119" s="24" t="str">
        <f>IF(E18="","",E18)</f>
        <v>Vyplň údaj</v>
      </c>
      <c r="G119" s="37"/>
      <c r="H119" s="37"/>
      <c r="I119" s="29" t="s">
        <v>29</v>
      </c>
      <c r="J119" s="33" t="str">
        <f>E24</f>
        <v xml:space="preserve"> </v>
      </c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0.32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11" customFormat="1" ht="29.28" customHeight="1">
      <c r="A121" s="198"/>
      <c r="B121" s="199"/>
      <c r="C121" s="200" t="s">
        <v>141</v>
      </c>
      <c r="D121" s="201" t="s">
        <v>56</v>
      </c>
      <c r="E121" s="201" t="s">
        <v>52</v>
      </c>
      <c r="F121" s="201" t="s">
        <v>53</v>
      </c>
      <c r="G121" s="201" t="s">
        <v>142</v>
      </c>
      <c r="H121" s="201" t="s">
        <v>143</v>
      </c>
      <c r="I121" s="201" t="s">
        <v>144</v>
      </c>
      <c r="J121" s="202" t="s">
        <v>123</v>
      </c>
      <c r="K121" s="203" t="s">
        <v>145</v>
      </c>
      <c r="L121" s="204"/>
      <c r="M121" s="103" t="s">
        <v>1</v>
      </c>
      <c r="N121" s="104" t="s">
        <v>35</v>
      </c>
      <c r="O121" s="104" t="s">
        <v>146</v>
      </c>
      <c r="P121" s="104" t="s">
        <v>147</v>
      </c>
      <c r="Q121" s="104" t="s">
        <v>148</v>
      </c>
      <c r="R121" s="104" t="s">
        <v>149</v>
      </c>
      <c r="S121" s="104" t="s">
        <v>150</v>
      </c>
      <c r="T121" s="105" t="s">
        <v>151</v>
      </c>
      <c r="U121" s="198"/>
      <c r="V121" s="198"/>
      <c r="W121" s="198"/>
      <c r="X121" s="198"/>
      <c r="Y121" s="198"/>
      <c r="Z121" s="198"/>
      <c r="AA121" s="198"/>
      <c r="AB121" s="198"/>
      <c r="AC121" s="198"/>
      <c r="AD121" s="198"/>
      <c r="AE121" s="198"/>
    </row>
    <row r="122" s="2" customFormat="1" ht="22.8" customHeight="1">
      <c r="A122" s="35"/>
      <c r="B122" s="36"/>
      <c r="C122" s="110" t="s">
        <v>124</v>
      </c>
      <c r="D122" s="37"/>
      <c r="E122" s="37"/>
      <c r="F122" s="37"/>
      <c r="G122" s="37"/>
      <c r="H122" s="37"/>
      <c r="I122" s="37"/>
      <c r="J122" s="205">
        <f>BK122</f>
        <v>0</v>
      </c>
      <c r="K122" s="37"/>
      <c r="L122" s="41"/>
      <c r="M122" s="106"/>
      <c r="N122" s="206"/>
      <c r="O122" s="107"/>
      <c r="P122" s="207">
        <f>P123+P133+P225</f>
        <v>0</v>
      </c>
      <c r="Q122" s="107"/>
      <c r="R122" s="207">
        <f>R123+R133+R225</f>
        <v>0</v>
      </c>
      <c r="S122" s="107"/>
      <c r="T122" s="208">
        <f>T123+T133+T225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4" t="s">
        <v>70</v>
      </c>
      <c r="AU122" s="14" t="s">
        <v>125</v>
      </c>
      <c r="BK122" s="209">
        <f>BK123+BK133+BK225</f>
        <v>0</v>
      </c>
    </row>
    <row r="123" s="12" customFormat="1" ht="25.92" customHeight="1">
      <c r="A123" s="12"/>
      <c r="B123" s="210"/>
      <c r="C123" s="211"/>
      <c r="D123" s="212" t="s">
        <v>70</v>
      </c>
      <c r="E123" s="213" t="s">
        <v>152</v>
      </c>
      <c r="F123" s="213" t="s">
        <v>153</v>
      </c>
      <c r="G123" s="211"/>
      <c r="H123" s="211"/>
      <c r="I123" s="214"/>
      <c r="J123" s="215">
        <f>BK123</f>
        <v>0</v>
      </c>
      <c r="K123" s="211"/>
      <c r="L123" s="216"/>
      <c r="M123" s="217"/>
      <c r="N123" s="218"/>
      <c r="O123" s="218"/>
      <c r="P123" s="219">
        <f>P124</f>
        <v>0</v>
      </c>
      <c r="Q123" s="218"/>
      <c r="R123" s="219">
        <f>R124</f>
        <v>0</v>
      </c>
      <c r="S123" s="218"/>
      <c r="T123" s="220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1" t="s">
        <v>79</v>
      </c>
      <c r="AT123" s="222" t="s">
        <v>70</v>
      </c>
      <c r="AU123" s="222" t="s">
        <v>71</v>
      </c>
      <c r="AY123" s="221" t="s">
        <v>154</v>
      </c>
      <c r="BK123" s="223">
        <f>BK124</f>
        <v>0</v>
      </c>
    </row>
    <row r="124" s="12" customFormat="1" ht="22.8" customHeight="1">
      <c r="A124" s="12"/>
      <c r="B124" s="210"/>
      <c r="C124" s="211"/>
      <c r="D124" s="212" t="s">
        <v>70</v>
      </c>
      <c r="E124" s="224" t="s">
        <v>185</v>
      </c>
      <c r="F124" s="224" t="s">
        <v>199</v>
      </c>
      <c r="G124" s="211"/>
      <c r="H124" s="211"/>
      <c r="I124" s="214"/>
      <c r="J124" s="225">
        <f>BK124</f>
        <v>0</v>
      </c>
      <c r="K124" s="211"/>
      <c r="L124" s="216"/>
      <c r="M124" s="217"/>
      <c r="N124" s="218"/>
      <c r="O124" s="218"/>
      <c r="P124" s="219">
        <f>SUM(P125:P132)</f>
        <v>0</v>
      </c>
      <c r="Q124" s="218"/>
      <c r="R124" s="219">
        <f>SUM(R125:R132)</f>
        <v>0</v>
      </c>
      <c r="S124" s="218"/>
      <c r="T124" s="220">
        <f>SUM(T125:T132)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1" t="s">
        <v>79</v>
      </c>
      <c r="AT124" s="222" t="s">
        <v>70</v>
      </c>
      <c r="AU124" s="222" t="s">
        <v>79</v>
      </c>
      <c r="AY124" s="221" t="s">
        <v>154</v>
      </c>
      <c r="BK124" s="223">
        <f>SUM(BK125:BK132)</f>
        <v>0</v>
      </c>
    </row>
    <row r="125" s="2" customFormat="1" ht="24.15" customHeight="1">
      <c r="A125" s="35"/>
      <c r="B125" s="36"/>
      <c r="C125" s="226" t="s">
        <v>79</v>
      </c>
      <c r="D125" s="226" t="s">
        <v>156</v>
      </c>
      <c r="E125" s="227" t="s">
        <v>1250</v>
      </c>
      <c r="F125" s="228" t="s">
        <v>1251</v>
      </c>
      <c r="G125" s="229" t="s">
        <v>167</v>
      </c>
      <c r="H125" s="230">
        <v>1</v>
      </c>
      <c r="I125" s="231"/>
      <c r="J125" s="230">
        <f>ROUND(I125*H125,3)</f>
        <v>0</v>
      </c>
      <c r="K125" s="232"/>
      <c r="L125" s="41"/>
      <c r="M125" s="233" t="s">
        <v>1</v>
      </c>
      <c r="N125" s="234" t="s">
        <v>37</v>
      </c>
      <c r="O125" s="94"/>
      <c r="P125" s="235">
        <f>O125*H125</f>
        <v>0</v>
      </c>
      <c r="Q125" s="235">
        <v>0</v>
      </c>
      <c r="R125" s="235">
        <f>Q125*H125</f>
        <v>0</v>
      </c>
      <c r="S125" s="235">
        <v>0</v>
      </c>
      <c r="T125" s="236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37" t="s">
        <v>160</v>
      </c>
      <c r="AT125" s="237" t="s">
        <v>156</v>
      </c>
      <c r="AU125" s="237" t="s">
        <v>161</v>
      </c>
      <c r="AY125" s="14" t="s">
        <v>154</v>
      </c>
      <c r="BE125" s="238">
        <f>IF(N125="základná",J125,0)</f>
        <v>0</v>
      </c>
      <c r="BF125" s="238">
        <f>IF(N125="znížená",J125,0)</f>
        <v>0</v>
      </c>
      <c r="BG125" s="238">
        <f>IF(N125="zákl. prenesená",J125,0)</f>
        <v>0</v>
      </c>
      <c r="BH125" s="238">
        <f>IF(N125="zníž. prenesená",J125,0)</f>
        <v>0</v>
      </c>
      <c r="BI125" s="238">
        <f>IF(N125="nulová",J125,0)</f>
        <v>0</v>
      </c>
      <c r="BJ125" s="14" t="s">
        <v>161</v>
      </c>
      <c r="BK125" s="239">
        <f>ROUND(I125*H125,3)</f>
        <v>0</v>
      </c>
      <c r="BL125" s="14" t="s">
        <v>160</v>
      </c>
      <c r="BM125" s="237" t="s">
        <v>161</v>
      </c>
    </row>
    <row r="126" s="2" customFormat="1" ht="24.15" customHeight="1">
      <c r="A126" s="35"/>
      <c r="B126" s="36"/>
      <c r="C126" s="226" t="s">
        <v>161</v>
      </c>
      <c r="D126" s="226" t="s">
        <v>156</v>
      </c>
      <c r="E126" s="227" t="s">
        <v>1252</v>
      </c>
      <c r="F126" s="228" t="s">
        <v>1253</v>
      </c>
      <c r="G126" s="229" t="s">
        <v>1140</v>
      </c>
      <c r="H126" s="230">
        <v>680</v>
      </c>
      <c r="I126" s="231"/>
      <c r="J126" s="230">
        <f>ROUND(I126*H126,3)</f>
        <v>0</v>
      </c>
      <c r="K126" s="232"/>
      <c r="L126" s="41"/>
      <c r="M126" s="233" t="s">
        <v>1</v>
      </c>
      <c r="N126" s="234" t="s">
        <v>37</v>
      </c>
      <c r="O126" s="94"/>
      <c r="P126" s="235">
        <f>O126*H126</f>
        <v>0</v>
      </c>
      <c r="Q126" s="235">
        <v>0</v>
      </c>
      <c r="R126" s="235">
        <f>Q126*H126</f>
        <v>0</v>
      </c>
      <c r="S126" s="235">
        <v>0</v>
      </c>
      <c r="T126" s="236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37" t="s">
        <v>160</v>
      </c>
      <c r="AT126" s="237" t="s">
        <v>156</v>
      </c>
      <c r="AU126" s="237" t="s">
        <v>161</v>
      </c>
      <c r="AY126" s="14" t="s">
        <v>154</v>
      </c>
      <c r="BE126" s="238">
        <f>IF(N126="základná",J126,0)</f>
        <v>0</v>
      </c>
      <c r="BF126" s="238">
        <f>IF(N126="znížená",J126,0)</f>
        <v>0</v>
      </c>
      <c r="BG126" s="238">
        <f>IF(N126="zákl. prenesená",J126,0)</f>
        <v>0</v>
      </c>
      <c r="BH126" s="238">
        <f>IF(N126="zníž. prenesená",J126,0)</f>
        <v>0</v>
      </c>
      <c r="BI126" s="238">
        <f>IF(N126="nulová",J126,0)</f>
        <v>0</v>
      </c>
      <c r="BJ126" s="14" t="s">
        <v>161</v>
      </c>
      <c r="BK126" s="239">
        <f>ROUND(I126*H126,3)</f>
        <v>0</v>
      </c>
      <c r="BL126" s="14" t="s">
        <v>160</v>
      </c>
      <c r="BM126" s="237" t="s">
        <v>160</v>
      </c>
    </row>
    <row r="127" s="2" customFormat="1" ht="24.15" customHeight="1">
      <c r="A127" s="35"/>
      <c r="B127" s="36"/>
      <c r="C127" s="226" t="s">
        <v>164</v>
      </c>
      <c r="D127" s="226" t="s">
        <v>156</v>
      </c>
      <c r="E127" s="227" t="s">
        <v>1138</v>
      </c>
      <c r="F127" s="228" t="s">
        <v>1139</v>
      </c>
      <c r="G127" s="229" t="s">
        <v>1140</v>
      </c>
      <c r="H127" s="230">
        <v>260</v>
      </c>
      <c r="I127" s="231"/>
      <c r="J127" s="230">
        <f>ROUND(I127*H127,3)</f>
        <v>0</v>
      </c>
      <c r="K127" s="232"/>
      <c r="L127" s="41"/>
      <c r="M127" s="233" t="s">
        <v>1</v>
      </c>
      <c r="N127" s="234" t="s">
        <v>37</v>
      </c>
      <c r="O127" s="94"/>
      <c r="P127" s="235">
        <f>O127*H127</f>
        <v>0</v>
      </c>
      <c r="Q127" s="235">
        <v>0</v>
      </c>
      <c r="R127" s="235">
        <f>Q127*H127</f>
        <v>0</v>
      </c>
      <c r="S127" s="235">
        <v>0</v>
      </c>
      <c r="T127" s="236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7" t="s">
        <v>160</v>
      </c>
      <c r="AT127" s="237" t="s">
        <v>156</v>
      </c>
      <c r="AU127" s="237" t="s">
        <v>161</v>
      </c>
      <c r="AY127" s="14" t="s">
        <v>154</v>
      </c>
      <c r="BE127" s="238">
        <f>IF(N127="základná",J127,0)</f>
        <v>0</v>
      </c>
      <c r="BF127" s="238">
        <f>IF(N127="znížená",J127,0)</f>
        <v>0</v>
      </c>
      <c r="BG127" s="238">
        <f>IF(N127="zákl. prenesená",J127,0)</f>
        <v>0</v>
      </c>
      <c r="BH127" s="238">
        <f>IF(N127="zníž. prenesená",J127,0)</f>
        <v>0</v>
      </c>
      <c r="BI127" s="238">
        <f>IF(N127="nulová",J127,0)</f>
        <v>0</v>
      </c>
      <c r="BJ127" s="14" t="s">
        <v>161</v>
      </c>
      <c r="BK127" s="239">
        <f>ROUND(I127*H127,3)</f>
        <v>0</v>
      </c>
      <c r="BL127" s="14" t="s">
        <v>160</v>
      </c>
      <c r="BM127" s="237" t="s">
        <v>168</v>
      </c>
    </row>
    <row r="128" s="2" customFormat="1" ht="33" customHeight="1">
      <c r="A128" s="35"/>
      <c r="B128" s="36"/>
      <c r="C128" s="226" t="s">
        <v>160</v>
      </c>
      <c r="D128" s="226" t="s">
        <v>156</v>
      </c>
      <c r="E128" s="227" t="s">
        <v>1254</v>
      </c>
      <c r="F128" s="228" t="s">
        <v>1255</v>
      </c>
      <c r="G128" s="229" t="s">
        <v>262</v>
      </c>
      <c r="H128" s="230">
        <v>119</v>
      </c>
      <c r="I128" s="231"/>
      <c r="J128" s="230">
        <f>ROUND(I128*H128,3)</f>
        <v>0</v>
      </c>
      <c r="K128" s="232"/>
      <c r="L128" s="41"/>
      <c r="M128" s="233" t="s">
        <v>1</v>
      </c>
      <c r="N128" s="234" t="s">
        <v>37</v>
      </c>
      <c r="O128" s="94"/>
      <c r="P128" s="235">
        <f>O128*H128</f>
        <v>0</v>
      </c>
      <c r="Q128" s="235">
        <v>0</v>
      </c>
      <c r="R128" s="235">
        <f>Q128*H128</f>
        <v>0</v>
      </c>
      <c r="S128" s="235">
        <v>0</v>
      </c>
      <c r="T128" s="236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7" t="s">
        <v>160</v>
      </c>
      <c r="AT128" s="237" t="s">
        <v>156</v>
      </c>
      <c r="AU128" s="237" t="s">
        <v>161</v>
      </c>
      <c r="AY128" s="14" t="s">
        <v>154</v>
      </c>
      <c r="BE128" s="238">
        <f>IF(N128="základná",J128,0)</f>
        <v>0</v>
      </c>
      <c r="BF128" s="238">
        <f>IF(N128="znížená",J128,0)</f>
        <v>0</v>
      </c>
      <c r="BG128" s="238">
        <f>IF(N128="zákl. prenesená",J128,0)</f>
        <v>0</v>
      </c>
      <c r="BH128" s="238">
        <f>IF(N128="zníž. prenesená",J128,0)</f>
        <v>0</v>
      </c>
      <c r="BI128" s="238">
        <f>IF(N128="nulová",J128,0)</f>
        <v>0</v>
      </c>
      <c r="BJ128" s="14" t="s">
        <v>161</v>
      </c>
      <c r="BK128" s="239">
        <f>ROUND(I128*H128,3)</f>
        <v>0</v>
      </c>
      <c r="BL128" s="14" t="s">
        <v>160</v>
      </c>
      <c r="BM128" s="237" t="s">
        <v>171</v>
      </c>
    </row>
    <row r="129" s="2" customFormat="1" ht="33" customHeight="1">
      <c r="A129" s="35"/>
      <c r="B129" s="36"/>
      <c r="C129" s="226" t="s">
        <v>172</v>
      </c>
      <c r="D129" s="226" t="s">
        <v>156</v>
      </c>
      <c r="E129" s="227" t="s">
        <v>1256</v>
      </c>
      <c r="F129" s="228" t="s">
        <v>1257</v>
      </c>
      <c r="G129" s="229" t="s">
        <v>262</v>
      </c>
      <c r="H129" s="230">
        <v>4</v>
      </c>
      <c r="I129" s="231"/>
      <c r="J129" s="230">
        <f>ROUND(I129*H129,3)</f>
        <v>0</v>
      </c>
      <c r="K129" s="232"/>
      <c r="L129" s="41"/>
      <c r="M129" s="233" t="s">
        <v>1</v>
      </c>
      <c r="N129" s="234" t="s">
        <v>37</v>
      </c>
      <c r="O129" s="94"/>
      <c r="P129" s="235">
        <f>O129*H129</f>
        <v>0</v>
      </c>
      <c r="Q129" s="235">
        <v>0</v>
      </c>
      <c r="R129" s="235">
        <f>Q129*H129</f>
        <v>0</v>
      </c>
      <c r="S129" s="235">
        <v>0</v>
      </c>
      <c r="T129" s="236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7" t="s">
        <v>160</v>
      </c>
      <c r="AT129" s="237" t="s">
        <v>156</v>
      </c>
      <c r="AU129" s="237" t="s">
        <v>161</v>
      </c>
      <c r="AY129" s="14" t="s">
        <v>154</v>
      </c>
      <c r="BE129" s="238">
        <f>IF(N129="základná",J129,0)</f>
        <v>0</v>
      </c>
      <c r="BF129" s="238">
        <f>IF(N129="znížená",J129,0)</f>
        <v>0</v>
      </c>
      <c r="BG129" s="238">
        <f>IF(N129="zákl. prenesená",J129,0)</f>
        <v>0</v>
      </c>
      <c r="BH129" s="238">
        <f>IF(N129="zníž. prenesená",J129,0)</f>
        <v>0</v>
      </c>
      <c r="BI129" s="238">
        <f>IF(N129="nulová",J129,0)</f>
        <v>0</v>
      </c>
      <c r="BJ129" s="14" t="s">
        <v>161</v>
      </c>
      <c r="BK129" s="239">
        <f>ROUND(I129*H129,3)</f>
        <v>0</v>
      </c>
      <c r="BL129" s="14" t="s">
        <v>160</v>
      </c>
      <c r="BM129" s="237" t="s">
        <v>112</v>
      </c>
    </row>
    <row r="130" s="2" customFormat="1" ht="33" customHeight="1">
      <c r="A130" s="35"/>
      <c r="B130" s="36"/>
      <c r="C130" s="226" t="s">
        <v>168</v>
      </c>
      <c r="D130" s="226" t="s">
        <v>156</v>
      </c>
      <c r="E130" s="227" t="s">
        <v>1145</v>
      </c>
      <c r="F130" s="228" t="s">
        <v>1146</v>
      </c>
      <c r="G130" s="229" t="s">
        <v>309</v>
      </c>
      <c r="H130" s="230">
        <v>454</v>
      </c>
      <c r="I130" s="231"/>
      <c r="J130" s="230">
        <f>ROUND(I130*H130,3)</f>
        <v>0</v>
      </c>
      <c r="K130" s="232"/>
      <c r="L130" s="41"/>
      <c r="M130" s="233" t="s">
        <v>1</v>
      </c>
      <c r="N130" s="234" t="s">
        <v>37</v>
      </c>
      <c r="O130" s="94"/>
      <c r="P130" s="235">
        <f>O130*H130</f>
        <v>0</v>
      </c>
      <c r="Q130" s="235">
        <v>0</v>
      </c>
      <c r="R130" s="235">
        <f>Q130*H130</f>
        <v>0</v>
      </c>
      <c r="S130" s="235">
        <v>0</v>
      </c>
      <c r="T130" s="236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7" t="s">
        <v>160</v>
      </c>
      <c r="AT130" s="237" t="s">
        <v>156</v>
      </c>
      <c r="AU130" s="237" t="s">
        <v>161</v>
      </c>
      <c r="AY130" s="14" t="s">
        <v>154</v>
      </c>
      <c r="BE130" s="238">
        <f>IF(N130="základná",J130,0)</f>
        <v>0</v>
      </c>
      <c r="BF130" s="238">
        <f>IF(N130="znížená",J130,0)</f>
        <v>0</v>
      </c>
      <c r="BG130" s="238">
        <f>IF(N130="zákl. prenesená",J130,0)</f>
        <v>0</v>
      </c>
      <c r="BH130" s="238">
        <f>IF(N130="zníž. prenesená",J130,0)</f>
        <v>0</v>
      </c>
      <c r="BI130" s="238">
        <f>IF(N130="nulová",J130,0)</f>
        <v>0</v>
      </c>
      <c r="BJ130" s="14" t="s">
        <v>161</v>
      </c>
      <c r="BK130" s="239">
        <f>ROUND(I130*H130,3)</f>
        <v>0</v>
      </c>
      <c r="BL130" s="14" t="s">
        <v>160</v>
      </c>
      <c r="BM130" s="237" t="s">
        <v>177</v>
      </c>
    </row>
    <row r="131" s="2" customFormat="1" ht="16.5" customHeight="1">
      <c r="A131" s="35"/>
      <c r="B131" s="36"/>
      <c r="C131" s="240" t="s">
        <v>178</v>
      </c>
      <c r="D131" s="240" t="s">
        <v>195</v>
      </c>
      <c r="E131" s="241" t="s">
        <v>1147</v>
      </c>
      <c r="F131" s="242" t="s">
        <v>1148</v>
      </c>
      <c r="G131" s="243" t="s">
        <v>262</v>
      </c>
      <c r="H131" s="244">
        <v>7</v>
      </c>
      <c r="I131" s="245"/>
      <c r="J131" s="244">
        <f>ROUND(I131*H131,3)</f>
        <v>0</v>
      </c>
      <c r="K131" s="246"/>
      <c r="L131" s="247"/>
      <c r="M131" s="248" t="s">
        <v>1</v>
      </c>
      <c r="N131" s="249" t="s">
        <v>37</v>
      </c>
      <c r="O131" s="94"/>
      <c r="P131" s="235">
        <f>O131*H131</f>
        <v>0</v>
      </c>
      <c r="Q131" s="235">
        <v>0</v>
      </c>
      <c r="R131" s="235">
        <f>Q131*H131</f>
        <v>0</v>
      </c>
      <c r="S131" s="235">
        <v>0</v>
      </c>
      <c r="T131" s="236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7" t="s">
        <v>171</v>
      </c>
      <c r="AT131" s="237" t="s">
        <v>195</v>
      </c>
      <c r="AU131" s="237" t="s">
        <v>161</v>
      </c>
      <c r="AY131" s="14" t="s">
        <v>154</v>
      </c>
      <c r="BE131" s="238">
        <f>IF(N131="základná",J131,0)</f>
        <v>0</v>
      </c>
      <c r="BF131" s="238">
        <f>IF(N131="znížená",J131,0)</f>
        <v>0</v>
      </c>
      <c r="BG131" s="238">
        <f>IF(N131="zákl. prenesená",J131,0)</f>
        <v>0</v>
      </c>
      <c r="BH131" s="238">
        <f>IF(N131="zníž. prenesená",J131,0)</f>
        <v>0</v>
      </c>
      <c r="BI131" s="238">
        <f>IF(N131="nulová",J131,0)</f>
        <v>0</v>
      </c>
      <c r="BJ131" s="14" t="s">
        <v>161</v>
      </c>
      <c r="BK131" s="239">
        <f>ROUND(I131*H131,3)</f>
        <v>0</v>
      </c>
      <c r="BL131" s="14" t="s">
        <v>160</v>
      </c>
      <c r="BM131" s="237" t="s">
        <v>181</v>
      </c>
    </row>
    <row r="132" s="2" customFormat="1" ht="33" customHeight="1">
      <c r="A132" s="35"/>
      <c r="B132" s="36"/>
      <c r="C132" s="226" t="s">
        <v>171</v>
      </c>
      <c r="D132" s="226" t="s">
        <v>156</v>
      </c>
      <c r="E132" s="227" t="s">
        <v>1258</v>
      </c>
      <c r="F132" s="228" t="s">
        <v>1259</v>
      </c>
      <c r="G132" s="229" t="s">
        <v>309</v>
      </c>
      <c r="H132" s="230">
        <v>325</v>
      </c>
      <c r="I132" s="231"/>
      <c r="J132" s="230">
        <f>ROUND(I132*H132,3)</f>
        <v>0</v>
      </c>
      <c r="K132" s="232"/>
      <c r="L132" s="41"/>
      <c r="M132" s="233" t="s">
        <v>1</v>
      </c>
      <c r="N132" s="234" t="s">
        <v>37</v>
      </c>
      <c r="O132" s="94"/>
      <c r="P132" s="235">
        <f>O132*H132</f>
        <v>0</v>
      </c>
      <c r="Q132" s="235">
        <v>0</v>
      </c>
      <c r="R132" s="235">
        <f>Q132*H132</f>
        <v>0</v>
      </c>
      <c r="S132" s="235">
        <v>0</v>
      </c>
      <c r="T132" s="236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7" t="s">
        <v>160</v>
      </c>
      <c r="AT132" s="237" t="s">
        <v>156</v>
      </c>
      <c r="AU132" s="237" t="s">
        <v>161</v>
      </c>
      <c r="AY132" s="14" t="s">
        <v>154</v>
      </c>
      <c r="BE132" s="238">
        <f>IF(N132="základná",J132,0)</f>
        <v>0</v>
      </c>
      <c r="BF132" s="238">
        <f>IF(N132="znížená",J132,0)</f>
        <v>0</v>
      </c>
      <c r="BG132" s="238">
        <f>IF(N132="zákl. prenesená",J132,0)</f>
        <v>0</v>
      </c>
      <c r="BH132" s="238">
        <f>IF(N132="zníž. prenesená",J132,0)</f>
        <v>0</v>
      </c>
      <c r="BI132" s="238">
        <f>IF(N132="nulová",J132,0)</f>
        <v>0</v>
      </c>
      <c r="BJ132" s="14" t="s">
        <v>161</v>
      </c>
      <c r="BK132" s="239">
        <f>ROUND(I132*H132,3)</f>
        <v>0</v>
      </c>
      <c r="BL132" s="14" t="s">
        <v>160</v>
      </c>
      <c r="BM132" s="237" t="s">
        <v>184</v>
      </c>
    </row>
    <row r="133" s="12" customFormat="1" ht="25.92" customHeight="1">
      <c r="A133" s="12"/>
      <c r="B133" s="210"/>
      <c r="C133" s="211"/>
      <c r="D133" s="212" t="s">
        <v>70</v>
      </c>
      <c r="E133" s="213" t="s">
        <v>195</v>
      </c>
      <c r="F133" s="213" t="s">
        <v>1118</v>
      </c>
      <c r="G133" s="211"/>
      <c r="H133" s="211"/>
      <c r="I133" s="214"/>
      <c r="J133" s="215">
        <f>BK133</f>
        <v>0</v>
      </c>
      <c r="K133" s="211"/>
      <c r="L133" s="216"/>
      <c r="M133" s="217"/>
      <c r="N133" s="218"/>
      <c r="O133" s="218"/>
      <c r="P133" s="219">
        <f>P134+P220</f>
        <v>0</v>
      </c>
      <c r="Q133" s="218"/>
      <c r="R133" s="219">
        <f>R134+R220</f>
        <v>0</v>
      </c>
      <c r="S133" s="218"/>
      <c r="T133" s="220">
        <f>T134+T220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1" t="s">
        <v>164</v>
      </c>
      <c r="AT133" s="222" t="s">
        <v>70</v>
      </c>
      <c r="AU133" s="222" t="s">
        <v>71</v>
      </c>
      <c r="AY133" s="221" t="s">
        <v>154</v>
      </c>
      <c r="BK133" s="223">
        <f>BK134+BK220</f>
        <v>0</v>
      </c>
    </row>
    <row r="134" s="12" customFormat="1" ht="22.8" customHeight="1">
      <c r="A134" s="12"/>
      <c r="B134" s="210"/>
      <c r="C134" s="211"/>
      <c r="D134" s="212" t="s">
        <v>70</v>
      </c>
      <c r="E134" s="224" t="s">
        <v>1149</v>
      </c>
      <c r="F134" s="224" t="s">
        <v>1150</v>
      </c>
      <c r="G134" s="211"/>
      <c r="H134" s="211"/>
      <c r="I134" s="214"/>
      <c r="J134" s="225">
        <f>BK134</f>
        <v>0</v>
      </c>
      <c r="K134" s="211"/>
      <c r="L134" s="216"/>
      <c r="M134" s="217"/>
      <c r="N134" s="218"/>
      <c r="O134" s="218"/>
      <c r="P134" s="219">
        <f>SUM(P135:P219)</f>
        <v>0</v>
      </c>
      <c r="Q134" s="218"/>
      <c r="R134" s="219">
        <f>SUM(R135:R219)</f>
        <v>0</v>
      </c>
      <c r="S134" s="218"/>
      <c r="T134" s="220">
        <f>SUM(T135:T219)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1" t="s">
        <v>164</v>
      </c>
      <c r="AT134" s="222" t="s">
        <v>70</v>
      </c>
      <c r="AU134" s="222" t="s">
        <v>79</v>
      </c>
      <c r="AY134" s="221" t="s">
        <v>154</v>
      </c>
      <c r="BK134" s="223">
        <f>SUM(BK135:BK219)</f>
        <v>0</v>
      </c>
    </row>
    <row r="135" s="2" customFormat="1" ht="24.15" customHeight="1">
      <c r="A135" s="35"/>
      <c r="B135" s="36"/>
      <c r="C135" s="226" t="s">
        <v>185</v>
      </c>
      <c r="D135" s="226" t="s">
        <v>156</v>
      </c>
      <c r="E135" s="227" t="s">
        <v>1260</v>
      </c>
      <c r="F135" s="228" t="s">
        <v>1261</v>
      </c>
      <c r="G135" s="229" t="s">
        <v>309</v>
      </c>
      <c r="H135" s="230">
        <v>380</v>
      </c>
      <c r="I135" s="231"/>
      <c r="J135" s="230">
        <f>ROUND(I135*H135,3)</f>
        <v>0</v>
      </c>
      <c r="K135" s="232"/>
      <c r="L135" s="41"/>
      <c r="M135" s="233" t="s">
        <v>1</v>
      </c>
      <c r="N135" s="234" t="s">
        <v>37</v>
      </c>
      <c r="O135" s="94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6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7" t="s">
        <v>270</v>
      </c>
      <c r="AT135" s="237" t="s">
        <v>156</v>
      </c>
      <c r="AU135" s="237" t="s">
        <v>161</v>
      </c>
      <c r="AY135" s="14" t="s">
        <v>154</v>
      </c>
      <c r="BE135" s="238">
        <f>IF(N135="základná",J135,0)</f>
        <v>0</v>
      </c>
      <c r="BF135" s="238">
        <f>IF(N135="znížená",J135,0)</f>
        <v>0</v>
      </c>
      <c r="BG135" s="238">
        <f>IF(N135="zákl. prenesená",J135,0)</f>
        <v>0</v>
      </c>
      <c r="BH135" s="238">
        <f>IF(N135="zníž. prenesená",J135,0)</f>
        <v>0</v>
      </c>
      <c r="BI135" s="238">
        <f>IF(N135="nulová",J135,0)</f>
        <v>0</v>
      </c>
      <c r="BJ135" s="14" t="s">
        <v>161</v>
      </c>
      <c r="BK135" s="239">
        <f>ROUND(I135*H135,3)</f>
        <v>0</v>
      </c>
      <c r="BL135" s="14" t="s">
        <v>270</v>
      </c>
      <c r="BM135" s="237" t="s">
        <v>188</v>
      </c>
    </row>
    <row r="136" s="2" customFormat="1" ht="24.15" customHeight="1">
      <c r="A136" s="35"/>
      <c r="B136" s="36"/>
      <c r="C136" s="240" t="s">
        <v>112</v>
      </c>
      <c r="D136" s="240" t="s">
        <v>195</v>
      </c>
      <c r="E136" s="241" t="s">
        <v>1262</v>
      </c>
      <c r="F136" s="242" t="s">
        <v>1263</v>
      </c>
      <c r="G136" s="243" t="s">
        <v>309</v>
      </c>
      <c r="H136" s="244">
        <v>380</v>
      </c>
      <c r="I136" s="245"/>
      <c r="J136" s="244">
        <f>ROUND(I136*H136,3)</f>
        <v>0</v>
      </c>
      <c r="K136" s="246"/>
      <c r="L136" s="247"/>
      <c r="M136" s="248" t="s">
        <v>1</v>
      </c>
      <c r="N136" s="249" t="s">
        <v>37</v>
      </c>
      <c r="O136" s="94"/>
      <c r="P136" s="235">
        <f>O136*H136</f>
        <v>0</v>
      </c>
      <c r="Q136" s="235">
        <v>0</v>
      </c>
      <c r="R136" s="235">
        <f>Q136*H136</f>
        <v>0</v>
      </c>
      <c r="S136" s="235">
        <v>0</v>
      </c>
      <c r="T136" s="236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7" t="s">
        <v>790</v>
      </c>
      <c r="AT136" s="237" t="s">
        <v>195</v>
      </c>
      <c r="AU136" s="237" t="s">
        <v>161</v>
      </c>
      <c r="AY136" s="14" t="s">
        <v>154</v>
      </c>
      <c r="BE136" s="238">
        <f>IF(N136="základná",J136,0)</f>
        <v>0</v>
      </c>
      <c r="BF136" s="238">
        <f>IF(N136="znížená",J136,0)</f>
        <v>0</v>
      </c>
      <c r="BG136" s="238">
        <f>IF(N136="zákl. prenesená",J136,0)</f>
        <v>0</v>
      </c>
      <c r="BH136" s="238">
        <f>IF(N136="zníž. prenesená",J136,0)</f>
        <v>0</v>
      </c>
      <c r="BI136" s="238">
        <f>IF(N136="nulová",J136,0)</f>
        <v>0</v>
      </c>
      <c r="BJ136" s="14" t="s">
        <v>161</v>
      </c>
      <c r="BK136" s="239">
        <f>ROUND(I136*H136,3)</f>
        <v>0</v>
      </c>
      <c r="BL136" s="14" t="s">
        <v>270</v>
      </c>
      <c r="BM136" s="237" t="s">
        <v>7</v>
      </c>
    </row>
    <row r="137" s="2" customFormat="1" ht="21.75" customHeight="1">
      <c r="A137" s="35"/>
      <c r="B137" s="36"/>
      <c r="C137" s="226" t="s">
        <v>115</v>
      </c>
      <c r="D137" s="226" t="s">
        <v>156</v>
      </c>
      <c r="E137" s="227" t="s">
        <v>1155</v>
      </c>
      <c r="F137" s="228" t="s">
        <v>1156</v>
      </c>
      <c r="G137" s="229" t="s">
        <v>262</v>
      </c>
      <c r="H137" s="230">
        <v>119</v>
      </c>
      <c r="I137" s="231"/>
      <c r="J137" s="230">
        <f>ROUND(I137*H137,3)</f>
        <v>0</v>
      </c>
      <c r="K137" s="232"/>
      <c r="L137" s="41"/>
      <c r="M137" s="233" t="s">
        <v>1</v>
      </c>
      <c r="N137" s="234" t="s">
        <v>37</v>
      </c>
      <c r="O137" s="94"/>
      <c r="P137" s="235">
        <f>O137*H137</f>
        <v>0</v>
      </c>
      <c r="Q137" s="235">
        <v>0</v>
      </c>
      <c r="R137" s="235">
        <f>Q137*H137</f>
        <v>0</v>
      </c>
      <c r="S137" s="235">
        <v>0</v>
      </c>
      <c r="T137" s="236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7" t="s">
        <v>270</v>
      </c>
      <c r="AT137" s="237" t="s">
        <v>156</v>
      </c>
      <c r="AU137" s="237" t="s">
        <v>161</v>
      </c>
      <c r="AY137" s="14" t="s">
        <v>154</v>
      </c>
      <c r="BE137" s="238">
        <f>IF(N137="základná",J137,0)</f>
        <v>0</v>
      </c>
      <c r="BF137" s="238">
        <f>IF(N137="znížená",J137,0)</f>
        <v>0</v>
      </c>
      <c r="BG137" s="238">
        <f>IF(N137="zákl. prenesená",J137,0)</f>
        <v>0</v>
      </c>
      <c r="BH137" s="238">
        <f>IF(N137="zníž. prenesená",J137,0)</f>
        <v>0</v>
      </c>
      <c r="BI137" s="238">
        <f>IF(N137="nulová",J137,0)</f>
        <v>0</v>
      </c>
      <c r="BJ137" s="14" t="s">
        <v>161</v>
      </c>
      <c r="BK137" s="239">
        <f>ROUND(I137*H137,3)</f>
        <v>0</v>
      </c>
      <c r="BL137" s="14" t="s">
        <v>270</v>
      </c>
      <c r="BM137" s="237" t="s">
        <v>194</v>
      </c>
    </row>
    <row r="138" s="2" customFormat="1" ht="21.75" customHeight="1">
      <c r="A138" s="35"/>
      <c r="B138" s="36"/>
      <c r="C138" s="240" t="s">
        <v>177</v>
      </c>
      <c r="D138" s="240" t="s">
        <v>195</v>
      </c>
      <c r="E138" s="241" t="s">
        <v>1157</v>
      </c>
      <c r="F138" s="242" t="s">
        <v>1158</v>
      </c>
      <c r="G138" s="243" t="s">
        <v>262</v>
      </c>
      <c r="H138" s="244">
        <v>59</v>
      </c>
      <c r="I138" s="245"/>
      <c r="J138" s="244">
        <f>ROUND(I138*H138,3)</f>
        <v>0</v>
      </c>
      <c r="K138" s="246"/>
      <c r="L138" s="247"/>
      <c r="M138" s="248" t="s">
        <v>1</v>
      </c>
      <c r="N138" s="249" t="s">
        <v>37</v>
      </c>
      <c r="O138" s="94"/>
      <c r="P138" s="235">
        <f>O138*H138</f>
        <v>0</v>
      </c>
      <c r="Q138" s="235">
        <v>0</v>
      </c>
      <c r="R138" s="235">
        <f>Q138*H138</f>
        <v>0</v>
      </c>
      <c r="S138" s="235">
        <v>0</v>
      </c>
      <c r="T138" s="236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7" t="s">
        <v>790</v>
      </c>
      <c r="AT138" s="237" t="s">
        <v>195</v>
      </c>
      <c r="AU138" s="237" t="s">
        <v>161</v>
      </c>
      <c r="AY138" s="14" t="s">
        <v>154</v>
      </c>
      <c r="BE138" s="238">
        <f>IF(N138="základná",J138,0)</f>
        <v>0</v>
      </c>
      <c r="BF138" s="238">
        <f>IF(N138="znížená",J138,0)</f>
        <v>0</v>
      </c>
      <c r="BG138" s="238">
        <f>IF(N138="zákl. prenesená",J138,0)</f>
        <v>0</v>
      </c>
      <c r="BH138" s="238">
        <f>IF(N138="zníž. prenesená",J138,0)</f>
        <v>0</v>
      </c>
      <c r="BI138" s="238">
        <f>IF(N138="nulová",J138,0)</f>
        <v>0</v>
      </c>
      <c r="BJ138" s="14" t="s">
        <v>161</v>
      </c>
      <c r="BK138" s="239">
        <f>ROUND(I138*H138,3)</f>
        <v>0</v>
      </c>
      <c r="BL138" s="14" t="s">
        <v>270</v>
      </c>
      <c r="BM138" s="237" t="s">
        <v>198</v>
      </c>
    </row>
    <row r="139" s="2" customFormat="1" ht="24.15" customHeight="1">
      <c r="A139" s="35"/>
      <c r="B139" s="36"/>
      <c r="C139" s="240" t="s">
        <v>200</v>
      </c>
      <c r="D139" s="240" t="s">
        <v>195</v>
      </c>
      <c r="E139" s="241" t="s">
        <v>1159</v>
      </c>
      <c r="F139" s="242" t="s">
        <v>1160</v>
      </c>
      <c r="G139" s="243" t="s">
        <v>262</v>
      </c>
      <c r="H139" s="244">
        <v>60</v>
      </c>
      <c r="I139" s="245"/>
      <c r="J139" s="244">
        <f>ROUND(I139*H139,3)</f>
        <v>0</v>
      </c>
      <c r="K139" s="246"/>
      <c r="L139" s="247"/>
      <c r="M139" s="248" t="s">
        <v>1</v>
      </c>
      <c r="N139" s="249" t="s">
        <v>37</v>
      </c>
      <c r="O139" s="94"/>
      <c r="P139" s="235">
        <f>O139*H139</f>
        <v>0</v>
      </c>
      <c r="Q139" s="235">
        <v>0</v>
      </c>
      <c r="R139" s="235">
        <f>Q139*H139</f>
        <v>0</v>
      </c>
      <c r="S139" s="235">
        <v>0</v>
      </c>
      <c r="T139" s="236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7" t="s">
        <v>790</v>
      </c>
      <c r="AT139" s="237" t="s">
        <v>195</v>
      </c>
      <c r="AU139" s="237" t="s">
        <v>161</v>
      </c>
      <c r="AY139" s="14" t="s">
        <v>154</v>
      </c>
      <c r="BE139" s="238">
        <f>IF(N139="základná",J139,0)</f>
        <v>0</v>
      </c>
      <c r="BF139" s="238">
        <f>IF(N139="znížená",J139,0)</f>
        <v>0</v>
      </c>
      <c r="BG139" s="238">
        <f>IF(N139="zákl. prenesená",J139,0)</f>
        <v>0</v>
      </c>
      <c r="BH139" s="238">
        <f>IF(N139="zníž. prenesená",J139,0)</f>
        <v>0</v>
      </c>
      <c r="BI139" s="238">
        <f>IF(N139="nulová",J139,0)</f>
        <v>0</v>
      </c>
      <c r="BJ139" s="14" t="s">
        <v>161</v>
      </c>
      <c r="BK139" s="239">
        <f>ROUND(I139*H139,3)</f>
        <v>0</v>
      </c>
      <c r="BL139" s="14" t="s">
        <v>270</v>
      </c>
      <c r="BM139" s="237" t="s">
        <v>203</v>
      </c>
    </row>
    <row r="140" s="2" customFormat="1" ht="21.75" customHeight="1">
      <c r="A140" s="35"/>
      <c r="B140" s="36"/>
      <c r="C140" s="226" t="s">
        <v>181</v>
      </c>
      <c r="D140" s="226" t="s">
        <v>156</v>
      </c>
      <c r="E140" s="227" t="s">
        <v>1264</v>
      </c>
      <c r="F140" s="228" t="s">
        <v>1265</v>
      </c>
      <c r="G140" s="229" t="s">
        <v>262</v>
      </c>
      <c r="H140" s="230">
        <v>1</v>
      </c>
      <c r="I140" s="231"/>
      <c r="J140" s="230">
        <f>ROUND(I140*H140,3)</f>
        <v>0</v>
      </c>
      <c r="K140" s="232"/>
      <c r="L140" s="41"/>
      <c r="M140" s="233" t="s">
        <v>1</v>
      </c>
      <c r="N140" s="234" t="s">
        <v>37</v>
      </c>
      <c r="O140" s="94"/>
      <c r="P140" s="235">
        <f>O140*H140</f>
        <v>0</v>
      </c>
      <c r="Q140" s="235">
        <v>0</v>
      </c>
      <c r="R140" s="235">
        <f>Q140*H140</f>
        <v>0</v>
      </c>
      <c r="S140" s="235">
        <v>0</v>
      </c>
      <c r="T140" s="236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7" t="s">
        <v>270</v>
      </c>
      <c r="AT140" s="237" t="s">
        <v>156</v>
      </c>
      <c r="AU140" s="237" t="s">
        <v>161</v>
      </c>
      <c r="AY140" s="14" t="s">
        <v>154</v>
      </c>
      <c r="BE140" s="238">
        <f>IF(N140="základná",J140,0)</f>
        <v>0</v>
      </c>
      <c r="BF140" s="238">
        <f>IF(N140="znížená",J140,0)</f>
        <v>0</v>
      </c>
      <c r="BG140" s="238">
        <f>IF(N140="zákl. prenesená",J140,0)</f>
        <v>0</v>
      </c>
      <c r="BH140" s="238">
        <f>IF(N140="zníž. prenesená",J140,0)</f>
        <v>0</v>
      </c>
      <c r="BI140" s="238">
        <f>IF(N140="nulová",J140,0)</f>
        <v>0</v>
      </c>
      <c r="BJ140" s="14" t="s">
        <v>161</v>
      </c>
      <c r="BK140" s="239">
        <f>ROUND(I140*H140,3)</f>
        <v>0</v>
      </c>
      <c r="BL140" s="14" t="s">
        <v>270</v>
      </c>
      <c r="BM140" s="237" t="s">
        <v>206</v>
      </c>
    </row>
    <row r="141" s="2" customFormat="1" ht="24.15" customHeight="1">
      <c r="A141" s="35"/>
      <c r="B141" s="36"/>
      <c r="C141" s="240" t="s">
        <v>207</v>
      </c>
      <c r="D141" s="240" t="s">
        <v>195</v>
      </c>
      <c r="E141" s="241" t="s">
        <v>1266</v>
      </c>
      <c r="F141" s="242" t="s">
        <v>1267</v>
      </c>
      <c r="G141" s="243" t="s">
        <v>262</v>
      </c>
      <c r="H141" s="244">
        <v>1</v>
      </c>
      <c r="I141" s="245"/>
      <c r="J141" s="244">
        <f>ROUND(I141*H141,3)</f>
        <v>0</v>
      </c>
      <c r="K141" s="246"/>
      <c r="L141" s="247"/>
      <c r="M141" s="248" t="s">
        <v>1</v>
      </c>
      <c r="N141" s="249" t="s">
        <v>37</v>
      </c>
      <c r="O141" s="94"/>
      <c r="P141" s="235">
        <f>O141*H141</f>
        <v>0</v>
      </c>
      <c r="Q141" s="235">
        <v>0</v>
      </c>
      <c r="R141" s="235">
        <f>Q141*H141</f>
        <v>0</v>
      </c>
      <c r="S141" s="235">
        <v>0</v>
      </c>
      <c r="T141" s="236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7" t="s">
        <v>790</v>
      </c>
      <c r="AT141" s="237" t="s">
        <v>195</v>
      </c>
      <c r="AU141" s="237" t="s">
        <v>161</v>
      </c>
      <c r="AY141" s="14" t="s">
        <v>154</v>
      </c>
      <c r="BE141" s="238">
        <f>IF(N141="základná",J141,0)</f>
        <v>0</v>
      </c>
      <c r="BF141" s="238">
        <f>IF(N141="znížená",J141,0)</f>
        <v>0</v>
      </c>
      <c r="BG141" s="238">
        <f>IF(N141="zákl. prenesená",J141,0)</f>
        <v>0</v>
      </c>
      <c r="BH141" s="238">
        <f>IF(N141="zníž. prenesená",J141,0)</f>
        <v>0</v>
      </c>
      <c r="BI141" s="238">
        <f>IF(N141="nulová",J141,0)</f>
        <v>0</v>
      </c>
      <c r="BJ141" s="14" t="s">
        <v>161</v>
      </c>
      <c r="BK141" s="239">
        <f>ROUND(I141*H141,3)</f>
        <v>0</v>
      </c>
      <c r="BL141" s="14" t="s">
        <v>270</v>
      </c>
      <c r="BM141" s="237" t="s">
        <v>210</v>
      </c>
    </row>
    <row r="142" s="2" customFormat="1" ht="24.15" customHeight="1">
      <c r="A142" s="35"/>
      <c r="B142" s="36"/>
      <c r="C142" s="226" t="s">
        <v>184</v>
      </c>
      <c r="D142" s="226" t="s">
        <v>156</v>
      </c>
      <c r="E142" s="227" t="s">
        <v>1161</v>
      </c>
      <c r="F142" s="228" t="s">
        <v>1162</v>
      </c>
      <c r="G142" s="229" t="s">
        <v>262</v>
      </c>
      <c r="H142" s="230">
        <v>60</v>
      </c>
      <c r="I142" s="231"/>
      <c r="J142" s="230">
        <f>ROUND(I142*H142,3)</f>
        <v>0</v>
      </c>
      <c r="K142" s="232"/>
      <c r="L142" s="41"/>
      <c r="M142" s="233" t="s">
        <v>1</v>
      </c>
      <c r="N142" s="234" t="s">
        <v>37</v>
      </c>
      <c r="O142" s="94"/>
      <c r="P142" s="235">
        <f>O142*H142</f>
        <v>0</v>
      </c>
      <c r="Q142" s="235">
        <v>0</v>
      </c>
      <c r="R142" s="235">
        <f>Q142*H142</f>
        <v>0</v>
      </c>
      <c r="S142" s="235">
        <v>0</v>
      </c>
      <c r="T142" s="236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7" t="s">
        <v>270</v>
      </c>
      <c r="AT142" s="237" t="s">
        <v>156</v>
      </c>
      <c r="AU142" s="237" t="s">
        <v>161</v>
      </c>
      <c r="AY142" s="14" t="s">
        <v>154</v>
      </c>
      <c r="BE142" s="238">
        <f>IF(N142="základná",J142,0)</f>
        <v>0</v>
      </c>
      <c r="BF142" s="238">
        <f>IF(N142="znížená",J142,0)</f>
        <v>0</v>
      </c>
      <c r="BG142" s="238">
        <f>IF(N142="zákl. prenesená",J142,0)</f>
        <v>0</v>
      </c>
      <c r="BH142" s="238">
        <f>IF(N142="zníž. prenesená",J142,0)</f>
        <v>0</v>
      </c>
      <c r="BI142" s="238">
        <f>IF(N142="nulová",J142,0)</f>
        <v>0</v>
      </c>
      <c r="BJ142" s="14" t="s">
        <v>161</v>
      </c>
      <c r="BK142" s="239">
        <f>ROUND(I142*H142,3)</f>
        <v>0</v>
      </c>
      <c r="BL142" s="14" t="s">
        <v>270</v>
      </c>
      <c r="BM142" s="237" t="s">
        <v>213</v>
      </c>
    </row>
    <row r="143" s="2" customFormat="1" ht="16.5" customHeight="1">
      <c r="A143" s="35"/>
      <c r="B143" s="36"/>
      <c r="C143" s="240" t="s">
        <v>214</v>
      </c>
      <c r="D143" s="240" t="s">
        <v>195</v>
      </c>
      <c r="E143" s="241" t="s">
        <v>1163</v>
      </c>
      <c r="F143" s="242" t="s">
        <v>1164</v>
      </c>
      <c r="G143" s="243" t="s">
        <v>262</v>
      </c>
      <c r="H143" s="244">
        <v>300</v>
      </c>
      <c r="I143" s="245"/>
      <c r="J143" s="244">
        <f>ROUND(I143*H143,3)</f>
        <v>0</v>
      </c>
      <c r="K143" s="246"/>
      <c r="L143" s="247"/>
      <c r="M143" s="248" t="s">
        <v>1</v>
      </c>
      <c r="N143" s="249" t="s">
        <v>37</v>
      </c>
      <c r="O143" s="94"/>
      <c r="P143" s="235">
        <f>O143*H143</f>
        <v>0</v>
      </c>
      <c r="Q143" s="235">
        <v>0</v>
      </c>
      <c r="R143" s="235">
        <f>Q143*H143</f>
        <v>0</v>
      </c>
      <c r="S143" s="235">
        <v>0</v>
      </c>
      <c r="T143" s="236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7" t="s">
        <v>790</v>
      </c>
      <c r="AT143" s="237" t="s">
        <v>195</v>
      </c>
      <c r="AU143" s="237" t="s">
        <v>161</v>
      </c>
      <c r="AY143" s="14" t="s">
        <v>154</v>
      </c>
      <c r="BE143" s="238">
        <f>IF(N143="základná",J143,0)</f>
        <v>0</v>
      </c>
      <c r="BF143" s="238">
        <f>IF(N143="znížená",J143,0)</f>
        <v>0</v>
      </c>
      <c r="BG143" s="238">
        <f>IF(N143="zákl. prenesená",J143,0)</f>
        <v>0</v>
      </c>
      <c r="BH143" s="238">
        <f>IF(N143="zníž. prenesená",J143,0)</f>
        <v>0</v>
      </c>
      <c r="BI143" s="238">
        <f>IF(N143="nulová",J143,0)</f>
        <v>0</v>
      </c>
      <c r="BJ143" s="14" t="s">
        <v>161</v>
      </c>
      <c r="BK143" s="239">
        <f>ROUND(I143*H143,3)</f>
        <v>0</v>
      </c>
      <c r="BL143" s="14" t="s">
        <v>270</v>
      </c>
      <c r="BM143" s="237" t="s">
        <v>217</v>
      </c>
    </row>
    <row r="144" s="2" customFormat="1" ht="37.8" customHeight="1">
      <c r="A144" s="35"/>
      <c r="B144" s="36"/>
      <c r="C144" s="226" t="s">
        <v>188</v>
      </c>
      <c r="D144" s="226" t="s">
        <v>156</v>
      </c>
      <c r="E144" s="227" t="s">
        <v>1165</v>
      </c>
      <c r="F144" s="228" t="s">
        <v>1166</v>
      </c>
      <c r="G144" s="229" t="s">
        <v>262</v>
      </c>
      <c r="H144" s="230">
        <v>5</v>
      </c>
      <c r="I144" s="231"/>
      <c r="J144" s="230">
        <f>ROUND(I144*H144,3)</f>
        <v>0</v>
      </c>
      <c r="K144" s="232"/>
      <c r="L144" s="41"/>
      <c r="M144" s="233" t="s">
        <v>1</v>
      </c>
      <c r="N144" s="234" t="s">
        <v>37</v>
      </c>
      <c r="O144" s="94"/>
      <c r="P144" s="235">
        <f>O144*H144</f>
        <v>0</v>
      </c>
      <c r="Q144" s="235">
        <v>0</v>
      </c>
      <c r="R144" s="235">
        <f>Q144*H144</f>
        <v>0</v>
      </c>
      <c r="S144" s="235">
        <v>0</v>
      </c>
      <c r="T144" s="236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7" t="s">
        <v>270</v>
      </c>
      <c r="AT144" s="237" t="s">
        <v>156</v>
      </c>
      <c r="AU144" s="237" t="s">
        <v>161</v>
      </c>
      <c r="AY144" s="14" t="s">
        <v>154</v>
      </c>
      <c r="BE144" s="238">
        <f>IF(N144="základná",J144,0)</f>
        <v>0</v>
      </c>
      <c r="BF144" s="238">
        <f>IF(N144="znížená",J144,0)</f>
        <v>0</v>
      </c>
      <c r="BG144" s="238">
        <f>IF(N144="zákl. prenesená",J144,0)</f>
        <v>0</v>
      </c>
      <c r="BH144" s="238">
        <f>IF(N144="zníž. prenesená",J144,0)</f>
        <v>0</v>
      </c>
      <c r="BI144" s="238">
        <f>IF(N144="nulová",J144,0)</f>
        <v>0</v>
      </c>
      <c r="BJ144" s="14" t="s">
        <v>161</v>
      </c>
      <c r="BK144" s="239">
        <f>ROUND(I144*H144,3)</f>
        <v>0</v>
      </c>
      <c r="BL144" s="14" t="s">
        <v>270</v>
      </c>
      <c r="BM144" s="237" t="s">
        <v>220</v>
      </c>
    </row>
    <row r="145" s="2" customFormat="1" ht="16.5" customHeight="1">
      <c r="A145" s="35"/>
      <c r="B145" s="36"/>
      <c r="C145" s="240" t="s">
        <v>221</v>
      </c>
      <c r="D145" s="240" t="s">
        <v>195</v>
      </c>
      <c r="E145" s="241" t="s">
        <v>1167</v>
      </c>
      <c r="F145" s="242" t="s">
        <v>1168</v>
      </c>
      <c r="G145" s="243" t="s">
        <v>262</v>
      </c>
      <c r="H145" s="244">
        <v>5</v>
      </c>
      <c r="I145" s="245"/>
      <c r="J145" s="244">
        <f>ROUND(I145*H145,3)</f>
        <v>0</v>
      </c>
      <c r="K145" s="246"/>
      <c r="L145" s="247"/>
      <c r="M145" s="248" t="s">
        <v>1</v>
      </c>
      <c r="N145" s="249" t="s">
        <v>37</v>
      </c>
      <c r="O145" s="94"/>
      <c r="P145" s="235">
        <f>O145*H145</f>
        <v>0</v>
      </c>
      <c r="Q145" s="235">
        <v>0</v>
      </c>
      <c r="R145" s="235">
        <f>Q145*H145</f>
        <v>0</v>
      </c>
      <c r="S145" s="235">
        <v>0</v>
      </c>
      <c r="T145" s="236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7" t="s">
        <v>790</v>
      </c>
      <c r="AT145" s="237" t="s">
        <v>195</v>
      </c>
      <c r="AU145" s="237" t="s">
        <v>161</v>
      </c>
      <c r="AY145" s="14" t="s">
        <v>154</v>
      </c>
      <c r="BE145" s="238">
        <f>IF(N145="základná",J145,0)</f>
        <v>0</v>
      </c>
      <c r="BF145" s="238">
        <f>IF(N145="znížená",J145,0)</f>
        <v>0</v>
      </c>
      <c r="BG145" s="238">
        <f>IF(N145="zákl. prenesená",J145,0)</f>
        <v>0</v>
      </c>
      <c r="BH145" s="238">
        <f>IF(N145="zníž. prenesená",J145,0)</f>
        <v>0</v>
      </c>
      <c r="BI145" s="238">
        <f>IF(N145="nulová",J145,0)</f>
        <v>0</v>
      </c>
      <c r="BJ145" s="14" t="s">
        <v>161</v>
      </c>
      <c r="BK145" s="239">
        <f>ROUND(I145*H145,3)</f>
        <v>0</v>
      </c>
      <c r="BL145" s="14" t="s">
        <v>270</v>
      </c>
      <c r="BM145" s="237" t="s">
        <v>224</v>
      </c>
    </row>
    <row r="146" s="2" customFormat="1" ht="24.15" customHeight="1">
      <c r="A146" s="35"/>
      <c r="B146" s="36"/>
      <c r="C146" s="226" t="s">
        <v>7</v>
      </c>
      <c r="D146" s="226" t="s">
        <v>156</v>
      </c>
      <c r="E146" s="227" t="s">
        <v>1169</v>
      </c>
      <c r="F146" s="228" t="s">
        <v>1170</v>
      </c>
      <c r="G146" s="229" t="s">
        <v>262</v>
      </c>
      <c r="H146" s="230">
        <v>796</v>
      </c>
      <c r="I146" s="231"/>
      <c r="J146" s="230">
        <f>ROUND(I146*H146,3)</f>
        <v>0</v>
      </c>
      <c r="K146" s="232"/>
      <c r="L146" s="41"/>
      <c r="M146" s="233" t="s">
        <v>1</v>
      </c>
      <c r="N146" s="234" t="s">
        <v>37</v>
      </c>
      <c r="O146" s="94"/>
      <c r="P146" s="235">
        <f>O146*H146</f>
        <v>0</v>
      </c>
      <c r="Q146" s="235">
        <v>0</v>
      </c>
      <c r="R146" s="235">
        <f>Q146*H146</f>
        <v>0</v>
      </c>
      <c r="S146" s="235">
        <v>0</v>
      </c>
      <c r="T146" s="236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7" t="s">
        <v>270</v>
      </c>
      <c r="AT146" s="237" t="s">
        <v>156</v>
      </c>
      <c r="AU146" s="237" t="s">
        <v>161</v>
      </c>
      <c r="AY146" s="14" t="s">
        <v>154</v>
      </c>
      <c r="BE146" s="238">
        <f>IF(N146="základná",J146,0)</f>
        <v>0</v>
      </c>
      <c r="BF146" s="238">
        <f>IF(N146="znížená",J146,0)</f>
        <v>0</v>
      </c>
      <c r="BG146" s="238">
        <f>IF(N146="zákl. prenesená",J146,0)</f>
        <v>0</v>
      </c>
      <c r="BH146" s="238">
        <f>IF(N146="zníž. prenesená",J146,0)</f>
        <v>0</v>
      </c>
      <c r="BI146" s="238">
        <f>IF(N146="nulová",J146,0)</f>
        <v>0</v>
      </c>
      <c r="BJ146" s="14" t="s">
        <v>161</v>
      </c>
      <c r="BK146" s="239">
        <f>ROUND(I146*H146,3)</f>
        <v>0</v>
      </c>
      <c r="BL146" s="14" t="s">
        <v>270</v>
      </c>
      <c r="BM146" s="237" t="s">
        <v>227</v>
      </c>
    </row>
    <row r="147" s="2" customFormat="1" ht="16.5" customHeight="1">
      <c r="A147" s="35"/>
      <c r="B147" s="36"/>
      <c r="C147" s="240" t="s">
        <v>228</v>
      </c>
      <c r="D147" s="240" t="s">
        <v>195</v>
      </c>
      <c r="E147" s="241" t="s">
        <v>1171</v>
      </c>
      <c r="F147" s="242" t="s">
        <v>1172</v>
      </c>
      <c r="G147" s="243" t="s">
        <v>262</v>
      </c>
      <c r="H147" s="244">
        <v>796</v>
      </c>
      <c r="I147" s="245"/>
      <c r="J147" s="244">
        <f>ROUND(I147*H147,3)</f>
        <v>0</v>
      </c>
      <c r="K147" s="246"/>
      <c r="L147" s="247"/>
      <c r="M147" s="248" t="s">
        <v>1</v>
      </c>
      <c r="N147" s="249" t="s">
        <v>37</v>
      </c>
      <c r="O147" s="94"/>
      <c r="P147" s="235">
        <f>O147*H147</f>
        <v>0</v>
      </c>
      <c r="Q147" s="235">
        <v>0</v>
      </c>
      <c r="R147" s="235">
        <f>Q147*H147</f>
        <v>0</v>
      </c>
      <c r="S147" s="235">
        <v>0</v>
      </c>
      <c r="T147" s="236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7" t="s">
        <v>790</v>
      </c>
      <c r="AT147" s="237" t="s">
        <v>195</v>
      </c>
      <c r="AU147" s="237" t="s">
        <v>161</v>
      </c>
      <c r="AY147" s="14" t="s">
        <v>154</v>
      </c>
      <c r="BE147" s="238">
        <f>IF(N147="základná",J147,0)</f>
        <v>0</v>
      </c>
      <c r="BF147" s="238">
        <f>IF(N147="znížená",J147,0)</f>
        <v>0</v>
      </c>
      <c r="BG147" s="238">
        <f>IF(N147="zákl. prenesená",J147,0)</f>
        <v>0</v>
      </c>
      <c r="BH147" s="238">
        <f>IF(N147="zníž. prenesená",J147,0)</f>
        <v>0</v>
      </c>
      <c r="BI147" s="238">
        <f>IF(N147="nulová",J147,0)</f>
        <v>0</v>
      </c>
      <c r="BJ147" s="14" t="s">
        <v>161</v>
      </c>
      <c r="BK147" s="239">
        <f>ROUND(I147*H147,3)</f>
        <v>0</v>
      </c>
      <c r="BL147" s="14" t="s">
        <v>270</v>
      </c>
      <c r="BM147" s="237" t="s">
        <v>231</v>
      </c>
    </row>
    <row r="148" s="2" customFormat="1" ht="24.15" customHeight="1">
      <c r="A148" s="35"/>
      <c r="B148" s="36"/>
      <c r="C148" s="226" t="s">
        <v>194</v>
      </c>
      <c r="D148" s="226" t="s">
        <v>156</v>
      </c>
      <c r="E148" s="227" t="s">
        <v>1268</v>
      </c>
      <c r="F148" s="228" t="s">
        <v>1269</v>
      </c>
      <c r="G148" s="229" t="s">
        <v>262</v>
      </c>
      <c r="H148" s="230">
        <v>210</v>
      </c>
      <c r="I148" s="231"/>
      <c r="J148" s="230">
        <f>ROUND(I148*H148,3)</f>
        <v>0</v>
      </c>
      <c r="K148" s="232"/>
      <c r="L148" s="41"/>
      <c r="M148" s="233" t="s">
        <v>1</v>
      </c>
      <c r="N148" s="234" t="s">
        <v>37</v>
      </c>
      <c r="O148" s="94"/>
      <c r="P148" s="235">
        <f>O148*H148</f>
        <v>0</v>
      </c>
      <c r="Q148" s="235">
        <v>0</v>
      </c>
      <c r="R148" s="235">
        <f>Q148*H148</f>
        <v>0</v>
      </c>
      <c r="S148" s="235">
        <v>0</v>
      </c>
      <c r="T148" s="236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7" t="s">
        <v>270</v>
      </c>
      <c r="AT148" s="237" t="s">
        <v>156</v>
      </c>
      <c r="AU148" s="237" t="s">
        <v>161</v>
      </c>
      <c r="AY148" s="14" t="s">
        <v>154</v>
      </c>
      <c r="BE148" s="238">
        <f>IF(N148="základná",J148,0)</f>
        <v>0</v>
      </c>
      <c r="BF148" s="238">
        <f>IF(N148="znížená",J148,0)</f>
        <v>0</v>
      </c>
      <c r="BG148" s="238">
        <f>IF(N148="zákl. prenesená",J148,0)</f>
        <v>0</v>
      </c>
      <c r="BH148" s="238">
        <f>IF(N148="zníž. prenesená",J148,0)</f>
        <v>0</v>
      </c>
      <c r="BI148" s="238">
        <f>IF(N148="nulová",J148,0)</f>
        <v>0</v>
      </c>
      <c r="BJ148" s="14" t="s">
        <v>161</v>
      </c>
      <c r="BK148" s="239">
        <f>ROUND(I148*H148,3)</f>
        <v>0</v>
      </c>
      <c r="BL148" s="14" t="s">
        <v>270</v>
      </c>
      <c r="BM148" s="237" t="s">
        <v>234</v>
      </c>
    </row>
    <row r="149" s="2" customFormat="1" ht="24.15" customHeight="1">
      <c r="A149" s="35"/>
      <c r="B149" s="36"/>
      <c r="C149" s="226" t="s">
        <v>235</v>
      </c>
      <c r="D149" s="226" t="s">
        <v>156</v>
      </c>
      <c r="E149" s="227" t="s">
        <v>1270</v>
      </c>
      <c r="F149" s="228" t="s">
        <v>1271</v>
      </c>
      <c r="G149" s="229" t="s">
        <v>262</v>
      </c>
      <c r="H149" s="230">
        <v>10</v>
      </c>
      <c r="I149" s="231"/>
      <c r="J149" s="230">
        <f>ROUND(I149*H149,3)</f>
        <v>0</v>
      </c>
      <c r="K149" s="232"/>
      <c r="L149" s="41"/>
      <c r="M149" s="233" t="s">
        <v>1</v>
      </c>
      <c r="N149" s="234" t="s">
        <v>37</v>
      </c>
      <c r="O149" s="94"/>
      <c r="P149" s="235">
        <f>O149*H149</f>
        <v>0</v>
      </c>
      <c r="Q149" s="235">
        <v>0</v>
      </c>
      <c r="R149" s="235">
        <f>Q149*H149</f>
        <v>0</v>
      </c>
      <c r="S149" s="235">
        <v>0</v>
      </c>
      <c r="T149" s="236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7" t="s">
        <v>270</v>
      </c>
      <c r="AT149" s="237" t="s">
        <v>156</v>
      </c>
      <c r="AU149" s="237" t="s">
        <v>161</v>
      </c>
      <c r="AY149" s="14" t="s">
        <v>154</v>
      </c>
      <c r="BE149" s="238">
        <f>IF(N149="základná",J149,0)</f>
        <v>0</v>
      </c>
      <c r="BF149" s="238">
        <f>IF(N149="znížená",J149,0)</f>
        <v>0</v>
      </c>
      <c r="BG149" s="238">
        <f>IF(N149="zákl. prenesená",J149,0)</f>
        <v>0</v>
      </c>
      <c r="BH149" s="238">
        <f>IF(N149="zníž. prenesená",J149,0)</f>
        <v>0</v>
      </c>
      <c r="BI149" s="238">
        <f>IF(N149="nulová",J149,0)</f>
        <v>0</v>
      </c>
      <c r="BJ149" s="14" t="s">
        <v>161</v>
      </c>
      <c r="BK149" s="239">
        <f>ROUND(I149*H149,3)</f>
        <v>0</v>
      </c>
      <c r="BL149" s="14" t="s">
        <v>270</v>
      </c>
      <c r="BM149" s="237" t="s">
        <v>238</v>
      </c>
    </row>
    <row r="150" s="2" customFormat="1" ht="24.15" customHeight="1">
      <c r="A150" s="35"/>
      <c r="B150" s="36"/>
      <c r="C150" s="226" t="s">
        <v>198</v>
      </c>
      <c r="D150" s="226" t="s">
        <v>156</v>
      </c>
      <c r="E150" s="227" t="s">
        <v>1272</v>
      </c>
      <c r="F150" s="228" t="s">
        <v>1273</v>
      </c>
      <c r="G150" s="229" t="s">
        <v>262</v>
      </c>
      <c r="H150" s="230">
        <v>4</v>
      </c>
      <c r="I150" s="231"/>
      <c r="J150" s="230">
        <f>ROUND(I150*H150,3)</f>
        <v>0</v>
      </c>
      <c r="K150" s="232"/>
      <c r="L150" s="41"/>
      <c r="M150" s="233" t="s">
        <v>1</v>
      </c>
      <c r="N150" s="234" t="s">
        <v>37</v>
      </c>
      <c r="O150" s="94"/>
      <c r="P150" s="235">
        <f>O150*H150</f>
        <v>0</v>
      </c>
      <c r="Q150" s="235">
        <v>0</v>
      </c>
      <c r="R150" s="235">
        <f>Q150*H150</f>
        <v>0</v>
      </c>
      <c r="S150" s="235">
        <v>0</v>
      </c>
      <c r="T150" s="236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7" t="s">
        <v>270</v>
      </c>
      <c r="AT150" s="237" t="s">
        <v>156</v>
      </c>
      <c r="AU150" s="237" t="s">
        <v>161</v>
      </c>
      <c r="AY150" s="14" t="s">
        <v>154</v>
      </c>
      <c r="BE150" s="238">
        <f>IF(N150="základná",J150,0)</f>
        <v>0</v>
      </c>
      <c r="BF150" s="238">
        <f>IF(N150="znížená",J150,0)</f>
        <v>0</v>
      </c>
      <c r="BG150" s="238">
        <f>IF(N150="zákl. prenesená",J150,0)</f>
        <v>0</v>
      </c>
      <c r="BH150" s="238">
        <f>IF(N150="zníž. prenesená",J150,0)</f>
        <v>0</v>
      </c>
      <c r="BI150" s="238">
        <f>IF(N150="nulová",J150,0)</f>
        <v>0</v>
      </c>
      <c r="BJ150" s="14" t="s">
        <v>161</v>
      </c>
      <c r="BK150" s="239">
        <f>ROUND(I150*H150,3)</f>
        <v>0</v>
      </c>
      <c r="BL150" s="14" t="s">
        <v>270</v>
      </c>
      <c r="BM150" s="237" t="s">
        <v>241</v>
      </c>
    </row>
    <row r="151" s="2" customFormat="1" ht="24.15" customHeight="1">
      <c r="A151" s="35"/>
      <c r="B151" s="36"/>
      <c r="C151" s="226" t="s">
        <v>242</v>
      </c>
      <c r="D151" s="226" t="s">
        <v>156</v>
      </c>
      <c r="E151" s="227" t="s">
        <v>1274</v>
      </c>
      <c r="F151" s="228" t="s">
        <v>1275</v>
      </c>
      <c r="G151" s="229" t="s">
        <v>262</v>
      </c>
      <c r="H151" s="230">
        <v>1</v>
      </c>
      <c r="I151" s="231"/>
      <c r="J151" s="230">
        <f>ROUND(I151*H151,3)</f>
        <v>0</v>
      </c>
      <c r="K151" s="232"/>
      <c r="L151" s="41"/>
      <c r="M151" s="233" t="s">
        <v>1</v>
      </c>
      <c r="N151" s="234" t="s">
        <v>37</v>
      </c>
      <c r="O151" s="94"/>
      <c r="P151" s="235">
        <f>O151*H151</f>
        <v>0</v>
      </c>
      <c r="Q151" s="235">
        <v>0</v>
      </c>
      <c r="R151" s="235">
        <f>Q151*H151</f>
        <v>0</v>
      </c>
      <c r="S151" s="235">
        <v>0</v>
      </c>
      <c r="T151" s="236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7" t="s">
        <v>270</v>
      </c>
      <c r="AT151" s="237" t="s">
        <v>156</v>
      </c>
      <c r="AU151" s="237" t="s">
        <v>161</v>
      </c>
      <c r="AY151" s="14" t="s">
        <v>154</v>
      </c>
      <c r="BE151" s="238">
        <f>IF(N151="základná",J151,0)</f>
        <v>0</v>
      </c>
      <c r="BF151" s="238">
        <f>IF(N151="znížená",J151,0)</f>
        <v>0</v>
      </c>
      <c r="BG151" s="238">
        <f>IF(N151="zákl. prenesená",J151,0)</f>
        <v>0</v>
      </c>
      <c r="BH151" s="238">
        <f>IF(N151="zníž. prenesená",J151,0)</f>
        <v>0</v>
      </c>
      <c r="BI151" s="238">
        <f>IF(N151="nulová",J151,0)</f>
        <v>0</v>
      </c>
      <c r="BJ151" s="14" t="s">
        <v>161</v>
      </c>
      <c r="BK151" s="239">
        <f>ROUND(I151*H151,3)</f>
        <v>0</v>
      </c>
      <c r="BL151" s="14" t="s">
        <v>270</v>
      </c>
      <c r="BM151" s="237" t="s">
        <v>245</v>
      </c>
    </row>
    <row r="152" s="2" customFormat="1" ht="16.5" customHeight="1">
      <c r="A152" s="35"/>
      <c r="B152" s="36"/>
      <c r="C152" s="240" t="s">
        <v>203</v>
      </c>
      <c r="D152" s="240" t="s">
        <v>195</v>
      </c>
      <c r="E152" s="241" t="s">
        <v>1276</v>
      </c>
      <c r="F152" s="242" t="s">
        <v>1277</v>
      </c>
      <c r="G152" s="243" t="s">
        <v>262</v>
      </c>
      <c r="H152" s="244">
        <v>1</v>
      </c>
      <c r="I152" s="245"/>
      <c r="J152" s="244">
        <f>ROUND(I152*H152,3)</f>
        <v>0</v>
      </c>
      <c r="K152" s="246"/>
      <c r="L152" s="247"/>
      <c r="M152" s="248" t="s">
        <v>1</v>
      </c>
      <c r="N152" s="249" t="s">
        <v>37</v>
      </c>
      <c r="O152" s="94"/>
      <c r="P152" s="235">
        <f>O152*H152</f>
        <v>0</v>
      </c>
      <c r="Q152" s="235">
        <v>0</v>
      </c>
      <c r="R152" s="235">
        <f>Q152*H152</f>
        <v>0</v>
      </c>
      <c r="S152" s="235">
        <v>0</v>
      </c>
      <c r="T152" s="236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7" t="s">
        <v>790</v>
      </c>
      <c r="AT152" s="237" t="s">
        <v>195</v>
      </c>
      <c r="AU152" s="237" t="s">
        <v>161</v>
      </c>
      <c r="AY152" s="14" t="s">
        <v>154</v>
      </c>
      <c r="BE152" s="238">
        <f>IF(N152="základná",J152,0)</f>
        <v>0</v>
      </c>
      <c r="BF152" s="238">
        <f>IF(N152="znížená",J152,0)</f>
        <v>0</v>
      </c>
      <c r="BG152" s="238">
        <f>IF(N152="zákl. prenesená",J152,0)</f>
        <v>0</v>
      </c>
      <c r="BH152" s="238">
        <f>IF(N152="zníž. prenesená",J152,0)</f>
        <v>0</v>
      </c>
      <c r="BI152" s="238">
        <f>IF(N152="nulová",J152,0)</f>
        <v>0</v>
      </c>
      <c r="BJ152" s="14" t="s">
        <v>161</v>
      </c>
      <c r="BK152" s="239">
        <f>ROUND(I152*H152,3)</f>
        <v>0</v>
      </c>
      <c r="BL152" s="14" t="s">
        <v>270</v>
      </c>
      <c r="BM152" s="237" t="s">
        <v>248</v>
      </c>
    </row>
    <row r="153" s="2" customFormat="1" ht="24.15" customHeight="1">
      <c r="A153" s="35"/>
      <c r="B153" s="36"/>
      <c r="C153" s="226" t="s">
        <v>249</v>
      </c>
      <c r="D153" s="226" t="s">
        <v>156</v>
      </c>
      <c r="E153" s="227" t="s">
        <v>1187</v>
      </c>
      <c r="F153" s="228" t="s">
        <v>1188</v>
      </c>
      <c r="G153" s="229" t="s">
        <v>262</v>
      </c>
      <c r="H153" s="230">
        <v>37</v>
      </c>
      <c r="I153" s="231"/>
      <c r="J153" s="230">
        <f>ROUND(I153*H153,3)</f>
        <v>0</v>
      </c>
      <c r="K153" s="232"/>
      <c r="L153" s="41"/>
      <c r="M153" s="233" t="s">
        <v>1</v>
      </c>
      <c r="N153" s="234" t="s">
        <v>37</v>
      </c>
      <c r="O153" s="94"/>
      <c r="P153" s="235">
        <f>O153*H153</f>
        <v>0</v>
      </c>
      <c r="Q153" s="235">
        <v>0</v>
      </c>
      <c r="R153" s="235">
        <f>Q153*H153</f>
        <v>0</v>
      </c>
      <c r="S153" s="235">
        <v>0</v>
      </c>
      <c r="T153" s="236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7" t="s">
        <v>270</v>
      </c>
      <c r="AT153" s="237" t="s">
        <v>156</v>
      </c>
      <c r="AU153" s="237" t="s">
        <v>161</v>
      </c>
      <c r="AY153" s="14" t="s">
        <v>154</v>
      </c>
      <c r="BE153" s="238">
        <f>IF(N153="základná",J153,0)</f>
        <v>0</v>
      </c>
      <c r="BF153" s="238">
        <f>IF(N153="znížená",J153,0)</f>
        <v>0</v>
      </c>
      <c r="BG153" s="238">
        <f>IF(N153="zákl. prenesená",J153,0)</f>
        <v>0</v>
      </c>
      <c r="BH153" s="238">
        <f>IF(N153="zníž. prenesená",J153,0)</f>
        <v>0</v>
      </c>
      <c r="BI153" s="238">
        <f>IF(N153="nulová",J153,0)</f>
        <v>0</v>
      </c>
      <c r="BJ153" s="14" t="s">
        <v>161</v>
      </c>
      <c r="BK153" s="239">
        <f>ROUND(I153*H153,3)</f>
        <v>0</v>
      </c>
      <c r="BL153" s="14" t="s">
        <v>270</v>
      </c>
      <c r="BM153" s="237" t="s">
        <v>252</v>
      </c>
    </row>
    <row r="154" s="2" customFormat="1" ht="16.5" customHeight="1">
      <c r="A154" s="35"/>
      <c r="B154" s="36"/>
      <c r="C154" s="240" t="s">
        <v>206</v>
      </c>
      <c r="D154" s="240" t="s">
        <v>195</v>
      </c>
      <c r="E154" s="241" t="s">
        <v>1186</v>
      </c>
      <c r="F154" s="242" t="s">
        <v>1182</v>
      </c>
      <c r="G154" s="243" t="s">
        <v>262</v>
      </c>
      <c r="H154" s="244">
        <v>37</v>
      </c>
      <c r="I154" s="245"/>
      <c r="J154" s="244">
        <f>ROUND(I154*H154,3)</f>
        <v>0</v>
      </c>
      <c r="K154" s="246"/>
      <c r="L154" s="247"/>
      <c r="M154" s="248" t="s">
        <v>1</v>
      </c>
      <c r="N154" s="249" t="s">
        <v>37</v>
      </c>
      <c r="O154" s="94"/>
      <c r="P154" s="235">
        <f>O154*H154</f>
        <v>0</v>
      </c>
      <c r="Q154" s="235">
        <v>0</v>
      </c>
      <c r="R154" s="235">
        <f>Q154*H154</f>
        <v>0</v>
      </c>
      <c r="S154" s="235">
        <v>0</v>
      </c>
      <c r="T154" s="236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7" t="s">
        <v>790</v>
      </c>
      <c r="AT154" s="237" t="s">
        <v>195</v>
      </c>
      <c r="AU154" s="237" t="s">
        <v>161</v>
      </c>
      <c r="AY154" s="14" t="s">
        <v>154</v>
      </c>
      <c r="BE154" s="238">
        <f>IF(N154="základná",J154,0)</f>
        <v>0</v>
      </c>
      <c r="BF154" s="238">
        <f>IF(N154="znížená",J154,0)</f>
        <v>0</v>
      </c>
      <c r="BG154" s="238">
        <f>IF(N154="zákl. prenesená",J154,0)</f>
        <v>0</v>
      </c>
      <c r="BH154" s="238">
        <f>IF(N154="zníž. prenesená",J154,0)</f>
        <v>0</v>
      </c>
      <c r="BI154" s="238">
        <f>IF(N154="nulová",J154,0)</f>
        <v>0</v>
      </c>
      <c r="BJ154" s="14" t="s">
        <v>161</v>
      </c>
      <c r="BK154" s="239">
        <f>ROUND(I154*H154,3)</f>
        <v>0</v>
      </c>
      <c r="BL154" s="14" t="s">
        <v>270</v>
      </c>
      <c r="BM154" s="237" t="s">
        <v>255</v>
      </c>
    </row>
    <row r="155" s="2" customFormat="1" ht="24.15" customHeight="1">
      <c r="A155" s="35"/>
      <c r="B155" s="36"/>
      <c r="C155" s="240" t="s">
        <v>256</v>
      </c>
      <c r="D155" s="240" t="s">
        <v>195</v>
      </c>
      <c r="E155" s="241" t="s">
        <v>1189</v>
      </c>
      <c r="F155" s="242" t="s">
        <v>1190</v>
      </c>
      <c r="G155" s="243" t="s">
        <v>262</v>
      </c>
      <c r="H155" s="244">
        <v>37</v>
      </c>
      <c r="I155" s="245"/>
      <c r="J155" s="244">
        <f>ROUND(I155*H155,3)</f>
        <v>0</v>
      </c>
      <c r="K155" s="246"/>
      <c r="L155" s="247"/>
      <c r="M155" s="248" t="s">
        <v>1</v>
      </c>
      <c r="N155" s="249" t="s">
        <v>37</v>
      </c>
      <c r="O155" s="94"/>
      <c r="P155" s="235">
        <f>O155*H155</f>
        <v>0</v>
      </c>
      <c r="Q155" s="235">
        <v>0</v>
      </c>
      <c r="R155" s="235">
        <f>Q155*H155</f>
        <v>0</v>
      </c>
      <c r="S155" s="235">
        <v>0</v>
      </c>
      <c r="T155" s="236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7" t="s">
        <v>790</v>
      </c>
      <c r="AT155" s="237" t="s">
        <v>195</v>
      </c>
      <c r="AU155" s="237" t="s">
        <v>161</v>
      </c>
      <c r="AY155" s="14" t="s">
        <v>154</v>
      </c>
      <c r="BE155" s="238">
        <f>IF(N155="základná",J155,0)</f>
        <v>0</v>
      </c>
      <c r="BF155" s="238">
        <f>IF(N155="znížená",J155,0)</f>
        <v>0</v>
      </c>
      <c r="BG155" s="238">
        <f>IF(N155="zákl. prenesená",J155,0)</f>
        <v>0</v>
      </c>
      <c r="BH155" s="238">
        <f>IF(N155="zníž. prenesená",J155,0)</f>
        <v>0</v>
      </c>
      <c r="BI155" s="238">
        <f>IF(N155="nulová",J155,0)</f>
        <v>0</v>
      </c>
      <c r="BJ155" s="14" t="s">
        <v>161</v>
      </c>
      <c r="BK155" s="239">
        <f>ROUND(I155*H155,3)</f>
        <v>0</v>
      </c>
      <c r="BL155" s="14" t="s">
        <v>270</v>
      </c>
      <c r="BM155" s="237" t="s">
        <v>259</v>
      </c>
    </row>
    <row r="156" s="2" customFormat="1" ht="24.15" customHeight="1">
      <c r="A156" s="35"/>
      <c r="B156" s="36"/>
      <c r="C156" s="226" t="s">
        <v>210</v>
      </c>
      <c r="D156" s="226" t="s">
        <v>156</v>
      </c>
      <c r="E156" s="227" t="s">
        <v>1278</v>
      </c>
      <c r="F156" s="228" t="s">
        <v>1279</v>
      </c>
      <c r="G156" s="229" t="s">
        <v>262</v>
      </c>
      <c r="H156" s="230">
        <v>14</v>
      </c>
      <c r="I156" s="231"/>
      <c r="J156" s="230">
        <f>ROUND(I156*H156,3)</f>
        <v>0</v>
      </c>
      <c r="K156" s="232"/>
      <c r="L156" s="41"/>
      <c r="M156" s="233" t="s">
        <v>1</v>
      </c>
      <c r="N156" s="234" t="s">
        <v>37</v>
      </c>
      <c r="O156" s="94"/>
      <c r="P156" s="235">
        <f>O156*H156</f>
        <v>0</v>
      </c>
      <c r="Q156" s="235">
        <v>0</v>
      </c>
      <c r="R156" s="235">
        <f>Q156*H156</f>
        <v>0</v>
      </c>
      <c r="S156" s="235">
        <v>0</v>
      </c>
      <c r="T156" s="236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7" t="s">
        <v>270</v>
      </c>
      <c r="AT156" s="237" t="s">
        <v>156</v>
      </c>
      <c r="AU156" s="237" t="s">
        <v>161</v>
      </c>
      <c r="AY156" s="14" t="s">
        <v>154</v>
      </c>
      <c r="BE156" s="238">
        <f>IF(N156="základná",J156,0)</f>
        <v>0</v>
      </c>
      <c r="BF156" s="238">
        <f>IF(N156="znížená",J156,0)</f>
        <v>0</v>
      </c>
      <c r="BG156" s="238">
        <f>IF(N156="zákl. prenesená",J156,0)</f>
        <v>0</v>
      </c>
      <c r="BH156" s="238">
        <f>IF(N156="zníž. prenesená",J156,0)</f>
        <v>0</v>
      </c>
      <c r="BI156" s="238">
        <f>IF(N156="nulová",J156,0)</f>
        <v>0</v>
      </c>
      <c r="BJ156" s="14" t="s">
        <v>161</v>
      </c>
      <c r="BK156" s="239">
        <f>ROUND(I156*H156,3)</f>
        <v>0</v>
      </c>
      <c r="BL156" s="14" t="s">
        <v>270</v>
      </c>
      <c r="BM156" s="237" t="s">
        <v>263</v>
      </c>
    </row>
    <row r="157" s="2" customFormat="1" ht="24.15" customHeight="1">
      <c r="A157" s="35"/>
      <c r="B157" s="36"/>
      <c r="C157" s="240" t="s">
        <v>264</v>
      </c>
      <c r="D157" s="240" t="s">
        <v>195</v>
      </c>
      <c r="E157" s="241" t="s">
        <v>1280</v>
      </c>
      <c r="F157" s="242" t="s">
        <v>1281</v>
      </c>
      <c r="G157" s="243" t="s">
        <v>262</v>
      </c>
      <c r="H157" s="244">
        <v>14</v>
      </c>
      <c r="I157" s="245"/>
      <c r="J157" s="244">
        <f>ROUND(I157*H157,3)</f>
        <v>0</v>
      </c>
      <c r="K157" s="246"/>
      <c r="L157" s="247"/>
      <c r="M157" s="248" t="s">
        <v>1</v>
      </c>
      <c r="N157" s="249" t="s">
        <v>37</v>
      </c>
      <c r="O157" s="94"/>
      <c r="P157" s="235">
        <f>O157*H157</f>
        <v>0</v>
      </c>
      <c r="Q157" s="235">
        <v>0</v>
      </c>
      <c r="R157" s="235">
        <f>Q157*H157</f>
        <v>0</v>
      </c>
      <c r="S157" s="235">
        <v>0</v>
      </c>
      <c r="T157" s="236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7" t="s">
        <v>790</v>
      </c>
      <c r="AT157" s="237" t="s">
        <v>195</v>
      </c>
      <c r="AU157" s="237" t="s">
        <v>161</v>
      </c>
      <c r="AY157" s="14" t="s">
        <v>154</v>
      </c>
      <c r="BE157" s="238">
        <f>IF(N157="základná",J157,0)</f>
        <v>0</v>
      </c>
      <c r="BF157" s="238">
        <f>IF(N157="znížená",J157,0)</f>
        <v>0</v>
      </c>
      <c r="BG157" s="238">
        <f>IF(N157="zákl. prenesená",J157,0)</f>
        <v>0</v>
      </c>
      <c r="BH157" s="238">
        <f>IF(N157="zníž. prenesená",J157,0)</f>
        <v>0</v>
      </c>
      <c r="BI157" s="238">
        <f>IF(N157="nulová",J157,0)</f>
        <v>0</v>
      </c>
      <c r="BJ157" s="14" t="s">
        <v>161</v>
      </c>
      <c r="BK157" s="239">
        <f>ROUND(I157*H157,3)</f>
        <v>0</v>
      </c>
      <c r="BL157" s="14" t="s">
        <v>270</v>
      </c>
      <c r="BM157" s="237" t="s">
        <v>267</v>
      </c>
    </row>
    <row r="158" s="2" customFormat="1" ht="21.75" customHeight="1">
      <c r="A158" s="35"/>
      <c r="B158" s="36"/>
      <c r="C158" s="226" t="s">
        <v>213</v>
      </c>
      <c r="D158" s="226" t="s">
        <v>156</v>
      </c>
      <c r="E158" s="227" t="s">
        <v>1199</v>
      </c>
      <c r="F158" s="228" t="s">
        <v>1200</v>
      </c>
      <c r="G158" s="229" t="s">
        <v>262</v>
      </c>
      <c r="H158" s="230">
        <v>3</v>
      </c>
      <c r="I158" s="231"/>
      <c r="J158" s="230">
        <f>ROUND(I158*H158,3)</f>
        <v>0</v>
      </c>
      <c r="K158" s="232"/>
      <c r="L158" s="41"/>
      <c r="M158" s="233" t="s">
        <v>1</v>
      </c>
      <c r="N158" s="234" t="s">
        <v>37</v>
      </c>
      <c r="O158" s="94"/>
      <c r="P158" s="235">
        <f>O158*H158</f>
        <v>0</v>
      </c>
      <c r="Q158" s="235">
        <v>0</v>
      </c>
      <c r="R158" s="235">
        <f>Q158*H158</f>
        <v>0</v>
      </c>
      <c r="S158" s="235">
        <v>0</v>
      </c>
      <c r="T158" s="236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7" t="s">
        <v>270</v>
      </c>
      <c r="AT158" s="237" t="s">
        <v>156</v>
      </c>
      <c r="AU158" s="237" t="s">
        <v>161</v>
      </c>
      <c r="AY158" s="14" t="s">
        <v>154</v>
      </c>
      <c r="BE158" s="238">
        <f>IF(N158="základná",J158,0)</f>
        <v>0</v>
      </c>
      <c r="BF158" s="238">
        <f>IF(N158="znížená",J158,0)</f>
        <v>0</v>
      </c>
      <c r="BG158" s="238">
        <f>IF(N158="zákl. prenesená",J158,0)</f>
        <v>0</v>
      </c>
      <c r="BH158" s="238">
        <f>IF(N158="zníž. prenesená",J158,0)</f>
        <v>0</v>
      </c>
      <c r="BI158" s="238">
        <f>IF(N158="nulová",J158,0)</f>
        <v>0</v>
      </c>
      <c r="BJ158" s="14" t="s">
        <v>161</v>
      </c>
      <c r="BK158" s="239">
        <f>ROUND(I158*H158,3)</f>
        <v>0</v>
      </c>
      <c r="BL158" s="14" t="s">
        <v>270</v>
      </c>
      <c r="BM158" s="237" t="s">
        <v>270</v>
      </c>
    </row>
    <row r="159" s="2" customFormat="1" ht="24.15" customHeight="1">
      <c r="A159" s="35"/>
      <c r="B159" s="36"/>
      <c r="C159" s="240" t="s">
        <v>271</v>
      </c>
      <c r="D159" s="240" t="s">
        <v>195</v>
      </c>
      <c r="E159" s="241" t="s">
        <v>1201</v>
      </c>
      <c r="F159" s="242" t="s">
        <v>1202</v>
      </c>
      <c r="G159" s="243" t="s">
        <v>262</v>
      </c>
      <c r="H159" s="244">
        <v>3</v>
      </c>
      <c r="I159" s="245"/>
      <c r="J159" s="244">
        <f>ROUND(I159*H159,3)</f>
        <v>0</v>
      </c>
      <c r="K159" s="246"/>
      <c r="L159" s="247"/>
      <c r="M159" s="248" t="s">
        <v>1</v>
      </c>
      <c r="N159" s="249" t="s">
        <v>37</v>
      </c>
      <c r="O159" s="94"/>
      <c r="P159" s="235">
        <f>O159*H159</f>
        <v>0</v>
      </c>
      <c r="Q159" s="235">
        <v>0</v>
      </c>
      <c r="R159" s="235">
        <f>Q159*H159</f>
        <v>0</v>
      </c>
      <c r="S159" s="235">
        <v>0</v>
      </c>
      <c r="T159" s="236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7" t="s">
        <v>790</v>
      </c>
      <c r="AT159" s="237" t="s">
        <v>195</v>
      </c>
      <c r="AU159" s="237" t="s">
        <v>161</v>
      </c>
      <c r="AY159" s="14" t="s">
        <v>154</v>
      </c>
      <c r="BE159" s="238">
        <f>IF(N159="základná",J159,0)</f>
        <v>0</v>
      </c>
      <c r="BF159" s="238">
        <f>IF(N159="znížená",J159,0)</f>
        <v>0</v>
      </c>
      <c r="BG159" s="238">
        <f>IF(N159="zákl. prenesená",J159,0)</f>
        <v>0</v>
      </c>
      <c r="BH159" s="238">
        <f>IF(N159="zníž. prenesená",J159,0)</f>
        <v>0</v>
      </c>
      <c r="BI159" s="238">
        <f>IF(N159="nulová",J159,0)</f>
        <v>0</v>
      </c>
      <c r="BJ159" s="14" t="s">
        <v>161</v>
      </c>
      <c r="BK159" s="239">
        <f>ROUND(I159*H159,3)</f>
        <v>0</v>
      </c>
      <c r="BL159" s="14" t="s">
        <v>270</v>
      </c>
      <c r="BM159" s="237" t="s">
        <v>274</v>
      </c>
    </row>
    <row r="160" s="2" customFormat="1" ht="16.5" customHeight="1">
      <c r="A160" s="35"/>
      <c r="B160" s="36"/>
      <c r="C160" s="240" t="s">
        <v>217</v>
      </c>
      <c r="D160" s="240" t="s">
        <v>195</v>
      </c>
      <c r="E160" s="241" t="s">
        <v>1203</v>
      </c>
      <c r="F160" s="242" t="s">
        <v>1204</v>
      </c>
      <c r="G160" s="243" t="s">
        <v>262</v>
      </c>
      <c r="H160" s="244">
        <v>3</v>
      </c>
      <c r="I160" s="245"/>
      <c r="J160" s="244">
        <f>ROUND(I160*H160,3)</f>
        <v>0</v>
      </c>
      <c r="K160" s="246"/>
      <c r="L160" s="247"/>
      <c r="M160" s="248" t="s">
        <v>1</v>
      </c>
      <c r="N160" s="249" t="s">
        <v>37</v>
      </c>
      <c r="O160" s="94"/>
      <c r="P160" s="235">
        <f>O160*H160</f>
        <v>0</v>
      </c>
      <c r="Q160" s="235">
        <v>0</v>
      </c>
      <c r="R160" s="235">
        <f>Q160*H160</f>
        <v>0</v>
      </c>
      <c r="S160" s="235">
        <v>0</v>
      </c>
      <c r="T160" s="236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7" t="s">
        <v>790</v>
      </c>
      <c r="AT160" s="237" t="s">
        <v>195</v>
      </c>
      <c r="AU160" s="237" t="s">
        <v>161</v>
      </c>
      <c r="AY160" s="14" t="s">
        <v>154</v>
      </c>
      <c r="BE160" s="238">
        <f>IF(N160="základná",J160,0)</f>
        <v>0</v>
      </c>
      <c r="BF160" s="238">
        <f>IF(N160="znížená",J160,0)</f>
        <v>0</v>
      </c>
      <c r="BG160" s="238">
        <f>IF(N160="zákl. prenesená",J160,0)</f>
        <v>0</v>
      </c>
      <c r="BH160" s="238">
        <f>IF(N160="zníž. prenesená",J160,0)</f>
        <v>0</v>
      </c>
      <c r="BI160" s="238">
        <f>IF(N160="nulová",J160,0)</f>
        <v>0</v>
      </c>
      <c r="BJ160" s="14" t="s">
        <v>161</v>
      </c>
      <c r="BK160" s="239">
        <f>ROUND(I160*H160,3)</f>
        <v>0</v>
      </c>
      <c r="BL160" s="14" t="s">
        <v>270</v>
      </c>
      <c r="BM160" s="237" t="s">
        <v>277</v>
      </c>
    </row>
    <row r="161" s="2" customFormat="1" ht="24.15" customHeight="1">
      <c r="A161" s="35"/>
      <c r="B161" s="36"/>
      <c r="C161" s="226" t="s">
        <v>278</v>
      </c>
      <c r="D161" s="226" t="s">
        <v>156</v>
      </c>
      <c r="E161" s="227" t="s">
        <v>1282</v>
      </c>
      <c r="F161" s="228" t="s">
        <v>1283</v>
      </c>
      <c r="G161" s="229" t="s">
        <v>262</v>
      </c>
      <c r="H161" s="230">
        <v>5</v>
      </c>
      <c r="I161" s="231"/>
      <c r="J161" s="230">
        <f>ROUND(I161*H161,3)</f>
        <v>0</v>
      </c>
      <c r="K161" s="232"/>
      <c r="L161" s="41"/>
      <c r="M161" s="233" t="s">
        <v>1</v>
      </c>
      <c r="N161" s="234" t="s">
        <v>37</v>
      </c>
      <c r="O161" s="94"/>
      <c r="P161" s="235">
        <f>O161*H161</f>
        <v>0</v>
      </c>
      <c r="Q161" s="235">
        <v>0</v>
      </c>
      <c r="R161" s="235">
        <f>Q161*H161</f>
        <v>0</v>
      </c>
      <c r="S161" s="235">
        <v>0</v>
      </c>
      <c r="T161" s="236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7" t="s">
        <v>270</v>
      </c>
      <c r="AT161" s="237" t="s">
        <v>156</v>
      </c>
      <c r="AU161" s="237" t="s">
        <v>161</v>
      </c>
      <c r="AY161" s="14" t="s">
        <v>154</v>
      </c>
      <c r="BE161" s="238">
        <f>IF(N161="základná",J161,0)</f>
        <v>0</v>
      </c>
      <c r="BF161" s="238">
        <f>IF(N161="znížená",J161,0)</f>
        <v>0</v>
      </c>
      <c r="BG161" s="238">
        <f>IF(N161="zákl. prenesená",J161,0)</f>
        <v>0</v>
      </c>
      <c r="BH161" s="238">
        <f>IF(N161="zníž. prenesená",J161,0)</f>
        <v>0</v>
      </c>
      <c r="BI161" s="238">
        <f>IF(N161="nulová",J161,0)</f>
        <v>0</v>
      </c>
      <c r="BJ161" s="14" t="s">
        <v>161</v>
      </c>
      <c r="BK161" s="239">
        <f>ROUND(I161*H161,3)</f>
        <v>0</v>
      </c>
      <c r="BL161" s="14" t="s">
        <v>270</v>
      </c>
      <c r="BM161" s="237" t="s">
        <v>281</v>
      </c>
    </row>
    <row r="162" s="2" customFormat="1" ht="24.15" customHeight="1">
      <c r="A162" s="35"/>
      <c r="B162" s="36"/>
      <c r="C162" s="240" t="s">
        <v>220</v>
      </c>
      <c r="D162" s="240" t="s">
        <v>195</v>
      </c>
      <c r="E162" s="241" t="s">
        <v>1284</v>
      </c>
      <c r="F162" s="242" t="s">
        <v>1285</v>
      </c>
      <c r="G162" s="243" t="s">
        <v>262</v>
      </c>
      <c r="H162" s="244">
        <v>5</v>
      </c>
      <c r="I162" s="245"/>
      <c r="J162" s="244">
        <f>ROUND(I162*H162,3)</f>
        <v>0</v>
      </c>
      <c r="K162" s="246"/>
      <c r="L162" s="247"/>
      <c r="M162" s="248" t="s">
        <v>1</v>
      </c>
      <c r="N162" s="249" t="s">
        <v>37</v>
      </c>
      <c r="O162" s="94"/>
      <c r="P162" s="235">
        <f>O162*H162</f>
        <v>0</v>
      </c>
      <c r="Q162" s="235">
        <v>0</v>
      </c>
      <c r="R162" s="235">
        <f>Q162*H162</f>
        <v>0</v>
      </c>
      <c r="S162" s="235">
        <v>0</v>
      </c>
      <c r="T162" s="236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7" t="s">
        <v>790</v>
      </c>
      <c r="AT162" s="237" t="s">
        <v>195</v>
      </c>
      <c r="AU162" s="237" t="s">
        <v>161</v>
      </c>
      <c r="AY162" s="14" t="s">
        <v>154</v>
      </c>
      <c r="BE162" s="238">
        <f>IF(N162="základná",J162,0)</f>
        <v>0</v>
      </c>
      <c r="BF162" s="238">
        <f>IF(N162="znížená",J162,0)</f>
        <v>0</v>
      </c>
      <c r="BG162" s="238">
        <f>IF(N162="zákl. prenesená",J162,0)</f>
        <v>0</v>
      </c>
      <c r="BH162" s="238">
        <f>IF(N162="zníž. prenesená",J162,0)</f>
        <v>0</v>
      </c>
      <c r="BI162" s="238">
        <f>IF(N162="nulová",J162,0)</f>
        <v>0</v>
      </c>
      <c r="BJ162" s="14" t="s">
        <v>161</v>
      </c>
      <c r="BK162" s="239">
        <f>ROUND(I162*H162,3)</f>
        <v>0</v>
      </c>
      <c r="BL162" s="14" t="s">
        <v>270</v>
      </c>
      <c r="BM162" s="237" t="s">
        <v>284</v>
      </c>
    </row>
    <row r="163" s="2" customFormat="1" ht="16.5" customHeight="1">
      <c r="A163" s="35"/>
      <c r="B163" s="36"/>
      <c r="C163" s="226" t="s">
        <v>285</v>
      </c>
      <c r="D163" s="226" t="s">
        <v>156</v>
      </c>
      <c r="E163" s="227" t="s">
        <v>1205</v>
      </c>
      <c r="F163" s="228" t="s">
        <v>1206</v>
      </c>
      <c r="G163" s="229" t="s">
        <v>262</v>
      </c>
      <c r="H163" s="230">
        <v>23</v>
      </c>
      <c r="I163" s="231"/>
      <c r="J163" s="230">
        <f>ROUND(I163*H163,3)</f>
        <v>0</v>
      </c>
      <c r="K163" s="232"/>
      <c r="L163" s="41"/>
      <c r="M163" s="233" t="s">
        <v>1</v>
      </c>
      <c r="N163" s="234" t="s">
        <v>37</v>
      </c>
      <c r="O163" s="94"/>
      <c r="P163" s="235">
        <f>O163*H163</f>
        <v>0</v>
      </c>
      <c r="Q163" s="235">
        <v>0</v>
      </c>
      <c r="R163" s="235">
        <f>Q163*H163</f>
        <v>0</v>
      </c>
      <c r="S163" s="235">
        <v>0</v>
      </c>
      <c r="T163" s="236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7" t="s">
        <v>270</v>
      </c>
      <c r="AT163" s="237" t="s">
        <v>156</v>
      </c>
      <c r="AU163" s="237" t="s">
        <v>161</v>
      </c>
      <c r="AY163" s="14" t="s">
        <v>154</v>
      </c>
      <c r="BE163" s="238">
        <f>IF(N163="základná",J163,0)</f>
        <v>0</v>
      </c>
      <c r="BF163" s="238">
        <f>IF(N163="znížená",J163,0)</f>
        <v>0</v>
      </c>
      <c r="BG163" s="238">
        <f>IF(N163="zákl. prenesená",J163,0)</f>
        <v>0</v>
      </c>
      <c r="BH163" s="238">
        <f>IF(N163="zníž. prenesená",J163,0)</f>
        <v>0</v>
      </c>
      <c r="BI163" s="238">
        <f>IF(N163="nulová",J163,0)</f>
        <v>0</v>
      </c>
      <c r="BJ163" s="14" t="s">
        <v>161</v>
      </c>
      <c r="BK163" s="239">
        <f>ROUND(I163*H163,3)</f>
        <v>0</v>
      </c>
      <c r="BL163" s="14" t="s">
        <v>270</v>
      </c>
      <c r="BM163" s="237" t="s">
        <v>288</v>
      </c>
    </row>
    <row r="164" s="2" customFormat="1" ht="16.5" customHeight="1">
      <c r="A164" s="35"/>
      <c r="B164" s="36"/>
      <c r="C164" s="240" t="s">
        <v>224</v>
      </c>
      <c r="D164" s="240" t="s">
        <v>195</v>
      </c>
      <c r="E164" s="241" t="s">
        <v>1207</v>
      </c>
      <c r="F164" s="242" t="s">
        <v>1208</v>
      </c>
      <c r="G164" s="243" t="s">
        <v>262</v>
      </c>
      <c r="H164" s="244">
        <v>23</v>
      </c>
      <c r="I164" s="245"/>
      <c r="J164" s="244">
        <f>ROUND(I164*H164,3)</f>
        <v>0</v>
      </c>
      <c r="K164" s="246"/>
      <c r="L164" s="247"/>
      <c r="M164" s="248" t="s">
        <v>1</v>
      </c>
      <c r="N164" s="249" t="s">
        <v>37</v>
      </c>
      <c r="O164" s="94"/>
      <c r="P164" s="235">
        <f>O164*H164</f>
        <v>0</v>
      </c>
      <c r="Q164" s="235">
        <v>0</v>
      </c>
      <c r="R164" s="235">
        <f>Q164*H164</f>
        <v>0</v>
      </c>
      <c r="S164" s="235">
        <v>0</v>
      </c>
      <c r="T164" s="236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7" t="s">
        <v>790</v>
      </c>
      <c r="AT164" s="237" t="s">
        <v>195</v>
      </c>
      <c r="AU164" s="237" t="s">
        <v>161</v>
      </c>
      <c r="AY164" s="14" t="s">
        <v>154</v>
      </c>
      <c r="BE164" s="238">
        <f>IF(N164="základná",J164,0)</f>
        <v>0</v>
      </c>
      <c r="BF164" s="238">
        <f>IF(N164="znížená",J164,0)</f>
        <v>0</v>
      </c>
      <c r="BG164" s="238">
        <f>IF(N164="zákl. prenesená",J164,0)</f>
        <v>0</v>
      </c>
      <c r="BH164" s="238">
        <f>IF(N164="zníž. prenesená",J164,0)</f>
        <v>0</v>
      </c>
      <c r="BI164" s="238">
        <f>IF(N164="nulová",J164,0)</f>
        <v>0</v>
      </c>
      <c r="BJ164" s="14" t="s">
        <v>161</v>
      </c>
      <c r="BK164" s="239">
        <f>ROUND(I164*H164,3)</f>
        <v>0</v>
      </c>
      <c r="BL164" s="14" t="s">
        <v>270</v>
      </c>
      <c r="BM164" s="237" t="s">
        <v>291</v>
      </c>
    </row>
    <row r="165" s="2" customFormat="1" ht="24.15" customHeight="1">
      <c r="A165" s="35"/>
      <c r="B165" s="36"/>
      <c r="C165" s="240" t="s">
        <v>292</v>
      </c>
      <c r="D165" s="240" t="s">
        <v>195</v>
      </c>
      <c r="E165" s="241" t="s">
        <v>1209</v>
      </c>
      <c r="F165" s="242" t="s">
        <v>1210</v>
      </c>
      <c r="G165" s="243" t="s">
        <v>262</v>
      </c>
      <c r="H165" s="244">
        <v>23</v>
      </c>
      <c r="I165" s="245"/>
      <c r="J165" s="244">
        <f>ROUND(I165*H165,3)</f>
        <v>0</v>
      </c>
      <c r="K165" s="246"/>
      <c r="L165" s="247"/>
      <c r="M165" s="248" t="s">
        <v>1</v>
      </c>
      <c r="N165" s="249" t="s">
        <v>37</v>
      </c>
      <c r="O165" s="94"/>
      <c r="P165" s="235">
        <f>O165*H165</f>
        <v>0</v>
      </c>
      <c r="Q165" s="235">
        <v>0</v>
      </c>
      <c r="R165" s="235">
        <f>Q165*H165</f>
        <v>0</v>
      </c>
      <c r="S165" s="235">
        <v>0</v>
      </c>
      <c r="T165" s="236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7" t="s">
        <v>790</v>
      </c>
      <c r="AT165" s="237" t="s">
        <v>195</v>
      </c>
      <c r="AU165" s="237" t="s">
        <v>161</v>
      </c>
      <c r="AY165" s="14" t="s">
        <v>154</v>
      </c>
      <c r="BE165" s="238">
        <f>IF(N165="základná",J165,0)</f>
        <v>0</v>
      </c>
      <c r="BF165" s="238">
        <f>IF(N165="znížená",J165,0)</f>
        <v>0</v>
      </c>
      <c r="BG165" s="238">
        <f>IF(N165="zákl. prenesená",J165,0)</f>
        <v>0</v>
      </c>
      <c r="BH165" s="238">
        <f>IF(N165="zníž. prenesená",J165,0)</f>
        <v>0</v>
      </c>
      <c r="BI165" s="238">
        <f>IF(N165="nulová",J165,0)</f>
        <v>0</v>
      </c>
      <c r="BJ165" s="14" t="s">
        <v>161</v>
      </c>
      <c r="BK165" s="239">
        <f>ROUND(I165*H165,3)</f>
        <v>0</v>
      </c>
      <c r="BL165" s="14" t="s">
        <v>270</v>
      </c>
      <c r="BM165" s="237" t="s">
        <v>295</v>
      </c>
    </row>
    <row r="166" s="2" customFormat="1" ht="24.15" customHeight="1">
      <c r="A166" s="35"/>
      <c r="B166" s="36"/>
      <c r="C166" s="226" t="s">
        <v>227</v>
      </c>
      <c r="D166" s="226" t="s">
        <v>156</v>
      </c>
      <c r="E166" s="227" t="s">
        <v>1211</v>
      </c>
      <c r="F166" s="228" t="s">
        <v>1212</v>
      </c>
      <c r="G166" s="229" t="s">
        <v>309</v>
      </c>
      <c r="H166" s="230">
        <v>385</v>
      </c>
      <c r="I166" s="231"/>
      <c r="J166" s="230">
        <f>ROUND(I166*H166,3)</f>
        <v>0</v>
      </c>
      <c r="K166" s="232"/>
      <c r="L166" s="41"/>
      <c r="M166" s="233" t="s">
        <v>1</v>
      </c>
      <c r="N166" s="234" t="s">
        <v>37</v>
      </c>
      <c r="O166" s="94"/>
      <c r="P166" s="235">
        <f>O166*H166</f>
        <v>0</v>
      </c>
      <c r="Q166" s="235">
        <v>0</v>
      </c>
      <c r="R166" s="235">
        <f>Q166*H166</f>
        <v>0</v>
      </c>
      <c r="S166" s="235">
        <v>0</v>
      </c>
      <c r="T166" s="236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7" t="s">
        <v>270</v>
      </c>
      <c r="AT166" s="237" t="s">
        <v>156</v>
      </c>
      <c r="AU166" s="237" t="s">
        <v>161</v>
      </c>
      <c r="AY166" s="14" t="s">
        <v>154</v>
      </c>
      <c r="BE166" s="238">
        <f>IF(N166="základná",J166,0)</f>
        <v>0</v>
      </c>
      <c r="BF166" s="238">
        <f>IF(N166="znížená",J166,0)</f>
        <v>0</v>
      </c>
      <c r="BG166" s="238">
        <f>IF(N166="zákl. prenesená",J166,0)</f>
        <v>0</v>
      </c>
      <c r="BH166" s="238">
        <f>IF(N166="zníž. prenesená",J166,0)</f>
        <v>0</v>
      </c>
      <c r="BI166" s="238">
        <f>IF(N166="nulová",J166,0)</f>
        <v>0</v>
      </c>
      <c r="BJ166" s="14" t="s">
        <v>161</v>
      </c>
      <c r="BK166" s="239">
        <f>ROUND(I166*H166,3)</f>
        <v>0</v>
      </c>
      <c r="BL166" s="14" t="s">
        <v>270</v>
      </c>
      <c r="BM166" s="237" t="s">
        <v>298</v>
      </c>
    </row>
    <row r="167" s="2" customFormat="1" ht="16.5" customHeight="1">
      <c r="A167" s="35"/>
      <c r="B167" s="36"/>
      <c r="C167" s="240" t="s">
        <v>299</v>
      </c>
      <c r="D167" s="240" t="s">
        <v>195</v>
      </c>
      <c r="E167" s="241" t="s">
        <v>1213</v>
      </c>
      <c r="F167" s="242" t="s">
        <v>1214</v>
      </c>
      <c r="G167" s="243" t="s">
        <v>309</v>
      </c>
      <c r="H167" s="244">
        <v>385</v>
      </c>
      <c r="I167" s="245"/>
      <c r="J167" s="244">
        <f>ROUND(I167*H167,3)</f>
        <v>0</v>
      </c>
      <c r="K167" s="246"/>
      <c r="L167" s="247"/>
      <c r="M167" s="248" t="s">
        <v>1</v>
      </c>
      <c r="N167" s="249" t="s">
        <v>37</v>
      </c>
      <c r="O167" s="94"/>
      <c r="P167" s="235">
        <f>O167*H167</f>
        <v>0</v>
      </c>
      <c r="Q167" s="235">
        <v>0</v>
      </c>
      <c r="R167" s="235">
        <f>Q167*H167</f>
        <v>0</v>
      </c>
      <c r="S167" s="235">
        <v>0</v>
      </c>
      <c r="T167" s="236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7" t="s">
        <v>790</v>
      </c>
      <c r="AT167" s="237" t="s">
        <v>195</v>
      </c>
      <c r="AU167" s="237" t="s">
        <v>161</v>
      </c>
      <c r="AY167" s="14" t="s">
        <v>154</v>
      </c>
      <c r="BE167" s="238">
        <f>IF(N167="základná",J167,0)</f>
        <v>0</v>
      </c>
      <c r="BF167" s="238">
        <f>IF(N167="znížená",J167,0)</f>
        <v>0</v>
      </c>
      <c r="BG167" s="238">
        <f>IF(N167="zákl. prenesená",J167,0)</f>
        <v>0</v>
      </c>
      <c r="BH167" s="238">
        <f>IF(N167="zníž. prenesená",J167,0)</f>
        <v>0</v>
      </c>
      <c r="BI167" s="238">
        <f>IF(N167="nulová",J167,0)</f>
        <v>0</v>
      </c>
      <c r="BJ167" s="14" t="s">
        <v>161</v>
      </c>
      <c r="BK167" s="239">
        <f>ROUND(I167*H167,3)</f>
        <v>0</v>
      </c>
      <c r="BL167" s="14" t="s">
        <v>270</v>
      </c>
      <c r="BM167" s="237" t="s">
        <v>302</v>
      </c>
    </row>
    <row r="168" s="2" customFormat="1" ht="24.15" customHeight="1">
      <c r="A168" s="35"/>
      <c r="B168" s="36"/>
      <c r="C168" s="226" t="s">
        <v>231</v>
      </c>
      <c r="D168" s="226" t="s">
        <v>156</v>
      </c>
      <c r="E168" s="227" t="s">
        <v>1215</v>
      </c>
      <c r="F168" s="228" t="s">
        <v>1216</v>
      </c>
      <c r="G168" s="229" t="s">
        <v>309</v>
      </c>
      <c r="H168" s="230">
        <v>42</v>
      </c>
      <c r="I168" s="231"/>
      <c r="J168" s="230">
        <f>ROUND(I168*H168,3)</f>
        <v>0</v>
      </c>
      <c r="K168" s="232"/>
      <c r="L168" s="41"/>
      <c r="M168" s="233" t="s">
        <v>1</v>
      </c>
      <c r="N168" s="234" t="s">
        <v>37</v>
      </c>
      <c r="O168" s="94"/>
      <c r="P168" s="235">
        <f>O168*H168</f>
        <v>0</v>
      </c>
      <c r="Q168" s="235">
        <v>0</v>
      </c>
      <c r="R168" s="235">
        <f>Q168*H168</f>
        <v>0</v>
      </c>
      <c r="S168" s="235">
        <v>0</v>
      </c>
      <c r="T168" s="236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7" t="s">
        <v>270</v>
      </c>
      <c r="AT168" s="237" t="s">
        <v>156</v>
      </c>
      <c r="AU168" s="237" t="s">
        <v>161</v>
      </c>
      <c r="AY168" s="14" t="s">
        <v>154</v>
      </c>
      <c r="BE168" s="238">
        <f>IF(N168="základná",J168,0)</f>
        <v>0</v>
      </c>
      <c r="BF168" s="238">
        <f>IF(N168="znížená",J168,0)</f>
        <v>0</v>
      </c>
      <c r="BG168" s="238">
        <f>IF(N168="zákl. prenesená",J168,0)</f>
        <v>0</v>
      </c>
      <c r="BH168" s="238">
        <f>IF(N168="zníž. prenesená",J168,0)</f>
        <v>0</v>
      </c>
      <c r="BI168" s="238">
        <f>IF(N168="nulová",J168,0)</f>
        <v>0</v>
      </c>
      <c r="BJ168" s="14" t="s">
        <v>161</v>
      </c>
      <c r="BK168" s="239">
        <f>ROUND(I168*H168,3)</f>
        <v>0</v>
      </c>
      <c r="BL168" s="14" t="s">
        <v>270</v>
      </c>
      <c r="BM168" s="237" t="s">
        <v>305</v>
      </c>
    </row>
    <row r="169" s="2" customFormat="1" ht="16.5" customHeight="1">
      <c r="A169" s="35"/>
      <c r="B169" s="36"/>
      <c r="C169" s="240" t="s">
        <v>306</v>
      </c>
      <c r="D169" s="240" t="s">
        <v>195</v>
      </c>
      <c r="E169" s="241" t="s">
        <v>1217</v>
      </c>
      <c r="F169" s="242" t="s">
        <v>1218</v>
      </c>
      <c r="G169" s="243" t="s">
        <v>309</v>
      </c>
      <c r="H169" s="244">
        <v>42</v>
      </c>
      <c r="I169" s="245"/>
      <c r="J169" s="244">
        <f>ROUND(I169*H169,3)</f>
        <v>0</v>
      </c>
      <c r="K169" s="246"/>
      <c r="L169" s="247"/>
      <c r="M169" s="248" t="s">
        <v>1</v>
      </c>
      <c r="N169" s="249" t="s">
        <v>37</v>
      </c>
      <c r="O169" s="94"/>
      <c r="P169" s="235">
        <f>O169*H169</f>
        <v>0</v>
      </c>
      <c r="Q169" s="235">
        <v>0</v>
      </c>
      <c r="R169" s="235">
        <f>Q169*H169</f>
        <v>0</v>
      </c>
      <c r="S169" s="235">
        <v>0</v>
      </c>
      <c r="T169" s="236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7" t="s">
        <v>790</v>
      </c>
      <c r="AT169" s="237" t="s">
        <v>195</v>
      </c>
      <c r="AU169" s="237" t="s">
        <v>161</v>
      </c>
      <c r="AY169" s="14" t="s">
        <v>154</v>
      </c>
      <c r="BE169" s="238">
        <f>IF(N169="základná",J169,0)</f>
        <v>0</v>
      </c>
      <c r="BF169" s="238">
        <f>IF(N169="znížená",J169,0)</f>
        <v>0</v>
      </c>
      <c r="BG169" s="238">
        <f>IF(N169="zákl. prenesená",J169,0)</f>
        <v>0</v>
      </c>
      <c r="BH169" s="238">
        <f>IF(N169="zníž. prenesená",J169,0)</f>
        <v>0</v>
      </c>
      <c r="BI169" s="238">
        <f>IF(N169="nulová",J169,0)</f>
        <v>0</v>
      </c>
      <c r="BJ169" s="14" t="s">
        <v>161</v>
      </c>
      <c r="BK169" s="239">
        <f>ROUND(I169*H169,3)</f>
        <v>0</v>
      </c>
      <c r="BL169" s="14" t="s">
        <v>270</v>
      </c>
      <c r="BM169" s="237" t="s">
        <v>310</v>
      </c>
    </row>
    <row r="170" s="2" customFormat="1" ht="24.15" customHeight="1">
      <c r="A170" s="35"/>
      <c r="B170" s="36"/>
      <c r="C170" s="226" t="s">
        <v>234</v>
      </c>
      <c r="D170" s="226" t="s">
        <v>156</v>
      </c>
      <c r="E170" s="227" t="s">
        <v>1219</v>
      </c>
      <c r="F170" s="228" t="s">
        <v>1220</v>
      </c>
      <c r="G170" s="229" t="s">
        <v>309</v>
      </c>
      <c r="H170" s="230">
        <v>1717</v>
      </c>
      <c r="I170" s="231"/>
      <c r="J170" s="230">
        <f>ROUND(I170*H170,3)</f>
        <v>0</v>
      </c>
      <c r="K170" s="232"/>
      <c r="L170" s="41"/>
      <c r="M170" s="233" t="s">
        <v>1</v>
      </c>
      <c r="N170" s="234" t="s">
        <v>37</v>
      </c>
      <c r="O170" s="94"/>
      <c r="P170" s="235">
        <f>O170*H170</f>
        <v>0</v>
      </c>
      <c r="Q170" s="235">
        <v>0</v>
      </c>
      <c r="R170" s="235">
        <f>Q170*H170</f>
        <v>0</v>
      </c>
      <c r="S170" s="235">
        <v>0</v>
      </c>
      <c r="T170" s="236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7" t="s">
        <v>270</v>
      </c>
      <c r="AT170" s="237" t="s">
        <v>156</v>
      </c>
      <c r="AU170" s="237" t="s">
        <v>161</v>
      </c>
      <c r="AY170" s="14" t="s">
        <v>154</v>
      </c>
      <c r="BE170" s="238">
        <f>IF(N170="základná",J170,0)</f>
        <v>0</v>
      </c>
      <c r="BF170" s="238">
        <f>IF(N170="znížená",J170,0)</f>
        <v>0</v>
      </c>
      <c r="BG170" s="238">
        <f>IF(N170="zákl. prenesená",J170,0)</f>
        <v>0</v>
      </c>
      <c r="BH170" s="238">
        <f>IF(N170="zníž. prenesená",J170,0)</f>
        <v>0</v>
      </c>
      <c r="BI170" s="238">
        <f>IF(N170="nulová",J170,0)</f>
        <v>0</v>
      </c>
      <c r="BJ170" s="14" t="s">
        <v>161</v>
      </c>
      <c r="BK170" s="239">
        <f>ROUND(I170*H170,3)</f>
        <v>0</v>
      </c>
      <c r="BL170" s="14" t="s">
        <v>270</v>
      </c>
      <c r="BM170" s="237" t="s">
        <v>313</v>
      </c>
    </row>
    <row r="171" s="2" customFormat="1" ht="21.75" customHeight="1">
      <c r="A171" s="35"/>
      <c r="B171" s="36"/>
      <c r="C171" s="240" t="s">
        <v>314</v>
      </c>
      <c r="D171" s="240" t="s">
        <v>195</v>
      </c>
      <c r="E171" s="241" t="s">
        <v>1221</v>
      </c>
      <c r="F171" s="242" t="s">
        <v>1222</v>
      </c>
      <c r="G171" s="243" t="s">
        <v>309</v>
      </c>
      <c r="H171" s="244">
        <v>1717</v>
      </c>
      <c r="I171" s="245"/>
      <c r="J171" s="244">
        <f>ROUND(I171*H171,3)</f>
        <v>0</v>
      </c>
      <c r="K171" s="246"/>
      <c r="L171" s="247"/>
      <c r="M171" s="248" t="s">
        <v>1</v>
      </c>
      <c r="N171" s="249" t="s">
        <v>37</v>
      </c>
      <c r="O171" s="94"/>
      <c r="P171" s="235">
        <f>O171*H171</f>
        <v>0</v>
      </c>
      <c r="Q171" s="235">
        <v>0</v>
      </c>
      <c r="R171" s="235">
        <f>Q171*H171</f>
        <v>0</v>
      </c>
      <c r="S171" s="235">
        <v>0</v>
      </c>
      <c r="T171" s="236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7" t="s">
        <v>790</v>
      </c>
      <c r="AT171" s="237" t="s">
        <v>195</v>
      </c>
      <c r="AU171" s="237" t="s">
        <v>161</v>
      </c>
      <c r="AY171" s="14" t="s">
        <v>154</v>
      </c>
      <c r="BE171" s="238">
        <f>IF(N171="základná",J171,0)</f>
        <v>0</v>
      </c>
      <c r="BF171" s="238">
        <f>IF(N171="znížená",J171,0)</f>
        <v>0</v>
      </c>
      <c r="BG171" s="238">
        <f>IF(N171="zákl. prenesená",J171,0)</f>
        <v>0</v>
      </c>
      <c r="BH171" s="238">
        <f>IF(N171="zníž. prenesená",J171,0)</f>
        <v>0</v>
      </c>
      <c r="BI171" s="238">
        <f>IF(N171="nulová",J171,0)</f>
        <v>0</v>
      </c>
      <c r="BJ171" s="14" t="s">
        <v>161</v>
      </c>
      <c r="BK171" s="239">
        <f>ROUND(I171*H171,3)</f>
        <v>0</v>
      </c>
      <c r="BL171" s="14" t="s">
        <v>270</v>
      </c>
      <c r="BM171" s="237" t="s">
        <v>317</v>
      </c>
    </row>
    <row r="172" s="2" customFormat="1" ht="24.15" customHeight="1">
      <c r="A172" s="35"/>
      <c r="B172" s="36"/>
      <c r="C172" s="226" t="s">
        <v>238</v>
      </c>
      <c r="D172" s="226" t="s">
        <v>156</v>
      </c>
      <c r="E172" s="227" t="s">
        <v>1223</v>
      </c>
      <c r="F172" s="228" t="s">
        <v>1224</v>
      </c>
      <c r="G172" s="229" t="s">
        <v>309</v>
      </c>
      <c r="H172" s="230">
        <v>1486</v>
      </c>
      <c r="I172" s="231"/>
      <c r="J172" s="230">
        <f>ROUND(I172*H172,3)</f>
        <v>0</v>
      </c>
      <c r="K172" s="232"/>
      <c r="L172" s="41"/>
      <c r="M172" s="233" t="s">
        <v>1</v>
      </c>
      <c r="N172" s="234" t="s">
        <v>37</v>
      </c>
      <c r="O172" s="94"/>
      <c r="P172" s="235">
        <f>O172*H172</f>
        <v>0</v>
      </c>
      <c r="Q172" s="235">
        <v>0</v>
      </c>
      <c r="R172" s="235">
        <f>Q172*H172</f>
        <v>0</v>
      </c>
      <c r="S172" s="235">
        <v>0</v>
      </c>
      <c r="T172" s="236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7" t="s">
        <v>270</v>
      </c>
      <c r="AT172" s="237" t="s">
        <v>156</v>
      </c>
      <c r="AU172" s="237" t="s">
        <v>161</v>
      </c>
      <c r="AY172" s="14" t="s">
        <v>154</v>
      </c>
      <c r="BE172" s="238">
        <f>IF(N172="základná",J172,0)</f>
        <v>0</v>
      </c>
      <c r="BF172" s="238">
        <f>IF(N172="znížená",J172,0)</f>
        <v>0</v>
      </c>
      <c r="BG172" s="238">
        <f>IF(N172="zákl. prenesená",J172,0)</f>
        <v>0</v>
      </c>
      <c r="BH172" s="238">
        <f>IF(N172="zníž. prenesená",J172,0)</f>
        <v>0</v>
      </c>
      <c r="BI172" s="238">
        <f>IF(N172="nulová",J172,0)</f>
        <v>0</v>
      </c>
      <c r="BJ172" s="14" t="s">
        <v>161</v>
      </c>
      <c r="BK172" s="239">
        <f>ROUND(I172*H172,3)</f>
        <v>0</v>
      </c>
      <c r="BL172" s="14" t="s">
        <v>270</v>
      </c>
      <c r="BM172" s="237" t="s">
        <v>320</v>
      </c>
    </row>
    <row r="173" s="2" customFormat="1" ht="21.75" customHeight="1">
      <c r="A173" s="35"/>
      <c r="B173" s="36"/>
      <c r="C173" s="240" t="s">
        <v>321</v>
      </c>
      <c r="D173" s="240" t="s">
        <v>195</v>
      </c>
      <c r="E173" s="241" t="s">
        <v>1225</v>
      </c>
      <c r="F173" s="242" t="s">
        <v>1226</v>
      </c>
      <c r="G173" s="243" t="s">
        <v>309</v>
      </c>
      <c r="H173" s="244">
        <v>1486</v>
      </c>
      <c r="I173" s="245"/>
      <c r="J173" s="244">
        <f>ROUND(I173*H173,3)</f>
        <v>0</v>
      </c>
      <c r="K173" s="246"/>
      <c r="L173" s="247"/>
      <c r="M173" s="248" t="s">
        <v>1</v>
      </c>
      <c r="N173" s="249" t="s">
        <v>37</v>
      </c>
      <c r="O173" s="94"/>
      <c r="P173" s="235">
        <f>O173*H173</f>
        <v>0</v>
      </c>
      <c r="Q173" s="235">
        <v>0</v>
      </c>
      <c r="R173" s="235">
        <f>Q173*H173</f>
        <v>0</v>
      </c>
      <c r="S173" s="235">
        <v>0</v>
      </c>
      <c r="T173" s="236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7" t="s">
        <v>790</v>
      </c>
      <c r="AT173" s="237" t="s">
        <v>195</v>
      </c>
      <c r="AU173" s="237" t="s">
        <v>161</v>
      </c>
      <c r="AY173" s="14" t="s">
        <v>154</v>
      </c>
      <c r="BE173" s="238">
        <f>IF(N173="základná",J173,0)</f>
        <v>0</v>
      </c>
      <c r="BF173" s="238">
        <f>IF(N173="znížená",J173,0)</f>
        <v>0</v>
      </c>
      <c r="BG173" s="238">
        <f>IF(N173="zákl. prenesená",J173,0)</f>
        <v>0</v>
      </c>
      <c r="BH173" s="238">
        <f>IF(N173="zníž. prenesená",J173,0)</f>
        <v>0</v>
      </c>
      <c r="BI173" s="238">
        <f>IF(N173="nulová",J173,0)</f>
        <v>0</v>
      </c>
      <c r="BJ173" s="14" t="s">
        <v>161</v>
      </c>
      <c r="BK173" s="239">
        <f>ROUND(I173*H173,3)</f>
        <v>0</v>
      </c>
      <c r="BL173" s="14" t="s">
        <v>270</v>
      </c>
      <c r="BM173" s="237" t="s">
        <v>324</v>
      </c>
    </row>
    <row r="174" s="2" customFormat="1" ht="24.15" customHeight="1">
      <c r="A174" s="35"/>
      <c r="B174" s="36"/>
      <c r="C174" s="226" t="s">
        <v>241</v>
      </c>
      <c r="D174" s="226" t="s">
        <v>156</v>
      </c>
      <c r="E174" s="227" t="s">
        <v>1227</v>
      </c>
      <c r="F174" s="228" t="s">
        <v>1228</v>
      </c>
      <c r="G174" s="229" t="s">
        <v>309</v>
      </c>
      <c r="H174" s="230">
        <v>659</v>
      </c>
      <c r="I174" s="231"/>
      <c r="J174" s="230">
        <f>ROUND(I174*H174,3)</f>
        <v>0</v>
      </c>
      <c r="K174" s="232"/>
      <c r="L174" s="41"/>
      <c r="M174" s="233" t="s">
        <v>1</v>
      </c>
      <c r="N174" s="234" t="s">
        <v>37</v>
      </c>
      <c r="O174" s="94"/>
      <c r="P174" s="235">
        <f>O174*H174</f>
        <v>0</v>
      </c>
      <c r="Q174" s="235">
        <v>0</v>
      </c>
      <c r="R174" s="235">
        <f>Q174*H174</f>
        <v>0</v>
      </c>
      <c r="S174" s="235">
        <v>0</v>
      </c>
      <c r="T174" s="236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7" t="s">
        <v>270</v>
      </c>
      <c r="AT174" s="237" t="s">
        <v>156</v>
      </c>
      <c r="AU174" s="237" t="s">
        <v>161</v>
      </c>
      <c r="AY174" s="14" t="s">
        <v>154</v>
      </c>
      <c r="BE174" s="238">
        <f>IF(N174="základná",J174,0)</f>
        <v>0</v>
      </c>
      <c r="BF174" s="238">
        <f>IF(N174="znížená",J174,0)</f>
        <v>0</v>
      </c>
      <c r="BG174" s="238">
        <f>IF(N174="zákl. prenesená",J174,0)</f>
        <v>0</v>
      </c>
      <c r="BH174" s="238">
        <f>IF(N174="zníž. prenesená",J174,0)</f>
        <v>0</v>
      </c>
      <c r="BI174" s="238">
        <f>IF(N174="nulová",J174,0)</f>
        <v>0</v>
      </c>
      <c r="BJ174" s="14" t="s">
        <v>161</v>
      </c>
      <c r="BK174" s="239">
        <f>ROUND(I174*H174,3)</f>
        <v>0</v>
      </c>
      <c r="BL174" s="14" t="s">
        <v>270</v>
      </c>
      <c r="BM174" s="237" t="s">
        <v>327</v>
      </c>
    </row>
    <row r="175" s="2" customFormat="1" ht="21.75" customHeight="1">
      <c r="A175" s="35"/>
      <c r="B175" s="36"/>
      <c r="C175" s="240" t="s">
        <v>328</v>
      </c>
      <c r="D175" s="240" t="s">
        <v>195</v>
      </c>
      <c r="E175" s="241" t="s">
        <v>1229</v>
      </c>
      <c r="F175" s="242" t="s">
        <v>1230</v>
      </c>
      <c r="G175" s="243" t="s">
        <v>309</v>
      </c>
      <c r="H175" s="244">
        <v>659</v>
      </c>
      <c r="I175" s="245"/>
      <c r="J175" s="244">
        <f>ROUND(I175*H175,3)</f>
        <v>0</v>
      </c>
      <c r="K175" s="246"/>
      <c r="L175" s="247"/>
      <c r="M175" s="248" t="s">
        <v>1</v>
      </c>
      <c r="N175" s="249" t="s">
        <v>37</v>
      </c>
      <c r="O175" s="94"/>
      <c r="P175" s="235">
        <f>O175*H175</f>
        <v>0</v>
      </c>
      <c r="Q175" s="235">
        <v>0</v>
      </c>
      <c r="R175" s="235">
        <f>Q175*H175</f>
        <v>0</v>
      </c>
      <c r="S175" s="235">
        <v>0</v>
      </c>
      <c r="T175" s="236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7" t="s">
        <v>790</v>
      </c>
      <c r="AT175" s="237" t="s">
        <v>195</v>
      </c>
      <c r="AU175" s="237" t="s">
        <v>161</v>
      </c>
      <c r="AY175" s="14" t="s">
        <v>154</v>
      </c>
      <c r="BE175" s="238">
        <f>IF(N175="základná",J175,0)</f>
        <v>0</v>
      </c>
      <c r="BF175" s="238">
        <f>IF(N175="znížená",J175,0)</f>
        <v>0</v>
      </c>
      <c r="BG175" s="238">
        <f>IF(N175="zákl. prenesená",J175,0)</f>
        <v>0</v>
      </c>
      <c r="BH175" s="238">
        <f>IF(N175="zníž. prenesená",J175,0)</f>
        <v>0</v>
      </c>
      <c r="BI175" s="238">
        <f>IF(N175="nulová",J175,0)</f>
        <v>0</v>
      </c>
      <c r="BJ175" s="14" t="s">
        <v>161</v>
      </c>
      <c r="BK175" s="239">
        <f>ROUND(I175*H175,3)</f>
        <v>0</v>
      </c>
      <c r="BL175" s="14" t="s">
        <v>270</v>
      </c>
      <c r="BM175" s="237" t="s">
        <v>331</v>
      </c>
    </row>
    <row r="176" s="2" customFormat="1" ht="24.15" customHeight="1">
      <c r="A176" s="35"/>
      <c r="B176" s="36"/>
      <c r="C176" s="226" t="s">
        <v>245</v>
      </c>
      <c r="D176" s="226" t="s">
        <v>156</v>
      </c>
      <c r="E176" s="227" t="s">
        <v>1286</v>
      </c>
      <c r="F176" s="228" t="s">
        <v>1287</v>
      </c>
      <c r="G176" s="229" t="s">
        <v>262</v>
      </c>
      <c r="H176" s="230">
        <v>1</v>
      </c>
      <c r="I176" s="231"/>
      <c r="J176" s="230">
        <f>ROUND(I176*H176,3)</f>
        <v>0</v>
      </c>
      <c r="K176" s="232"/>
      <c r="L176" s="41"/>
      <c r="M176" s="233" t="s">
        <v>1</v>
      </c>
      <c r="N176" s="234" t="s">
        <v>37</v>
      </c>
      <c r="O176" s="94"/>
      <c r="P176" s="235">
        <f>O176*H176</f>
        <v>0</v>
      </c>
      <c r="Q176" s="235">
        <v>0</v>
      </c>
      <c r="R176" s="235">
        <f>Q176*H176</f>
        <v>0</v>
      </c>
      <c r="S176" s="235">
        <v>0</v>
      </c>
      <c r="T176" s="236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7" t="s">
        <v>270</v>
      </c>
      <c r="AT176" s="237" t="s">
        <v>156</v>
      </c>
      <c r="AU176" s="237" t="s">
        <v>161</v>
      </c>
      <c r="AY176" s="14" t="s">
        <v>154</v>
      </c>
      <c r="BE176" s="238">
        <f>IF(N176="základná",J176,0)</f>
        <v>0</v>
      </c>
      <c r="BF176" s="238">
        <f>IF(N176="znížená",J176,0)</f>
        <v>0</v>
      </c>
      <c r="BG176" s="238">
        <f>IF(N176="zákl. prenesená",J176,0)</f>
        <v>0</v>
      </c>
      <c r="BH176" s="238">
        <f>IF(N176="zníž. prenesená",J176,0)</f>
        <v>0</v>
      </c>
      <c r="BI176" s="238">
        <f>IF(N176="nulová",J176,0)</f>
        <v>0</v>
      </c>
      <c r="BJ176" s="14" t="s">
        <v>161</v>
      </c>
      <c r="BK176" s="239">
        <f>ROUND(I176*H176,3)</f>
        <v>0</v>
      </c>
      <c r="BL176" s="14" t="s">
        <v>270</v>
      </c>
      <c r="BM176" s="237" t="s">
        <v>334</v>
      </c>
    </row>
    <row r="177" s="2" customFormat="1" ht="24.15" customHeight="1">
      <c r="A177" s="35"/>
      <c r="B177" s="36"/>
      <c r="C177" s="240" t="s">
        <v>335</v>
      </c>
      <c r="D177" s="240" t="s">
        <v>195</v>
      </c>
      <c r="E177" s="241" t="s">
        <v>1288</v>
      </c>
      <c r="F177" s="242" t="s">
        <v>1289</v>
      </c>
      <c r="G177" s="243" t="s">
        <v>262</v>
      </c>
      <c r="H177" s="244">
        <v>1</v>
      </c>
      <c r="I177" s="245"/>
      <c r="J177" s="244">
        <f>ROUND(I177*H177,3)</f>
        <v>0</v>
      </c>
      <c r="K177" s="246"/>
      <c r="L177" s="247"/>
      <c r="M177" s="248" t="s">
        <v>1</v>
      </c>
      <c r="N177" s="249" t="s">
        <v>37</v>
      </c>
      <c r="O177" s="94"/>
      <c r="P177" s="235">
        <f>O177*H177</f>
        <v>0</v>
      </c>
      <c r="Q177" s="235">
        <v>0</v>
      </c>
      <c r="R177" s="235">
        <f>Q177*H177</f>
        <v>0</v>
      </c>
      <c r="S177" s="235">
        <v>0</v>
      </c>
      <c r="T177" s="236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7" t="s">
        <v>790</v>
      </c>
      <c r="AT177" s="237" t="s">
        <v>195</v>
      </c>
      <c r="AU177" s="237" t="s">
        <v>161</v>
      </c>
      <c r="AY177" s="14" t="s">
        <v>154</v>
      </c>
      <c r="BE177" s="238">
        <f>IF(N177="základná",J177,0)</f>
        <v>0</v>
      </c>
      <c r="BF177" s="238">
        <f>IF(N177="znížená",J177,0)</f>
        <v>0</v>
      </c>
      <c r="BG177" s="238">
        <f>IF(N177="zákl. prenesená",J177,0)</f>
        <v>0</v>
      </c>
      <c r="BH177" s="238">
        <f>IF(N177="zníž. prenesená",J177,0)</f>
        <v>0</v>
      </c>
      <c r="BI177" s="238">
        <f>IF(N177="nulová",J177,0)</f>
        <v>0</v>
      </c>
      <c r="BJ177" s="14" t="s">
        <v>161</v>
      </c>
      <c r="BK177" s="239">
        <f>ROUND(I177*H177,3)</f>
        <v>0</v>
      </c>
      <c r="BL177" s="14" t="s">
        <v>270</v>
      </c>
      <c r="BM177" s="237" t="s">
        <v>338</v>
      </c>
    </row>
    <row r="178" s="2" customFormat="1" ht="24.15" customHeight="1">
      <c r="A178" s="35"/>
      <c r="B178" s="36"/>
      <c r="C178" s="226" t="s">
        <v>248</v>
      </c>
      <c r="D178" s="226" t="s">
        <v>156</v>
      </c>
      <c r="E178" s="227" t="s">
        <v>1173</v>
      </c>
      <c r="F178" s="228" t="s">
        <v>1290</v>
      </c>
      <c r="G178" s="229" t="s">
        <v>262</v>
      </c>
      <c r="H178" s="230">
        <v>1</v>
      </c>
      <c r="I178" s="231"/>
      <c r="J178" s="230">
        <f>ROUND(I178*H178,3)</f>
        <v>0</v>
      </c>
      <c r="K178" s="232"/>
      <c r="L178" s="41"/>
      <c r="M178" s="233" t="s">
        <v>1</v>
      </c>
      <c r="N178" s="234" t="s">
        <v>37</v>
      </c>
      <c r="O178" s="94"/>
      <c r="P178" s="235">
        <f>O178*H178</f>
        <v>0</v>
      </c>
      <c r="Q178" s="235">
        <v>0</v>
      </c>
      <c r="R178" s="235">
        <f>Q178*H178</f>
        <v>0</v>
      </c>
      <c r="S178" s="235">
        <v>0</v>
      </c>
      <c r="T178" s="236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37" t="s">
        <v>270</v>
      </c>
      <c r="AT178" s="237" t="s">
        <v>156</v>
      </c>
      <c r="AU178" s="237" t="s">
        <v>161</v>
      </c>
      <c r="AY178" s="14" t="s">
        <v>154</v>
      </c>
      <c r="BE178" s="238">
        <f>IF(N178="základná",J178,0)</f>
        <v>0</v>
      </c>
      <c r="BF178" s="238">
        <f>IF(N178="znížená",J178,0)</f>
        <v>0</v>
      </c>
      <c r="BG178" s="238">
        <f>IF(N178="zákl. prenesená",J178,0)</f>
        <v>0</v>
      </c>
      <c r="BH178" s="238">
        <f>IF(N178="zníž. prenesená",J178,0)</f>
        <v>0</v>
      </c>
      <c r="BI178" s="238">
        <f>IF(N178="nulová",J178,0)</f>
        <v>0</v>
      </c>
      <c r="BJ178" s="14" t="s">
        <v>161</v>
      </c>
      <c r="BK178" s="239">
        <f>ROUND(I178*H178,3)</f>
        <v>0</v>
      </c>
      <c r="BL178" s="14" t="s">
        <v>270</v>
      </c>
      <c r="BM178" s="237" t="s">
        <v>341</v>
      </c>
    </row>
    <row r="179" s="2" customFormat="1" ht="16.5" customHeight="1">
      <c r="A179" s="35"/>
      <c r="B179" s="36"/>
      <c r="C179" s="240" t="s">
        <v>342</v>
      </c>
      <c r="D179" s="240" t="s">
        <v>195</v>
      </c>
      <c r="E179" s="241" t="s">
        <v>1175</v>
      </c>
      <c r="F179" s="242" t="s">
        <v>1291</v>
      </c>
      <c r="G179" s="243" t="s">
        <v>262</v>
      </c>
      <c r="H179" s="244">
        <v>1</v>
      </c>
      <c r="I179" s="245"/>
      <c r="J179" s="244">
        <f>ROUND(I179*H179,3)</f>
        <v>0</v>
      </c>
      <c r="K179" s="246"/>
      <c r="L179" s="247"/>
      <c r="M179" s="248" t="s">
        <v>1</v>
      </c>
      <c r="N179" s="249" t="s">
        <v>37</v>
      </c>
      <c r="O179" s="94"/>
      <c r="P179" s="235">
        <f>O179*H179</f>
        <v>0</v>
      </c>
      <c r="Q179" s="235">
        <v>0</v>
      </c>
      <c r="R179" s="235">
        <f>Q179*H179</f>
        <v>0</v>
      </c>
      <c r="S179" s="235">
        <v>0</v>
      </c>
      <c r="T179" s="236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37" t="s">
        <v>790</v>
      </c>
      <c r="AT179" s="237" t="s">
        <v>195</v>
      </c>
      <c r="AU179" s="237" t="s">
        <v>161</v>
      </c>
      <c r="AY179" s="14" t="s">
        <v>154</v>
      </c>
      <c r="BE179" s="238">
        <f>IF(N179="základná",J179,0)</f>
        <v>0</v>
      </c>
      <c r="BF179" s="238">
        <f>IF(N179="znížená",J179,0)</f>
        <v>0</v>
      </c>
      <c r="BG179" s="238">
        <f>IF(N179="zákl. prenesená",J179,0)</f>
        <v>0</v>
      </c>
      <c r="BH179" s="238">
        <f>IF(N179="zníž. prenesená",J179,0)</f>
        <v>0</v>
      </c>
      <c r="BI179" s="238">
        <f>IF(N179="nulová",J179,0)</f>
        <v>0</v>
      </c>
      <c r="BJ179" s="14" t="s">
        <v>161</v>
      </c>
      <c r="BK179" s="239">
        <f>ROUND(I179*H179,3)</f>
        <v>0</v>
      </c>
      <c r="BL179" s="14" t="s">
        <v>270</v>
      </c>
      <c r="BM179" s="237" t="s">
        <v>345</v>
      </c>
    </row>
    <row r="180" s="2" customFormat="1" ht="16.5" customHeight="1">
      <c r="A180" s="35"/>
      <c r="B180" s="36"/>
      <c r="C180" s="240" t="s">
        <v>252</v>
      </c>
      <c r="D180" s="240" t="s">
        <v>195</v>
      </c>
      <c r="E180" s="241" t="s">
        <v>1186</v>
      </c>
      <c r="F180" s="242" t="s">
        <v>1182</v>
      </c>
      <c r="G180" s="243" t="s">
        <v>262</v>
      </c>
      <c r="H180" s="244">
        <v>1</v>
      </c>
      <c r="I180" s="245"/>
      <c r="J180" s="244">
        <f>ROUND(I180*H180,3)</f>
        <v>0</v>
      </c>
      <c r="K180" s="246"/>
      <c r="L180" s="247"/>
      <c r="M180" s="248" t="s">
        <v>1</v>
      </c>
      <c r="N180" s="249" t="s">
        <v>37</v>
      </c>
      <c r="O180" s="94"/>
      <c r="P180" s="235">
        <f>O180*H180</f>
        <v>0</v>
      </c>
      <c r="Q180" s="235">
        <v>0</v>
      </c>
      <c r="R180" s="235">
        <f>Q180*H180</f>
        <v>0</v>
      </c>
      <c r="S180" s="235">
        <v>0</v>
      </c>
      <c r="T180" s="236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37" t="s">
        <v>790</v>
      </c>
      <c r="AT180" s="237" t="s">
        <v>195</v>
      </c>
      <c r="AU180" s="237" t="s">
        <v>161</v>
      </c>
      <c r="AY180" s="14" t="s">
        <v>154</v>
      </c>
      <c r="BE180" s="238">
        <f>IF(N180="základná",J180,0)</f>
        <v>0</v>
      </c>
      <c r="BF180" s="238">
        <f>IF(N180="znížená",J180,0)</f>
        <v>0</v>
      </c>
      <c r="BG180" s="238">
        <f>IF(N180="zákl. prenesená",J180,0)</f>
        <v>0</v>
      </c>
      <c r="BH180" s="238">
        <f>IF(N180="zníž. prenesená",J180,0)</f>
        <v>0</v>
      </c>
      <c r="BI180" s="238">
        <f>IF(N180="nulová",J180,0)</f>
        <v>0</v>
      </c>
      <c r="BJ180" s="14" t="s">
        <v>161</v>
      </c>
      <c r="BK180" s="239">
        <f>ROUND(I180*H180,3)</f>
        <v>0</v>
      </c>
      <c r="BL180" s="14" t="s">
        <v>270</v>
      </c>
      <c r="BM180" s="237" t="s">
        <v>348</v>
      </c>
    </row>
    <row r="181" s="2" customFormat="1" ht="24.15" customHeight="1">
      <c r="A181" s="35"/>
      <c r="B181" s="36"/>
      <c r="C181" s="226" t="s">
        <v>349</v>
      </c>
      <c r="D181" s="226" t="s">
        <v>156</v>
      </c>
      <c r="E181" s="227" t="s">
        <v>1177</v>
      </c>
      <c r="F181" s="228" t="s">
        <v>1178</v>
      </c>
      <c r="G181" s="229" t="s">
        <v>262</v>
      </c>
      <c r="H181" s="230">
        <v>18</v>
      </c>
      <c r="I181" s="231"/>
      <c r="J181" s="230">
        <f>ROUND(I181*H181,3)</f>
        <v>0</v>
      </c>
      <c r="K181" s="232"/>
      <c r="L181" s="41"/>
      <c r="M181" s="233" t="s">
        <v>1</v>
      </c>
      <c r="N181" s="234" t="s">
        <v>37</v>
      </c>
      <c r="O181" s="94"/>
      <c r="P181" s="235">
        <f>O181*H181</f>
        <v>0</v>
      </c>
      <c r="Q181" s="235">
        <v>0</v>
      </c>
      <c r="R181" s="235">
        <f>Q181*H181</f>
        <v>0</v>
      </c>
      <c r="S181" s="235">
        <v>0</v>
      </c>
      <c r="T181" s="236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37" t="s">
        <v>270</v>
      </c>
      <c r="AT181" s="237" t="s">
        <v>156</v>
      </c>
      <c r="AU181" s="237" t="s">
        <v>161</v>
      </c>
      <c r="AY181" s="14" t="s">
        <v>154</v>
      </c>
      <c r="BE181" s="238">
        <f>IF(N181="základná",J181,0)</f>
        <v>0</v>
      </c>
      <c r="BF181" s="238">
        <f>IF(N181="znížená",J181,0)</f>
        <v>0</v>
      </c>
      <c r="BG181" s="238">
        <f>IF(N181="zákl. prenesená",J181,0)</f>
        <v>0</v>
      </c>
      <c r="BH181" s="238">
        <f>IF(N181="zníž. prenesená",J181,0)</f>
        <v>0</v>
      </c>
      <c r="BI181" s="238">
        <f>IF(N181="nulová",J181,0)</f>
        <v>0</v>
      </c>
      <c r="BJ181" s="14" t="s">
        <v>161</v>
      </c>
      <c r="BK181" s="239">
        <f>ROUND(I181*H181,3)</f>
        <v>0</v>
      </c>
      <c r="BL181" s="14" t="s">
        <v>270</v>
      </c>
      <c r="BM181" s="237" t="s">
        <v>352</v>
      </c>
    </row>
    <row r="182" s="2" customFormat="1" ht="24.15" customHeight="1">
      <c r="A182" s="35"/>
      <c r="B182" s="36"/>
      <c r="C182" s="240" t="s">
        <v>255</v>
      </c>
      <c r="D182" s="240" t="s">
        <v>195</v>
      </c>
      <c r="E182" s="241" t="s">
        <v>1179</v>
      </c>
      <c r="F182" s="242" t="s">
        <v>1180</v>
      </c>
      <c r="G182" s="243" t="s">
        <v>262</v>
      </c>
      <c r="H182" s="244">
        <v>18</v>
      </c>
      <c r="I182" s="245"/>
      <c r="J182" s="244">
        <f>ROUND(I182*H182,3)</f>
        <v>0</v>
      </c>
      <c r="K182" s="246"/>
      <c r="L182" s="247"/>
      <c r="M182" s="248" t="s">
        <v>1</v>
      </c>
      <c r="N182" s="249" t="s">
        <v>37</v>
      </c>
      <c r="O182" s="94"/>
      <c r="P182" s="235">
        <f>O182*H182</f>
        <v>0</v>
      </c>
      <c r="Q182" s="235">
        <v>0</v>
      </c>
      <c r="R182" s="235">
        <f>Q182*H182</f>
        <v>0</v>
      </c>
      <c r="S182" s="235">
        <v>0</v>
      </c>
      <c r="T182" s="236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37" t="s">
        <v>790</v>
      </c>
      <c r="AT182" s="237" t="s">
        <v>195</v>
      </c>
      <c r="AU182" s="237" t="s">
        <v>161</v>
      </c>
      <c r="AY182" s="14" t="s">
        <v>154</v>
      </c>
      <c r="BE182" s="238">
        <f>IF(N182="základná",J182,0)</f>
        <v>0</v>
      </c>
      <c r="BF182" s="238">
        <f>IF(N182="znížená",J182,0)</f>
        <v>0</v>
      </c>
      <c r="BG182" s="238">
        <f>IF(N182="zákl. prenesená",J182,0)</f>
        <v>0</v>
      </c>
      <c r="BH182" s="238">
        <f>IF(N182="zníž. prenesená",J182,0)</f>
        <v>0</v>
      </c>
      <c r="BI182" s="238">
        <f>IF(N182="nulová",J182,0)</f>
        <v>0</v>
      </c>
      <c r="BJ182" s="14" t="s">
        <v>161</v>
      </c>
      <c r="BK182" s="239">
        <f>ROUND(I182*H182,3)</f>
        <v>0</v>
      </c>
      <c r="BL182" s="14" t="s">
        <v>270</v>
      </c>
      <c r="BM182" s="237" t="s">
        <v>355</v>
      </c>
    </row>
    <row r="183" s="2" customFormat="1" ht="16.5" customHeight="1">
      <c r="A183" s="35"/>
      <c r="B183" s="36"/>
      <c r="C183" s="240" t="s">
        <v>356</v>
      </c>
      <c r="D183" s="240" t="s">
        <v>195</v>
      </c>
      <c r="E183" s="241" t="s">
        <v>1181</v>
      </c>
      <c r="F183" s="242" t="s">
        <v>1182</v>
      </c>
      <c r="G183" s="243" t="s">
        <v>262</v>
      </c>
      <c r="H183" s="244">
        <v>18</v>
      </c>
      <c r="I183" s="245"/>
      <c r="J183" s="244">
        <f>ROUND(I183*H183,3)</f>
        <v>0</v>
      </c>
      <c r="K183" s="246"/>
      <c r="L183" s="247"/>
      <c r="M183" s="248" t="s">
        <v>1</v>
      </c>
      <c r="N183" s="249" t="s">
        <v>37</v>
      </c>
      <c r="O183" s="94"/>
      <c r="P183" s="235">
        <f>O183*H183</f>
        <v>0</v>
      </c>
      <c r="Q183" s="235">
        <v>0</v>
      </c>
      <c r="R183" s="235">
        <f>Q183*H183</f>
        <v>0</v>
      </c>
      <c r="S183" s="235">
        <v>0</v>
      </c>
      <c r="T183" s="236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37" t="s">
        <v>790</v>
      </c>
      <c r="AT183" s="237" t="s">
        <v>195</v>
      </c>
      <c r="AU183" s="237" t="s">
        <v>161</v>
      </c>
      <c r="AY183" s="14" t="s">
        <v>154</v>
      </c>
      <c r="BE183" s="238">
        <f>IF(N183="základná",J183,0)</f>
        <v>0</v>
      </c>
      <c r="BF183" s="238">
        <f>IF(N183="znížená",J183,0)</f>
        <v>0</v>
      </c>
      <c r="BG183" s="238">
        <f>IF(N183="zákl. prenesená",J183,0)</f>
        <v>0</v>
      </c>
      <c r="BH183" s="238">
        <f>IF(N183="zníž. prenesená",J183,0)</f>
        <v>0</v>
      </c>
      <c r="BI183" s="238">
        <f>IF(N183="nulová",J183,0)</f>
        <v>0</v>
      </c>
      <c r="BJ183" s="14" t="s">
        <v>161</v>
      </c>
      <c r="BK183" s="239">
        <f>ROUND(I183*H183,3)</f>
        <v>0</v>
      </c>
      <c r="BL183" s="14" t="s">
        <v>270</v>
      </c>
      <c r="BM183" s="237" t="s">
        <v>359</v>
      </c>
    </row>
    <row r="184" s="2" customFormat="1" ht="24.15" customHeight="1">
      <c r="A184" s="35"/>
      <c r="B184" s="36"/>
      <c r="C184" s="226" t="s">
        <v>259</v>
      </c>
      <c r="D184" s="226" t="s">
        <v>156</v>
      </c>
      <c r="E184" s="227" t="s">
        <v>1292</v>
      </c>
      <c r="F184" s="228" t="s">
        <v>1293</v>
      </c>
      <c r="G184" s="229" t="s">
        <v>262</v>
      </c>
      <c r="H184" s="230">
        <v>5</v>
      </c>
      <c r="I184" s="231"/>
      <c r="J184" s="230">
        <f>ROUND(I184*H184,3)</f>
        <v>0</v>
      </c>
      <c r="K184" s="232"/>
      <c r="L184" s="41"/>
      <c r="M184" s="233" t="s">
        <v>1</v>
      </c>
      <c r="N184" s="234" t="s">
        <v>37</v>
      </c>
      <c r="O184" s="94"/>
      <c r="P184" s="235">
        <f>O184*H184</f>
        <v>0</v>
      </c>
      <c r="Q184" s="235">
        <v>0</v>
      </c>
      <c r="R184" s="235">
        <f>Q184*H184</f>
        <v>0</v>
      </c>
      <c r="S184" s="235">
        <v>0</v>
      </c>
      <c r="T184" s="236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37" t="s">
        <v>270</v>
      </c>
      <c r="AT184" s="237" t="s">
        <v>156</v>
      </c>
      <c r="AU184" s="237" t="s">
        <v>161</v>
      </c>
      <c r="AY184" s="14" t="s">
        <v>154</v>
      </c>
      <c r="BE184" s="238">
        <f>IF(N184="základná",J184,0)</f>
        <v>0</v>
      </c>
      <c r="BF184" s="238">
        <f>IF(N184="znížená",J184,0)</f>
        <v>0</v>
      </c>
      <c r="BG184" s="238">
        <f>IF(N184="zákl. prenesená",J184,0)</f>
        <v>0</v>
      </c>
      <c r="BH184" s="238">
        <f>IF(N184="zníž. prenesená",J184,0)</f>
        <v>0</v>
      </c>
      <c r="BI184" s="238">
        <f>IF(N184="nulová",J184,0)</f>
        <v>0</v>
      </c>
      <c r="BJ184" s="14" t="s">
        <v>161</v>
      </c>
      <c r="BK184" s="239">
        <f>ROUND(I184*H184,3)</f>
        <v>0</v>
      </c>
      <c r="BL184" s="14" t="s">
        <v>270</v>
      </c>
      <c r="BM184" s="237" t="s">
        <v>362</v>
      </c>
    </row>
    <row r="185" s="2" customFormat="1" ht="24.15" customHeight="1">
      <c r="A185" s="35"/>
      <c r="B185" s="36"/>
      <c r="C185" s="240" t="s">
        <v>363</v>
      </c>
      <c r="D185" s="240" t="s">
        <v>195</v>
      </c>
      <c r="E185" s="241" t="s">
        <v>1294</v>
      </c>
      <c r="F185" s="242" t="s">
        <v>1295</v>
      </c>
      <c r="G185" s="243" t="s">
        <v>262</v>
      </c>
      <c r="H185" s="244">
        <v>5</v>
      </c>
      <c r="I185" s="245"/>
      <c r="J185" s="244">
        <f>ROUND(I185*H185,3)</f>
        <v>0</v>
      </c>
      <c r="K185" s="246"/>
      <c r="L185" s="247"/>
      <c r="M185" s="248" t="s">
        <v>1</v>
      </c>
      <c r="N185" s="249" t="s">
        <v>37</v>
      </c>
      <c r="O185" s="94"/>
      <c r="P185" s="235">
        <f>O185*H185</f>
        <v>0</v>
      </c>
      <c r="Q185" s="235">
        <v>0</v>
      </c>
      <c r="R185" s="235">
        <f>Q185*H185</f>
        <v>0</v>
      </c>
      <c r="S185" s="235">
        <v>0</v>
      </c>
      <c r="T185" s="236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37" t="s">
        <v>790</v>
      </c>
      <c r="AT185" s="237" t="s">
        <v>195</v>
      </c>
      <c r="AU185" s="237" t="s">
        <v>161</v>
      </c>
      <c r="AY185" s="14" t="s">
        <v>154</v>
      </c>
      <c r="BE185" s="238">
        <f>IF(N185="základná",J185,0)</f>
        <v>0</v>
      </c>
      <c r="BF185" s="238">
        <f>IF(N185="znížená",J185,0)</f>
        <v>0</v>
      </c>
      <c r="BG185" s="238">
        <f>IF(N185="zákl. prenesená",J185,0)</f>
        <v>0</v>
      </c>
      <c r="BH185" s="238">
        <f>IF(N185="zníž. prenesená",J185,0)</f>
        <v>0</v>
      </c>
      <c r="BI185" s="238">
        <f>IF(N185="nulová",J185,0)</f>
        <v>0</v>
      </c>
      <c r="BJ185" s="14" t="s">
        <v>161</v>
      </c>
      <c r="BK185" s="239">
        <f>ROUND(I185*H185,3)</f>
        <v>0</v>
      </c>
      <c r="BL185" s="14" t="s">
        <v>270</v>
      </c>
      <c r="BM185" s="237" t="s">
        <v>366</v>
      </c>
    </row>
    <row r="186" s="2" customFormat="1" ht="16.5" customHeight="1">
      <c r="A186" s="35"/>
      <c r="B186" s="36"/>
      <c r="C186" s="240" t="s">
        <v>263</v>
      </c>
      <c r="D186" s="240" t="s">
        <v>195</v>
      </c>
      <c r="E186" s="241" t="s">
        <v>1186</v>
      </c>
      <c r="F186" s="242" t="s">
        <v>1182</v>
      </c>
      <c r="G186" s="243" t="s">
        <v>262</v>
      </c>
      <c r="H186" s="244">
        <v>5</v>
      </c>
      <c r="I186" s="245"/>
      <c r="J186" s="244">
        <f>ROUND(I186*H186,3)</f>
        <v>0</v>
      </c>
      <c r="K186" s="246"/>
      <c r="L186" s="247"/>
      <c r="M186" s="248" t="s">
        <v>1</v>
      </c>
      <c r="N186" s="249" t="s">
        <v>37</v>
      </c>
      <c r="O186" s="94"/>
      <c r="P186" s="235">
        <f>O186*H186</f>
        <v>0</v>
      </c>
      <c r="Q186" s="235">
        <v>0</v>
      </c>
      <c r="R186" s="235">
        <f>Q186*H186</f>
        <v>0</v>
      </c>
      <c r="S186" s="235">
        <v>0</v>
      </c>
      <c r="T186" s="236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37" t="s">
        <v>790</v>
      </c>
      <c r="AT186" s="237" t="s">
        <v>195</v>
      </c>
      <c r="AU186" s="237" t="s">
        <v>161</v>
      </c>
      <c r="AY186" s="14" t="s">
        <v>154</v>
      </c>
      <c r="BE186" s="238">
        <f>IF(N186="základná",J186,0)</f>
        <v>0</v>
      </c>
      <c r="BF186" s="238">
        <f>IF(N186="znížená",J186,0)</f>
        <v>0</v>
      </c>
      <c r="BG186" s="238">
        <f>IF(N186="zákl. prenesená",J186,0)</f>
        <v>0</v>
      </c>
      <c r="BH186" s="238">
        <f>IF(N186="zníž. prenesená",J186,0)</f>
        <v>0</v>
      </c>
      <c r="BI186" s="238">
        <f>IF(N186="nulová",J186,0)</f>
        <v>0</v>
      </c>
      <c r="BJ186" s="14" t="s">
        <v>161</v>
      </c>
      <c r="BK186" s="239">
        <f>ROUND(I186*H186,3)</f>
        <v>0</v>
      </c>
      <c r="BL186" s="14" t="s">
        <v>270</v>
      </c>
      <c r="BM186" s="237" t="s">
        <v>370</v>
      </c>
    </row>
    <row r="187" s="2" customFormat="1" ht="24.15" customHeight="1">
      <c r="A187" s="35"/>
      <c r="B187" s="36"/>
      <c r="C187" s="226" t="s">
        <v>371</v>
      </c>
      <c r="D187" s="226" t="s">
        <v>156</v>
      </c>
      <c r="E187" s="227" t="s">
        <v>1296</v>
      </c>
      <c r="F187" s="228" t="s">
        <v>1297</v>
      </c>
      <c r="G187" s="229" t="s">
        <v>262</v>
      </c>
      <c r="H187" s="230">
        <v>10</v>
      </c>
      <c r="I187" s="231"/>
      <c r="J187" s="230">
        <f>ROUND(I187*H187,3)</f>
        <v>0</v>
      </c>
      <c r="K187" s="232"/>
      <c r="L187" s="41"/>
      <c r="M187" s="233" t="s">
        <v>1</v>
      </c>
      <c r="N187" s="234" t="s">
        <v>37</v>
      </c>
      <c r="O187" s="94"/>
      <c r="P187" s="235">
        <f>O187*H187</f>
        <v>0</v>
      </c>
      <c r="Q187" s="235">
        <v>0</v>
      </c>
      <c r="R187" s="235">
        <f>Q187*H187</f>
        <v>0</v>
      </c>
      <c r="S187" s="235">
        <v>0</v>
      </c>
      <c r="T187" s="236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37" t="s">
        <v>270</v>
      </c>
      <c r="AT187" s="237" t="s">
        <v>156</v>
      </c>
      <c r="AU187" s="237" t="s">
        <v>161</v>
      </c>
      <c r="AY187" s="14" t="s">
        <v>154</v>
      </c>
      <c r="BE187" s="238">
        <f>IF(N187="základná",J187,0)</f>
        <v>0</v>
      </c>
      <c r="BF187" s="238">
        <f>IF(N187="znížená",J187,0)</f>
        <v>0</v>
      </c>
      <c r="BG187" s="238">
        <f>IF(N187="zákl. prenesená",J187,0)</f>
        <v>0</v>
      </c>
      <c r="BH187" s="238">
        <f>IF(N187="zníž. prenesená",J187,0)</f>
        <v>0</v>
      </c>
      <c r="BI187" s="238">
        <f>IF(N187="nulová",J187,0)</f>
        <v>0</v>
      </c>
      <c r="BJ187" s="14" t="s">
        <v>161</v>
      </c>
      <c r="BK187" s="239">
        <f>ROUND(I187*H187,3)</f>
        <v>0</v>
      </c>
      <c r="BL187" s="14" t="s">
        <v>270</v>
      </c>
      <c r="BM187" s="237" t="s">
        <v>374</v>
      </c>
    </row>
    <row r="188" s="2" customFormat="1" ht="33" customHeight="1">
      <c r="A188" s="35"/>
      <c r="B188" s="36"/>
      <c r="C188" s="240" t="s">
        <v>267</v>
      </c>
      <c r="D188" s="240" t="s">
        <v>195</v>
      </c>
      <c r="E188" s="241" t="s">
        <v>1298</v>
      </c>
      <c r="F188" s="242" t="s">
        <v>1299</v>
      </c>
      <c r="G188" s="243" t="s">
        <v>262</v>
      </c>
      <c r="H188" s="244">
        <v>10</v>
      </c>
      <c r="I188" s="245"/>
      <c r="J188" s="244">
        <f>ROUND(I188*H188,3)</f>
        <v>0</v>
      </c>
      <c r="K188" s="246"/>
      <c r="L188" s="247"/>
      <c r="M188" s="248" t="s">
        <v>1</v>
      </c>
      <c r="N188" s="249" t="s">
        <v>37</v>
      </c>
      <c r="O188" s="94"/>
      <c r="P188" s="235">
        <f>O188*H188</f>
        <v>0</v>
      </c>
      <c r="Q188" s="235">
        <v>0</v>
      </c>
      <c r="R188" s="235">
        <f>Q188*H188</f>
        <v>0</v>
      </c>
      <c r="S188" s="235">
        <v>0</v>
      </c>
      <c r="T188" s="236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37" t="s">
        <v>790</v>
      </c>
      <c r="AT188" s="237" t="s">
        <v>195</v>
      </c>
      <c r="AU188" s="237" t="s">
        <v>161</v>
      </c>
      <c r="AY188" s="14" t="s">
        <v>154</v>
      </c>
      <c r="BE188" s="238">
        <f>IF(N188="základná",J188,0)</f>
        <v>0</v>
      </c>
      <c r="BF188" s="238">
        <f>IF(N188="znížená",J188,0)</f>
        <v>0</v>
      </c>
      <c r="BG188" s="238">
        <f>IF(N188="zákl. prenesená",J188,0)</f>
        <v>0</v>
      </c>
      <c r="BH188" s="238">
        <f>IF(N188="zníž. prenesená",J188,0)</f>
        <v>0</v>
      </c>
      <c r="BI188" s="238">
        <f>IF(N188="nulová",J188,0)</f>
        <v>0</v>
      </c>
      <c r="BJ188" s="14" t="s">
        <v>161</v>
      </c>
      <c r="BK188" s="239">
        <f>ROUND(I188*H188,3)</f>
        <v>0</v>
      </c>
      <c r="BL188" s="14" t="s">
        <v>270</v>
      </c>
      <c r="BM188" s="237" t="s">
        <v>379</v>
      </c>
    </row>
    <row r="189" s="2" customFormat="1" ht="16.5" customHeight="1">
      <c r="A189" s="35"/>
      <c r="B189" s="36"/>
      <c r="C189" s="240" t="s">
        <v>380</v>
      </c>
      <c r="D189" s="240" t="s">
        <v>195</v>
      </c>
      <c r="E189" s="241" t="s">
        <v>1186</v>
      </c>
      <c r="F189" s="242" t="s">
        <v>1182</v>
      </c>
      <c r="G189" s="243" t="s">
        <v>262</v>
      </c>
      <c r="H189" s="244">
        <v>10</v>
      </c>
      <c r="I189" s="245"/>
      <c r="J189" s="244">
        <f>ROUND(I189*H189,3)</f>
        <v>0</v>
      </c>
      <c r="K189" s="246"/>
      <c r="L189" s="247"/>
      <c r="M189" s="248" t="s">
        <v>1</v>
      </c>
      <c r="N189" s="249" t="s">
        <v>37</v>
      </c>
      <c r="O189" s="94"/>
      <c r="P189" s="235">
        <f>O189*H189</f>
        <v>0</v>
      </c>
      <c r="Q189" s="235">
        <v>0</v>
      </c>
      <c r="R189" s="235">
        <f>Q189*H189</f>
        <v>0</v>
      </c>
      <c r="S189" s="235">
        <v>0</v>
      </c>
      <c r="T189" s="236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37" t="s">
        <v>790</v>
      </c>
      <c r="AT189" s="237" t="s">
        <v>195</v>
      </c>
      <c r="AU189" s="237" t="s">
        <v>161</v>
      </c>
      <c r="AY189" s="14" t="s">
        <v>154</v>
      </c>
      <c r="BE189" s="238">
        <f>IF(N189="základná",J189,0)</f>
        <v>0</v>
      </c>
      <c r="BF189" s="238">
        <f>IF(N189="znížená",J189,0)</f>
        <v>0</v>
      </c>
      <c r="BG189" s="238">
        <f>IF(N189="zákl. prenesená",J189,0)</f>
        <v>0</v>
      </c>
      <c r="BH189" s="238">
        <f>IF(N189="zníž. prenesená",J189,0)</f>
        <v>0</v>
      </c>
      <c r="BI189" s="238">
        <f>IF(N189="nulová",J189,0)</f>
        <v>0</v>
      </c>
      <c r="BJ189" s="14" t="s">
        <v>161</v>
      </c>
      <c r="BK189" s="239">
        <f>ROUND(I189*H189,3)</f>
        <v>0</v>
      </c>
      <c r="BL189" s="14" t="s">
        <v>270</v>
      </c>
      <c r="BM189" s="237" t="s">
        <v>383</v>
      </c>
    </row>
    <row r="190" s="2" customFormat="1" ht="24.15" customHeight="1">
      <c r="A190" s="35"/>
      <c r="B190" s="36"/>
      <c r="C190" s="226" t="s">
        <v>270</v>
      </c>
      <c r="D190" s="226" t="s">
        <v>156</v>
      </c>
      <c r="E190" s="227" t="s">
        <v>1183</v>
      </c>
      <c r="F190" s="228" t="s">
        <v>1184</v>
      </c>
      <c r="G190" s="229" t="s">
        <v>262</v>
      </c>
      <c r="H190" s="230">
        <v>22</v>
      </c>
      <c r="I190" s="231"/>
      <c r="J190" s="230">
        <f>ROUND(I190*H190,3)</f>
        <v>0</v>
      </c>
      <c r="K190" s="232"/>
      <c r="L190" s="41"/>
      <c r="M190" s="233" t="s">
        <v>1</v>
      </c>
      <c r="N190" s="234" t="s">
        <v>37</v>
      </c>
      <c r="O190" s="94"/>
      <c r="P190" s="235">
        <f>O190*H190</f>
        <v>0</v>
      </c>
      <c r="Q190" s="235">
        <v>0</v>
      </c>
      <c r="R190" s="235">
        <f>Q190*H190</f>
        <v>0</v>
      </c>
      <c r="S190" s="235">
        <v>0</v>
      </c>
      <c r="T190" s="236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37" t="s">
        <v>270</v>
      </c>
      <c r="AT190" s="237" t="s">
        <v>156</v>
      </c>
      <c r="AU190" s="237" t="s">
        <v>161</v>
      </c>
      <c r="AY190" s="14" t="s">
        <v>154</v>
      </c>
      <c r="BE190" s="238">
        <f>IF(N190="základná",J190,0)</f>
        <v>0</v>
      </c>
      <c r="BF190" s="238">
        <f>IF(N190="znížená",J190,0)</f>
        <v>0</v>
      </c>
      <c r="BG190" s="238">
        <f>IF(N190="zákl. prenesená",J190,0)</f>
        <v>0</v>
      </c>
      <c r="BH190" s="238">
        <f>IF(N190="zníž. prenesená",J190,0)</f>
        <v>0</v>
      </c>
      <c r="BI190" s="238">
        <f>IF(N190="nulová",J190,0)</f>
        <v>0</v>
      </c>
      <c r="BJ190" s="14" t="s">
        <v>161</v>
      </c>
      <c r="BK190" s="239">
        <f>ROUND(I190*H190,3)</f>
        <v>0</v>
      </c>
      <c r="BL190" s="14" t="s">
        <v>270</v>
      </c>
      <c r="BM190" s="237" t="s">
        <v>390</v>
      </c>
    </row>
    <row r="191" s="2" customFormat="1" ht="24.15" customHeight="1">
      <c r="A191" s="35"/>
      <c r="B191" s="36"/>
      <c r="C191" s="240" t="s">
        <v>391</v>
      </c>
      <c r="D191" s="240" t="s">
        <v>195</v>
      </c>
      <c r="E191" s="241" t="s">
        <v>1185</v>
      </c>
      <c r="F191" s="242" t="s">
        <v>1180</v>
      </c>
      <c r="G191" s="243" t="s">
        <v>262</v>
      </c>
      <c r="H191" s="244">
        <v>22</v>
      </c>
      <c r="I191" s="245"/>
      <c r="J191" s="244">
        <f>ROUND(I191*H191,3)</f>
        <v>0</v>
      </c>
      <c r="K191" s="246"/>
      <c r="L191" s="247"/>
      <c r="M191" s="248" t="s">
        <v>1</v>
      </c>
      <c r="N191" s="249" t="s">
        <v>37</v>
      </c>
      <c r="O191" s="94"/>
      <c r="P191" s="235">
        <f>O191*H191</f>
        <v>0</v>
      </c>
      <c r="Q191" s="235">
        <v>0</v>
      </c>
      <c r="R191" s="235">
        <f>Q191*H191</f>
        <v>0</v>
      </c>
      <c r="S191" s="235">
        <v>0</v>
      </c>
      <c r="T191" s="236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37" t="s">
        <v>790</v>
      </c>
      <c r="AT191" s="237" t="s">
        <v>195</v>
      </c>
      <c r="AU191" s="237" t="s">
        <v>161</v>
      </c>
      <c r="AY191" s="14" t="s">
        <v>154</v>
      </c>
      <c r="BE191" s="238">
        <f>IF(N191="základná",J191,0)</f>
        <v>0</v>
      </c>
      <c r="BF191" s="238">
        <f>IF(N191="znížená",J191,0)</f>
        <v>0</v>
      </c>
      <c r="BG191" s="238">
        <f>IF(N191="zákl. prenesená",J191,0)</f>
        <v>0</v>
      </c>
      <c r="BH191" s="238">
        <f>IF(N191="zníž. prenesená",J191,0)</f>
        <v>0</v>
      </c>
      <c r="BI191" s="238">
        <f>IF(N191="nulová",J191,0)</f>
        <v>0</v>
      </c>
      <c r="BJ191" s="14" t="s">
        <v>161</v>
      </c>
      <c r="BK191" s="239">
        <f>ROUND(I191*H191,3)</f>
        <v>0</v>
      </c>
      <c r="BL191" s="14" t="s">
        <v>270</v>
      </c>
      <c r="BM191" s="237" t="s">
        <v>394</v>
      </c>
    </row>
    <row r="192" s="2" customFormat="1" ht="16.5" customHeight="1">
      <c r="A192" s="35"/>
      <c r="B192" s="36"/>
      <c r="C192" s="240" t="s">
        <v>274</v>
      </c>
      <c r="D192" s="240" t="s">
        <v>195</v>
      </c>
      <c r="E192" s="241" t="s">
        <v>1186</v>
      </c>
      <c r="F192" s="242" t="s">
        <v>1182</v>
      </c>
      <c r="G192" s="243" t="s">
        <v>262</v>
      </c>
      <c r="H192" s="244">
        <v>22</v>
      </c>
      <c r="I192" s="245"/>
      <c r="J192" s="244">
        <f>ROUND(I192*H192,3)</f>
        <v>0</v>
      </c>
      <c r="K192" s="246"/>
      <c r="L192" s="247"/>
      <c r="M192" s="248" t="s">
        <v>1</v>
      </c>
      <c r="N192" s="249" t="s">
        <v>37</v>
      </c>
      <c r="O192" s="94"/>
      <c r="P192" s="235">
        <f>O192*H192</f>
        <v>0</v>
      </c>
      <c r="Q192" s="235">
        <v>0</v>
      </c>
      <c r="R192" s="235">
        <f>Q192*H192</f>
        <v>0</v>
      </c>
      <c r="S192" s="235">
        <v>0</v>
      </c>
      <c r="T192" s="236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37" t="s">
        <v>790</v>
      </c>
      <c r="AT192" s="237" t="s">
        <v>195</v>
      </c>
      <c r="AU192" s="237" t="s">
        <v>161</v>
      </c>
      <c r="AY192" s="14" t="s">
        <v>154</v>
      </c>
      <c r="BE192" s="238">
        <f>IF(N192="základná",J192,0)</f>
        <v>0</v>
      </c>
      <c r="BF192" s="238">
        <f>IF(N192="znížená",J192,0)</f>
        <v>0</v>
      </c>
      <c r="BG192" s="238">
        <f>IF(N192="zákl. prenesená",J192,0)</f>
        <v>0</v>
      </c>
      <c r="BH192" s="238">
        <f>IF(N192="zníž. prenesená",J192,0)</f>
        <v>0</v>
      </c>
      <c r="BI192" s="238">
        <f>IF(N192="nulová",J192,0)</f>
        <v>0</v>
      </c>
      <c r="BJ192" s="14" t="s">
        <v>161</v>
      </c>
      <c r="BK192" s="239">
        <f>ROUND(I192*H192,3)</f>
        <v>0</v>
      </c>
      <c r="BL192" s="14" t="s">
        <v>270</v>
      </c>
      <c r="BM192" s="237" t="s">
        <v>399</v>
      </c>
    </row>
    <row r="193" s="2" customFormat="1" ht="24.15" customHeight="1">
      <c r="A193" s="35"/>
      <c r="B193" s="36"/>
      <c r="C193" s="226" t="s">
        <v>402</v>
      </c>
      <c r="D193" s="226" t="s">
        <v>156</v>
      </c>
      <c r="E193" s="227" t="s">
        <v>1300</v>
      </c>
      <c r="F193" s="228" t="s">
        <v>1301</v>
      </c>
      <c r="G193" s="229" t="s">
        <v>262</v>
      </c>
      <c r="H193" s="230">
        <v>4</v>
      </c>
      <c r="I193" s="231"/>
      <c r="J193" s="230">
        <f>ROUND(I193*H193,3)</f>
        <v>0</v>
      </c>
      <c r="K193" s="232"/>
      <c r="L193" s="41"/>
      <c r="M193" s="233" t="s">
        <v>1</v>
      </c>
      <c r="N193" s="234" t="s">
        <v>37</v>
      </c>
      <c r="O193" s="94"/>
      <c r="P193" s="235">
        <f>O193*H193</f>
        <v>0</v>
      </c>
      <c r="Q193" s="235">
        <v>0</v>
      </c>
      <c r="R193" s="235">
        <f>Q193*H193</f>
        <v>0</v>
      </c>
      <c r="S193" s="235">
        <v>0</v>
      </c>
      <c r="T193" s="236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37" t="s">
        <v>270</v>
      </c>
      <c r="AT193" s="237" t="s">
        <v>156</v>
      </c>
      <c r="AU193" s="237" t="s">
        <v>161</v>
      </c>
      <c r="AY193" s="14" t="s">
        <v>154</v>
      </c>
      <c r="BE193" s="238">
        <f>IF(N193="základná",J193,0)</f>
        <v>0</v>
      </c>
      <c r="BF193" s="238">
        <f>IF(N193="znížená",J193,0)</f>
        <v>0</v>
      </c>
      <c r="BG193" s="238">
        <f>IF(N193="zákl. prenesená",J193,0)</f>
        <v>0</v>
      </c>
      <c r="BH193" s="238">
        <f>IF(N193="zníž. prenesená",J193,0)</f>
        <v>0</v>
      </c>
      <c r="BI193" s="238">
        <f>IF(N193="nulová",J193,0)</f>
        <v>0</v>
      </c>
      <c r="BJ193" s="14" t="s">
        <v>161</v>
      </c>
      <c r="BK193" s="239">
        <f>ROUND(I193*H193,3)</f>
        <v>0</v>
      </c>
      <c r="BL193" s="14" t="s">
        <v>270</v>
      </c>
      <c r="BM193" s="237" t="s">
        <v>405</v>
      </c>
    </row>
    <row r="194" s="2" customFormat="1" ht="24.15" customHeight="1">
      <c r="A194" s="35"/>
      <c r="B194" s="36"/>
      <c r="C194" s="240" t="s">
        <v>277</v>
      </c>
      <c r="D194" s="240" t="s">
        <v>195</v>
      </c>
      <c r="E194" s="241" t="s">
        <v>1302</v>
      </c>
      <c r="F194" s="242" t="s">
        <v>1303</v>
      </c>
      <c r="G194" s="243" t="s">
        <v>262</v>
      </c>
      <c r="H194" s="244">
        <v>4</v>
      </c>
      <c r="I194" s="245"/>
      <c r="J194" s="244">
        <f>ROUND(I194*H194,3)</f>
        <v>0</v>
      </c>
      <c r="K194" s="246"/>
      <c r="L194" s="247"/>
      <c r="M194" s="248" t="s">
        <v>1</v>
      </c>
      <c r="N194" s="249" t="s">
        <v>37</v>
      </c>
      <c r="O194" s="94"/>
      <c r="P194" s="235">
        <f>O194*H194</f>
        <v>0</v>
      </c>
      <c r="Q194" s="235">
        <v>0</v>
      </c>
      <c r="R194" s="235">
        <f>Q194*H194</f>
        <v>0</v>
      </c>
      <c r="S194" s="235">
        <v>0</v>
      </c>
      <c r="T194" s="236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37" t="s">
        <v>790</v>
      </c>
      <c r="AT194" s="237" t="s">
        <v>195</v>
      </c>
      <c r="AU194" s="237" t="s">
        <v>161</v>
      </c>
      <c r="AY194" s="14" t="s">
        <v>154</v>
      </c>
      <c r="BE194" s="238">
        <f>IF(N194="základná",J194,0)</f>
        <v>0</v>
      </c>
      <c r="BF194" s="238">
        <f>IF(N194="znížená",J194,0)</f>
        <v>0</v>
      </c>
      <c r="BG194" s="238">
        <f>IF(N194="zákl. prenesená",J194,0)</f>
        <v>0</v>
      </c>
      <c r="BH194" s="238">
        <f>IF(N194="zníž. prenesená",J194,0)</f>
        <v>0</v>
      </c>
      <c r="BI194" s="238">
        <f>IF(N194="nulová",J194,0)</f>
        <v>0</v>
      </c>
      <c r="BJ194" s="14" t="s">
        <v>161</v>
      </c>
      <c r="BK194" s="239">
        <f>ROUND(I194*H194,3)</f>
        <v>0</v>
      </c>
      <c r="BL194" s="14" t="s">
        <v>270</v>
      </c>
      <c r="BM194" s="237" t="s">
        <v>408</v>
      </c>
    </row>
    <row r="195" s="2" customFormat="1" ht="16.5" customHeight="1">
      <c r="A195" s="35"/>
      <c r="B195" s="36"/>
      <c r="C195" s="240" t="s">
        <v>409</v>
      </c>
      <c r="D195" s="240" t="s">
        <v>195</v>
      </c>
      <c r="E195" s="241" t="s">
        <v>1304</v>
      </c>
      <c r="F195" s="242" t="s">
        <v>1305</v>
      </c>
      <c r="G195" s="243" t="s">
        <v>262</v>
      </c>
      <c r="H195" s="244">
        <v>4</v>
      </c>
      <c r="I195" s="245"/>
      <c r="J195" s="244">
        <f>ROUND(I195*H195,3)</f>
        <v>0</v>
      </c>
      <c r="K195" s="246"/>
      <c r="L195" s="247"/>
      <c r="M195" s="248" t="s">
        <v>1</v>
      </c>
      <c r="N195" s="249" t="s">
        <v>37</v>
      </c>
      <c r="O195" s="94"/>
      <c r="P195" s="235">
        <f>O195*H195</f>
        <v>0</v>
      </c>
      <c r="Q195" s="235">
        <v>0</v>
      </c>
      <c r="R195" s="235">
        <f>Q195*H195</f>
        <v>0</v>
      </c>
      <c r="S195" s="235">
        <v>0</v>
      </c>
      <c r="T195" s="236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37" t="s">
        <v>790</v>
      </c>
      <c r="AT195" s="237" t="s">
        <v>195</v>
      </c>
      <c r="AU195" s="237" t="s">
        <v>161</v>
      </c>
      <c r="AY195" s="14" t="s">
        <v>154</v>
      </c>
      <c r="BE195" s="238">
        <f>IF(N195="základná",J195,0)</f>
        <v>0</v>
      </c>
      <c r="BF195" s="238">
        <f>IF(N195="znížená",J195,0)</f>
        <v>0</v>
      </c>
      <c r="BG195" s="238">
        <f>IF(N195="zákl. prenesená",J195,0)</f>
        <v>0</v>
      </c>
      <c r="BH195" s="238">
        <f>IF(N195="zníž. prenesená",J195,0)</f>
        <v>0</v>
      </c>
      <c r="BI195" s="238">
        <f>IF(N195="nulová",J195,0)</f>
        <v>0</v>
      </c>
      <c r="BJ195" s="14" t="s">
        <v>161</v>
      </c>
      <c r="BK195" s="239">
        <f>ROUND(I195*H195,3)</f>
        <v>0</v>
      </c>
      <c r="BL195" s="14" t="s">
        <v>270</v>
      </c>
      <c r="BM195" s="237" t="s">
        <v>412</v>
      </c>
    </row>
    <row r="196" s="2" customFormat="1" ht="24.15" customHeight="1">
      <c r="A196" s="35"/>
      <c r="B196" s="36"/>
      <c r="C196" s="226" t="s">
        <v>281</v>
      </c>
      <c r="D196" s="226" t="s">
        <v>156</v>
      </c>
      <c r="E196" s="227" t="s">
        <v>1306</v>
      </c>
      <c r="F196" s="228" t="s">
        <v>1307</v>
      </c>
      <c r="G196" s="229" t="s">
        <v>262</v>
      </c>
      <c r="H196" s="230">
        <v>1</v>
      </c>
      <c r="I196" s="231"/>
      <c r="J196" s="230">
        <f>ROUND(I196*H196,3)</f>
        <v>0</v>
      </c>
      <c r="K196" s="232"/>
      <c r="L196" s="41"/>
      <c r="M196" s="233" t="s">
        <v>1</v>
      </c>
      <c r="N196" s="234" t="s">
        <v>37</v>
      </c>
      <c r="O196" s="94"/>
      <c r="P196" s="235">
        <f>O196*H196</f>
        <v>0</v>
      </c>
      <c r="Q196" s="235">
        <v>0</v>
      </c>
      <c r="R196" s="235">
        <f>Q196*H196</f>
        <v>0</v>
      </c>
      <c r="S196" s="235">
        <v>0</v>
      </c>
      <c r="T196" s="236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37" t="s">
        <v>270</v>
      </c>
      <c r="AT196" s="237" t="s">
        <v>156</v>
      </c>
      <c r="AU196" s="237" t="s">
        <v>161</v>
      </c>
      <c r="AY196" s="14" t="s">
        <v>154</v>
      </c>
      <c r="BE196" s="238">
        <f>IF(N196="základná",J196,0)</f>
        <v>0</v>
      </c>
      <c r="BF196" s="238">
        <f>IF(N196="znížená",J196,0)</f>
        <v>0</v>
      </c>
      <c r="BG196" s="238">
        <f>IF(N196="zákl. prenesená",J196,0)</f>
        <v>0</v>
      </c>
      <c r="BH196" s="238">
        <f>IF(N196="zníž. prenesená",J196,0)</f>
        <v>0</v>
      </c>
      <c r="BI196" s="238">
        <f>IF(N196="nulová",J196,0)</f>
        <v>0</v>
      </c>
      <c r="BJ196" s="14" t="s">
        <v>161</v>
      </c>
      <c r="BK196" s="239">
        <f>ROUND(I196*H196,3)</f>
        <v>0</v>
      </c>
      <c r="BL196" s="14" t="s">
        <v>270</v>
      </c>
      <c r="BM196" s="237" t="s">
        <v>417</v>
      </c>
    </row>
    <row r="197" s="2" customFormat="1" ht="16.5" customHeight="1">
      <c r="A197" s="35"/>
      <c r="B197" s="36"/>
      <c r="C197" s="240" t="s">
        <v>418</v>
      </c>
      <c r="D197" s="240" t="s">
        <v>195</v>
      </c>
      <c r="E197" s="241" t="s">
        <v>1308</v>
      </c>
      <c r="F197" s="242" t="s">
        <v>1309</v>
      </c>
      <c r="G197" s="243" t="s">
        <v>262</v>
      </c>
      <c r="H197" s="244">
        <v>1</v>
      </c>
      <c r="I197" s="245"/>
      <c r="J197" s="244">
        <f>ROUND(I197*H197,3)</f>
        <v>0</v>
      </c>
      <c r="K197" s="246"/>
      <c r="L197" s="247"/>
      <c r="M197" s="248" t="s">
        <v>1</v>
      </c>
      <c r="N197" s="249" t="s">
        <v>37</v>
      </c>
      <c r="O197" s="94"/>
      <c r="P197" s="235">
        <f>O197*H197</f>
        <v>0</v>
      </c>
      <c r="Q197" s="235">
        <v>0</v>
      </c>
      <c r="R197" s="235">
        <f>Q197*H197</f>
        <v>0</v>
      </c>
      <c r="S197" s="235">
        <v>0</v>
      </c>
      <c r="T197" s="236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37" t="s">
        <v>790</v>
      </c>
      <c r="AT197" s="237" t="s">
        <v>195</v>
      </c>
      <c r="AU197" s="237" t="s">
        <v>161</v>
      </c>
      <c r="AY197" s="14" t="s">
        <v>154</v>
      </c>
      <c r="BE197" s="238">
        <f>IF(N197="základná",J197,0)</f>
        <v>0</v>
      </c>
      <c r="BF197" s="238">
        <f>IF(N197="znížená",J197,0)</f>
        <v>0</v>
      </c>
      <c r="BG197" s="238">
        <f>IF(N197="zákl. prenesená",J197,0)</f>
        <v>0</v>
      </c>
      <c r="BH197" s="238">
        <f>IF(N197="zníž. prenesená",J197,0)</f>
        <v>0</v>
      </c>
      <c r="BI197" s="238">
        <f>IF(N197="nulová",J197,0)</f>
        <v>0</v>
      </c>
      <c r="BJ197" s="14" t="s">
        <v>161</v>
      </c>
      <c r="BK197" s="239">
        <f>ROUND(I197*H197,3)</f>
        <v>0</v>
      </c>
      <c r="BL197" s="14" t="s">
        <v>270</v>
      </c>
      <c r="BM197" s="237" t="s">
        <v>421</v>
      </c>
    </row>
    <row r="198" s="2" customFormat="1" ht="16.5" customHeight="1">
      <c r="A198" s="35"/>
      <c r="B198" s="36"/>
      <c r="C198" s="226" t="s">
        <v>284</v>
      </c>
      <c r="D198" s="226" t="s">
        <v>156</v>
      </c>
      <c r="E198" s="227" t="s">
        <v>1191</v>
      </c>
      <c r="F198" s="228" t="s">
        <v>1192</v>
      </c>
      <c r="G198" s="229" t="s">
        <v>262</v>
      </c>
      <c r="H198" s="230">
        <v>199</v>
      </c>
      <c r="I198" s="231"/>
      <c r="J198" s="230">
        <f>ROUND(I198*H198,3)</f>
        <v>0</v>
      </c>
      <c r="K198" s="232"/>
      <c r="L198" s="41"/>
      <c r="M198" s="233" t="s">
        <v>1</v>
      </c>
      <c r="N198" s="234" t="s">
        <v>37</v>
      </c>
      <c r="O198" s="94"/>
      <c r="P198" s="235">
        <f>O198*H198</f>
        <v>0</v>
      </c>
      <c r="Q198" s="235">
        <v>0</v>
      </c>
      <c r="R198" s="235">
        <f>Q198*H198</f>
        <v>0</v>
      </c>
      <c r="S198" s="235">
        <v>0</v>
      </c>
      <c r="T198" s="236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37" t="s">
        <v>270</v>
      </c>
      <c r="AT198" s="237" t="s">
        <v>156</v>
      </c>
      <c r="AU198" s="237" t="s">
        <v>161</v>
      </c>
      <c r="AY198" s="14" t="s">
        <v>154</v>
      </c>
      <c r="BE198" s="238">
        <f>IF(N198="základná",J198,0)</f>
        <v>0</v>
      </c>
      <c r="BF198" s="238">
        <f>IF(N198="znížená",J198,0)</f>
        <v>0</v>
      </c>
      <c r="BG198" s="238">
        <f>IF(N198="zákl. prenesená",J198,0)</f>
        <v>0</v>
      </c>
      <c r="BH198" s="238">
        <f>IF(N198="zníž. prenesená",J198,0)</f>
        <v>0</v>
      </c>
      <c r="BI198" s="238">
        <f>IF(N198="nulová",J198,0)</f>
        <v>0</v>
      </c>
      <c r="BJ198" s="14" t="s">
        <v>161</v>
      </c>
      <c r="BK198" s="239">
        <f>ROUND(I198*H198,3)</f>
        <v>0</v>
      </c>
      <c r="BL198" s="14" t="s">
        <v>270</v>
      </c>
      <c r="BM198" s="237" t="s">
        <v>426</v>
      </c>
    </row>
    <row r="199" s="2" customFormat="1" ht="21.75" customHeight="1">
      <c r="A199" s="35"/>
      <c r="B199" s="36"/>
      <c r="C199" s="240" t="s">
        <v>427</v>
      </c>
      <c r="D199" s="240" t="s">
        <v>195</v>
      </c>
      <c r="E199" s="241" t="s">
        <v>1193</v>
      </c>
      <c r="F199" s="242" t="s">
        <v>1194</v>
      </c>
      <c r="G199" s="243" t="s">
        <v>262</v>
      </c>
      <c r="H199" s="244">
        <v>17</v>
      </c>
      <c r="I199" s="245"/>
      <c r="J199" s="244">
        <f>ROUND(I199*H199,3)</f>
        <v>0</v>
      </c>
      <c r="K199" s="246"/>
      <c r="L199" s="247"/>
      <c r="M199" s="248" t="s">
        <v>1</v>
      </c>
      <c r="N199" s="249" t="s">
        <v>37</v>
      </c>
      <c r="O199" s="94"/>
      <c r="P199" s="235">
        <f>O199*H199</f>
        <v>0</v>
      </c>
      <c r="Q199" s="235">
        <v>0</v>
      </c>
      <c r="R199" s="235">
        <f>Q199*H199</f>
        <v>0</v>
      </c>
      <c r="S199" s="235">
        <v>0</v>
      </c>
      <c r="T199" s="236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37" t="s">
        <v>790</v>
      </c>
      <c r="AT199" s="237" t="s">
        <v>195</v>
      </c>
      <c r="AU199" s="237" t="s">
        <v>161</v>
      </c>
      <c r="AY199" s="14" t="s">
        <v>154</v>
      </c>
      <c r="BE199" s="238">
        <f>IF(N199="základná",J199,0)</f>
        <v>0</v>
      </c>
      <c r="BF199" s="238">
        <f>IF(N199="znížená",J199,0)</f>
        <v>0</v>
      </c>
      <c r="BG199" s="238">
        <f>IF(N199="zákl. prenesená",J199,0)</f>
        <v>0</v>
      </c>
      <c r="BH199" s="238">
        <f>IF(N199="zníž. prenesená",J199,0)</f>
        <v>0</v>
      </c>
      <c r="BI199" s="238">
        <f>IF(N199="nulová",J199,0)</f>
        <v>0</v>
      </c>
      <c r="BJ199" s="14" t="s">
        <v>161</v>
      </c>
      <c r="BK199" s="239">
        <f>ROUND(I199*H199,3)</f>
        <v>0</v>
      </c>
      <c r="BL199" s="14" t="s">
        <v>270</v>
      </c>
      <c r="BM199" s="237" t="s">
        <v>430</v>
      </c>
    </row>
    <row r="200" s="2" customFormat="1" ht="21.75" customHeight="1">
      <c r="A200" s="35"/>
      <c r="B200" s="36"/>
      <c r="C200" s="240" t="s">
        <v>288</v>
      </c>
      <c r="D200" s="240" t="s">
        <v>195</v>
      </c>
      <c r="E200" s="241" t="s">
        <v>1195</v>
      </c>
      <c r="F200" s="242" t="s">
        <v>1196</v>
      </c>
      <c r="G200" s="243" t="s">
        <v>262</v>
      </c>
      <c r="H200" s="244">
        <v>4</v>
      </c>
      <c r="I200" s="245"/>
      <c r="J200" s="244">
        <f>ROUND(I200*H200,3)</f>
        <v>0</v>
      </c>
      <c r="K200" s="246"/>
      <c r="L200" s="247"/>
      <c r="M200" s="248" t="s">
        <v>1</v>
      </c>
      <c r="N200" s="249" t="s">
        <v>37</v>
      </c>
      <c r="O200" s="94"/>
      <c r="P200" s="235">
        <f>O200*H200</f>
        <v>0</v>
      </c>
      <c r="Q200" s="235">
        <v>0</v>
      </c>
      <c r="R200" s="235">
        <f>Q200*H200</f>
        <v>0</v>
      </c>
      <c r="S200" s="235">
        <v>0</v>
      </c>
      <c r="T200" s="236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37" t="s">
        <v>790</v>
      </c>
      <c r="AT200" s="237" t="s">
        <v>195</v>
      </c>
      <c r="AU200" s="237" t="s">
        <v>161</v>
      </c>
      <c r="AY200" s="14" t="s">
        <v>154</v>
      </c>
      <c r="BE200" s="238">
        <f>IF(N200="základná",J200,0)</f>
        <v>0</v>
      </c>
      <c r="BF200" s="238">
        <f>IF(N200="znížená",J200,0)</f>
        <v>0</v>
      </c>
      <c r="BG200" s="238">
        <f>IF(N200="zákl. prenesená",J200,0)</f>
        <v>0</v>
      </c>
      <c r="BH200" s="238">
        <f>IF(N200="zníž. prenesená",J200,0)</f>
        <v>0</v>
      </c>
      <c r="BI200" s="238">
        <f>IF(N200="nulová",J200,0)</f>
        <v>0</v>
      </c>
      <c r="BJ200" s="14" t="s">
        <v>161</v>
      </c>
      <c r="BK200" s="239">
        <f>ROUND(I200*H200,3)</f>
        <v>0</v>
      </c>
      <c r="BL200" s="14" t="s">
        <v>270</v>
      </c>
      <c r="BM200" s="237" t="s">
        <v>433</v>
      </c>
    </row>
    <row r="201" s="2" customFormat="1" ht="24.15" customHeight="1">
      <c r="A201" s="35"/>
      <c r="B201" s="36"/>
      <c r="C201" s="240" t="s">
        <v>434</v>
      </c>
      <c r="D201" s="240" t="s">
        <v>195</v>
      </c>
      <c r="E201" s="241" t="s">
        <v>1197</v>
      </c>
      <c r="F201" s="242" t="s">
        <v>1198</v>
      </c>
      <c r="G201" s="243" t="s">
        <v>262</v>
      </c>
      <c r="H201" s="244">
        <v>19</v>
      </c>
      <c r="I201" s="245"/>
      <c r="J201" s="244">
        <f>ROUND(I201*H201,3)</f>
        <v>0</v>
      </c>
      <c r="K201" s="246"/>
      <c r="L201" s="247"/>
      <c r="M201" s="248" t="s">
        <v>1</v>
      </c>
      <c r="N201" s="249" t="s">
        <v>37</v>
      </c>
      <c r="O201" s="94"/>
      <c r="P201" s="235">
        <f>O201*H201</f>
        <v>0</v>
      </c>
      <c r="Q201" s="235">
        <v>0</v>
      </c>
      <c r="R201" s="235">
        <f>Q201*H201</f>
        <v>0</v>
      </c>
      <c r="S201" s="235">
        <v>0</v>
      </c>
      <c r="T201" s="236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37" t="s">
        <v>790</v>
      </c>
      <c r="AT201" s="237" t="s">
        <v>195</v>
      </c>
      <c r="AU201" s="237" t="s">
        <v>161</v>
      </c>
      <c r="AY201" s="14" t="s">
        <v>154</v>
      </c>
      <c r="BE201" s="238">
        <f>IF(N201="základná",J201,0)</f>
        <v>0</v>
      </c>
      <c r="BF201" s="238">
        <f>IF(N201="znížená",J201,0)</f>
        <v>0</v>
      </c>
      <c r="BG201" s="238">
        <f>IF(N201="zákl. prenesená",J201,0)</f>
        <v>0</v>
      </c>
      <c r="BH201" s="238">
        <f>IF(N201="zníž. prenesená",J201,0)</f>
        <v>0</v>
      </c>
      <c r="BI201" s="238">
        <f>IF(N201="nulová",J201,0)</f>
        <v>0</v>
      </c>
      <c r="BJ201" s="14" t="s">
        <v>161</v>
      </c>
      <c r="BK201" s="239">
        <f>ROUND(I201*H201,3)</f>
        <v>0</v>
      </c>
      <c r="BL201" s="14" t="s">
        <v>270</v>
      </c>
      <c r="BM201" s="237" t="s">
        <v>437</v>
      </c>
    </row>
    <row r="202" s="2" customFormat="1" ht="16.5" customHeight="1">
      <c r="A202" s="35"/>
      <c r="B202" s="36"/>
      <c r="C202" s="240" t="s">
        <v>291</v>
      </c>
      <c r="D202" s="240" t="s">
        <v>195</v>
      </c>
      <c r="E202" s="241" t="s">
        <v>1310</v>
      </c>
      <c r="F202" s="242" t="s">
        <v>1311</v>
      </c>
      <c r="G202" s="243" t="s">
        <v>262</v>
      </c>
      <c r="H202" s="244">
        <v>21</v>
      </c>
      <c r="I202" s="245"/>
      <c r="J202" s="244">
        <f>ROUND(I202*H202,3)</f>
        <v>0</v>
      </c>
      <c r="K202" s="246"/>
      <c r="L202" s="247"/>
      <c r="M202" s="248" t="s">
        <v>1</v>
      </c>
      <c r="N202" s="249" t="s">
        <v>37</v>
      </c>
      <c r="O202" s="94"/>
      <c r="P202" s="235">
        <f>O202*H202</f>
        <v>0</v>
      </c>
      <c r="Q202" s="235">
        <v>0</v>
      </c>
      <c r="R202" s="235">
        <f>Q202*H202</f>
        <v>0</v>
      </c>
      <c r="S202" s="235">
        <v>0</v>
      </c>
      <c r="T202" s="236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37" t="s">
        <v>790</v>
      </c>
      <c r="AT202" s="237" t="s">
        <v>195</v>
      </c>
      <c r="AU202" s="237" t="s">
        <v>161</v>
      </c>
      <c r="AY202" s="14" t="s">
        <v>154</v>
      </c>
      <c r="BE202" s="238">
        <f>IF(N202="základná",J202,0)</f>
        <v>0</v>
      </c>
      <c r="BF202" s="238">
        <f>IF(N202="znížená",J202,0)</f>
        <v>0</v>
      </c>
      <c r="BG202" s="238">
        <f>IF(N202="zákl. prenesená",J202,0)</f>
        <v>0</v>
      </c>
      <c r="BH202" s="238">
        <f>IF(N202="zníž. prenesená",J202,0)</f>
        <v>0</v>
      </c>
      <c r="BI202" s="238">
        <f>IF(N202="nulová",J202,0)</f>
        <v>0</v>
      </c>
      <c r="BJ202" s="14" t="s">
        <v>161</v>
      </c>
      <c r="BK202" s="239">
        <f>ROUND(I202*H202,3)</f>
        <v>0</v>
      </c>
      <c r="BL202" s="14" t="s">
        <v>270</v>
      </c>
      <c r="BM202" s="237" t="s">
        <v>440</v>
      </c>
    </row>
    <row r="203" s="2" customFormat="1" ht="16.5" customHeight="1">
      <c r="A203" s="35"/>
      <c r="B203" s="36"/>
      <c r="C203" s="240" t="s">
        <v>441</v>
      </c>
      <c r="D203" s="240" t="s">
        <v>195</v>
      </c>
      <c r="E203" s="241" t="s">
        <v>1312</v>
      </c>
      <c r="F203" s="242" t="s">
        <v>1313</v>
      </c>
      <c r="G203" s="243" t="s">
        <v>262</v>
      </c>
      <c r="H203" s="244">
        <v>121</v>
      </c>
      <c r="I203" s="245"/>
      <c r="J203" s="244">
        <f>ROUND(I203*H203,3)</f>
        <v>0</v>
      </c>
      <c r="K203" s="246"/>
      <c r="L203" s="247"/>
      <c r="M203" s="248" t="s">
        <v>1</v>
      </c>
      <c r="N203" s="249" t="s">
        <v>37</v>
      </c>
      <c r="O203" s="94"/>
      <c r="P203" s="235">
        <f>O203*H203</f>
        <v>0</v>
      </c>
      <c r="Q203" s="235">
        <v>0</v>
      </c>
      <c r="R203" s="235">
        <f>Q203*H203</f>
        <v>0</v>
      </c>
      <c r="S203" s="235">
        <v>0</v>
      </c>
      <c r="T203" s="236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37" t="s">
        <v>790</v>
      </c>
      <c r="AT203" s="237" t="s">
        <v>195</v>
      </c>
      <c r="AU203" s="237" t="s">
        <v>161</v>
      </c>
      <c r="AY203" s="14" t="s">
        <v>154</v>
      </c>
      <c r="BE203" s="238">
        <f>IF(N203="základná",J203,0)</f>
        <v>0</v>
      </c>
      <c r="BF203" s="238">
        <f>IF(N203="znížená",J203,0)</f>
        <v>0</v>
      </c>
      <c r="BG203" s="238">
        <f>IF(N203="zákl. prenesená",J203,0)</f>
        <v>0</v>
      </c>
      <c r="BH203" s="238">
        <f>IF(N203="zníž. prenesená",J203,0)</f>
        <v>0</v>
      </c>
      <c r="BI203" s="238">
        <f>IF(N203="nulová",J203,0)</f>
        <v>0</v>
      </c>
      <c r="BJ203" s="14" t="s">
        <v>161</v>
      </c>
      <c r="BK203" s="239">
        <f>ROUND(I203*H203,3)</f>
        <v>0</v>
      </c>
      <c r="BL203" s="14" t="s">
        <v>270</v>
      </c>
      <c r="BM203" s="237" t="s">
        <v>444</v>
      </c>
    </row>
    <row r="204" s="2" customFormat="1" ht="24.15" customHeight="1">
      <c r="A204" s="35"/>
      <c r="B204" s="36"/>
      <c r="C204" s="240" t="s">
        <v>295</v>
      </c>
      <c r="D204" s="240" t="s">
        <v>195</v>
      </c>
      <c r="E204" s="241" t="s">
        <v>1314</v>
      </c>
      <c r="F204" s="242" t="s">
        <v>1315</v>
      </c>
      <c r="G204" s="243" t="s">
        <v>262</v>
      </c>
      <c r="H204" s="244">
        <v>121</v>
      </c>
      <c r="I204" s="245"/>
      <c r="J204" s="244">
        <f>ROUND(I204*H204,3)</f>
        <v>0</v>
      </c>
      <c r="K204" s="246"/>
      <c r="L204" s="247"/>
      <c r="M204" s="248" t="s">
        <v>1</v>
      </c>
      <c r="N204" s="249" t="s">
        <v>37</v>
      </c>
      <c r="O204" s="94"/>
      <c r="P204" s="235">
        <f>O204*H204</f>
        <v>0</v>
      </c>
      <c r="Q204" s="235">
        <v>0</v>
      </c>
      <c r="R204" s="235">
        <f>Q204*H204</f>
        <v>0</v>
      </c>
      <c r="S204" s="235">
        <v>0</v>
      </c>
      <c r="T204" s="236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37" t="s">
        <v>790</v>
      </c>
      <c r="AT204" s="237" t="s">
        <v>195</v>
      </c>
      <c r="AU204" s="237" t="s">
        <v>161</v>
      </c>
      <c r="AY204" s="14" t="s">
        <v>154</v>
      </c>
      <c r="BE204" s="238">
        <f>IF(N204="základná",J204,0)</f>
        <v>0</v>
      </c>
      <c r="BF204" s="238">
        <f>IF(N204="znížená",J204,0)</f>
        <v>0</v>
      </c>
      <c r="BG204" s="238">
        <f>IF(N204="zákl. prenesená",J204,0)</f>
        <v>0</v>
      </c>
      <c r="BH204" s="238">
        <f>IF(N204="zníž. prenesená",J204,0)</f>
        <v>0</v>
      </c>
      <c r="BI204" s="238">
        <f>IF(N204="nulová",J204,0)</f>
        <v>0</v>
      </c>
      <c r="BJ204" s="14" t="s">
        <v>161</v>
      </c>
      <c r="BK204" s="239">
        <f>ROUND(I204*H204,3)</f>
        <v>0</v>
      </c>
      <c r="BL204" s="14" t="s">
        <v>270</v>
      </c>
      <c r="BM204" s="237" t="s">
        <v>449</v>
      </c>
    </row>
    <row r="205" s="2" customFormat="1" ht="16.5" customHeight="1">
      <c r="A205" s="35"/>
      <c r="B205" s="36"/>
      <c r="C205" s="240" t="s">
        <v>452</v>
      </c>
      <c r="D205" s="240" t="s">
        <v>195</v>
      </c>
      <c r="E205" s="241" t="s">
        <v>1316</v>
      </c>
      <c r="F205" s="242" t="s">
        <v>1317</v>
      </c>
      <c r="G205" s="243" t="s">
        <v>262</v>
      </c>
      <c r="H205" s="244">
        <v>17</v>
      </c>
      <c r="I205" s="245"/>
      <c r="J205" s="244">
        <f>ROUND(I205*H205,3)</f>
        <v>0</v>
      </c>
      <c r="K205" s="246"/>
      <c r="L205" s="247"/>
      <c r="M205" s="248" t="s">
        <v>1</v>
      </c>
      <c r="N205" s="249" t="s">
        <v>37</v>
      </c>
      <c r="O205" s="94"/>
      <c r="P205" s="235">
        <f>O205*H205</f>
        <v>0</v>
      </c>
      <c r="Q205" s="235">
        <v>0</v>
      </c>
      <c r="R205" s="235">
        <f>Q205*H205</f>
        <v>0</v>
      </c>
      <c r="S205" s="235">
        <v>0</v>
      </c>
      <c r="T205" s="236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37" t="s">
        <v>790</v>
      </c>
      <c r="AT205" s="237" t="s">
        <v>195</v>
      </c>
      <c r="AU205" s="237" t="s">
        <v>161</v>
      </c>
      <c r="AY205" s="14" t="s">
        <v>154</v>
      </c>
      <c r="BE205" s="238">
        <f>IF(N205="základná",J205,0)</f>
        <v>0</v>
      </c>
      <c r="BF205" s="238">
        <f>IF(N205="znížená",J205,0)</f>
        <v>0</v>
      </c>
      <c r="BG205" s="238">
        <f>IF(N205="zákl. prenesená",J205,0)</f>
        <v>0</v>
      </c>
      <c r="BH205" s="238">
        <f>IF(N205="zníž. prenesená",J205,0)</f>
        <v>0</v>
      </c>
      <c r="BI205" s="238">
        <f>IF(N205="nulová",J205,0)</f>
        <v>0</v>
      </c>
      <c r="BJ205" s="14" t="s">
        <v>161</v>
      </c>
      <c r="BK205" s="239">
        <f>ROUND(I205*H205,3)</f>
        <v>0</v>
      </c>
      <c r="BL205" s="14" t="s">
        <v>270</v>
      </c>
      <c r="BM205" s="237" t="s">
        <v>455</v>
      </c>
    </row>
    <row r="206" s="2" customFormat="1" ht="24.15" customHeight="1">
      <c r="A206" s="35"/>
      <c r="B206" s="36"/>
      <c r="C206" s="226" t="s">
        <v>298</v>
      </c>
      <c r="D206" s="226" t="s">
        <v>156</v>
      </c>
      <c r="E206" s="227" t="s">
        <v>1318</v>
      </c>
      <c r="F206" s="228" t="s">
        <v>1319</v>
      </c>
      <c r="G206" s="229" t="s">
        <v>309</v>
      </c>
      <c r="H206" s="230">
        <v>40</v>
      </c>
      <c r="I206" s="231"/>
      <c r="J206" s="230">
        <f>ROUND(I206*H206,3)</f>
        <v>0</v>
      </c>
      <c r="K206" s="232"/>
      <c r="L206" s="41"/>
      <c r="M206" s="233" t="s">
        <v>1</v>
      </c>
      <c r="N206" s="234" t="s">
        <v>37</v>
      </c>
      <c r="O206" s="94"/>
      <c r="P206" s="235">
        <f>O206*H206</f>
        <v>0</v>
      </c>
      <c r="Q206" s="235">
        <v>0</v>
      </c>
      <c r="R206" s="235">
        <f>Q206*H206</f>
        <v>0</v>
      </c>
      <c r="S206" s="235">
        <v>0</v>
      </c>
      <c r="T206" s="236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37" t="s">
        <v>270</v>
      </c>
      <c r="AT206" s="237" t="s">
        <v>156</v>
      </c>
      <c r="AU206" s="237" t="s">
        <v>161</v>
      </c>
      <c r="AY206" s="14" t="s">
        <v>154</v>
      </c>
      <c r="BE206" s="238">
        <f>IF(N206="základná",J206,0)</f>
        <v>0</v>
      </c>
      <c r="BF206" s="238">
        <f>IF(N206="znížená",J206,0)</f>
        <v>0</v>
      </c>
      <c r="BG206" s="238">
        <f>IF(N206="zákl. prenesená",J206,0)</f>
        <v>0</v>
      </c>
      <c r="BH206" s="238">
        <f>IF(N206="zníž. prenesená",J206,0)</f>
        <v>0</v>
      </c>
      <c r="BI206" s="238">
        <f>IF(N206="nulová",J206,0)</f>
        <v>0</v>
      </c>
      <c r="BJ206" s="14" t="s">
        <v>161</v>
      </c>
      <c r="BK206" s="239">
        <f>ROUND(I206*H206,3)</f>
        <v>0</v>
      </c>
      <c r="BL206" s="14" t="s">
        <v>270</v>
      </c>
      <c r="BM206" s="237" t="s">
        <v>459</v>
      </c>
    </row>
    <row r="207" s="2" customFormat="1" ht="21.75" customHeight="1">
      <c r="A207" s="35"/>
      <c r="B207" s="36"/>
      <c r="C207" s="240" t="s">
        <v>462</v>
      </c>
      <c r="D207" s="240" t="s">
        <v>195</v>
      </c>
      <c r="E207" s="241" t="s">
        <v>1320</v>
      </c>
      <c r="F207" s="242" t="s">
        <v>1321</v>
      </c>
      <c r="G207" s="243" t="s">
        <v>309</v>
      </c>
      <c r="H207" s="244">
        <v>40</v>
      </c>
      <c r="I207" s="245"/>
      <c r="J207" s="244">
        <f>ROUND(I207*H207,3)</f>
        <v>0</v>
      </c>
      <c r="K207" s="246"/>
      <c r="L207" s="247"/>
      <c r="M207" s="248" t="s">
        <v>1</v>
      </c>
      <c r="N207" s="249" t="s">
        <v>37</v>
      </c>
      <c r="O207" s="94"/>
      <c r="P207" s="235">
        <f>O207*H207</f>
        <v>0</v>
      </c>
      <c r="Q207" s="235">
        <v>0</v>
      </c>
      <c r="R207" s="235">
        <f>Q207*H207</f>
        <v>0</v>
      </c>
      <c r="S207" s="235">
        <v>0</v>
      </c>
      <c r="T207" s="236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37" t="s">
        <v>790</v>
      </c>
      <c r="AT207" s="237" t="s">
        <v>195</v>
      </c>
      <c r="AU207" s="237" t="s">
        <v>161</v>
      </c>
      <c r="AY207" s="14" t="s">
        <v>154</v>
      </c>
      <c r="BE207" s="238">
        <f>IF(N207="základná",J207,0)</f>
        <v>0</v>
      </c>
      <c r="BF207" s="238">
        <f>IF(N207="znížená",J207,0)</f>
        <v>0</v>
      </c>
      <c r="BG207" s="238">
        <f>IF(N207="zákl. prenesená",J207,0)</f>
        <v>0</v>
      </c>
      <c r="BH207" s="238">
        <f>IF(N207="zníž. prenesená",J207,0)</f>
        <v>0</v>
      </c>
      <c r="BI207" s="238">
        <f>IF(N207="nulová",J207,0)</f>
        <v>0</v>
      </c>
      <c r="BJ207" s="14" t="s">
        <v>161</v>
      </c>
      <c r="BK207" s="239">
        <f>ROUND(I207*H207,3)</f>
        <v>0</v>
      </c>
      <c r="BL207" s="14" t="s">
        <v>270</v>
      </c>
      <c r="BM207" s="237" t="s">
        <v>465</v>
      </c>
    </row>
    <row r="208" s="2" customFormat="1" ht="24.15" customHeight="1">
      <c r="A208" s="35"/>
      <c r="B208" s="36"/>
      <c r="C208" s="226" t="s">
        <v>302</v>
      </c>
      <c r="D208" s="226" t="s">
        <v>156</v>
      </c>
      <c r="E208" s="227" t="s">
        <v>1322</v>
      </c>
      <c r="F208" s="228" t="s">
        <v>1323</v>
      </c>
      <c r="G208" s="229" t="s">
        <v>309</v>
      </c>
      <c r="H208" s="230">
        <v>20</v>
      </c>
      <c r="I208" s="231"/>
      <c r="J208" s="230">
        <f>ROUND(I208*H208,3)</f>
        <v>0</v>
      </c>
      <c r="K208" s="232"/>
      <c r="L208" s="41"/>
      <c r="M208" s="233" t="s">
        <v>1</v>
      </c>
      <c r="N208" s="234" t="s">
        <v>37</v>
      </c>
      <c r="O208" s="94"/>
      <c r="P208" s="235">
        <f>O208*H208</f>
        <v>0</v>
      </c>
      <c r="Q208" s="235">
        <v>0</v>
      </c>
      <c r="R208" s="235">
        <f>Q208*H208</f>
        <v>0</v>
      </c>
      <c r="S208" s="235">
        <v>0</v>
      </c>
      <c r="T208" s="236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37" t="s">
        <v>270</v>
      </c>
      <c r="AT208" s="237" t="s">
        <v>156</v>
      </c>
      <c r="AU208" s="237" t="s">
        <v>161</v>
      </c>
      <c r="AY208" s="14" t="s">
        <v>154</v>
      </c>
      <c r="BE208" s="238">
        <f>IF(N208="základná",J208,0)</f>
        <v>0</v>
      </c>
      <c r="BF208" s="238">
        <f>IF(N208="znížená",J208,0)</f>
        <v>0</v>
      </c>
      <c r="BG208" s="238">
        <f>IF(N208="zákl. prenesená",J208,0)</f>
        <v>0</v>
      </c>
      <c r="BH208" s="238">
        <f>IF(N208="zníž. prenesená",J208,0)</f>
        <v>0</v>
      </c>
      <c r="BI208" s="238">
        <f>IF(N208="nulová",J208,0)</f>
        <v>0</v>
      </c>
      <c r="BJ208" s="14" t="s">
        <v>161</v>
      </c>
      <c r="BK208" s="239">
        <f>ROUND(I208*H208,3)</f>
        <v>0</v>
      </c>
      <c r="BL208" s="14" t="s">
        <v>270</v>
      </c>
      <c r="BM208" s="237" t="s">
        <v>470</v>
      </c>
    </row>
    <row r="209" s="2" customFormat="1" ht="24.15" customHeight="1">
      <c r="A209" s="35"/>
      <c r="B209" s="36"/>
      <c r="C209" s="240" t="s">
        <v>471</v>
      </c>
      <c r="D209" s="240" t="s">
        <v>195</v>
      </c>
      <c r="E209" s="241" t="s">
        <v>1324</v>
      </c>
      <c r="F209" s="242" t="s">
        <v>1325</v>
      </c>
      <c r="G209" s="243" t="s">
        <v>309</v>
      </c>
      <c r="H209" s="244">
        <v>20</v>
      </c>
      <c r="I209" s="245"/>
      <c r="J209" s="244">
        <f>ROUND(I209*H209,3)</f>
        <v>0</v>
      </c>
      <c r="K209" s="246"/>
      <c r="L209" s="247"/>
      <c r="M209" s="248" t="s">
        <v>1</v>
      </c>
      <c r="N209" s="249" t="s">
        <v>37</v>
      </c>
      <c r="O209" s="94"/>
      <c r="P209" s="235">
        <f>O209*H209</f>
        <v>0</v>
      </c>
      <c r="Q209" s="235">
        <v>0</v>
      </c>
      <c r="R209" s="235">
        <f>Q209*H209</f>
        <v>0</v>
      </c>
      <c r="S209" s="235">
        <v>0</v>
      </c>
      <c r="T209" s="236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37" t="s">
        <v>790</v>
      </c>
      <c r="AT209" s="237" t="s">
        <v>195</v>
      </c>
      <c r="AU209" s="237" t="s">
        <v>161</v>
      </c>
      <c r="AY209" s="14" t="s">
        <v>154</v>
      </c>
      <c r="BE209" s="238">
        <f>IF(N209="základná",J209,0)</f>
        <v>0</v>
      </c>
      <c r="BF209" s="238">
        <f>IF(N209="znížená",J209,0)</f>
        <v>0</v>
      </c>
      <c r="BG209" s="238">
        <f>IF(N209="zákl. prenesená",J209,0)</f>
        <v>0</v>
      </c>
      <c r="BH209" s="238">
        <f>IF(N209="zníž. prenesená",J209,0)</f>
        <v>0</v>
      </c>
      <c r="BI209" s="238">
        <f>IF(N209="nulová",J209,0)</f>
        <v>0</v>
      </c>
      <c r="BJ209" s="14" t="s">
        <v>161</v>
      </c>
      <c r="BK209" s="239">
        <f>ROUND(I209*H209,3)</f>
        <v>0</v>
      </c>
      <c r="BL209" s="14" t="s">
        <v>270</v>
      </c>
      <c r="BM209" s="237" t="s">
        <v>474</v>
      </c>
    </row>
    <row r="210" s="2" customFormat="1" ht="16.5" customHeight="1">
      <c r="A210" s="35"/>
      <c r="B210" s="36"/>
      <c r="C210" s="226" t="s">
        <v>305</v>
      </c>
      <c r="D210" s="226" t="s">
        <v>156</v>
      </c>
      <c r="E210" s="227" t="s">
        <v>1326</v>
      </c>
      <c r="F210" s="228" t="s">
        <v>1327</v>
      </c>
      <c r="G210" s="229" t="s">
        <v>262</v>
      </c>
      <c r="H210" s="230">
        <v>7</v>
      </c>
      <c r="I210" s="231"/>
      <c r="J210" s="230">
        <f>ROUND(I210*H210,3)</f>
        <v>0</v>
      </c>
      <c r="K210" s="232"/>
      <c r="L210" s="41"/>
      <c r="M210" s="233" t="s">
        <v>1</v>
      </c>
      <c r="N210" s="234" t="s">
        <v>37</v>
      </c>
      <c r="O210" s="94"/>
      <c r="P210" s="235">
        <f>O210*H210</f>
        <v>0</v>
      </c>
      <c r="Q210" s="235">
        <v>0</v>
      </c>
      <c r="R210" s="235">
        <f>Q210*H210</f>
        <v>0</v>
      </c>
      <c r="S210" s="235">
        <v>0</v>
      </c>
      <c r="T210" s="236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37" t="s">
        <v>270</v>
      </c>
      <c r="AT210" s="237" t="s">
        <v>156</v>
      </c>
      <c r="AU210" s="237" t="s">
        <v>161</v>
      </c>
      <c r="AY210" s="14" t="s">
        <v>154</v>
      </c>
      <c r="BE210" s="238">
        <f>IF(N210="základná",J210,0)</f>
        <v>0</v>
      </c>
      <c r="BF210" s="238">
        <f>IF(N210="znížená",J210,0)</f>
        <v>0</v>
      </c>
      <c r="BG210" s="238">
        <f>IF(N210="zákl. prenesená",J210,0)</f>
        <v>0</v>
      </c>
      <c r="BH210" s="238">
        <f>IF(N210="zníž. prenesená",J210,0)</f>
        <v>0</v>
      </c>
      <c r="BI210" s="238">
        <f>IF(N210="nulová",J210,0)</f>
        <v>0</v>
      </c>
      <c r="BJ210" s="14" t="s">
        <v>161</v>
      </c>
      <c r="BK210" s="239">
        <f>ROUND(I210*H210,3)</f>
        <v>0</v>
      </c>
      <c r="BL210" s="14" t="s">
        <v>270</v>
      </c>
      <c r="BM210" s="237" t="s">
        <v>641</v>
      </c>
    </row>
    <row r="211" s="2" customFormat="1" ht="21.75" customHeight="1">
      <c r="A211" s="35"/>
      <c r="B211" s="36"/>
      <c r="C211" s="240" t="s">
        <v>642</v>
      </c>
      <c r="D211" s="240" t="s">
        <v>195</v>
      </c>
      <c r="E211" s="241" t="s">
        <v>1328</v>
      </c>
      <c r="F211" s="242" t="s">
        <v>1329</v>
      </c>
      <c r="G211" s="243" t="s">
        <v>262</v>
      </c>
      <c r="H211" s="244">
        <v>7</v>
      </c>
      <c r="I211" s="245"/>
      <c r="J211" s="244">
        <f>ROUND(I211*H211,3)</f>
        <v>0</v>
      </c>
      <c r="K211" s="246"/>
      <c r="L211" s="247"/>
      <c r="M211" s="248" t="s">
        <v>1</v>
      </c>
      <c r="N211" s="249" t="s">
        <v>37</v>
      </c>
      <c r="O211" s="94"/>
      <c r="P211" s="235">
        <f>O211*H211</f>
        <v>0</v>
      </c>
      <c r="Q211" s="235">
        <v>0</v>
      </c>
      <c r="R211" s="235">
        <f>Q211*H211</f>
        <v>0</v>
      </c>
      <c r="S211" s="235">
        <v>0</v>
      </c>
      <c r="T211" s="236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37" t="s">
        <v>790</v>
      </c>
      <c r="AT211" s="237" t="s">
        <v>195</v>
      </c>
      <c r="AU211" s="237" t="s">
        <v>161</v>
      </c>
      <c r="AY211" s="14" t="s">
        <v>154</v>
      </c>
      <c r="BE211" s="238">
        <f>IF(N211="základná",J211,0)</f>
        <v>0</v>
      </c>
      <c r="BF211" s="238">
        <f>IF(N211="znížená",J211,0)</f>
        <v>0</v>
      </c>
      <c r="BG211" s="238">
        <f>IF(N211="zákl. prenesená",J211,0)</f>
        <v>0</v>
      </c>
      <c r="BH211" s="238">
        <f>IF(N211="zníž. prenesená",J211,0)</f>
        <v>0</v>
      </c>
      <c r="BI211" s="238">
        <f>IF(N211="nulová",J211,0)</f>
        <v>0</v>
      </c>
      <c r="BJ211" s="14" t="s">
        <v>161</v>
      </c>
      <c r="BK211" s="239">
        <f>ROUND(I211*H211,3)</f>
        <v>0</v>
      </c>
      <c r="BL211" s="14" t="s">
        <v>270</v>
      </c>
      <c r="BM211" s="237" t="s">
        <v>645</v>
      </c>
    </row>
    <row r="212" s="2" customFormat="1" ht="16.5" customHeight="1">
      <c r="A212" s="35"/>
      <c r="B212" s="36"/>
      <c r="C212" s="240" t="s">
        <v>310</v>
      </c>
      <c r="D212" s="240" t="s">
        <v>195</v>
      </c>
      <c r="E212" s="241" t="s">
        <v>1186</v>
      </c>
      <c r="F212" s="242" t="s">
        <v>1182</v>
      </c>
      <c r="G212" s="243" t="s">
        <v>262</v>
      </c>
      <c r="H212" s="244">
        <v>7</v>
      </c>
      <c r="I212" s="245"/>
      <c r="J212" s="244">
        <f>ROUND(I212*H212,3)</f>
        <v>0</v>
      </c>
      <c r="K212" s="246"/>
      <c r="L212" s="247"/>
      <c r="M212" s="248" t="s">
        <v>1</v>
      </c>
      <c r="N212" s="249" t="s">
        <v>37</v>
      </c>
      <c r="O212" s="94"/>
      <c r="P212" s="235">
        <f>O212*H212</f>
        <v>0</v>
      </c>
      <c r="Q212" s="235">
        <v>0</v>
      </c>
      <c r="R212" s="235">
        <f>Q212*H212</f>
        <v>0</v>
      </c>
      <c r="S212" s="235">
        <v>0</v>
      </c>
      <c r="T212" s="236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37" t="s">
        <v>790</v>
      </c>
      <c r="AT212" s="237" t="s">
        <v>195</v>
      </c>
      <c r="AU212" s="237" t="s">
        <v>161</v>
      </c>
      <c r="AY212" s="14" t="s">
        <v>154</v>
      </c>
      <c r="BE212" s="238">
        <f>IF(N212="základná",J212,0)</f>
        <v>0</v>
      </c>
      <c r="BF212" s="238">
        <f>IF(N212="znížená",J212,0)</f>
        <v>0</v>
      </c>
      <c r="BG212" s="238">
        <f>IF(N212="zákl. prenesená",J212,0)</f>
        <v>0</v>
      </c>
      <c r="BH212" s="238">
        <f>IF(N212="zníž. prenesená",J212,0)</f>
        <v>0</v>
      </c>
      <c r="BI212" s="238">
        <f>IF(N212="nulová",J212,0)</f>
        <v>0</v>
      </c>
      <c r="BJ212" s="14" t="s">
        <v>161</v>
      </c>
      <c r="BK212" s="239">
        <f>ROUND(I212*H212,3)</f>
        <v>0</v>
      </c>
      <c r="BL212" s="14" t="s">
        <v>270</v>
      </c>
      <c r="BM212" s="237" t="s">
        <v>648</v>
      </c>
    </row>
    <row r="213" s="2" customFormat="1" ht="16.5" customHeight="1">
      <c r="A213" s="35"/>
      <c r="B213" s="36"/>
      <c r="C213" s="226" t="s">
        <v>649</v>
      </c>
      <c r="D213" s="226" t="s">
        <v>156</v>
      </c>
      <c r="E213" s="227" t="s">
        <v>1330</v>
      </c>
      <c r="F213" s="228" t="s">
        <v>1331</v>
      </c>
      <c r="G213" s="229" t="s">
        <v>262</v>
      </c>
      <c r="H213" s="230">
        <v>7</v>
      </c>
      <c r="I213" s="231"/>
      <c r="J213" s="230">
        <f>ROUND(I213*H213,3)</f>
        <v>0</v>
      </c>
      <c r="K213" s="232"/>
      <c r="L213" s="41"/>
      <c r="M213" s="233" t="s">
        <v>1</v>
      </c>
      <c r="N213" s="234" t="s">
        <v>37</v>
      </c>
      <c r="O213" s="94"/>
      <c r="P213" s="235">
        <f>O213*H213</f>
        <v>0</v>
      </c>
      <c r="Q213" s="235">
        <v>0</v>
      </c>
      <c r="R213" s="235">
        <f>Q213*H213</f>
        <v>0</v>
      </c>
      <c r="S213" s="235">
        <v>0</v>
      </c>
      <c r="T213" s="236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37" t="s">
        <v>270</v>
      </c>
      <c r="AT213" s="237" t="s">
        <v>156</v>
      </c>
      <c r="AU213" s="237" t="s">
        <v>161</v>
      </c>
      <c r="AY213" s="14" t="s">
        <v>154</v>
      </c>
      <c r="BE213" s="238">
        <f>IF(N213="základná",J213,0)</f>
        <v>0</v>
      </c>
      <c r="BF213" s="238">
        <f>IF(N213="znížená",J213,0)</f>
        <v>0</v>
      </c>
      <c r="BG213" s="238">
        <f>IF(N213="zákl. prenesená",J213,0)</f>
        <v>0</v>
      </c>
      <c r="BH213" s="238">
        <f>IF(N213="zníž. prenesená",J213,0)</f>
        <v>0</v>
      </c>
      <c r="BI213" s="238">
        <f>IF(N213="nulová",J213,0)</f>
        <v>0</v>
      </c>
      <c r="BJ213" s="14" t="s">
        <v>161</v>
      </c>
      <c r="BK213" s="239">
        <f>ROUND(I213*H213,3)</f>
        <v>0</v>
      </c>
      <c r="BL213" s="14" t="s">
        <v>270</v>
      </c>
      <c r="BM213" s="237" t="s">
        <v>652</v>
      </c>
    </row>
    <row r="214" s="2" customFormat="1" ht="16.5" customHeight="1">
      <c r="A214" s="35"/>
      <c r="B214" s="36"/>
      <c r="C214" s="226" t="s">
        <v>313</v>
      </c>
      <c r="D214" s="226" t="s">
        <v>156</v>
      </c>
      <c r="E214" s="227" t="s">
        <v>1332</v>
      </c>
      <c r="F214" s="228" t="s">
        <v>1333</v>
      </c>
      <c r="G214" s="229" t="s">
        <v>262</v>
      </c>
      <c r="H214" s="230">
        <v>1</v>
      </c>
      <c r="I214" s="231"/>
      <c r="J214" s="230">
        <f>ROUND(I214*H214,3)</f>
        <v>0</v>
      </c>
      <c r="K214" s="232"/>
      <c r="L214" s="41"/>
      <c r="M214" s="233" t="s">
        <v>1</v>
      </c>
      <c r="N214" s="234" t="s">
        <v>37</v>
      </c>
      <c r="O214" s="94"/>
      <c r="P214" s="235">
        <f>O214*H214</f>
        <v>0</v>
      </c>
      <c r="Q214" s="235">
        <v>0</v>
      </c>
      <c r="R214" s="235">
        <f>Q214*H214</f>
        <v>0</v>
      </c>
      <c r="S214" s="235">
        <v>0</v>
      </c>
      <c r="T214" s="236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37" t="s">
        <v>270</v>
      </c>
      <c r="AT214" s="237" t="s">
        <v>156</v>
      </c>
      <c r="AU214" s="237" t="s">
        <v>161</v>
      </c>
      <c r="AY214" s="14" t="s">
        <v>154</v>
      </c>
      <c r="BE214" s="238">
        <f>IF(N214="základná",J214,0)</f>
        <v>0</v>
      </c>
      <c r="BF214" s="238">
        <f>IF(N214="znížená",J214,0)</f>
        <v>0</v>
      </c>
      <c r="BG214" s="238">
        <f>IF(N214="zákl. prenesená",J214,0)</f>
        <v>0</v>
      </c>
      <c r="BH214" s="238">
        <f>IF(N214="zníž. prenesená",J214,0)</f>
        <v>0</v>
      </c>
      <c r="BI214" s="238">
        <f>IF(N214="nulová",J214,0)</f>
        <v>0</v>
      </c>
      <c r="BJ214" s="14" t="s">
        <v>161</v>
      </c>
      <c r="BK214" s="239">
        <f>ROUND(I214*H214,3)</f>
        <v>0</v>
      </c>
      <c r="BL214" s="14" t="s">
        <v>270</v>
      </c>
      <c r="BM214" s="237" t="s">
        <v>655</v>
      </c>
    </row>
    <row r="215" s="2" customFormat="1" ht="24.15" customHeight="1">
      <c r="A215" s="35"/>
      <c r="B215" s="36"/>
      <c r="C215" s="240" t="s">
        <v>656</v>
      </c>
      <c r="D215" s="240" t="s">
        <v>195</v>
      </c>
      <c r="E215" s="241" t="s">
        <v>1334</v>
      </c>
      <c r="F215" s="242" t="s">
        <v>1335</v>
      </c>
      <c r="G215" s="243" t="s">
        <v>262</v>
      </c>
      <c r="H215" s="244">
        <v>1</v>
      </c>
      <c r="I215" s="245"/>
      <c r="J215" s="244">
        <f>ROUND(I215*H215,3)</f>
        <v>0</v>
      </c>
      <c r="K215" s="246"/>
      <c r="L215" s="247"/>
      <c r="M215" s="248" t="s">
        <v>1</v>
      </c>
      <c r="N215" s="249" t="s">
        <v>37</v>
      </c>
      <c r="O215" s="94"/>
      <c r="P215" s="235">
        <f>O215*H215</f>
        <v>0</v>
      </c>
      <c r="Q215" s="235">
        <v>0</v>
      </c>
      <c r="R215" s="235">
        <f>Q215*H215</f>
        <v>0</v>
      </c>
      <c r="S215" s="235">
        <v>0</v>
      </c>
      <c r="T215" s="236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37" t="s">
        <v>790</v>
      </c>
      <c r="AT215" s="237" t="s">
        <v>195</v>
      </c>
      <c r="AU215" s="237" t="s">
        <v>161</v>
      </c>
      <c r="AY215" s="14" t="s">
        <v>154</v>
      </c>
      <c r="BE215" s="238">
        <f>IF(N215="základná",J215,0)</f>
        <v>0</v>
      </c>
      <c r="BF215" s="238">
        <f>IF(N215="znížená",J215,0)</f>
        <v>0</v>
      </c>
      <c r="BG215" s="238">
        <f>IF(N215="zákl. prenesená",J215,0)</f>
        <v>0</v>
      </c>
      <c r="BH215" s="238">
        <f>IF(N215="zníž. prenesená",J215,0)</f>
        <v>0</v>
      </c>
      <c r="BI215" s="238">
        <f>IF(N215="nulová",J215,0)</f>
        <v>0</v>
      </c>
      <c r="BJ215" s="14" t="s">
        <v>161</v>
      </c>
      <c r="BK215" s="239">
        <f>ROUND(I215*H215,3)</f>
        <v>0</v>
      </c>
      <c r="BL215" s="14" t="s">
        <v>270</v>
      </c>
      <c r="BM215" s="237" t="s">
        <v>659</v>
      </c>
    </row>
    <row r="216" s="2" customFormat="1" ht="16.5" customHeight="1">
      <c r="A216" s="35"/>
      <c r="B216" s="36"/>
      <c r="C216" s="240" t="s">
        <v>317</v>
      </c>
      <c r="D216" s="240" t="s">
        <v>195</v>
      </c>
      <c r="E216" s="241" t="s">
        <v>1186</v>
      </c>
      <c r="F216" s="242" t="s">
        <v>1182</v>
      </c>
      <c r="G216" s="243" t="s">
        <v>262</v>
      </c>
      <c r="H216" s="244">
        <v>1</v>
      </c>
      <c r="I216" s="245"/>
      <c r="J216" s="244">
        <f>ROUND(I216*H216,3)</f>
        <v>0</v>
      </c>
      <c r="K216" s="246"/>
      <c r="L216" s="247"/>
      <c r="M216" s="248" t="s">
        <v>1</v>
      </c>
      <c r="N216" s="249" t="s">
        <v>37</v>
      </c>
      <c r="O216" s="94"/>
      <c r="P216" s="235">
        <f>O216*H216</f>
        <v>0</v>
      </c>
      <c r="Q216" s="235">
        <v>0</v>
      </c>
      <c r="R216" s="235">
        <f>Q216*H216</f>
        <v>0</v>
      </c>
      <c r="S216" s="235">
        <v>0</v>
      </c>
      <c r="T216" s="236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37" t="s">
        <v>790</v>
      </c>
      <c r="AT216" s="237" t="s">
        <v>195</v>
      </c>
      <c r="AU216" s="237" t="s">
        <v>161</v>
      </c>
      <c r="AY216" s="14" t="s">
        <v>154</v>
      </c>
      <c r="BE216" s="238">
        <f>IF(N216="základná",J216,0)</f>
        <v>0</v>
      </c>
      <c r="BF216" s="238">
        <f>IF(N216="znížená",J216,0)</f>
        <v>0</v>
      </c>
      <c r="BG216" s="238">
        <f>IF(N216="zákl. prenesená",J216,0)</f>
        <v>0</v>
      </c>
      <c r="BH216" s="238">
        <f>IF(N216="zníž. prenesená",J216,0)</f>
        <v>0</v>
      </c>
      <c r="BI216" s="238">
        <f>IF(N216="nulová",J216,0)</f>
        <v>0</v>
      </c>
      <c r="BJ216" s="14" t="s">
        <v>161</v>
      </c>
      <c r="BK216" s="239">
        <f>ROUND(I216*H216,3)</f>
        <v>0</v>
      </c>
      <c r="BL216" s="14" t="s">
        <v>270</v>
      </c>
      <c r="BM216" s="237" t="s">
        <v>662</v>
      </c>
    </row>
    <row r="217" s="2" customFormat="1" ht="16.5" customHeight="1">
      <c r="A217" s="35"/>
      <c r="B217" s="36"/>
      <c r="C217" s="226" t="s">
        <v>663</v>
      </c>
      <c r="D217" s="226" t="s">
        <v>156</v>
      </c>
      <c r="E217" s="227" t="s">
        <v>84</v>
      </c>
      <c r="F217" s="228" t="s">
        <v>1231</v>
      </c>
      <c r="G217" s="229" t="s">
        <v>708</v>
      </c>
      <c r="H217" s="231"/>
      <c r="I217" s="231"/>
      <c r="J217" s="230">
        <f>ROUND(I217*H217,3)</f>
        <v>0</v>
      </c>
      <c r="K217" s="232"/>
      <c r="L217" s="41"/>
      <c r="M217" s="233" t="s">
        <v>1</v>
      </c>
      <c r="N217" s="234" t="s">
        <v>37</v>
      </c>
      <c r="O217" s="94"/>
      <c r="P217" s="235">
        <f>O217*H217</f>
        <v>0</v>
      </c>
      <c r="Q217" s="235">
        <v>0</v>
      </c>
      <c r="R217" s="235">
        <f>Q217*H217</f>
        <v>0</v>
      </c>
      <c r="S217" s="235">
        <v>0</v>
      </c>
      <c r="T217" s="236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37" t="s">
        <v>270</v>
      </c>
      <c r="AT217" s="237" t="s">
        <v>156</v>
      </c>
      <c r="AU217" s="237" t="s">
        <v>161</v>
      </c>
      <c r="AY217" s="14" t="s">
        <v>154</v>
      </c>
      <c r="BE217" s="238">
        <f>IF(N217="základná",J217,0)</f>
        <v>0</v>
      </c>
      <c r="BF217" s="238">
        <f>IF(N217="znížená",J217,0)</f>
        <v>0</v>
      </c>
      <c r="BG217" s="238">
        <f>IF(N217="zákl. prenesená",J217,0)</f>
        <v>0</v>
      </c>
      <c r="BH217" s="238">
        <f>IF(N217="zníž. prenesená",J217,0)</f>
        <v>0</v>
      </c>
      <c r="BI217" s="238">
        <f>IF(N217="nulová",J217,0)</f>
        <v>0</v>
      </c>
      <c r="BJ217" s="14" t="s">
        <v>161</v>
      </c>
      <c r="BK217" s="239">
        <f>ROUND(I217*H217,3)</f>
        <v>0</v>
      </c>
      <c r="BL217" s="14" t="s">
        <v>270</v>
      </c>
      <c r="BM217" s="237" t="s">
        <v>665</v>
      </c>
    </row>
    <row r="218" s="2" customFormat="1" ht="16.5" customHeight="1">
      <c r="A218" s="35"/>
      <c r="B218" s="36"/>
      <c r="C218" s="226" t="s">
        <v>320</v>
      </c>
      <c r="D218" s="226" t="s">
        <v>156</v>
      </c>
      <c r="E218" s="227" t="s">
        <v>1232</v>
      </c>
      <c r="F218" s="228" t="s">
        <v>1233</v>
      </c>
      <c r="G218" s="229" t="s">
        <v>708</v>
      </c>
      <c r="H218" s="231"/>
      <c r="I218" s="231"/>
      <c r="J218" s="230">
        <f>ROUND(I218*H218,3)</f>
        <v>0</v>
      </c>
      <c r="K218" s="232"/>
      <c r="L218" s="41"/>
      <c r="M218" s="233" t="s">
        <v>1</v>
      </c>
      <c r="N218" s="234" t="s">
        <v>37</v>
      </c>
      <c r="O218" s="94"/>
      <c r="P218" s="235">
        <f>O218*H218</f>
        <v>0</v>
      </c>
      <c r="Q218" s="235">
        <v>0</v>
      </c>
      <c r="R218" s="235">
        <f>Q218*H218</f>
        <v>0</v>
      </c>
      <c r="S218" s="235">
        <v>0</v>
      </c>
      <c r="T218" s="236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37" t="s">
        <v>270</v>
      </c>
      <c r="AT218" s="237" t="s">
        <v>156</v>
      </c>
      <c r="AU218" s="237" t="s">
        <v>161</v>
      </c>
      <c r="AY218" s="14" t="s">
        <v>154</v>
      </c>
      <c r="BE218" s="238">
        <f>IF(N218="základná",J218,0)</f>
        <v>0</v>
      </c>
      <c r="BF218" s="238">
        <f>IF(N218="znížená",J218,0)</f>
        <v>0</v>
      </c>
      <c r="BG218" s="238">
        <f>IF(N218="zákl. prenesená",J218,0)</f>
        <v>0</v>
      </c>
      <c r="BH218" s="238">
        <f>IF(N218="zníž. prenesená",J218,0)</f>
        <v>0</v>
      </c>
      <c r="BI218" s="238">
        <f>IF(N218="nulová",J218,0)</f>
        <v>0</v>
      </c>
      <c r="BJ218" s="14" t="s">
        <v>161</v>
      </c>
      <c r="BK218" s="239">
        <f>ROUND(I218*H218,3)</f>
        <v>0</v>
      </c>
      <c r="BL218" s="14" t="s">
        <v>270</v>
      </c>
      <c r="BM218" s="237" t="s">
        <v>667</v>
      </c>
    </row>
    <row r="219" s="2" customFormat="1" ht="16.5" customHeight="1">
      <c r="A219" s="35"/>
      <c r="B219" s="36"/>
      <c r="C219" s="226" t="s">
        <v>668</v>
      </c>
      <c r="D219" s="226" t="s">
        <v>156</v>
      </c>
      <c r="E219" s="227" t="s">
        <v>1234</v>
      </c>
      <c r="F219" s="228" t="s">
        <v>1235</v>
      </c>
      <c r="G219" s="229" t="s">
        <v>708</v>
      </c>
      <c r="H219" s="231"/>
      <c r="I219" s="231"/>
      <c r="J219" s="230">
        <f>ROUND(I219*H219,3)</f>
        <v>0</v>
      </c>
      <c r="K219" s="232"/>
      <c r="L219" s="41"/>
      <c r="M219" s="233" t="s">
        <v>1</v>
      </c>
      <c r="N219" s="234" t="s">
        <v>37</v>
      </c>
      <c r="O219" s="94"/>
      <c r="P219" s="235">
        <f>O219*H219</f>
        <v>0</v>
      </c>
      <c r="Q219" s="235">
        <v>0</v>
      </c>
      <c r="R219" s="235">
        <f>Q219*H219</f>
        <v>0</v>
      </c>
      <c r="S219" s="235">
        <v>0</v>
      </c>
      <c r="T219" s="236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37" t="s">
        <v>270</v>
      </c>
      <c r="AT219" s="237" t="s">
        <v>156</v>
      </c>
      <c r="AU219" s="237" t="s">
        <v>161</v>
      </c>
      <c r="AY219" s="14" t="s">
        <v>154</v>
      </c>
      <c r="BE219" s="238">
        <f>IF(N219="základná",J219,0)</f>
        <v>0</v>
      </c>
      <c r="BF219" s="238">
        <f>IF(N219="znížená",J219,0)</f>
        <v>0</v>
      </c>
      <c r="BG219" s="238">
        <f>IF(N219="zákl. prenesená",J219,0)</f>
        <v>0</v>
      </c>
      <c r="BH219" s="238">
        <f>IF(N219="zníž. prenesená",J219,0)</f>
        <v>0</v>
      </c>
      <c r="BI219" s="238">
        <f>IF(N219="nulová",J219,0)</f>
        <v>0</v>
      </c>
      <c r="BJ219" s="14" t="s">
        <v>161</v>
      </c>
      <c r="BK219" s="239">
        <f>ROUND(I219*H219,3)</f>
        <v>0</v>
      </c>
      <c r="BL219" s="14" t="s">
        <v>270</v>
      </c>
      <c r="BM219" s="237" t="s">
        <v>671</v>
      </c>
    </row>
    <row r="220" s="12" customFormat="1" ht="22.8" customHeight="1">
      <c r="A220" s="12"/>
      <c r="B220" s="210"/>
      <c r="C220" s="211"/>
      <c r="D220" s="212" t="s">
        <v>70</v>
      </c>
      <c r="E220" s="224" t="s">
        <v>1336</v>
      </c>
      <c r="F220" s="224" t="s">
        <v>1337</v>
      </c>
      <c r="G220" s="211"/>
      <c r="H220" s="211"/>
      <c r="I220" s="214"/>
      <c r="J220" s="225">
        <f>BK220</f>
        <v>0</v>
      </c>
      <c r="K220" s="211"/>
      <c r="L220" s="216"/>
      <c r="M220" s="217"/>
      <c r="N220" s="218"/>
      <c r="O220" s="218"/>
      <c r="P220" s="219">
        <f>SUM(P221:P224)</f>
        <v>0</v>
      </c>
      <c r="Q220" s="218"/>
      <c r="R220" s="219">
        <f>SUM(R221:R224)</f>
        <v>0</v>
      </c>
      <c r="S220" s="218"/>
      <c r="T220" s="220">
        <f>SUM(T221:T224)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21" t="s">
        <v>164</v>
      </c>
      <c r="AT220" s="222" t="s">
        <v>70</v>
      </c>
      <c r="AU220" s="222" t="s">
        <v>79</v>
      </c>
      <c r="AY220" s="221" t="s">
        <v>154</v>
      </c>
      <c r="BK220" s="223">
        <f>SUM(BK221:BK224)</f>
        <v>0</v>
      </c>
    </row>
    <row r="221" s="2" customFormat="1" ht="16.5" customHeight="1">
      <c r="A221" s="35"/>
      <c r="B221" s="36"/>
      <c r="C221" s="226" t="s">
        <v>324</v>
      </c>
      <c r="D221" s="226" t="s">
        <v>156</v>
      </c>
      <c r="E221" s="227" t="s">
        <v>1338</v>
      </c>
      <c r="F221" s="228" t="s">
        <v>1339</v>
      </c>
      <c r="G221" s="229" t="s">
        <v>309</v>
      </c>
      <c r="H221" s="230">
        <v>550</v>
      </c>
      <c r="I221" s="231"/>
      <c r="J221" s="230">
        <f>ROUND(I221*H221,3)</f>
        <v>0</v>
      </c>
      <c r="K221" s="232"/>
      <c r="L221" s="41"/>
      <c r="M221" s="233" t="s">
        <v>1</v>
      </c>
      <c r="N221" s="234" t="s">
        <v>37</v>
      </c>
      <c r="O221" s="94"/>
      <c r="P221" s="235">
        <f>O221*H221</f>
        <v>0</v>
      </c>
      <c r="Q221" s="235">
        <v>0</v>
      </c>
      <c r="R221" s="235">
        <f>Q221*H221</f>
        <v>0</v>
      </c>
      <c r="S221" s="235">
        <v>0</v>
      </c>
      <c r="T221" s="236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37" t="s">
        <v>270</v>
      </c>
      <c r="AT221" s="237" t="s">
        <v>156</v>
      </c>
      <c r="AU221" s="237" t="s">
        <v>161</v>
      </c>
      <c r="AY221" s="14" t="s">
        <v>154</v>
      </c>
      <c r="BE221" s="238">
        <f>IF(N221="základná",J221,0)</f>
        <v>0</v>
      </c>
      <c r="BF221" s="238">
        <f>IF(N221="znížená",J221,0)</f>
        <v>0</v>
      </c>
      <c r="BG221" s="238">
        <f>IF(N221="zákl. prenesená",J221,0)</f>
        <v>0</v>
      </c>
      <c r="BH221" s="238">
        <f>IF(N221="zníž. prenesená",J221,0)</f>
        <v>0</v>
      </c>
      <c r="BI221" s="238">
        <f>IF(N221="nulová",J221,0)</f>
        <v>0</v>
      </c>
      <c r="BJ221" s="14" t="s">
        <v>161</v>
      </c>
      <c r="BK221" s="239">
        <f>ROUND(I221*H221,3)</f>
        <v>0</v>
      </c>
      <c r="BL221" s="14" t="s">
        <v>270</v>
      </c>
      <c r="BM221" s="237" t="s">
        <v>674</v>
      </c>
    </row>
    <row r="222" s="2" customFormat="1" ht="21.75" customHeight="1">
      <c r="A222" s="35"/>
      <c r="B222" s="36"/>
      <c r="C222" s="240" t="s">
        <v>675</v>
      </c>
      <c r="D222" s="240" t="s">
        <v>195</v>
      </c>
      <c r="E222" s="241" t="s">
        <v>1340</v>
      </c>
      <c r="F222" s="242" t="s">
        <v>1341</v>
      </c>
      <c r="G222" s="243" t="s">
        <v>309</v>
      </c>
      <c r="H222" s="244">
        <v>550</v>
      </c>
      <c r="I222" s="245"/>
      <c r="J222" s="244">
        <f>ROUND(I222*H222,3)</f>
        <v>0</v>
      </c>
      <c r="K222" s="246"/>
      <c r="L222" s="247"/>
      <c r="M222" s="248" t="s">
        <v>1</v>
      </c>
      <c r="N222" s="249" t="s">
        <v>37</v>
      </c>
      <c r="O222" s="94"/>
      <c r="P222" s="235">
        <f>O222*H222</f>
        <v>0</v>
      </c>
      <c r="Q222" s="235">
        <v>0</v>
      </c>
      <c r="R222" s="235">
        <f>Q222*H222</f>
        <v>0</v>
      </c>
      <c r="S222" s="235">
        <v>0</v>
      </c>
      <c r="T222" s="236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37" t="s">
        <v>790</v>
      </c>
      <c r="AT222" s="237" t="s">
        <v>195</v>
      </c>
      <c r="AU222" s="237" t="s">
        <v>161</v>
      </c>
      <c r="AY222" s="14" t="s">
        <v>154</v>
      </c>
      <c r="BE222" s="238">
        <f>IF(N222="základná",J222,0)</f>
        <v>0</v>
      </c>
      <c r="BF222" s="238">
        <f>IF(N222="znížená",J222,0)</f>
        <v>0</v>
      </c>
      <c r="BG222" s="238">
        <f>IF(N222="zákl. prenesená",J222,0)</f>
        <v>0</v>
      </c>
      <c r="BH222" s="238">
        <f>IF(N222="zníž. prenesená",J222,0)</f>
        <v>0</v>
      </c>
      <c r="BI222" s="238">
        <f>IF(N222="nulová",J222,0)</f>
        <v>0</v>
      </c>
      <c r="BJ222" s="14" t="s">
        <v>161</v>
      </c>
      <c r="BK222" s="239">
        <f>ROUND(I222*H222,3)</f>
        <v>0</v>
      </c>
      <c r="BL222" s="14" t="s">
        <v>270</v>
      </c>
      <c r="BM222" s="237" t="s">
        <v>678</v>
      </c>
    </row>
    <row r="223" s="2" customFormat="1" ht="33" customHeight="1">
      <c r="A223" s="35"/>
      <c r="B223" s="36"/>
      <c r="C223" s="226" t="s">
        <v>327</v>
      </c>
      <c r="D223" s="226" t="s">
        <v>156</v>
      </c>
      <c r="E223" s="227" t="s">
        <v>1342</v>
      </c>
      <c r="F223" s="228" t="s">
        <v>1343</v>
      </c>
      <c r="G223" s="229" t="s">
        <v>309</v>
      </c>
      <c r="H223" s="230">
        <v>50</v>
      </c>
      <c r="I223" s="231"/>
      <c r="J223" s="230">
        <f>ROUND(I223*H223,3)</f>
        <v>0</v>
      </c>
      <c r="K223" s="232"/>
      <c r="L223" s="41"/>
      <c r="M223" s="233" t="s">
        <v>1</v>
      </c>
      <c r="N223" s="234" t="s">
        <v>37</v>
      </c>
      <c r="O223" s="94"/>
      <c r="P223" s="235">
        <f>O223*H223</f>
        <v>0</v>
      </c>
      <c r="Q223" s="235">
        <v>0</v>
      </c>
      <c r="R223" s="235">
        <f>Q223*H223</f>
        <v>0</v>
      </c>
      <c r="S223" s="235">
        <v>0</v>
      </c>
      <c r="T223" s="236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37" t="s">
        <v>270</v>
      </c>
      <c r="AT223" s="237" t="s">
        <v>156</v>
      </c>
      <c r="AU223" s="237" t="s">
        <v>161</v>
      </c>
      <c r="AY223" s="14" t="s">
        <v>154</v>
      </c>
      <c r="BE223" s="238">
        <f>IF(N223="základná",J223,0)</f>
        <v>0</v>
      </c>
      <c r="BF223" s="238">
        <f>IF(N223="znížená",J223,0)</f>
        <v>0</v>
      </c>
      <c r="BG223" s="238">
        <f>IF(N223="zákl. prenesená",J223,0)</f>
        <v>0</v>
      </c>
      <c r="BH223" s="238">
        <f>IF(N223="zníž. prenesená",J223,0)</f>
        <v>0</v>
      </c>
      <c r="BI223" s="238">
        <f>IF(N223="nulová",J223,0)</f>
        <v>0</v>
      </c>
      <c r="BJ223" s="14" t="s">
        <v>161</v>
      </c>
      <c r="BK223" s="239">
        <f>ROUND(I223*H223,3)</f>
        <v>0</v>
      </c>
      <c r="BL223" s="14" t="s">
        <v>270</v>
      </c>
      <c r="BM223" s="237" t="s">
        <v>681</v>
      </c>
    </row>
    <row r="224" s="2" customFormat="1" ht="24.15" customHeight="1">
      <c r="A224" s="35"/>
      <c r="B224" s="36"/>
      <c r="C224" s="240" t="s">
        <v>682</v>
      </c>
      <c r="D224" s="240" t="s">
        <v>195</v>
      </c>
      <c r="E224" s="241" t="s">
        <v>1344</v>
      </c>
      <c r="F224" s="242" t="s">
        <v>1345</v>
      </c>
      <c r="G224" s="243" t="s">
        <v>309</v>
      </c>
      <c r="H224" s="244">
        <v>50</v>
      </c>
      <c r="I224" s="245"/>
      <c r="J224" s="244">
        <f>ROUND(I224*H224,3)</f>
        <v>0</v>
      </c>
      <c r="K224" s="246"/>
      <c r="L224" s="247"/>
      <c r="M224" s="248" t="s">
        <v>1</v>
      </c>
      <c r="N224" s="249" t="s">
        <v>37</v>
      </c>
      <c r="O224" s="94"/>
      <c r="P224" s="235">
        <f>O224*H224</f>
        <v>0</v>
      </c>
      <c r="Q224" s="235">
        <v>0</v>
      </c>
      <c r="R224" s="235">
        <f>Q224*H224</f>
        <v>0</v>
      </c>
      <c r="S224" s="235">
        <v>0</v>
      </c>
      <c r="T224" s="236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37" t="s">
        <v>790</v>
      </c>
      <c r="AT224" s="237" t="s">
        <v>195</v>
      </c>
      <c r="AU224" s="237" t="s">
        <v>161</v>
      </c>
      <c r="AY224" s="14" t="s">
        <v>154</v>
      </c>
      <c r="BE224" s="238">
        <f>IF(N224="základná",J224,0)</f>
        <v>0</v>
      </c>
      <c r="BF224" s="238">
        <f>IF(N224="znížená",J224,0)</f>
        <v>0</v>
      </c>
      <c r="BG224" s="238">
        <f>IF(N224="zákl. prenesená",J224,0)</f>
        <v>0</v>
      </c>
      <c r="BH224" s="238">
        <f>IF(N224="zníž. prenesená",J224,0)</f>
        <v>0</v>
      </c>
      <c r="BI224" s="238">
        <f>IF(N224="nulová",J224,0)</f>
        <v>0</v>
      </c>
      <c r="BJ224" s="14" t="s">
        <v>161</v>
      </c>
      <c r="BK224" s="239">
        <f>ROUND(I224*H224,3)</f>
        <v>0</v>
      </c>
      <c r="BL224" s="14" t="s">
        <v>270</v>
      </c>
      <c r="BM224" s="237" t="s">
        <v>683</v>
      </c>
    </row>
    <row r="225" s="12" customFormat="1" ht="25.92" customHeight="1">
      <c r="A225" s="12"/>
      <c r="B225" s="210"/>
      <c r="C225" s="211"/>
      <c r="D225" s="212" t="s">
        <v>70</v>
      </c>
      <c r="E225" s="213" t="s">
        <v>1236</v>
      </c>
      <c r="F225" s="213" t="s">
        <v>1237</v>
      </c>
      <c r="G225" s="211"/>
      <c r="H225" s="211"/>
      <c r="I225" s="214"/>
      <c r="J225" s="215">
        <f>BK225</f>
        <v>0</v>
      </c>
      <c r="K225" s="211"/>
      <c r="L225" s="216"/>
      <c r="M225" s="217"/>
      <c r="N225" s="218"/>
      <c r="O225" s="218"/>
      <c r="P225" s="219">
        <f>SUM(P226:P230)</f>
        <v>0</v>
      </c>
      <c r="Q225" s="218"/>
      <c r="R225" s="219">
        <f>SUM(R226:R230)</f>
        <v>0</v>
      </c>
      <c r="S225" s="218"/>
      <c r="T225" s="220">
        <f>SUM(T226:T230)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21" t="s">
        <v>172</v>
      </c>
      <c r="AT225" s="222" t="s">
        <v>70</v>
      </c>
      <c r="AU225" s="222" t="s">
        <v>71</v>
      </c>
      <c r="AY225" s="221" t="s">
        <v>154</v>
      </c>
      <c r="BK225" s="223">
        <f>SUM(BK226:BK230)</f>
        <v>0</v>
      </c>
    </row>
    <row r="226" s="2" customFormat="1" ht="16.5" customHeight="1">
      <c r="A226" s="35"/>
      <c r="B226" s="36"/>
      <c r="C226" s="226" t="s">
        <v>331</v>
      </c>
      <c r="D226" s="226" t="s">
        <v>156</v>
      </c>
      <c r="E226" s="227" t="s">
        <v>1238</v>
      </c>
      <c r="F226" s="228" t="s">
        <v>1239</v>
      </c>
      <c r="G226" s="229" t="s">
        <v>797</v>
      </c>
      <c r="H226" s="230">
        <v>1</v>
      </c>
      <c r="I226" s="231"/>
      <c r="J226" s="230">
        <f>ROUND(I226*H226,3)</f>
        <v>0</v>
      </c>
      <c r="K226" s="232"/>
      <c r="L226" s="41"/>
      <c r="M226" s="233" t="s">
        <v>1</v>
      </c>
      <c r="N226" s="234" t="s">
        <v>37</v>
      </c>
      <c r="O226" s="94"/>
      <c r="P226" s="235">
        <f>O226*H226</f>
        <v>0</v>
      </c>
      <c r="Q226" s="235">
        <v>0</v>
      </c>
      <c r="R226" s="235">
        <f>Q226*H226</f>
        <v>0</v>
      </c>
      <c r="S226" s="235">
        <v>0</v>
      </c>
      <c r="T226" s="236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37" t="s">
        <v>160</v>
      </c>
      <c r="AT226" s="237" t="s">
        <v>156</v>
      </c>
      <c r="AU226" s="237" t="s">
        <v>79</v>
      </c>
      <c r="AY226" s="14" t="s">
        <v>154</v>
      </c>
      <c r="BE226" s="238">
        <f>IF(N226="základná",J226,0)</f>
        <v>0</v>
      </c>
      <c r="BF226" s="238">
        <f>IF(N226="znížená",J226,0)</f>
        <v>0</v>
      </c>
      <c r="BG226" s="238">
        <f>IF(N226="zákl. prenesená",J226,0)</f>
        <v>0</v>
      </c>
      <c r="BH226" s="238">
        <f>IF(N226="zníž. prenesená",J226,0)</f>
        <v>0</v>
      </c>
      <c r="BI226" s="238">
        <f>IF(N226="nulová",J226,0)</f>
        <v>0</v>
      </c>
      <c r="BJ226" s="14" t="s">
        <v>161</v>
      </c>
      <c r="BK226" s="239">
        <f>ROUND(I226*H226,3)</f>
        <v>0</v>
      </c>
      <c r="BL226" s="14" t="s">
        <v>160</v>
      </c>
      <c r="BM226" s="237" t="s">
        <v>684</v>
      </c>
    </row>
    <row r="227" s="2" customFormat="1" ht="16.5" customHeight="1">
      <c r="A227" s="35"/>
      <c r="B227" s="36"/>
      <c r="C227" s="226" t="s">
        <v>375</v>
      </c>
      <c r="D227" s="226" t="s">
        <v>156</v>
      </c>
      <c r="E227" s="227" t="s">
        <v>1240</v>
      </c>
      <c r="F227" s="228" t="s">
        <v>1241</v>
      </c>
      <c r="G227" s="229" t="s">
        <v>797</v>
      </c>
      <c r="H227" s="230">
        <v>1</v>
      </c>
      <c r="I227" s="231"/>
      <c r="J227" s="230">
        <f>ROUND(I227*H227,3)</f>
        <v>0</v>
      </c>
      <c r="K227" s="232"/>
      <c r="L227" s="41"/>
      <c r="M227" s="233" t="s">
        <v>1</v>
      </c>
      <c r="N227" s="234" t="s">
        <v>37</v>
      </c>
      <c r="O227" s="94"/>
      <c r="P227" s="235">
        <f>O227*H227</f>
        <v>0</v>
      </c>
      <c r="Q227" s="235">
        <v>0</v>
      </c>
      <c r="R227" s="235">
        <f>Q227*H227</f>
        <v>0</v>
      </c>
      <c r="S227" s="235">
        <v>0</v>
      </c>
      <c r="T227" s="236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37" t="s">
        <v>160</v>
      </c>
      <c r="AT227" s="237" t="s">
        <v>156</v>
      </c>
      <c r="AU227" s="237" t="s">
        <v>79</v>
      </c>
      <c r="AY227" s="14" t="s">
        <v>154</v>
      </c>
      <c r="BE227" s="238">
        <f>IF(N227="základná",J227,0)</f>
        <v>0</v>
      </c>
      <c r="BF227" s="238">
        <f>IF(N227="znížená",J227,0)</f>
        <v>0</v>
      </c>
      <c r="BG227" s="238">
        <f>IF(N227="zákl. prenesená",J227,0)</f>
        <v>0</v>
      </c>
      <c r="BH227" s="238">
        <f>IF(N227="zníž. prenesená",J227,0)</f>
        <v>0</v>
      </c>
      <c r="BI227" s="238">
        <f>IF(N227="nulová",J227,0)</f>
        <v>0</v>
      </c>
      <c r="BJ227" s="14" t="s">
        <v>161</v>
      </c>
      <c r="BK227" s="239">
        <f>ROUND(I227*H227,3)</f>
        <v>0</v>
      </c>
      <c r="BL227" s="14" t="s">
        <v>160</v>
      </c>
      <c r="BM227" s="237" t="s">
        <v>689</v>
      </c>
    </row>
    <row r="228" s="2" customFormat="1" ht="16.5" customHeight="1">
      <c r="A228" s="35"/>
      <c r="B228" s="36"/>
      <c r="C228" s="226" t="s">
        <v>334</v>
      </c>
      <c r="D228" s="226" t="s">
        <v>156</v>
      </c>
      <c r="E228" s="227" t="s">
        <v>1242</v>
      </c>
      <c r="F228" s="228" t="s">
        <v>1243</v>
      </c>
      <c r="G228" s="229" t="s">
        <v>797</v>
      </c>
      <c r="H228" s="230">
        <v>1</v>
      </c>
      <c r="I228" s="231"/>
      <c r="J228" s="230">
        <f>ROUND(I228*H228,3)</f>
        <v>0</v>
      </c>
      <c r="K228" s="232"/>
      <c r="L228" s="41"/>
      <c r="M228" s="233" t="s">
        <v>1</v>
      </c>
      <c r="N228" s="234" t="s">
        <v>37</v>
      </c>
      <c r="O228" s="94"/>
      <c r="P228" s="235">
        <f>O228*H228</f>
        <v>0</v>
      </c>
      <c r="Q228" s="235">
        <v>0</v>
      </c>
      <c r="R228" s="235">
        <f>Q228*H228</f>
        <v>0</v>
      </c>
      <c r="S228" s="235">
        <v>0</v>
      </c>
      <c r="T228" s="236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37" t="s">
        <v>160</v>
      </c>
      <c r="AT228" s="237" t="s">
        <v>156</v>
      </c>
      <c r="AU228" s="237" t="s">
        <v>79</v>
      </c>
      <c r="AY228" s="14" t="s">
        <v>154</v>
      </c>
      <c r="BE228" s="238">
        <f>IF(N228="základná",J228,0)</f>
        <v>0</v>
      </c>
      <c r="BF228" s="238">
        <f>IF(N228="znížená",J228,0)</f>
        <v>0</v>
      </c>
      <c r="BG228" s="238">
        <f>IF(N228="zákl. prenesená",J228,0)</f>
        <v>0</v>
      </c>
      <c r="BH228" s="238">
        <f>IF(N228="zníž. prenesená",J228,0)</f>
        <v>0</v>
      </c>
      <c r="BI228" s="238">
        <f>IF(N228="nulová",J228,0)</f>
        <v>0</v>
      </c>
      <c r="BJ228" s="14" t="s">
        <v>161</v>
      </c>
      <c r="BK228" s="239">
        <f>ROUND(I228*H228,3)</f>
        <v>0</v>
      </c>
      <c r="BL228" s="14" t="s">
        <v>160</v>
      </c>
      <c r="BM228" s="237" t="s">
        <v>692</v>
      </c>
    </row>
    <row r="229" s="2" customFormat="1" ht="16.5" customHeight="1">
      <c r="A229" s="35"/>
      <c r="B229" s="36"/>
      <c r="C229" s="226" t="s">
        <v>693</v>
      </c>
      <c r="D229" s="226" t="s">
        <v>156</v>
      </c>
      <c r="E229" s="227" t="s">
        <v>1244</v>
      </c>
      <c r="F229" s="228" t="s">
        <v>1245</v>
      </c>
      <c r="G229" s="229" t="s">
        <v>797</v>
      </c>
      <c r="H229" s="230">
        <v>1</v>
      </c>
      <c r="I229" s="231"/>
      <c r="J229" s="230">
        <f>ROUND(I229*H229,3)</f>
        <v>0</v>
      </c>
      <c r="K229" s="232"/>
      <c r="L229" s="41"/>
      <c r="M229" s="233" t="s">
        <v>1</v>
      </c>
      <c r="N229" s="234" t="s">
        <v>37</v>
      </c>
      <c r="O229" s="94"/>
      <c r="P229" s="235">
        <f>O229*H229</f>
        <v>0</v>
      </c>
      <c r="Q229" s="235">
        <v>0</v>
      </c>
      <c r="R229" s="235">
        <f>Q229*H229</f>
        <v>0</v>
      </c>
      <c r="S229" s="235">
        <v>0</v>
      </c>
      <c r="T229" s="236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37" t="s">
        <v>160</v>
      </c>
      <c r="AT229" s="237" t="s">
        <v>156</v>
      </c>
      <c r="AU229" s="237" t="s">
        <v>79</v>
      </c>
      <c r="AY229" s="14" t="s">
        <v>154</v>
      </c>
      <c r="BE229" s="238">
        <f>IF(N229="základná",J229,0)</f>
        <v>0</v>
      </c>
      <c r="BF229" s="238">
        <f>IF(N229="znížená",J229,0)</f>
        <v>0</v>
      </c>
      <c r="BG229" s="238">
        <f>IF(N229="zákl. prenesená",J229,0)</f>
        <v>0</v>
      </c>
      <c r="BH229" s="238">
        <f>IF(N229="zníž. prenesená",J229,0)</f>
        <v>0</v>
      </c>
      <c r="BI229" s="238">
        <f>IF(N229="nulová",J229,0)</f>
        <v>0</v>
      </c>
      <c r="BJ229" s="14" t="s">
        <v>161</v>
      </c>
      <c r="BK229" s="239">
        <f>ROUND(I229*H229,3)</f>
        <v>0</v>
      </c>
      <c r="BL229" s="14" t="s">
        <v>160</v>
      </c>
      <c r="BM229" s="237" t="s">
        <v>696</v>
      </c>
    </row>
    <row r="230" s="2" customFormat="1" ht="16.5" customHeight="1">
      <c r="A230" s="35"/>
      <c r="B230" s="36"/>
      <c r="C230" s="226" t="s">
        <v>338</v>
      </c>
      <c r="D230" s="226" t="s">
        <v>156</v>
      </c>
      <c r="E230" s="227" t="s">
        <v>1246</v>
      </c>
      <c r="F230" s="228" t="s">
        <v>1247</v>
      </c>
      <c r="G230" s="229" t="s">
        <v>797</v>
      </c>
      <c r="H230" s="230">
        <v>1</v>
      </c>
      <c r="I230" s="231"/>
      <c r="J230" s="230">
        <f>ROUND(I230*H230,3)</f>
        <v>0</v>
      </c>
      <c r="K230" s="232"/>
      <c r="L230" s="41"/>
      <c r="M230" s="250" t="s">
        <v>1</v>
      </c>
      <c r="N230" s="251" t="s">
        <v>37</v>
      </c>
      <c r="O230" s="252"/>
      <c r="P230" s="253">
        <f>O230*H230</f>
        <v>0</v>
      </c>
      <c r="Q230" s="253">
        <v>0</v>
      </c>
      <c r="R230" s="253">
        <f>Q230*H230</f>
        <v>0</v>
      </c>
      <c r="S230" s="253">
        <v>0</v>
      </c>
      <c r="T230" s="254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37" t="s">
        <v>160</v>
      </c>
      <c r="AT230" s="237" t="s">
        <v>156</v>
      </c>
      <c r="AU230" s="237" t="s">
        <v>79</v>
      </c>
      <c r="AY230" s="14" t="s">
        <v>154</v>
      </c>
      <c r="BE230" s="238">
        <f>IF(N230="základná",J230,0)</f>
        <v>0</v>
      </c>
      <c r="BF230" s="238">
        <f>IF(N230="znížená",J230,0)</f>
        <v>0</v>
      </c>
      <c r="BG230" s="238">
        <f>IF(N230="zákl. prenesená",J230,0)</f>
        <v>0</v>
      </c>
      <c r="BH230" s="238">
        <f>IF(N230="zníž. prenesená",J230,0)</f>
        <v>0</v>
      </c>
      <c r="BI230" s="238">
        <f>IF(N230="nulová",J230,0)</f>
        <v>0</v>
      </c>
      <c r="BJ230" s="14" t="s">
        <v>161</v>
      </c>
      <c r="BK230" s="239">
        <f>ROUND(I230*H230,3)</f>
        <v>0</v>
      </c>
      <c r="BL230" s="14" t="s">
        <v>160</v>
      </c>
      <c r="BM230" s="237" t="s">
        <v>699</v>
      </c>
    </row>
    <row r="231" s="2" customFormat="1" ht="6.96" customHeight="1">
      <c r="A231" s="35"/>
      <c r="B231" s="69"/>
      <c r="C231" s="70"/>
      <c r="D231" s="70"/>
      <c r="E231" s="70"/>
      <c r="F231" s="70"/>
      <c r="G231" s="70"/>
      <c r="H231" s="70"/>
      <c r="I231" s="70"/>
      <c r="J231" s="70"/>
      <c r="K231" s="70"/>
      <c r="L231" s="41"/>
      <c r="M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</row>
  </sheetData>
  <sheetProtection sheet="1" autoFilter="0" formatColumns="0" formatRows="0" objects="1" scenarios="1" spinCount="100000" saltValue="KaVk2kTaGdDqzGNH4d2gMWwTVbQa3Ox2uge4ov9Wojjbv5YO7xTFrfzdYGEzG/ycLMctGVX6GWBneiuvUrc8sg==" hashValue="gjllTpv6TVJOKIZhD9rzw9cXe8ZwC0uSecyQbiIQl0MVi9FMNadlJL+XkKcdbKZQdia7Fz83MKFdXzFRRsXTmQ==" algorithmName="SHA-512" password="CC35"/>
  <autoFilter ref="C121:K230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90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71</v>
      </c>
    </row>
    <row r="4" s="1" customFormat="1" ht="24.96" customHeight="1">
      <c r="B4" s="17"/>
      <c r="D4" s="141" t="s">
        <v>118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14</v>
      </c>
      <c r="L6" s="17"/>
    </row>
    <row r="7" s="1" customFormat="1" ht="16.5" customHeight="1">
      <c r="B7" s="17"/>
      <c r="E7" s="144" t="str">
        <f>'Rekapitulácia stavby'!K6</f>
        <v>Denný stacionár v meste Tlmače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119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1346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16</v>
      </c>
      <c r="E11" s="35"/>
      <c r="F11" s="146" t="s">
        <v>1</v>
      </c>
      <c r="G11" s="35"/>
      <c r="H11" s="35"/>
      <c r="I11" s="143" t="s">
        <v>17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18</v>
      </c>
      <c r="E12" s="35"/>
      <c r="F12" s="146" t="s">
        <v>19</v>
      </c>
      <c r="G12" s="35"/>
      <c r="H12" s="35"/>
      <c r="I12" s="143" t="s">
        <v>20</v>
      </c>
      <c r="J12" s="147" t="str">
        <f>'Rekapitulácia stavby'!AN8</f>
        <v>29. 6. 2022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22</v>
      </c>
      <c r="E14" s="35"/>
      <c r="F14" s="35"/>
      <c r="G14" s="35"/>
      <c r="H14" s="35"/>
      <c r="I14" s="143" t="s">
        <v>23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24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25</v>
      </c>
      <c r="E17" s="35"/>
      <c r="F17" s="35"/>
      <c r="G17" s="35"/>
      <c r="H17" s="35"/>
      <c r="I17" s="143" t="s">
        <v>23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24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27</v>
      </c>
      <c r="E20" s="35"/>
      <c r="F20" s="35"/>
      <c r="G20" s="35"/>
      <c r="H20" s="35"/>
      <c r="I20" s="143" t="s">
        <v>23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24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29</v>
      </c>
      <c r="E23" s="35"/>
      <c r="F23" s="35"/>
      <c r="G23" s="35"/>
      <c r="H23" s="35"/>
      <c r="I23" s="143" t="s">
        <v>23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24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30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31</v>
      </c>
      <c r="E30" s="35"/>
      <c r="F30" s="35"/>
      <c r="G30" s="35"/>
      <c r="H30" s="35"/>
      <c r="I30" s="35"/>
      <c r="J30" s="154">
        <f>ROUND(J122, 3)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33</v>
      </c>
      <c r="G32" s="35"/>
      <c r="H32" s="35"/>
      <c r="I32" s="155" t="s">
        <v>32</v>
      </c>
      <c r="J32" s="155" t="s">
        <v>34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35</v>
      </c>
      <c r="E33" s="157" t="s">
        <v>36</v>
      </c>
      <c r="F33" s="158">
        <f>ROUND((SUM(BE122:BE209)),  3)</f>
        <v>0</v>
      </c>
      <c r="G33" s="159"/>
      <c r="H33" s="159"/>
      <c r="I33" s="160">
        <v>0.20000000000000001</v>
      </c>
      <c r="J33" s="158">
        <f>ROUND(((SUM(BE122:BE209))*I33),  3)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37</v>
      </c>
      <c r="F34" s="158">
        <f>ROUND((SUM(BF122:BF209)),  3)</f>
        <v>0</v>
      </c>
      <c r="G34" s="159"/>
      <c r="H34" s="159"/>
      <c r="I34" s="160">
        <v>0.20000000000000001</v>
      </c>
      <c r="J34" s="158">
        <f>ROUND(((SUM(BF122:BF209))*I34),  3)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38</v>
      </c>
      <c r="F35" s="161">
        <f>ROUND((SUM(BG122:BG209)),  3)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39</v>
      </c>
      <c r="F36" s="161">
        <f>ROUND((SUM(BH122:BH209)),  3)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40</v>
      </c>
      <c r="F37" s="158">
        <f>ROUND((SUM(BI122:BI209)),  3)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41</v>
      </c>
      <c r="E39" s="165"/>
      <c r="F39" s="165"/>
      <c r="G39" s="166" t="s">
        <v>42</v>
      </c>
      <c r="H39" s="167" t="s">
        <v>43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44</v>
      </c>
      <c r="E50" s="171"/>
      <c r="F50" s="171"/>
      <c r="G50" s="170" t="s">
        <v>45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46</v>
      </c>
      <c r="E61" s="173"/>
      <c r="F61" s="174" t="s">
        <v>47</v>
      </c>
      <c r="G61" s="172" t="s">
        <v>46</v>
      </c>
      <c r="H61" s="173"/>
      <c r="I61" s="173"/>
      <c r="J61" s="175" t="s">
        <v>47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48</v>
      </c>
      <c r="E65" s="176"/>
      <c r="F65" s="176"/>
      <c r="G65" s="170" t="s">
        <v>49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46</v>
      </c>
      <c r="E76" s="173"/>
      <c r="F76" s="174" t="s">
        <v>47</v>
      </c>
      <c r="G76" s="172" t="s">
        <v>46</v>
      </c>
      <c r="H76" s="173"/>
      <c r="I76" s="173"/>
      <c r="J76" s="175" t="s">
        <v>47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121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1" t="str">
        <f>E7</f>
        <v>Denný stacionár v meste Tlmače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119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 xml:space="preserve">c - Objekt   Elektroinšta...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18</v>
      </c>
      <c r="D89" s="37"/>
      <c r="E89" s="37"/>
      <c r="F89" s="24" t="str">
        <f>F12</f>
        <v xml:space="preserve"> </v>
      </c>
      <c r="G89" s="37"/>
      <c r="H89" s="37"/>
      <c r="I89" s="29" t="s">
        <v>20</v>
      </c>
      <c r="J89" s="82" t="str">
        <f>IF(J12="","",J12)</f>
        <v>29. 6. 2022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22</v>
      </c>
      <c r="D91" s="37"/>
      <c r="E91" s="37"/>
      <c r="F91" s="24" t="str">
        <f>E15</f>
        <v xml:space="preserve"> </v>
      </c>
      <c r="G91" s="37"/>
      <c r="H91" s="37"/>
      <c r="I91" s="29" t="s">
        <v>27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25</v>
      </c>
      <c r="D92" s="37"/>
      <c r="E92" s="37"/>
      <c r="F92" s="24" t="str">
        <f>IF(E18="","",E18)</f>
        <v>Vyplň údaj</v>
      </c>
      <c r="G92" s="37"/>
      <c r="H92" s="37"/>
      <c r="I92" s="29" t="s">
        <v>29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122</v>
      </c>
      <c r="D94" s="183"/>
      <c r="E94" s="183"/>
      <c r="F94" s="183"/>
      <c r="G94" s="183"/>
      <c r="H94" s="183"/>
      <c r="I94" s="183"/>
      <c r="J94" s="184" t="s">
        <v>123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124</v>
      </c>
      <c r="D96" s="37"/>
      <c r="E96" s="37"/>
      <c r="F96" s="37"/>
      <c r="G96" s="37"/>
      <c r="H96" s="37"/>
      <c r="I96" s="37"/>
      <c r="J96" s="113">
        <f>J122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125</v>
      </c>
    </row>
    <row r="97" s="9" customFormat="1" ht="24.96" customHeight="1">
      <c r="A97" s="9"/>
      <c r="B97" s="186"/>
      <c r="C97" s="187"/>
      <c r="D97" s="188" t="s">
        <v>126</v>
      </c>
      <c r="E97" s="189"/>
      <c r="F97" s="189"/>
      <c r="G97" s="189"/>
      <c r="H97" s="189"/>
      <c r="I97" s="189"/>
      <c r="J97" s="190">
        <f>J123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128</v>
      </c>
      <c r="E98" s="195"/>
      <c r="F98" s="195"/>
      <c r="G98" s="195"/>
      <c r="H98" s="195"/>
      <c r="I98" s="195"/>
      <c r="J98" s="196">
        <f>J124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86"/>
      <c r="C99" s="187"/>
      <c r="D99" s="188" t="s">
        <v>485</v>
      </c>
      <c r="E99" s="189"/>
      <c r="F99" s="189"/>
      <c r="G99" s="189"/>
      <c r="H99" s="189"/>
      <c r="I99" s="189"/>
      <c r="J99" s="190">
        <f>J132</f>
        <v>0</v>
      </c>
      <c r="K99" s="187"/>
      <c r="L99" s="19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2"/>
      <c r="C100" s="193"/>
      <c r="D100" s="194" t="s">
        <v>1136</v>
      </c>
      <c r="E100" s="195"/>
      <c r="F100" s="195"/>
      <c r="G100" s="195"/>
      <c r="H100" s="195"/>
      <c r="I100" s="195"/>
      <c r="J100" s="196">
        <f>J133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2"/>
      <c r="C101" s="193"/>
      <c r="D101" s="194" t="s">
        <v>1249</v>
      </c>
      <c r="E101" s="195"/>
      <c r="F101" s="195"/>
      <c r="G101" s="195"/>
      <c r="H101" s="195"/>
      <c r="I101" s="195"/>
      <c r="J101" s="196">
        <f>J199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6"/>
      <c r="C102" s="187"/>
      <c r="D102" s="188" t="s">
        <v>1137</v>
      </c>
      <c r="E102" s="189"/>
      <c r="F102" s="189"/>
      <c r="G102" s="189"/>
      <c r="H102" s="189"/>
      <c r="I102" s="189"/>
      <c r="J102" s="190">
        <f>J204</f>
        <v>0</v>
      </c>
      <c r="K102" s="187"/>
      <c r="L102" s="191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66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="2" customFormat="1" ht="6.96" customHeight="1">
      <c r="A104" s="35"/>
      <c r="B104" s="69"/>
      <c r="C104" s="70"/>
      <c r="D104" s="70"/>
      <c r="E104" s="70"/>
      <c r="F104" s="70"/>
      <c r="G104" s="70"/>
      <c r="H104" s="70"/>
      <c r="I104" s="70"/>
      <c r="J104" s="70"/>
      <c r="K104" s="70"/>
      <c r="L104" s="6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="2" customFormat="1" ht="6.96" customHeight="1">
      <c r="A108" s="35"/>
      <c r="B108" s="71"/>
      <c r="C108" s="72"/>
      <c r="D108" s="72"/>
      <c r="E108" s="72"/>
      <c r="F108" s="72"/>
      <c r="G108" s="72"/>
      <c r="H108" s="72"/>
      <c r="I108" s="72"/>
      <c r="J108" s="72"/>
      <c r="K108" s="72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24.96" customHeight="1">
      <c r="A109" s="35"/>
      <c r="B109" s="36"/>
      <c r="C109" s="20" t="s">
        <v>140</v>
      </c>
      <c r="D109" s="37"/>
      <c r="E109" s="37"/>
      <c r="F109" s="37"/>
      <c r="G109" s="37"/>
      <c r="H109" s="37"/>
      <c r="I109" s="37"/>
      <c r="J109" s="37"/>
      <c r="K109" s="37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6.96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14</v>
      </c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181" t="str">
        <f>E7</f>
        <v>Denný stacionár v meste Tlmače</v>
      </c>
      <c r="F112" s="29"/>
      <c r="G112" s="29"/>
      <c r="H112" s="29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119</v>
      </c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79" t="str">
        <f>E9</f>
        <v xml:space="preserve">c - Objekt   Elektroinšta...</v>
      </c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18</v>
      </c>
      <c r="D116" s="37"/>
      <c r="E116" s="37"/>
      <c r="F116" s="24" t="str">
        <f>F12</f>
        <v xml:space="preserve"> </v>
      </c>
      <c r="G116" s="37"/>
      <c r="H116" s="37"/>
      <c r="I116" s="29" t="s">
        <v>20</v>
      </c>
      <c r="J116" s="82" t="str">
        <f>IF(J12="","",J12)</f>
        <v>29. 6. 2022</v>
      </c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22</v>
      </c>
      <c r="D118" s="37"/>
      <c r="E118" s="37"/>
      <c r="F118" s="24" t="str">
        <f>E15</f>
        <v xml:space="preserve"> </v>
      </c>
      <c r="G118" s="37"/>
      <c r="H118" s="37"/>
      <c r="I118" s="29" t="s">
        <v>27</v>
      </c>
      <c r="J118" s="33" t="str">
        <f>E21</f>
        <v xml:space="preserve"> </v>
      </c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25</v>
      </c>
      <c r="D119" s="37"/>
      <c r="E119" s="37"/>
      <c r="F119" s="24" t="str">
        <f>IF(E18="","",E18)</f>
        <v>Vyplň údaj</v>
      </c>
      <c r="G119" s="37"/>
      <c r="H119" s="37"/>
      <c r="I119" s="29" t="s">
        <v>29</v>
      </c>
      <c r="J119" s="33" t="str">
        <f>E24</f>
        <v xml:space="preserve"> </v>
      </c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0.32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11" customFormat="1" ht="29.28" customHeight="1">
      <c r="A121" s="198"/>
      <c r="B121" s="199"/>
      <c r="C121" s="200" t="s">
        <v>141</v>
      </c>
      <c r="D121" s="201" t="s">
        <v>56</v>
      </c>
      <c r="E121" s="201" t="s">
        <v>52</v>
      </c>
      <c r="F121" s="201" t="s">
        <v>53</v>
      </c>
      <c r="G121" s="201" t="s">
        <v>142</v>
      </c>
      <c r="H121" s="201" t="s">
        <v>143</v>
      </c>
      <c r="I121" s="201" t="s">
        <v>144</v>
      </c>
      <c r="J121" s="202" t="s">
        <v>123</v>
      </c>
      <c r="K121" s="203" t="s">
        <v>145</v>
      </c>
      <c r="L121" s="204"/>
      <c r="M121" s="103" t="s">
        <v>1</v>
      </c>
      <c r="N121" s="104" t="s">
        <v>35</v>
      </c>
      <c r="O121" s="104" t="s">
        <v>146</v>
      </c>
      <c r="P121" s="104" t="s">
        <v>147</v>
      </c>
      <c r="Q121" s="104" t="s">
        <v>148</v>
      </c>
      <c r="R121" s="104" t="s">
        <v>149</v>
      </c>
      <c r="S121" s="104" t="s">
        <v>150</v>
      </c>
      <c r="T121" s="105" t="s">
        <v>151</v>
      </c>
      <c r="U121" s="198"/>
      <c r="V121" s="198"/>
      <c r="W121" s="198"/>
      <c r="X121" s="198"/>
      <c r="Y121" s="198"/>
      <c r="Z121" s="198"/>
      <c r="AA121" s="198"/>
      <c r="AB121" s="198"/>
      <c r="AC121" s="198"/>
      <c r="AD121" s="198"/>
      <c r="AE121" s="198"/>
    </row>
    <row r="122" s="2" customFormat="1" ht="22.8" customHeight="1">
      <c r="A122" s="35"/>
      <c r="B122" s="36"/>
      <c r="C122" s="110" t="s">
        <v>124</v>
      </c>
      <c r="D122" s="37"/>
      <c r="E122" s="37"/>
      <c r="F122" s="37"/>
      <c r="G122" s="37"/>
      <c r="H122" s="37"/>
      <c r="I122" s="37"/>
      <c r="J122" s="205">
        <f>BK122</f>
        <v>0</v>
      </c>
      <c r="K122" s="37"/>
      <c r="L122" s="41"/>
      <c r="M122" s="106"/>
      <c r="N122" s="206"/>
      <c r="O122" s="107"/>
      <c r="P122" s="207">
        <f>P123+P132+P204</f>
        <v>0</v>
      </c>
      <c r="Q122" s="107"/>
      <c r="R122" s="207">
        <f>R123+R132+R204</f>
        <v>0</v>
      </c>
      <c r="S122" s="107"/>
      <c r="T122" s="208">
        <f>T123+T132+T204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4" t="s">
        <v>70</v>
      </c>
      <c r="AU122" s="14" t="s">
        <v>125</v>
      </c>
      <c r="BK122" s="209">
        <f>BK123+BK132+BK204</f>
        <v>0</v>
      </c>
    </row>
    <row r="123" s="12" customFormat="1" ht="25.92" customHeight="1">
      <c r="A123" s="12"/>
      <c r="B123" s="210"/>
      <c r="C123" s="211"/>
      <c r="D123" s="212" t="s">
        <v>70</v>
      </c>
      <c r="E123" s="213" t="s">
        <v>152</v>
      </c>
      <c r="F123" s="213" t="s">
        <v>153</v>
      </c>
      <c r="G123" s="211"/>
      <c r="H123" s="211"/>
      <c r="I123" s="214"/>
      <c r="J123" s="215">
        <f>BK123</f>
        <v>0</v>
      </c>
      <c r="K123" s="211"/>
      <c r="L123" s="216"/>
      <c r="M123" s="217"/>
      <c r="N123" s="218"/>
      <c r="O123" s="218"/>
      <c r="P123" s="219">
        <f>P124</f>
        <v>0</v>
      </c>
      <c r="Q123" s="218"/>
      <c r="R123" s="219">
        <f>R124</f>
        <v>0</v>
      </c>
      <c r="S123" s="218"/>
      <c r="T123" s="220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1" t="s">
        <v>79</v>
      </c>
      <c r="AT123" s="222" t="s">
        <v>70</v>
      </c>
      <c r="AU123" s="222" t="s">
        <v>71</v>
      </c>
      <c r="AY123" s="221" t="s">
        <v>154</v>
      </c>
      <c r="BK123" s="223">
        <f>BK124</f>
        <v>0</v>
      </c>
    </row>
    <row r="124" s="12" customFormat="1" ht="22.8" customHeight="1">
      <c r="A124" s="12"/>
      <c r="B124" s="210"/>
      <c r="C124" s="211"/>
      <c r="D124" s="212" t="s">
        <v>70</v>
      </c>
      <c r="E124" s="224" t="s">
        <v>185</v>
      </c>
      <c r="F124" s="224" t="s">
        <v>199</v>
      </c>
      <c r="G124" s="211"/>
      <c r="H124" s="211"/>
      <c r="I124" s="214"/>
      <c r="J124" s="225">
        <f>BK124</f>
        <v>0</v>
      </c>
      <c r="K124" s="211"/>
      <c r="L124" s="216"/>
      <c r="M124" s="217"/>
      <c r="N124" s="218"/>
      <c r="O124" s="218"/>
      <c r="P124" s="219">
        <f>SUM(P125:P131)</f>
        <v>0</v>
      </c>
      <c r="Q124" s="218"/>
      <c r="R124" s="219">
        <f>SUM(R125:R131)</f>
        <v>0</v>
      </c>
      <c r="S124" s="218"/>
      <c r="T124" s="220">
        <f>SUM(T125:T131)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1" t="s">
        <v>79</v>
      </c>
      <c r="AT124" s="222" t="s">
        <v>70</v>
      </c>
      <c r="AU124" s="222" t="s">
        <v>79</v>
      </c>
      <c r="AY124" s="221" t="s">
        <v>154</v>
      </c>
      <c r="BK124" s="223">
        <f>SUM(BK125:BK131)</f>
        <v>0</v>
      </c>
    </row>
    <row r="125" s="2" customFormat="1" ht="24.15" customHeight="1">
      <c r="A125" s="35"/>
      <c r="B125" s="36"/>
      <c r="C125" s="226" t="s">
        <v>79</v>
      </c>
      <c r="D125" s="226" t="s">
        <v>156</v>
      </c>
      <c r="E125" s="227" t="s">
        <v>1252</v>
      </c>
      <c r="F125" s="228" t="s">
        <v>1253</v>
      </c>
      <c r="G125" s="229" t="s">
        <v>1140</v>
      </c>
      <c r="H125" s="230">
        <v>310</v>
      </c>
      <c r="I125" s="231"/>
      <c r="J125" s="230">
        <f>ROUND(I125*H125,3)</f>
        <v>0</v>
      </c>
      <c r="K125" s="232"/>
      <c r="L125" s="41"/>
      <c r="M125" s="233" t="s">
        <v>1</v>
      </c>
      <c r="N125" s="234" t="s">
        <v>37</v>
      </c>
      <c r="O125" s="94"/>
      <c r="P125" s="235">
        <f>O125*H125</f>
        <v>0</v>
      </c>
      <c r="Q125" s="235">
        <v>0</v>
      </c>
      <c r="R125" s="235">
        <f>Q125*H125</f>
        <v>0</v>
      </c>
      <c r="S125" s="235">
        <v>0</v>
      </c>
      <c r="T125" s="236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37" t="s">
        <v>160</v>
      </c>
      <c r="AT125" s="237" t="s">
        <v>156</v>
      </c>
      <c r="AU125" s="237" t="s">
        <v>161</v>
      </c>
      <c r="AY125" s="14" t="s">
        <v>154</v>
      </c>
      <c r="BE125" s="238">
        <f>IF(N125="základná",J125,0)</f>
        <v>0</v>
      </c>
      <c r="BF125" s="238">
        <f>IF(N125="znížená",J125,0)</f>
        <v>0</v>
      </c>
      <c r="BG125" s="238">
        <f>IF(N125="zákl. prenesená",J125,0)</f>
        <v>0</v>
      </c>
      <c r="BH125" s="238">
        <f>IF(N125="zníž. prenesená",J125,0)</f>
        <v>0</v>
      </c>
      <c r="BI125" s="238">
        <f>IF(N125="nulová",J125,0)</f>
        <v>0</v>
      </c>
      <c r="BJ125" s="14" t="s">
        <v>161</v>
      </c>
      <c r="BK125" s="239">
        <f>ROUND(I125*H125,3)</f>
        <v>0</v>
      </c>
      <c r="BL125" s="14" t="s">
        <v>160</v>
      </c>
      <c r="BM125" s="237" t="s">
        <v>161</v>
      </c>
    </row>
    <row r="126" s="2" customFormat="1" ht="24.15" customHeight="1">
      <c r="A126" s="35"/>
      <c r="B126" s="36"/>
      <c r="C126" s="226" t="s">
        <v>161</v>
      </c>
      <c r="D126" s="226" t="s">
        <v>156</v>
      </c>
      <c r="E126" s="227" t="s">
        <v>1138</v>
      </c>
      <c r="F126" s="228" t="s">
        <v>1139</v>
      </c>
      <c r="G126" s="229" t="s">
        <v>1140</v>
      </c>
      <c r="H126" s="230">
        <v>170</v>
      </c>
      <c r="I126" s="231"/>
      <c r="J126" s="230">
        <f>ROUND(I126*H126,3)</f>
        <v>0</v>
      </c>
      <c r="K126" s="232"/>
      <c r="L126" s="41"/>
      <c r="M126" s="233" t="s">
        <v>1</v>
      </c>
      <c r="N126" s="234" t="s">
        <v>37</v>
      </c>
      <c r="O126" s="94"/>
      <c r="P126" s="235">
        <f>O126*H126</f>
        <v>0</v>
      </c>
      <c r="Q126" s="235">
        <v>0</v>
      </c>
      <c r="R126" s="235">
        <f>Q126*H126</f>
        <v>0</v>
      </c>
      <c r="S126" s="235">
        <v>0</v>
      </c>
      <c r="T126" s="236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37" t="s">
        <v>160</v>
      </c>
      <c r="AT126" s="237" t="s">
        <v>156</v>
      </c>
      <c r="AU126" s="237" t="s">
        <v>161</v>
      </c>
      <c r="AY126" s="14" t="s">
        <v>154</v>
      </c>
      <c r="BE126" s="238">
        <f>IF(N126="základná",J126,0)</f>
        <v>0</v>
      </c>
      <c r="BF126" s="238">
        <f>IF(N126="znížená",J126,0)</f>
        <v>0</v>
      </c>
      <c r="BG126" s="238">
        <f>IF(N126="zákl. prenesená",J126,0)</f>
        <v>0</v>
      </c>
      <c r="BH126" s="238">
        <f>IF(N126="zníž. prenesená",J126,0)</f>
        <v>0</v>
      </c>
      <c r="BI126" s="238">
        <f>IF(N126="nulová",J126,0)</f>
        <v>0</v>
      </c>
      <c r="BJ126" s="14" t="s">
        <v>161</v>
      </c>
      <c r="BK126" s="239">
        <f>ROUND(I126*H126,3)</f>
        <v>0</v>
      </c>
      <c r="BL126" s="14" t="s">
        <v>160</v>
      </c>
      <c r="BM126" s="237" t="s">
        <v>160</v>
      </c>
    </row>
    <row r="127" s="2" customFormat="1" ht="33" customHeight="1">
      <c r="A127" s="35"/>
      <c r="B127" s="36"/>
      <c r="C127" s="226" t="s">
        <v>164</v>
      </c>
      <c r="D127" s="226" t="s">
        <v>156</v>
      </c>
      <c r="E127" s="227" t="s">
        <v>1254</v>
      </c>
      <c r="F127" s="228" t="s">
        <v>1255</v>
      </c>
      <c r="G127" s="229" t="s">
        <v>262</v>
      </c>
      <c r="H127" s="230">
        <v>67</v>
      </c>
      <c r="I127" s="231"/>
      <c r="J127" s="230">
        <f>ROUND(I127*H127,3)</f>
        <v>0</v>
      </c>
      <c r="K127" s="232"/>
      <c r="L127" s="41"/>
      <c r="M127" s="233" t="s">
        <v>1</v>
      </c>
      <c r="N127" s="234" t="s">
        <v>37</v>
      </c>
      <c r="O127" s="94"/>
      <c r="P127" s="235">
        <f>O127*H127</f>
        <v>0</v>
      </c>
      <c r="Q127" s="235">
        <v>0</v>
      </c>
      <c r="R127" s="235">
        <f>Q127*H127</f>
        <v>0</v>
      </c>
      <c r="S127" s="235">
        <v>0</v>
      </c>
      <c r="T127" s="236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7" t="s">
        <v>160</v>
      </c>
      <c r="AT127" s="237" t="s">
        <v>156</v>
      </c>
      <c r="AU127" s="237" t="s">
        <v>161</v>
      </c>
      <c r="AY127" s="14" t="s">
        <v>154</v>
      </c>
      <c r="BE127" s="238">
        <f>IF(N127="základná",J127,0)</f>
        <v>0</v>
      </c>
      <c r="BF127" s="238">
        <f>IF(N127="znížená",J127,0)</f>
        <v>0</v>
      </c>
      <c r="BG127" s="238">
        <f>IF(N127="zákl. prenesená",J127,0)</f>
        <v>0</v>
      </c>
      <c r="BH127" s="238">
        <f>IF(N127="zníž. prenesená",J127,0)</f>
        <v>0</v>
      </c>
      <c r="BI127" s="238">
        <f>IF(N127="nulová",J127,0)</f>
        <v>0</v>
      </c>
      <c r="BJ127" s="14" t="s">
        <v>161</v>
      </c>
      <c r="BK127" s="239">
        <f>ROUND(I127*H127,3)</f>
        <v>0</v>
      </c>
      <c r="BL127" s="14" t="s">
        <v>160</v>
      </c>
      <c r="BM127" s="237" t="s">
        <v>168</v>
      </c>
    </row>
    <row r="128" s="2" customFormat="1" ht="33" customHeight="1">
      <c r="A128" s="35"/>
      <c r="B128" s="36"/>
      <c r="C128" s="226" t="s">
        <v>160</v>
      </c>
      <c r="D128" s="226" t="s">
        <v>156</v>
      </c>
      <c r="E128" s="227" t="s">
        <v>1256</v>
      </c>
      <c r="F128" s="228" t="s">
        <v>1257</v>
      </c>
      <c r="G128" s="229" t="s">
        <v>262</v>
      </c>
      <c r="H128" s="230">
        <v>6</v>
      </c>
      <c r="I128" s="231"/>
      <c r="J128" s="230">
        <f>ROUND(I128*H128,3)</f>
        <v>0</v>
      </c>
      <c r="K128" s="232"/>
      <c r="L128" s="41"/>
      <c r="M128" s="233" t="s">
        <v>1</v>
      </c>
      <c r="N128" s="234" t="s">
        <v>37</v>
      </c>
      <c r="O128" s="94"/>
      <c r="P128" s="235">
        <f>O128*H128</f>
        <v>0</v>
      </c>
      <c r="Q128" s="235">
        <v>0</v>
      </c>
      <c r="R128" s="235">
        <f>Q128*H128</f>
        <v>0</v>
      </c>
      <c r="S128" s="235">
        <v>0</v>
      </c>
      <c r="T128" s="236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7" t="s">
        <v>160</v>
      </c>
      <c r="AT128" s="237" t="s">
        <v>156</v>
      </c>
      <c r="AU128" s="237" t="s">
        <v>161</v>
      </c>
      <c r="AY128" s="14" t="s">
        <v>154</v>
      </c>
      <c r="BE128" s="238">
        <f>IF(N128="základná",J128,0)</f>
        <v>0</v>
      </c>
      <c r="BF128" s="238">
        <f>IF(N128="znížená",J128,0)</f>
        <v>0</v>
      </c>
      <c r="BG128" s="238">
        <f>IF(N128="zákl. prenesená",J128,0)</f>
        <v>0</v>
      </c>
      <c r="BH128" s="238">
        <f>IF(N128="zníž. prenesená",J128,0)</f>
        <v>0</v>
      </c>
      <c r="BI128" s="238">
        <f>IF(N128="nulová",J128,0)</f>
        <v>0</v>
      </c>
      <c r="BJ128" s="14" t="s">
        <v>161</v>
      </c>
      <c r="BK128" s="239">
        <f>ROUND(I128*H128,3)</f>
        <v>0</v>
      </c>
      <c r="BL128" s="14" t="s">
        <v>160</v>
      </c>
      <c r="BM128" s="237" t="s">
        <v>171</v>
      </c>
    </row>
    <row r="129" s="2" customFormat="1" ht="33" customHeight="1">
      <c r="A129" s="35"/>
      <c r="B129" s="36"/>
      <c r="C129" s="226" t="s">
        <v>172</v>
      </c>
      <c r="D129" s="226" t="s">
        <v>156</v>
      </c>
      <c r="E129" s="227" t="s">
        <v>1145</v>
      </c>
      <c r="F129" s="228" t="s">
        <v>1146</v>
      </c>
      <c r="G129" s="229" t="s">
        <v>309</v>
      </c>
      <c r="H129" s="230">
        <v>320</v>
      </c>
      <c r="I129" s="231"/>
      <c r="J129" s="230">
        <f>ROUND(I129*H129,3)</f>
        <v>0</v>
      </c>
      <c r="K129" s="232"/>
      <c r="L129" s="41"/>
      <c r="M129" s="233" t="s">
        <v>1</v>
      </c>
      <c r="N129" s="234" t="s">
        <v>37</v>
      </c>
      <c r="O129" s="94"/>
      <c r="P129" s="235">
        <f>O129*H129</f>
        <v>0</v>
      </c>
      <c r="Q129" s="235">
        <v>0</v>
      </c>
      <c r="R129" s="235">
        <f>Q129*H129</f>
        <v>0</v>
      </c>
      <c r="S129" s="235">
        <v>0</v>
      </c>
      <c r="T129" s="236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7" t="s">
        <v>160</v>
      </c>
      <c r="AT129" s="237" t="s">
        <v>156</v>
      </c>
      <c r="AU129" s="237" t="s">
        <v>161</v>
      </c>
      <c r="AY129" s="14" t="s">
        <v>154</v>
      </c>
      <c r="BE129" s="238">
        <f>IF(N129="základná",J129,0)</f>
        <v>0</v>
      </c>
      <c r="BF129" s="238">
        <f>IF(N129="znížená",J129,0)</f>
        <v>0</v>
      </c>
      <c r="BG129" s="238">
        <f>IF(N129="zákl. prenesená",J129,0)</f>
        <v>0</v>
      </c>
      <c r="BH129" s="238">
        <f>IF(N129="zníž. prenesená",J129,0)</f>
        <v>0</v>
      </c>
      <c r="BI129" s="238">
        <f>IF(N129="nulová",J129,0)</f>
        <v>0</v>
      </c>
      <c r="BJ129" s="14" t="s">
        <v>161</v>
      </c>
      <c r="BK129" s="239">
        <f>ROUND(I129*H129,3)</f>
        <v>0</v>
      </c>
      <c r="BL129" s="14" t="s">
        <v>160</v>
      </c>
      <c r="BM129" s="237" t="s">
        <v>112</v>
      </c>
    </row>
    <row r="130" s="2" customFormat="1" ht="16.5" customHeight="1">
      <c r="A130" s="35"/>
      <c r="B130" s="36"/>
      <c r="C130" s="240" t="s">
        <v>168</v>
      </c>
      <c r="D130" s="240" t="s">
        <v>195</v>
      </c>
      <c r="E130" s="241" t="s">
        <v>1147</v>
      </c>
      <c r="F130" s="242" t="s">
        <v>1148</v>
      </c>
      <c r="G130" s="243" t="s">
        <v>262</v>
      </c>
      <c r="H130" s="244">
        <v>4.9340000000000002</v>
      </c>
      <c r="I130" s="245"/>
      <c r="J130" s="244">
        <f>ROUND(I130*H130,3)</f>
        <v>0</v>
      </c>
      <c r="K130" s="246"/>
      <c r="L130" s="247"/>
      <c r="M130" s="248" t="s">
        <v>1</v>
      </c>
      <c r="N130" s="249" t="s">
        <v>37</v>
      </c>
      <c r="O130" s="94"/>
      <c r="P130" s="235">
        <f>O130*H130</f>
        <v>0</v>
      </c>
      <c r="Q130" s="235">
        <v>0</v>
      </c>
      <c r="R130" s="235">
        <f>Q130*H130</f>
        <v>0</v>
      </c>
      <c r="S130" s="235">
        <v>0</v>
      </c>
      <c r="T130" s="236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7" t="s">
        <v>171</v>
      </c>
      <c r="AT130" s="237" t="s">
        <v>195</v>
      </c>
      <c r="AU130" s="237" t="s">
        <v>161</v>
      </c>
      <c r="AY130" s="14" t="s">
        <v>154</v>
      </c>
      <c r="BE130" s="238">
        <f>IF(N130="základná",J130,0)</f>
        <v>0</v>
      </c>
      <c r="BF130" s="238">
        <f>IF(N130="znížená",J130,0)</f>
        <v>0</v>
      </c>
      <c r="BG130" s="238">
        <f>IF(N130="zákl. prenesená",J130,0)</f>
        <v>0</v>
      </c>
      <c r="BH130" s="238">
        <f>IF(N130="zníž. prenesená",J130,0)</f>
        <v>0</v>
      </c>
      <c r="BI130" s="238">
        <f>IF(N130="nulová",J130,0)</f>
        <v>0</v>
      </c>
      <c r="BJ130" s="14" t="s">
        <v>161</v>
      </c>
      <c r="BK130" s="239">
        <f>ROUND(I130*H130,3)</f>
        <v>0</v>
      </c>
      <c r="BL130" s="14" t="s">
        <v>160</v>
      </c>
      <c r="BM130" s="237" t="s">
        <v>177</v>
      </c>
    </row>
    <row r="131" s="2" customFormat="1" ht="33" customHeight="1">
      <c r="A131" s="35"/>
      <c r="B131" s="36"/>
      <c r="C131" s="226" t="s">
        <v>178</v>
      </c>
      <c r="D131" s="226" t="s">
        <v>156</v>
      </c>
      <c r="E131" s="227" t="s">
        <v>1258</v>
      </c>
      <c r="F131" s="228" t="s">
        <v>1259</v>
      </c>
      <c r="G131" s="229" t="s">
        <v>309</v>
      </c>
      <c r="H131" s="230">
        <v>325</v>
      </c>
      <c r="I131" s="231"/>
      <c r="J131" s="230">
        <f>ROUND(I131*H131,3)</f>
        <v>0</v>
      </c>
      <c r="K131" s="232"/>
      <c r="L131" s="41"/>
      <c r="M131" s="233" t="s">
        <v>1</v>
      </c>
      <c r="N131" s="234" t="s">
        <v>37</v>
      </c>
      <c r="O131" s="94"/>
      <c r="P131" s="235">
        <f>O131*H131</f>
        <v>0</v>
      </c>
      <c r="Q131" s="235">
        <v>0</v>
      </c>
      <c r="R131" s="235">
        <f>Q131*H131</f>
        <v>0</v>
      </c>
      <c r="S131" s="235">
        <v>0</v>
      </c>
      <c r="T131" s="236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7" t="s">
        <v>160</v>
      </c>
      <c r="AT131" s="237" t="s">
        <v>156</v>
      </c>
      <c r="AU131" s="237" t="s">
        <v>161</v>
      </c>
      <c r="AY131" s="14" t="s">
        <v>154</v>
      </c>
      <c r="BE131" s="238">
        <f>IF(N131="základná",J131,0)</f>
        <v>0</v>
      </c>
      <c r="BF131" s="238">
        <f>IF(N131="znížená",J131,0)</f>
        <v>0</v>
      </c>
      <c r="BG131" s="238">
        <f>IF(N131="zákl. prenesená",J131,0)</f>
        <v>0</v>
      </c>
      <c r="BH131" s="238">
        <f>IF(N131="zníž. prenesená",J131,0)</f>
        <v>0</v>
      </c>
      <c r="BI131" s="238">
        <f>IF(N131="nulová",J131,0)</f>
        <v>0</v>
      </c>
      <c r="BJ131" s="14" t="s">
        <v>161</v>
      </c>
      <c r="BK131" s="239">
        <f>ROUND(I131*H131,3)</f>
        <v>0</v>
      </c>
      <c r="BL131" s="14" t="s">
        <v>160</v>
      </c>
      <c r="BM131" s="237" t="s">
        <v>181</v>
      </c>
    </row>
    <row r="132" s="12" customFormat="1" ht="25.92" customHeight="1">
      <c r="A132" s="12"/>
      <c r="B132" s="210"/>
      <c r="C132" s="211"/>
      <c r="D132" s="212" t="s">
        <v>70</v>
      </c>
      <c r="E132" s="213" t="s">
        <v>195</v>
      </c>
      <c r="F132" s="213" t="s">
        <v>1118</v>
      </c>
      <c r="G132" s="211"/>
      <c r="H132" s="211"/>
      <c r="I132" s="214"/>
      <c r="J132" s="215">
        <f>BK132</f>
        <v>0</v>
      </c>
      <c r="K132" s="211"/>
      <c r="L132" s="216"/>
      <c r="M132" s="217"/>
      <c r="N132" s="218"/>
      <c r="O132" s="218"/>
      <c r="P132" s="219">
        <f>P133+P199</f>
        <v>0</v>
      </c>
      <c r="Q132" s="218"/>
      <c r="R132" s="219">
        <f>R133+R199</f>
        <v>0</v>
      </c>
      <c r="S132" s="218"/>
      <c r="T132" s="220">
        <f>T133+T199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1" t="s">
        <v>164</v>
      </c>
      <c r="AT132" s="222" t="s">
        <v>70</v>
      </c>
      <c r="AU132" s="222" t="s">
        <v>71</v>
      </c>
      <c r="AY132" s="221" t="s">
        <v>154</v>
      </c>
      <c r="BK132" s="223">
        <f>BK133+BK199</f>
        <v>0</v>
      </c>
    </row>
    <row r="133" s="12" customFormat="1" ht="22.8" customHeight="1">
      <c r="A133" s="12"/>
      <c r="B133" s="210"/>
      <c r="C133" s="211"/>
      <c r="D133" s="212" t="s">
        <v>70</v>
      </c>
      <c r="E133" s="224" t="s">
        <v>1149</v>
      </c>
      <c r="F133" s="224" t="s">
        <v>1150</v>
      </c>
      <c r="G133" s="211"/>
      <c r="H133" s="211"/>
      <c r="I133" s="214"/>
      <c r="J133" s="225">
        <f>BK133</f>
        <v>0</v>
      </c>
      <c r="K133" s="211"/>
      <c r="L133" s="216"/>
      <c r="M133" s="217"/>
      <c r="N133" s="218"/>
      <c r="O133" s="218"/>
      <c r="P133" s="219">
        <f>SUM(P134:P198)</f>
        <v>0</v>
      </c>
      <c r="Q133" s="218"/>
      <c r="R133" s="219">
        <f>SUM(R134:R198)</f>
        <v>0</v>
      </c>
      <c r="S133" s="218"/>
      <c r="T133" s="220">
        <f>SUM(T134:T198)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1" t="s">
        <v>164</v>
      </c>
      <c r="AT133" s="222" t="s">
        <v>70</v>
      </c>
      <c r="AU133" s="222" t="s">
        <v>79</v>
      </c>
      <c r="AY133" s="221" t="s">
        <v>154</v>
      </c>
      <c r="BK133" s="223">
        <f>SUM(BK134:BK198)</f>
        <v>0</v>
      </c>
    </row>
    <row r="134" s="2" customFormat="1" ht="24.15" customHeight="1">
      <c r="A134" s="35"/>
      <c r="B134" s="36"/>
      <c r="C134" s="226" t="s">
        <v>171</v>
      </c>
      <c r="D134" s="226" t="s">
        <v>156</v>
      </c>
      <c r="E134" s="227" t="s">
        <v>1260</v>
      </c>
      <c r="F134" s="228" t="s">
        <v>1261</v>
      </c>
      <c r="G134" s="229" t="s">
        <v>309</v>
      </c>
      <c r="H134" s="230">
        <v>380</v>
      </c>
      <c r="I134" s="231"/>
      <c r="J134" s="230">
        <f>ROUND(I134*H134,3)</f>
        <v>0</v>
      </c>
      <c r="K134" s="232"/>
      <c r="L134" s="41"/>
      <c r="M134" s="233" t="s">
        <v>1</v>
      </c>
      <c r="N134" s="234" t="s">
        <v>37</v>
      </c>
      <c r="O134" s="94"/>
      <c r="P134" s="235">
        <f>O134*H134</f>
        <v>0</v>
      </c>
      <c r="Q134" s="235">
        <v>0</v>
      </c>
      <c r="R134" s="235">
        <f>Q134*H134</f>
        <v>0</v>
      </c>
      <c r="S134" s="235">
        <v>0</v>
      </c>
      <c r="T134" s="236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7" t="s">
        <v>270</v>
      </c>
      <c r="AT134" s="237" t="s">
        <v>156</v>
      </c>
      <c r="AU134" s="237" t="s">
        <v>161</v>
      </c>
      <c r="AY134" s="14" t="s">
        <v>154</v>
      </c>
      <c r="BE134" s="238">
        <f>IF(N134="základná",J134,0)</f>
        <v>0</v>
      </c>
      <c r="BF134" s="238">
        <f>IF(N134="znížená",J134,0)</f>
        <v>0</v>
      </c>
      <c r="BG134" s="238">
        <f>IF(N134="zákl. prenesená",J134,0)</f>
        <v>0</v>
      </c>
      <c r="BH134" s="238">
        <f>IF(N134="zníž. prenesená",J134,0)</f>
        <v>0</v>
      </c>
      <c r="BI134" s="238">
        <f>IF(N134="nulová",J134,0)</f>
        <v>0</v>
      </c>
      <c r="BJ134" s="14" t="s">
        <v>161</v>
      </c>
      <c r="BK134" s="239">
        <f>ROUND(I134*H134,3)</f>
        <v>0</v>
      </c>
      <c r="BL134" s="14" t="s">
        <v>270</v>
      </c>
      <c r="BM134" s="237" t="s">
        <v>184</v>
      </c>
    </row>
    <row r="135" s="2" customFormat="1" ht="24.15" customHeight="1">
      <c r="A135" s="35"/>
      <c r="B135" s="36"/>
      <c r="C135" s="240" t="s">
        <v>185</v>
      </c>
      <c r="D135" s="240" t="s">
        <v>195</v>
      </c>
      <c r="E135" s="241" t="s">
        <v>1262</v>
      </c>
      <c r="F135" s="242" t="s">
        <v>1263</v>
      </c>
      <c r="G135" s="243" t="s">
        <v>309</v>
      </c>
      <c r="H135" s="244">
        <v>380</v>
      </c>
      <c r="I135" s="245"/>
      <c r="J135" s="244">
        <f>ROUND(I135*H135,3)</f>
        <v>0</v>
      </c>
      <c r="K135" s="246"/>
      <c r="L135" s="247"/>
      <c r="M135" s="248" t="s">
        <v>1</v>
      </c>
      <c r="N135" s="249" t="s">
        <v>37</v>
      </c>
      <c r="O135" s="94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6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7" t="s">
        <v>790</v>
      </c>
      <c r="AT135" s="237" t="s">
        <v>195</v>
      </c>
      <c r="AU135" s="237" t="s">
        <v>161</v>
      </c>
      <c r="AY135" s="14" t="s">
        <v>154</v>
      </c>
      <c r="BE135" s="238">
        <f>IF(N135="základná",J135,0)</f>
        <v>0</v>
      </c>
      <c r="BF135" s="238">
        <f>IF(N135="znížená",J135,0)</f>
        <v>0</v>
      </c>
      <c r="BG135" s="238">
        <f>IF(N135="zákl. prenesená",J135,0)</f>
        <v>0</v>
      </c>
      <c r="BH135" s="238">
        <f>IF(N135="zníž. prenesená",J135,0)</f>
        <v>0</v>
      </c>
      <c r="BI135" s="238">
        <f>IF(N135="nulová",J135,0)</f>
        <v>0</v>
      </c>
      <c r="BJ135" s="14" t="s">
        <v>161</v>
      </c>
      <c r="BK135" s="239">
        <f>ROUND(I135*H135,3)</f>
        <v>0</v>
      </c>
      <c r="BL135" s="14" t="s">
        <v>270</v>
      </c>
      <c r="BM135" s="237" t="s">
        <v>188</v>
      </c>
    </row>
    <row r="136" s="2" customFormat="1" ht="21.75" customHeight="1">
      <c r="A136" s="35"/>
      <c r="B136" s="36"/>
      <c r="C136" s="226" t="s">
        <v>112</v>
      </c>
      <c r="D136" s="226" t="s">
        <v>156</v>
      </c>
      <c r="E136" s="227" t="s">
        <v>1155</v>
      </c>
      <c r="F136" s="228" t="s">
        <v>1156</v>
      </c>
      <c r="G136" s="229" t="s">
        <v>262</v>
      </c>
      <c r="H136" s="230">
        <v>67</v>
      </c>
      <c r="I136" s="231"/>
      <c r="J136" s="230">
        <f>ROUND(I136*H136,3)</f>
        <v>0</v>
      </c>
      <c r="K136" s="232"/>
      <c r="L136" s="41"/>
      <c r="M136" s="233" t="s">
        <v>1</v>
      </c>
      <c r="N136" s="234" t="s">
        <v>37</v>
      </c>
      <c r="O136" s="94"/>
      <c r="P136" s="235">
        <f>O136*H136</f>
        <v>0</v>
      </c>
      <c r="Q136" s="235">
        <v>0</v>
      </c>
      <c r="R136" s="235">
        <f>Q136*H136</f>
        <v>0</v>
      </c>
      <c r="S136" s="235">
        <v>0</v>
      </c>
      <c r="T136" s="236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7" t="s">
        <v>270</v>
      </c>
      <c r="AT136" s="237" t="s">
        <v>156</v>
      </c>
      <c r="AU136" s="237" t="s">
        <v>161</v>
      </c>
      <c r="AY136" s="14" t="s">
        <v>154</v>
      </c>
      <c r="BE136" s="238">
        <f>IF(N136="základná",J136,0)</f>
        <v>0</v>
      </c>
      <c r="BF136" s="238">
        <f>IF(N136="znížená",J136,0)</f>
        <v>0</v>
      </c>
      <c r="BG136" s="238">
        <f>IF(N136="zákl. prenesená",J136,0)</f>
        <v>0</v>
      </c>
      <c r="BH136" s="238">
        <f>IF(N136="zníž. prenesená",J136,0)</f>
        <v>0</v>
      </c>
      <c r="BI136" s="238">
        <f>IF(N136="nulová",J136,0)</f>
        <v>0</v>
      </c>
      <c r="BJ136" s="14" t="s">
        <v>161</v>
      </c>
      <c r="BK136" s="239">
        <f>ROUND(I136*H136,3)</f>
        <v>0</v>
      </c>
      <c r="BL136" s="14" t="s">
        <v>270</v>
      </c>
      <c r="BM136" s="237" t="s">
        <v>7</v>
      </c>
    </row>
    <row r="137" s="2" customFormat="1" ht="21.75" customHeight="1">
      <c r="A137" s="35"/>
      <c r="B137" s="36"/>
      <c r="C137" s="240" t="s">
        <v>115</v>
      </c>
      <c r="D137" s="240" t="s">
        <v>195</v>
      </c>
      <c r="E137" s="241" t="s">
        <v>1157</v>
      </c>
      <c r="F137" s="242" t="s">
        <v>1158</v>
      </c>
      <c r="G137" s="243" t="s">
        <v>262</v>
      </c>
      <c r="H137" s="244">
        <v>46</v>
      </c>
      <c r="I137" s="245"/>
      <c r="J137" s="244">
        <f>ROUND(I137*H137,3)</f>
        <v>0</v>
      </c>
      <c r="K137" s="246"/>
      <c r="L137" s="247"/>
      <c r="M137" s="248" t="s">
        <v>1</v>
      </c>
      <c r="N137" s="249" t="s">
        <v>37</v>
      </c>
      <c r="O137" s="94"/>
      <c r="P137" s="235">
        <f>O137*H137</f>
        <v>0</v>
      </c>
      <c r="Q137" s="235">
        <v>0</v>
      </c>
      <c r="R137" s="235">
        <f>Q137*H137</f>
        <v>0</v>
      </c>
      <c r="S137" s="235">
        <v>0</v>
      </c>
      <c r="T137" s="236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7" t="s">
        <v>790</v>
      </c>
      <c r="AT137" s="237" t="s">
        <v>195</v>
      </c>
      <c r="AU137" s="237" t="s">
        <v>161</v>
      </c>
      <c r="AY137" s="14" t="s">
        <v>154</v>
      </c>
      <c r="BE137" s="238">
        <f>IF(N137="základná",J137,0)</f>
        <v>0</v>
      </c>
      <c r="BF137" s="238">
        <f>IF(N137="znížená",J137,0)</f>
        <v>0</v>
      </c>
      <c r="BG137" s="238">
        <f>IF(N137="zákl. prenesená",J137,0)</f>
        <v>0</v>
      </c>
      <c r="BH137" s="238">
        <f>IF(N137="zníž. prenesená",J137,0)</f>
        <v>0</v>
      </c>
      <c r="BI137" s="238">
        <f>IF(N137="nulová",J137,0)</f>
        <v>0</v>
      </c>
      <c r="BJ137" s="14" t="s">
        <v>161</v>
      </c>
      <c r="BK137" s="239">
        <f>ROUND(I137*H137,3)</f>
        <v>0</v>
      </c>
      <c r="BL137" s="14" t="s">
        <v>270</v>
      </c>
      <c r="BM137" s="237" t="s">
        <v>194</v>
      </c>
    </row>
    <row r="138" s="2" customFormat="1" ht="24.15" customHeight="1">
      <c r="A138" s="35"/>
      <c r="B138" s="36"/>
      <c r="C138" s="240" t="s">
        <v>177</v>
      </c>
      <c r="D138" s="240" t="s">
        <v>195</v>
      </c>
      <c r="E138" s="241" t="s">
        <v>1159</v>
      </c>
      <c r="F138" s="242" t="s">
        <v>1160</v>
      </c>
      <c r="G138" s="243" t="s">
        <v>262</v>
      </c>
      <c r="H138" s="244">
        <v>21</v>
      </c>
      <c r="I138" s="245"/>
      <c r="J138" s="244">
        <f>ROUND(I138*H138,3)</f>
        <v>0</v>
      </c>
      <c r="K138" s="246"/>
      <c r="L138" s="247"/>
      <c r="M138" s="248" t="s">
        <v>1</v>
      </c>
      <c r="N138" s="249" t="s">
        <v>37</v>
      </c>
      <c r="O138" s="94"/>
      <c r="P138" s="235">
        <f>O138*H138</f>
        <v>0</v>
      </c>
      <c r="Q138" s="235">
        <v>0</v>
      </c>
      <c r="R138" s="235">
        <f>Q138*H138</f>
        <v>0</v>
      </c>
      <c r="S138" s="235">
        <v>0</v>
      </c>
      <c r="T138" s="236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7" t="s">
        <v>790</v>
      </c>
      <c r="AT138" s="237" t="s">
        <v>195</v>
      </c>
      <c r="AU138" s="237" t="s">
        <v>161</v>
      </c>
      <c r="AY138" s="14" t="s">
        <v>154</v>
      </c>
      <c r="BE138" s="238">
        <f>IF(N138="základná",J138,0)</f>
        <v>0</v>
      </c>
      <c r="BF138" s="238">
        <f>IF(N138="znížená",J138,0)</f>
        <v>0</v>
      </c>
      <c r="BG138" s="238">
        <f>IF(N138="zákl. prenesená",J138,0)</f>
        <v>0</v>
      </c>
      <c r="BH138" s="238">
        <f>IF(N138="zníž. prenesená",J138,0)</f>
        <v>0</v>
      </c>
      <c r="BI138" s="238">
        <f>IF(N138="nulová",J138,0)</f>
        <v>0</v>
      </c>
      <c r="BJ138" s="14" t="s">
        <v>161</v>
      </c>
      <c r="BK138" s="239">
        <f>ROUND(I138*H138,3)</f>
        <v>0</v>
      </c>
      <c r="BL138" s="14" t="s">
        <v>270</v>
      </c>
      <c r="BM138" s="237" t="s">
        <v>198</v>
      </c>
    </row>
    <row r="139" s="2" customFormat="1" ht="21.75" customHeight="1">
      <c r="A139" s="35"/>
      <c r="B139" s="36"/>
      <c r="C139" s="226" t="s">
        <v>200</v>
      </c>
      <c r="D139" s="226" t="s">
        <v>156</v>
      </c>
      <c r="E139" s="227" t="s">
        <v>1264</v>
      </c>
      <c r="F139" s="228" t="s">
        <v>1265</v>
      </c>
      <c r="G139" s="229" t="s">
        <v>262</v>
      </c>
      <c r="H139" s="230">
        <v>1</v>
      </c>
      <c r="I139" s="231"/>
      <c r="J139" s="230">
        <f>ROUND(I139*H139,3)</f>
        <v>0</v>
      </c>
      <c r="K139" s="232"/>
      <c r="L139" s="41"/>
      <c r="M139" s="233" t="s">
        <v>1</v>
      </c>
      <c r="N139" s="234" t="s">
        <v>37</v>
      </c>
      <c r="O139" s="94"/>
      <c r="P139" s="235">
        <f>O139*H139</f>
        <v>0</v>
      </c>
      <c r="Q139" s="235">
        <v>0</v>
      </c>
      <c r="R139" s="235">
        <f>Q139*H139</f>
        <v>0</v>
      </c>
      <c r="S139" s="235">
        <v>0</v>
      </c>
      <c r="T139" s="236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7" t="s">
        <v>270</v>
      </c>
      <c r="AT139" s="237" t="s">
        <v>156</v>
      </c>
      <c r="AU139" s="237" t="s">
        <v>161</v>
      </c>
      <c r="AY139" s="14" t="s">
        <v>154</v>
      </c>
      <c r="BE139" s="238">
        <f>IF(N139="základná",J139,0)</f>
        <v>0</v>
      </c>
      <c r="BF139" s="238">
        <f>IF(N139="znížená",J139,0)</f>
        <v>0</v>
      </c>
      <c r="BG139" s="238">
        <f>IF(N139="zákl. prenesená",J139,0)</f>
        <v>0</v>
      </c>
      <c r="BH139" s="238">
        <f>IF(N139="zníž. prenesená",J139,0)</f>
        <v>0</v>
      </c>
      <c r="BI139" s="238">
        <f>IF(N139="nulová",J139,0)</f>
        <v>0</v>
      </c>
      <c r="BJ139" s="14" t="s">
        <v>161</v>
      </c>
      <c r="BK139" s="239">
        <f>ROUND(I139*H139,3)</f>
        <v>0</v>
      </c>
      <c r="BL139" s="14" t="s">
        <v>270</v>
      </c>
      <c r="BM139" s="237" t="s">
        <v>203</v>
      </c>
    </row>
    <row r="140" s="2" customFormat="1" ht="24.15" customHeight="1">
      <c r="A140" s="35"/>
      <c r="B140" s="36"/>
      <c r="C140" s="240" t="s">
        <v>181</v>
      </c>
      <c r="D140" s="240" t="s">
        <v>195</v>
      </c>
      <c r="E140" s="241" t="s">
        <v>1266</v>
      </c>
      <c r="F140" s="242" t="s">
        <v>1267</v>
      </c>
      <c r="G140" s="243" t="s">
        <v>262</v>
      </c>
      <c r="H140" s="244">
        <v>1</v>
      </c>
      <c r="I140" s="245"/>
      <c r="J140" s="244">
        <f>ROUND(I140*H140,3)</f>
        <v>0</v>
      </c>
      <c r="K140" s="246"/>
      <c r="L140" s="247"/>
      <c r="M140" s="248" t="s">
        <v>1</v>
      </c>
      <c r="N140" s="249" t="s">
        <v>37</v>
      </c>
      <c r="O140" s="94"/>
      <c r="P140" s="235">
        <f>O140*H140</f>
        <v>0</v>
      </c>
      <c r="Q140" s="235">
        <v>0</v>
      </c>
      <c r="R140" s="235">
        <f>Q140*H140</f>
        <v>0</v>
      </c>
      <c r="S140" s="235">
        <v>0</v>
      </c>
      <c r="T140" s="236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7" t="s">
        <v>790</v>
      </c>
      <c r="AT140" s="237" t="s">
        <v>195</v>
      </c>
      <c r="AU140" s="237" t="s">
        <v>161</v>
      </c>
      <c r="AY140" s="14" t="s">
        <v>154</v>
      </c>
      <c r="BE140" s="238">
        <f>IF(N140="základná",J140,0)</f>
        <v>0</v>
      </c>
      <c r="BF140" s="238">
        <f>IF(N140="znížená",J140,0)</f>
        <v>0</v>
      </c>
      <c r="BG140" s="238">
        <f>IF(N140="zákl. prenesená",J140,0)</f>
        <v>0</v>
      </c>
      <c r="BH140" s="238">
        <f>IF(N140="zníž. prenesená",J140,0)</f>
        <v>0</v>
      </c>
      <c r="BI140" s="238">
        <f>IF(N140="nulová",J140,0)</f>
        <v>0</v>
      </c>
      <c r="BJ140" s="14" t="s">
        <v>161</v>
      </c>
      <c r="BK140" s="239">
        <f>ROUND(I140*H140,3)</f>
        <v>0</v>
      </c>
      <c r="BL140" s="14" t="s">
        <v>270</v>
      </c>
      <c r="BM140" s="237" t="s">
        <v>206</v>
      </c>
    </row>
    <row r="141" s="2" customFormat="1" ht="24.15" customHeight="1">
      <c r="A141" s="35"/>
      <c r="B141" s="36"/>
      <c r="C141" s="226" t="s">
        <v>207</v>
      </c>
      <c r="D141" s="226" t="s">
        <v>156</v>
      </c>
      <c r="E141" s="227" t="s">
        <v>1161</v>
      </c>
      <c r="F141" s="228" t="s">
        <v>1162</v>
      </c>
      <c r="G141" s="229" t="s">
        <v>262</v>
      </c>
      <c r="H141" s="230">
        <v>21</v>
      </c>
      <c r="I141" s="231"/>
      <c r="J141" s="230">
        <f>ROUND(I141*H141,3)</f>
        <v>0</v>
      </c>
      <c r="K141" s="232"/>
      <c r="L141" s="41"/>
      <c r="M141" s="233" t="s">
        <v>1</v>
      </c>
      <c r="N141" s="234" t="s">
        <v>37</v>
      </c>
      <c r="O141" s="94"/>
      <c r="P141" s="235">
        <f>O141*H141</f>
        <v>0</v>
      </c>
      <c r="Q141" s="235">
        <v>0</v>
      </c>
      <c r="R141" s="235">
        <f>Q141*H141</f>
        <v>0</v>
      </c>
      <c r="S141" s="235">
        <v>0</v>
      </c>
      <c r="T141" s="236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7" t="s">
        <v>270</v>
      </c>
      <c r="AT141" s="237" t="s">
        <v>156</v>
      </c>
      <c r="AU141" s="237" t="s">
        <v>161</v>
      </c>
      <c r="AY141" s="14" t="s">
        <v>154</v>
      </c>
      <c r="BE141" s="238">
        <f>IF(N141="základná",J141,0)</f>
        <v>0</v>
      </c>
      <c r="BF141" s="238">
        <f>IF(N141="znížená",J141,0)</f>
        <v>0</v>
      </c>
      <c r="BG141" s="238">
        <f>IF(N141="zákl. prenesená",J141,0)</f>
        <v>0</v>
      </c>
      <c r="BH141" s="238">
        <f>IF(N141="zníž. prenesená",J141,0)</f>
        <v>0</v>
      </c>
      <c r="BI141" s="238">
        <f>IF(N141="nulová",J141,0)</f>
        <v>0</v>
      </c>
      <c r="BJ141" s="14" t="s">
        <v>161</v>
      </c>
      <c r="BK141" s="239">
        <f>ROUND(I141*H141,3)</f>
        <v>0</v>
      </c>
      <c r="BL141" s="14" t="s">
        <v>270</v>
      </c>
      <c r="BM141" s="237" t="s">
        <v>210</v>
      </c>
    </row>
    <row r="142" s="2" customFormat="1" ht="16.5" customHeight="1">
      <c r="A142" s="35"/>
      <c r="B142" s="36"/>
      <c r="C142" s="240" t="s">
        <v>184</v>
      </c>
      <c r="D142" s="240" t="s">
        <v>195</v>
      </c>
      <c r="E142" s="241" t="s">
        <v>1163</v>
      </c>
      <c r="F142" s="242" t="s">
        <v>1164</v>
      </c>
      <c r="G142" s="243" t="s">
        <v>262</v>
      </c>
      <c r="H142" s="244">
        <v>105</v>
      </c>
      <c r="I142" s="245"/>
      <c r="J142" s="244">
        <f>ROUND(I142*H142,3)</f>
        <v>0</v>
      </c>
      <c r="K142" s="246"/>
      <c r="L142" s="247"/>
      <c r="M142" s="248" t="s">
        <v>1</v>
      </c>
      <c r="N142" s="249" t="s">
        <v>37</v>
      </c>
      <c r="O142" s="94"/>
      <c r="P142" s="235">
        <f>O142*H142</f>
        <v>0</v>
      </c>
      <c r="Q142" s="235">
        <v>0</v>
      </c>
      <c r="R142" s="235">
        <f>Q142*H142</f>
        <v>0</v>
      </c>
      <c r="S142" s="235">
        <v>0</v>
      </c>
      <c r="T142" s="236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7" t="s">
        <v>790</v>
      </c>
      <c r="AT142" s="237" t="s">
        <v>195</v>
      </c>
      <c r="AU142" s="237" t="s">
        <v>161</v>
      </c>
      <c r="AY142" s="14" t="s">
        <v>154</v>
      </c>
      <c r="BE142" s="238">
        <f>IF(N142="základná",J142,0)</f>
        <v>0</v>
      </c>
      <c r="BF142" s="238">
        <f>IF(N142="znížená",J142,0)</f>
        <v>0</v>
      </c>
      <c r="BG142" s="238">
        <f>IF(N142="zákl. prenesená",J142,0)</f>
        <v>0</v>
      </c>
      <c r="BH142" s="238">
        <f>IF(N142="zníž. prenesená",J142,0)</f>
        <v>0</v>
      </c>
      <c r="BI142" s="238">
        <f>IF(N142="nulová",J142,0)</f>
        <v>0</v>
      </c>
      <c r="BJ142" s="14" t="s">
        <v>161</v>
      </c>
      <c r="BK142" s="239">
        <f>ROUND(I142*H142,3)</f>
        <v>0</v>
      </c>
      <c r="BL142" s="14" t="s">
        <v>270</v>
      </c>
      <c r="BM142" s="237" t="s">
        <v>213</v>
      </c>
    </row>
    <row r="143" s="2" customFormat="1" ht="24.15" customHeight="1">
      <c r="A143" s="35"/>
      <c r="B143" s="36"/>
      <c r="C143" s="226" t="s">
        <v>214</v>
      </c>
      <c r="D143" s="226" t="s">
        <v>156</v>
      </c>
      <c r="E143" s="227" t="s">
        <v>1169</v>
      </c>
      <c r="F143" s="228" t="s">
        <v>1170</v>
      </c>
      <c r="G143" s="229" t="s">
        <v>262</v>
      </c>
      <c r="H143" s="230">
        <v>304</v>
      </c>
      <c r="I143" s="231"/>
      <c r="J143" s="230">
        <f>ROUND(I143*H143,3)</f>
        <v>0</v>
      </c>
      <c r="K143" s="232"/>
      <c r="L143" s="41"/>
      <c r="M143" s="233" t="s">
        <v>1</v>
      </c>
      <c r="N143" s="234" t="s">
        <v>37</v>
      </c>
      <c r="O143" s="94"/>
      <c r="P143" s="235">
        <f>O143*H143</f>
        <v>0</v>
      </c>
      <c r="Q143" s="235">
        <v>0</v>
      </c>
      <c r="R143" s="235">
        <f>Q143*H143</f>
        <v>0</v>
      </c>
      <c r="S143" s="235">
        <v>0</v>
      </c>
      <c r="T143" s="236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7" t="s">
        <v>270</v>
      </c>
      <c r="AT143" s="237" t="s">
        <v>156</v>
      </c>
      <c r="AU143" s="237" t="s">
        <v>161</v>
      </c>
      <c r="AY143" s="14" t="s">
        <v>154</v>
      </c>
      <c r="BE143" s="238">
        <f>IF(N143="základná",J143,0)</f>
        <v>0</v>
      </c>
      <c r="BF143" s="238">
        <f>IF(N143="znížená",J143,0)</f>
        <v>0</v>
      </c>
      <c r="BG143" s="238">
        <f>IF(N143="zákl. prenesená",J143,0)</f>
        <v>0</v>
      </c>
      <c r="BH143" s="238">
        <f>IF(N143="zníž. prenesená",J143,0)</f>
        <v>0</v>
      </c>
      <c r="BI143" s="238">
        <f>IF(N143="nulová",J143,0)</f>
        <v>0</v>
      </c>
      <c r="BJ143" s="14" t="s">
        <v>161</v>
      </c>
      <c r="BK143" s="239">
        <f>ROUND(I143*H143,3)</f>
        <v>0</v>
      </c>
      <c r="BL143" s="14" t="s">
        <v>270</v>
      </c>
      <c r="BM143" s="237" t="s">
        <v>217</v>
      </c>
    </row>
    <row r="144" s="2" customFormat="1" ht="16.5" customHeight="1">
      <c r="A144" s="35"/>
      <c r="B144" s="36"/>
      <c r="C144" s="240" t="s">
        <v>188</v>
      </c>
      <c r="D144" s="240" t="s">
        <v>195</v>
      </c>
      <c r="E144" s="241" t="s">
        <v>1171</v>
      </c>
      <c r="F144" s="242" t="s">
        <v>1172</v>
      </c>
      <c r="G144" s="243" t="s">
        <v>262</v>
      </c>
      <c r="H144" s="244">
        <v>304</v>
      </c>
      <c r="I144" s="245"/>
      <c r="J144" s="244">
        <f>ROUND(I144*H144,3)</f>
        <v>0</v>
      </c>
      <c r="K144" s="246"/>
      <c r="L144" s="247"/>
      <c r="M144" s="248" t="s">
        <v>1</v>
      </c>
      <c r="N144" s="249" t="s">
        <v>37</v>
      </c>
      <c r="O144" s="94"/>
      <c r="P144" s="235">
        <f>O144*H144</f>
        <v>0</v>
      </c>
      <c r="Q144" s="235">
        <v>0</v>
      </c>
      <c r="R144" s="235">
        <f>Q144*H144</f>
        <v>0</v>
      </c>
      <c r="S144" s="235">
        <v>0</v>
      </c>
      <c r="T144" s="236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7" t="s">
        <v>790</v>
      </c>
      <c r="AT144" s="237" t="s">
        <v>195</v>
      </c>
      <c r="AU144" s="237" t="s">
        <v>161</v>
      </c>
      <c r="AY144" s="14" t="s">
        <v>154</v>
      </c>
      <c r="BE144" s="238">
        <f>IF(N144="základná",J144,0)</f>
        <v>0</v>
      </c>
      <c r="BF144" s="238">
        <f>IF(N144="znížená",J144,0)</f>
        <v>0</v>
      </c>
      <c r="BG144" s="238">
        <f>IF(N144="zákl. prenesená",J144,0)</f>
        <v>0</v>
      </c>
      <c r="BH144" s="238">
        <f>IF(N144="zníž. prenesená",J144,0)</f>
        <v>0</v>
      </c>
      <c r="BI144" s="238">
        <f>IF(N144="nulová",J144,0)</f>
        <v>0</v>
      </c>
      <c r="BJ144" s="14" t="s">
        <v>161</v>
      </c>
      <c r="BK144" s="239">
        <f>ROUND(I144*H144,3)</f>
        <v>0</v>
      </c>
      <c r="BL144" s="14" t="s">
        <v>270</v>
      </c>
      <c r="BM144" s="237" t="s">
        <v>220</v>
      </c>
    </row>
    <row r="145" s="2" customFormat="1" ht="24.15" customHeight="1">
      <c r="A145" s="35"/>
      <c r="B145" s="36"/>
      <c r="C145" s="226" t="s">
        <v>221</v>
      </c>
      <c r="D145" s="226" t="s">
        <v>156</v>
      </c>
      <c r="E145" s="227" t="s">
        <v>1187</v>
      </c>
      <c r="F145" s="228" t="s">
        <v>1188</v>
      </c>
      <c r="G145" s="229" t="s">
        <v>262</v>
      </c>
      <c r="H145" s="230">
        <v>23</v>
      </c>
      <c r="I145" s="231"/>
      <c r="J145" s="230">
        <f>ROUND(I145*H145,3)</f>
        <v>0</v>
      </c>
      <c r="K145" s="232"/>
      <c r="L145" s="41"/>
      <c r="M145" s="233" t="s">
        <v>1</v>
      </c>
      <c r="N145" s="234" t="s">
        <v>37</v>
      </c>
      <c r="O145" s="94"/>
      <c r="P145" s="235">
        <f>O145*H145</f>
        <v>0</v>
      </c>
      <c r="Q145" s="235">
        <v>0</v>
      </c>
      <c r="R145" s="235">
        <f>Q145*H145</f>
        <v>0</v>
      </c>
      <c r="S145" s="235">
        <v>0</v>
      </c>
      <c r="T145" s="236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7" t="s">
        <v>270</v>
      </c>
      <c r="AT145" s="237" t="s">
        <v>156</v>
      </c>
      <c r="AU145" s="237" t="s">
        <v>161</v>
      </c>
      <c r="AY145" s="14" t="s">
        <v>154</v>
      </c>
      <c r="BE145" s="238">
        <f>IF(N145="základná",J145,0)</f>
        <v>0</v>
      </c>
      <c r="BF145" s="238">
        <f>IF(N145="znížená",J145,0)</f>
        <v>0</v>
      </c>
      <c r="BG145" s="238">
        <f>IF(N145="zákl. prenesená",J145,0)</f>
        <v>0</v>
      </c>
      <c r="BH145" s="238">
        <f>IF(N145="zníž. prenesená",J145,0)</f>
        <v>0</v>
      </c>
      <c r="BI145" s="238">
        <f>IF(N145="nulová",J145,0)</f>
        <v>0</v>
      </c>
      <c r="BJ145" s="14" t="s">
        <v>161</v>
      </c>
      <c r="BK145" s="239">
        <f>ROUND(I145*H145,3)</f>
        <v>0</v>
      </c>
      <c r="BL145" s="14" t="s">
        <v>270</v>
      </c>
      <c r="BM145" s="237" t="s">
        <v>224</v>
      </c>
    </row>
    <row r="146" s="2" customFormat="1" ht="16.5" customHeight="1">
      <c r="A146" s="35"/>
      <c r="B146" s="36"/>
      <c r="C146" s="240" t="s">
        <v>7</v>
      </c>
      <c r="D146" s="240" t="s">
        <v>195</v>
      </c>
      <c r="E146" s="241" t="s">
        <v>1186</v>
      </c>
      <c r="F146" s="242" t="s">
        <v>1182</v>
      </c>
      <c r="G146" s="243" t="s">
        <v>262</v>
      </c>
      <c r="H146" s="244">
        <v>23</v>
      </c>
      <c r="I146" s="245"/>
      <c r="J146" s="244">
        <f>ROUND(I146*H146,3)</f>
        <v>0</v>
      </c>
      <c r="K146" s="246"/>
      <c r="L146" s="247"/>
      <c r="M146" s="248" t="s">
        <v>1</v>
      </c>
      <c r="N146" s="249" t="s">
        <v>37</v>
      </c>
      <c r="O146" s="94"/>
      <c r="P146" s="235">
        <f>O146*H146</f>
        <v>0</v>
      </c>
      <c r="Q146" s="235">
        <v>0</v>
      </c>
      <c r="R146" s="235">
        <f>Q146*H146</f>
        <v>0</v>
      </c>
      <c r="S146" s="235">
        <v>0</v>
      </c>
      <c r="T146" s="236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7" t="s">
        <v>790</v>
      </c>
      <c r="AT146" s="237" t="s">
        <v>195</v>
      </c>
      <c r="AU146" s="237" t="s">
        <v>161</v>
      </c>
      <c r="AY146" s="14" t="s">
        <v>154</v>
      </c>
      <c r="BE146" s="238">
        <f>IF(N146="základná",J146,0)</f>
        <v>0</v>
      </c>
      <c r="BF146" s="238">
        <f>IF(N146="znížená",J146,0)</f>
        <v>0</v>
      </c>
      <c r="BG146" s="238">
        <f>IF(N146="zákl. prenesená",J146,0)</f>
        <v>0</v>
      </c>
      <c r="BH146" s="238">
        <f>IF(N146="zníž. prenesená",J146,0)</f>
        <v>0</v>
      </c>
      <c r="BI146" s="238">
        <f>IF(N146="nulová",J146,0)</f>
        <v>0</v>
      </c>
      <c r="BJ146" s="14" t="s">
        <v>161</v>
      </c>
      <c r="BK146" s="239">
        <f>ROUND(I146*H146,3)</f>
        <v>0</v>
      </c>
      <c r="BL146" s="14" t="s">
        <v>270</v>
      </c>
      <c r="BM146" s="237" t="s">
        <v>227</v>
      </c>
    </row>
    <row r="147" s="2" customFormat="1" ht="24.15" customHeight="1">
      <c r="A147" s="35"/>
      <c r="B147" s="36"/>
      <c r="C147" s="240" t="s">
        <v>228</v>
      </c>
      <c r="D147" s="240" t="s">
        <v>195</v>
      </c>
      <c r="E147" s="241" t="s">
        <v>1189</v>
      </c>
      <c r="F147" s="242" t="s">
        <v>1190</v>
      </c>
      <c r="G147" s="243" t="s">
        <v>262</v>
      </c>
      <c r="H147" s="244">
        <v>23</v>
      </c>
      <c r="I147" s="245"/>
      <c r="J147" s="244">
        <f>ROUND(I147*H147,3)</f>
        <v>0</v>
      </c>
      <c r="K147" s="246"/>
      <c r="L147" s="247"/>
      <c r="M147" s="248" t="s">
        <v>1</v>
      </c>
      <c r="N147" s="249" t="s">
        <v>37</v>
      </c>
      <c r="O147" s="94"/>
      <c r="P147" s="235">
        <f>O147*H147</f>
        <v>0</v>
      </c>
      <c r="Q147" s="235">
        <v>0</v>
      </c>
      <c r="R147" s="235">
        <f>Q147*H147</f>
        <v>0</v>
      </c>
      <c r="S147" s="235">
        <v>0</v>
      </c>
      <c r="T147" s="236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7" t="s">
        <v>790</v>
      </c>
      <c r="AT147" s="237" t="s">
        <v>195</v>
      </c>
      <c r="AU147" s="237" t="s">
        <v>161</v>
      </c>
      <c r="AY147" s="14" t="s">
        <v>154</v>
      </c>
      <c r="BE147" s="238">
        <f>IF(N147="základná",J147,0)</f>
        <v>0</v>
      </c>
      <c r="BF147" s="238">
        <f>IF(N147="znížená",J147,0)</f>
        <v>0</v>
      </c>
      <c r="BG147" s="238">
        <f>IF(N147="zákl. prenesená",J147,0)</f>
        <v>0</v>
      </c>
      <c r="BH147" s="238">
        <f>IF(N147="zníž. prenesená",J147,0)</f>
        <v>0</v>
      </c>
      <c r="BI147" s="238">
        <f>IF(N147="nulová",J147,0)</f>
        <v>0</v>
      </c>
      <c r="BJ147" s="14" t="s">
        <v>161</v>
      </c>
      <c r="BK147" s="239">
        <f>ROUND(I147*H147,3)</f>
        <v>0</v>
      </c>
      <c r="BL147" s="14" t="s">
        <v>270</v>
      </c>
      <c r="BM147" s="237" t="s">
        <v>231</v>
      </c>
    </row>
    <row r="148" s="2" customFormat="1" ht="24.15" customHeight="1">
      <c r="A148" s="35"/>
      <c r="B148" s="36"/>
      <c r="C148" s="226" t="s">
        <v>194</v>
      </c>
      <c r="D148" s="226" t="s">
        <v>156</v>
      </c>
      <c r="E148" s="227" t="s">
        <v>1278</v>
      </c>
      <c r="F148" s="228" t="s">
        <v>1279</v>
      </c>
      <c r="G148" s="229" t="s">
        <v>262</v>
      </c>
      <c r="H148" s="230">
        <v>12</v>
      </c>
      <c r="I148" s="231"/>
      <c r="J148" s="230">
        <f>ROUND(I148*H148,3)</f>
        <v>0</v>
      </c>
      <c r="K148" s="232"/>
      <c r="L148" s="41"/>
      <c r="M148" s="233" t="s">
        <v>1</v>
      </c>
      <c r="N148" s="234" t="s">
        <v>37</v>
      </c>
      <c r="O148" s="94"/>
      <c r="P148" s="235">
        <f>O148*H148</f>
        <v>0</v>
      </c>
      <c r="Q148" s="235">
        <v>0</v>
      </c>
      <c r="R148" s="235">
        <f>Q148*H148</f>
        <v>0</v>
      </c>
      <c r="S148" s="235">
        <v>0</v>
      </c>
      <c r="T148" s="236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7" t="s">
        <v>270</v>
      </c>
      <c r="AT148" s="237" t="s">
        <v>156</v>
      </c>
      <c r="AU148" s="237" t="s">
        <v>161</v>
      </c>
      <c r="AY148" s="14" t="s">
        <v>154</v>
      </c>
      <c r="BE148" s="238">
        <f>IF(N148="základná",J148,0)</f>
        <v>0</v>
      </c>
      <c r="BF148" s="238">
        <f>IF(N148="znížená",J148,0)</f>
        <v>0</v>
      </c>
      <c r="BG148" s="238">
        <f>IF(N148="zákl. prenesená",J148,0)</f>
        <v>0</v>
      </c>
      <c r="BH148" s="238">
        <f>IF(N148="zníž. prenesená",J148,0)</f>
        <v>0</v>
      </c>
      <c r="BI148" s="238">
        <f>IF(N148="nulová",J148,0)</f>
        <v>0</v>
      </c>
      <c r="BJ148" s="14" t="s">
        <v>161</v>
      </c>
      <c r="BK148" s="239">
        <f>ROUND(I148*H148,3)</f>
        <v>0</v>
      </c>
      <c r="BL148" s="14" t="s">
        <v>270</v>
      </c>
      <c r="BM148" s="237" t="s">
        <v>234</v>
      </c>
    </row>
    <row r="149" s="2" customFormat="1" ht="24.15" customHeight="1">
      <c r="A149" s="35"/>
      <c r="B149" s="36"/>
      <c r="C149" s="240" t="s">
        <v>235</v>
      </c>
      <c r="D149" s="240" t="s">
        <v>195</v>
      </c>
      <c r="E149" s="241" t="s">
        <v>1280</v>
      </c>
      <c r="F149" s="242" t="s">
        <v>1281</v>
      </c>
      <c r="G149" s="243" t="s">
        <v>262</v>
      </c>
      <c r="H149" s="244">
        <v>12</v>
      </c>
      <c r="I149" s="245"/>
      <c r="J149" s="244">
        <f>ROUND(I149*H149,3)</f>
        <v>0</v>
      </c>
      <c r="K149" s="246"/>
      <c r="L149" s="247"/>
      <c r="M149" s="248" t="s">
        <v>1</v>
      </c>
      <c r="N149" s="249" t="s">
        <v>37</v>
      </c>
      <c r="O149" s="94"/>
      <c r="P149" s="235">
        <f>O149*H149</f>
        <v>0</v>
      </c>
      <c r="Q149" s="235">
        <v>0</v>
      </c>
      <c r="R149" s="235">
        <f>Q149*H149</f>
        <v>0</v>
      </c>
      <c r="S149" s="235">
        <v>0</v>
      </c>
      <c r="T149" s="236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7" t="s">
        <v>790</v>
      </c>
      <c r="AT149" s="237" t="s">
        <v>195</v>
      </c>
      <c r="AU149" s="237" t="s">
        <v>161</v>
      </c>
      <c r="AY149" s="14" t="s">
        <v>154</v>
      </c>
      <c r="BE149" s="238">
        <f>IF(N149="základná",J149,0)</f>
        <v>0</v>
      </c>
      <c r="BF149" s="238">
        <f>IF(N149="znížená",J149,0)</f>
        <v>0</v>
      </c>
      <c r="BG149" s="238">
        <f>IF(N149="zákl. prenesená",J149,0)</f>
        <v>0</v>
      </c>
      <c r="BH149" s="238">
        <f>IF(N149="zníž. prenesená",J149,0)</f>
        <v>0</v>
      </c>
      <c r="BI149" s="238">
        <f>IF(N149="nulová",J149,0)</f>
        <v>0</v>
      </c>
      <c r="BJ149" s="14" t="s">
        <v>161</v>
      </c>
      <c r="BK149" s="239">
        <f>ROUND(I149*H149,3)</f>
        <v>0</v>
      </c>
      <c r="BL149" s="14" t="s">
        <v>270</v>
      </c>
      <c r="BM149" s="237" t="s">
        <v>238</v>
      </c>
    </row>
    <row r="150" s="2" customFormat="1" ht="21.75" customHeight="1">
      <c r="A150" s="35"/>
      <c r="B150" s="36"/>
      <c r="C150" s="226" t="s">
        <v>198</v>
      </c>
      <c r="D150" s="226" t="s">
        <v>156</v>
      </c>
      <c r="E150" s="227" t="s">
        <v>1199</v>
      </c>
      <c r="F150" s="228" t="s">
        <v>1200</v>
      </c>
      <c r="G150" s="229" t="s">
        <v>262</v>
      </c>
      <c r="H150" s="230">
        <v>5</v>
      </c>
      <c r="I150" s="231"/>
      <c r="J150" s="230">
        <f>ROUND(I150*H150,3)</f>
        <v>0</v>
      </c>
      <c r="K150" s="232"/>
      <c r="L150" s="41"/>
      <c r="M150" s="233" t="s">
        <v>1</v>
      </c>
      <c r="N150" s="234" t="s">
        <v>37</v>
      </c>
      <c r="O150" s="94"/>
      <c r="P150" s="235">
        <f>O150*H150</f>
        <v>0</v>
      </c>
      <c r="Q150" s="235">
        <v>0</v>
      </c>
      <c r="R150" s="235">
        <f>Q150*H150</f>
        <v>0</v>
      </c>
      <c r="S150" s="235">
        <v>0</v>
      </c>
      <c r="T150" s="236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7" t="s">
        <v>270</v>
      </c>
      <c r="AT150" s="237" t="s">
        <v>156</v>
      </c>
      <c r="AU150" s="237" t="s">
        <v>161</v>
      </c>
      <c r="AY150" s="14" t="s">
        <v>154</v>
      </c>
      <c r="BE150" s="238">
        <f>IF(N150="základná",J150,0)</f>
        <v>0</v>
      </c>
      <c r="BF150" s="238">
        <f>IF(N150="znížená",J150,0)</f>
        <v>0</v>
      </c>
      <c r="BG150" s="238">
        <f>IF(N150="zákl. prenesená",J150,0)</f>
        <v>0</v>
      </c>
      <c r="BH150" s="238">
        <f>IF(N150="zníž. prenesená",J150,0)</f>
        <v>0</v>
      </c>
      <c r="BI150" s="238">
        <f>IF(N150="nulová",J150,0)</f>
        <v>0</v>
      </c>
      <c r="BJ150" s="14" t="s">
        <v>161</v>
      </c>
      <c r="BK150" s="239">
        <f>ROUND(I150*H150,3)</f>
        <v>0</v>
      </c>
      <c r="BL150" s="14" t="s">
        <v>270</v>
      </c>
      <c r="BM150" s="237" t="s">
        <v>241</v>
      </c>
    </row>
    <row r="151" s="2" customFormat="1" ht="24.15" customHeight="1">
      <c r="A151" s="35"/>
      <c r="B151" s="36"/>
      <c r="C151" s="240" t="s">
        <v>242</v>
      </c>
      <c r="D151" s="240" t="s">
        <v>195</v>
      </c>
      <c r="E151" s="241" t="s">
        <v>1201</v>
      </c>
      <c r="F151" s="242" t="s">
        <v>1202</v>
      </c>
      <c r="G151" s="243" t="s">
        <v>262</v>
      </c>
      <c r="H151" s="244">
        <v>5</v>
      </c>
      <c r="I151" s="245"/>
      <c r="J151" s="244">
        <f>ROUND(I151*H151,3)</f>
        <v>0</v>
      </c>
      <c r="K151" s="246"/>
      <c r="L151" s="247"/>
      <c r="M151" s="248" t="s">
        <v>1</v>
      </c>
      <c r="N151" s="249" t="s">
        <v>37</v>
      </c>
      <c r="O151" s="94"/>
      <c r="P151" s="235">
        <f>O151*H151</f>
        <v>0</v>
      </c>
      <c r="Q151" s="235">
        <v>0</v>
      </c>
      <c r="R151" s="235">
        <f>Q151*H151</f>
        <v>0</v>
      </c>
      <c r="S151" s="235">
        <v>0</v>
      </c>
      <c r="T151" s="236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7" t="s">
        <v>790</v>
      </c>
      <c r="AT151" s="237" t="s">
        <v>195</v>
      </c>
      <c r="AU151" s="237" t="s">
        <v>161</v>
      </c>
      <c r="AY151" s="14" t="s">
        <v>154</v>
      </c>
      <c r="BE151" s="238">
        <f>IF(N151="základná",J151,0)</f>
        <v>0</v>
      </c>
      <c r="BF151" s="238">
        <f>IF(N151="znížená",J151,0)</f>
        <v>0</v>
      </c>
      <c r="BG151" s="238">
        <f>IF(N151="zákl. prenesená",J151,0)</f>
        <v>0</v>
      </c>
      <c r="BH151" s="238">
        <f>IF(N151="zníž. prenesená",J151,0)</f>
        <v>0</v>
      </c>
      <c r="BI151" s="238">
        <f>IF(N151="nulová",J151,0)</f>
        <v>0</v>
      </c>
      <c r="BJ151" s="14" t="s">
        <v>161</v>
      </c>
      <c r="BK151" s="239">
        <f>ROUND(I151*H151,3)</f>
        <v>0</v>
      </c>
      <c r="BL151" s="14" t="s">
        <v>270</v>
      </c>
      <c r="BM151" s="237" t="s">
        <v>245</v>
      </c>
    </row>
    <row r="152" s="2" customFormat="1" ht="16.5" customHeight="1">
      <c r="A152" s="35"/>
      <c r="B152" s="36"/>
      <c r="C152" s="240" t="s">
        <v>203</v>
      </c>
      <c r="D152" s="240" t="s">
        <v>195</v>
      </c>
      <c r="E152" s="241" t="s">
        <v>1203</v>
      </c>
      <c r="F152" s="242" t="s">
        <v>1204</v>
      </c>
      <c r="G152" s="243" t="s">
        <v>262</v>
      </c>
      <c r="H152" s="244">
        <v>5</v>
      </c>
      <c r="I152" s="245"/>
      <c r="J152" s="244">
        <f>ROUND(I152*H152,3)</f>
        <v>0</v>
      </c>
      <c r="K152" s="246"/>
      <c r="L152" s="247"/>
      <c r="M152" s="248" t="s">
        <v>1</v>
      </c>
      <c r="N152" s="249" t="s">
        <v>37</v>
      </c>
      <c r="O152" s="94"/>
      <c r="P152" s="235">
        <f>O152*H152</f>
        <v>0</v>
      </c>
      <c r="Q152" s="235">
        <v>0</v>
      </c>
      <c r="R152" s="235">
        <f>Q152*H152</f>
        <v>0</v>
      </c>
      <c r="S152" s="235">
        <v>0</v>
      </c>
      <c r="T152" s="236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7" t="s">
        <v>790</v>
      </c>
      <c r="AT152" s="237" t="s">
        <v>195</v>
      </c>
      <c r="AU152" s="237" t="s">
        <v>161</v>
      </c>
      <c r="AY152" s="14" t="s">
        <v>154</v>
      </c>
      <c r="BE152" s="238">
        <f>IF(N152="základná",J152,0)</f>
        <v>0</v>
      </c>
      <c r="BF152" s="238">
        <f>IF(N152="znížená",J152,0)</f>
        <v>0</v>
      </c>
      <c r="BG152" s="238">
        <f>IF(N152="zákl. prenesená",J152,0)</f>
        <v>0</v>
      </c>
      <c r="BH152" s="238">
        <f>IF(N152="zníž. prenesená",J152,0)</f>
        <v>0</v>
      </c>
      <c r="BI152" s="238">
        <f>IF(N152="nulová",J152,0)</f>
        <v>0</v>
      </c>
      <c r="BJ152" s="14" t="s">
        <v>161</v>
      </c>
      <c r="BK152" s="239">
        <f>ROUND(I152*H152,3)</f>
        <v>0</v>
      </c>
      <c r="BL152" s="14" t="s">
        <v>270</v>
      </c>
      <c r="BM152" s="237" t="s">
        <v>248</v>
      </c>
    </row>
    <row r="153" s="2" customFormat="1" ht="16.5" customHeight="1">
      <c r="A153" s="35"/>
      <c r="B153" s="36"/>
      <c r="C153" s="226" t="s">
        <v>249</v>
      </c>
      <c r="D153" s="226" t="s">
        <v>156</v>
      </c>
      <c r="E153" s="227" t="s">
        <v>1205</v>
      </c>
      <c r="F153" s="228" t="s">
        <v>1206</v>
      </c>
      <c r="G153" s="229" t="s">
        <v>262</v>
      </c>
      <c r="H153" s="230">
        <v>18</v>
      </c>
      <c r="I153" s="231"/>
      <c r="J153" s="230">
        <f>ROUND(I153*H153,3)</f>
        <v>0</v>
      </c>
      <c r="K153" s="232"/>
      <c r="L153" s="41"/>
      <c r="M153" s="233" t="s">
        <v>1</v>
      </c>
      <c r="N153" s="234" t="s">
        <v>37</v>
      </c>
      <c r="O153" s="94"/>
      <c r="P153" s="235">
        <f>O153*H153</f>
        <v>0</v>
      </c>
      <c r="Q153" s="235">
        <v>0</v>
      </c>
      <c r="R153" s="235">
        <f>Q153*H153</f>
        <v>0</v>
      </c>
      <c r="S153" s="235">
        <v>0</v>
      </c>
      <c r="T153" s="236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7" t="s">
        <v>270</v>
      </c>
      <c r="AT153" s="237" t="s">
        <v>156</v>
      </c>
      <c r="AU153" s="237" t="s">
        <v>161</v>
      </c>
      <c r="AY153" s="14" t="s">
        <v>154</v>
      </c>
      <c r="BE153" s="238">
        <f>IF(N153="základná",J153,0)</f>
        <v>0</v>
      </c>
      <c r="BF153" s="238">
        <f>IF(N153="znížená",J153,0)</f>
        <v>0</v>
      </c>
      <c r="BG153" s="238">
        <f>IF(N153="zákl. prenesená",J153,0)</f>
        <v>0</v>
      </c>
      <c r="BH153" s="238">
        <f>IF(N153="zníž. prenesená",J153,0)</f>
        <v>0</v>
      </c>
      <c r="BI153" s="238">
        <f>IF(N153="nulová",J153,0)</f>
        <v>0</v>
      </c>
      <c r="BJ153" s="14" t="s">
        <v>161</v>
      </c>
      <c r="BK153" s="239">
        <f>ROUND(I153*H153,3)</f>
        <v>0</v>
      </c>
      <c r="BL153" s="14" t="s">
        <v>270</v>
      </c>
      <c r="BM153" s="237" t="s">
        <v>252</v>
      </c>
    </row>
    <row r="154" s="2" customFormat="1" ht="16.5" customHeight="1">
      <c r="A154" s="35"/>
      <c r="B154" s="36"/>
      <c r="C154" s="240" t="s">
        <v>206</v>
      </c>
      <c r="D154" s="240" t="s">
        <v>195</v>
      </c>
      <c r="E154" s="241" t="s">
        <v>1207</v>
      </c>
      <c r="F154" s="242" t="s">
        <v>1208</v>
      </c>
      <c r="G154" s="243" t="s">
        <v>262</v>
      </c>
      <c r="H154" s="244">
        <v>18</v>
      </c>
      <c r="I154" s="245"/>
      <c r="J154" s="244">
        <f>ROUND(I154*H154,3)</f>
        <v>0</v>
      </c>
      <c r="K154" s="246"/>
      <c r="L154" s="247"/>
      <c r="M154" s="248" t="s">
        <v>1</v>
      </c>
      <c r="N154" s="249" t="s">
        <v>37</v>
      </c>
      <c r="O154" s="94"/>
      <c r="P154" s="235">
        <f>O154*H154</f>
        <v>0</v>
      </c>
      <c r="Q154" s="235">
        <v>0</v>
      </c>
      <c r="R154" s="235">
        <f>Q154*H154</f>
        <v>0</v>
      </c>
      <c r="S154" s="235">
        <v>0</v>
      </c>
      <c r="T154" s="236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7" t="s">
        <v>790</v>
      </c>
      <c r="AT154" s="237" t="s">
        <v>195</v>
      </c>
      <c r="AU154" s="237" t="s">
        <v>161</v>
      </c>
      <c r="AY154" s="14" t="s">
        <v>154</v>
      </c>
      <c r="BE154" s="238">
        <f>IF(N154="základná",J154,0)</f>
        <v>0</v>
      </c>
      <c r="BF154" s="238">
        <f>IF(N154="znížená",J154,0)</f>
        <v>0</v>
      </c>
      <c r="BG154" s="238">
        <f>IF(N154="zákl. prenesená",J154,0)</f>
        <v>0</v>
      </c>
      <c r="BH154" s="238">
        <f>IF(N154="zníž. prenesená",J154,0)</f>
        <v>0</v>
      </c>
      <c r="BI154" s="238">
        <f>IF(N154="nulová",J154,0)</f>
        <v>0</v>
      </c>
      <c r="BJ154" s="14" t="s">
        <v>161</v>
      </c>
      <c r="BK154" s="239">
        <f>ROUND(I154*H154,3)</f>
        <v>0</v>
      </c>
      <c r="BL154" s="14" t="s">
        <v>270</v>
      </c>
      <c r="BM154" s="237" t="s">
        <v>255</v>
      </c>
    </row>
    <row r="155" s="2" customFormat="1" ht="24.15" customHeight="1">
      <c r="A155" s="35"/>
      <c r="B155" s="36"/>
      <c r="C155" s="240" t="s">
        <v>256</v>
      </c>
      <c r="D155" s="240" t="s">
        <v>195</v>
      </c>
      <c r="E155" s="241" t="s">
        <v>1209</v>
      </c>
      <c r="F155" s="242" t="s">
        <v>1210</v>
      </c>
      <c r="G155" s="243" t="s">
        <v>262</v>
      </c>
      <c r="H155" s="244">
        <v>18</v>
      </c>
      <c r="I155" s="245"/>
      <c r="J155" s="244">
        <f>ROUND(I155*H155,3)</f>
        <v>0</v>
      </c>
      <c r="K155" s="246"/>
      <c r="L155" s="247"/>
      <c r="M155" s="248" t="s">
        <v>1</v>
      </c>
      <c r="N155" s="249" t="s">
        <v>37</v>
      </c>
      <c r="O155" s="94"/>
      <c r="P155" s="235">
        <f>O155*H155</f>
        <v>0</v>
      </c>
      <c r="Q155" s="235">
        <v>0</v>
      </c>
      <c r="R155" s="235">
        <f>Q155*H155</f>
        <v>0</v>
      </c>
      <c r="S155" s="235">
        <v>0</v>
      </c>
      <c r="T155" s="236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7" t="s">
        <v>790</v>
      </c>
      <c r="AT155" s="237" t="s">
        <v>195</v>
      </c>
      <c r="AU155" s="237" t="s">
        <v>161</v>
      </c>
      <c r="AY155" s="14" t="s">
        <v>154</v>
      </c>
      <c r="BE155" s="238">
        <f>IF(N155="základná",J155,0)</f>
        <v>0</v>
      </c>
      <c r="BF155" s="238">
        <f>IF(N155="znížená",J155,0)</f>
        <v>0</v>
      </c>
      <c r="BG155" s="238">
        <f>IF(N155="zákl. prenesená",J155,0)</f>
        <v>0</v>
      </c>
      <c r="BH155" s="238">
        <f>IF(N155="zníž. prenesená",J155,0)</f>
        <v>0</v>
      </c>
      <c r="BI155" s="238">
        <f>IF(N155="nulová",J155,0)</f>
        <v>0</v>
      </c>
      <c r="BJ155" s="14" t="s">
        <v>161</v>
      </c>
      <c r="BK155" s="239">
        <f>ROUND(I155*H155,3)</f>
        <v>0</v>
      </c>
      <c r="BL155" s="14" t="s">
        <v>270</v>
      </c>
      <c r="BM155" s="237" t="s">
        <v>259</v>
      </c>
    </row>
    <row r="156" s="2" customFormat="1" ht="24.15" customHeight="1">
      <c r="A156" s="35"/>
      <c r="B156" s="36"/>
      <c r="C156" s="226" t="s">
        <v>210</v>
      </c>
      <c r="D156" s="226" t="s">
        <v>156</v>
      </c>
      <c r="E156" s="227" t="s">
        <v>1211</v>
      </c>
      <c r="F156" s="228" t="s">
        <v>1212</v>
      </c>
      <c r="G156" s="229" t="s">
        <v>309</v>
      </c>
      <c r="H156" s="230">
        <v>312</v>
      </c>
      <c r="I156" s="231"/>
      <c r="J156" s="230">
        <f>ROUND(I156*H156,3)</f>
        <v>0</v>
      </c>
      <c r="K156" s="232"/>
      <c r="L156" s="41"/>
      <c r="M156" s="233" t="s">
        <v>1</v>
      </c>
      <c r="N156" s="234" t="s">
        <v>37</v>
      </c>
      <c r="O156" s="94"/>
      <c r="P156" s="235">
        <f>O156*H156</f>
        <v>0</v>
      </c>
      <c r="Q156" s="235">
        <v>0</v>
      </c>
      <c r="R156" s="235">
        <f>Q156*H156</f>
        <v>0</v>
      </c>
      <c r="S156" s="235">
        <v>0</v>
      </c>
      <c r="T156" s="236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7" t="s">
        <v>270</v>
      </c>
      <c r="AT156" s="237" t="s">
        <v>156</v>
      </c>
      <c r="AU156" s="237" t="s">
        <v>161</v>
      </c>
      <c r="AY156" s="14" t="s">
        <v>154</v>
      </c>
      <c r="BE156" s="238">
        <f>IF(N156="základná",J156,0)</f>
        <v>0</v>
      </c>
      <c r="BF156" s="238">
        <f>IF(N156="znížená",J156,0)</f>
        <v>0</v>
      </c>
      <c r="BG156" s="238">
        <f>IF(N156="zákl. prenesená",J156,0)</f>
        <v>0</v>
      </c>
      <c r="BH156" s="238">
        <f>IF(N156="zníž. prenesená",J156,0)</f>
        <v>0</v>
      </c>
      <c r="BI156" s="238">
        <f>IF(N156="nulová",J156,0)</f>
        <v>0</v>
      </c>
      <c r="BJ156" s="14" t="s">
        <v>161</v>
      </c>
      <c r="BK156" s="239">
        <f>ROUND(I156*H156,3)</f>
        <v>0</v>
      </c>
      <c r="BL156" s="14" t="s">
        <v>270</v>
      </c>
      <c r="BM156" s="237" t="s">
        <v>263</v>
      </c>
    </row>
    <row r="157" s="2" customFormat="1" ht="16.5" customHeight="1">
      <c r="A157" s="35"/>
      <c r="B157" s="36"/>
      <c r="C157" s="240" t="s">
        <v>264</v>
      </c>
      <c r="D157" s="240" t="s">
        <v>195</v>
      </c>
      <c r="E157" s="241" t="s">
        <v>1213</v>
      </c>
      <c r="F157" s="242" t="s">
        <v>1214</v>
      </c>
      <c r="G157" s="243" t="s">
        <v>309</v>
      </c>
      <c r="H157" s="244">
        <v>312</v>
      </c>
      <c r="I157" s="245"/>
      <c r="J157" s="244">
        <f>ROUND(I157*H157,3)</f>
        <v>0</v>
      </c>
      <c r="K157" s="246"/>
      <c r="L157" s="247"/>
      <c r="M157" s="248" t="s">
        <v>1</v>
      </c>
      <c r="N157" s="249" t="s">
        <v>37</v>
      </c>
      <c r="O157" s="94"/>
      <c r="P157" s="235">
        <f>O157*H157</f>
        <v>0</v>
      </c>
      <c r="Q157" s="235">
        <v>0</v>
      </c>
      <c r="R157" s="235">
        <f>Q157*H157</f>
        <v>0</v>
      </c>
      <c r="S157" s="235">
        <v>0</v>
      </c>
      <c r="T157" s="236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7" t="s">
        <v>790</v>
      </c>
      <c r="AT157" s="237" t="s">
        <v>195</v>
      </c>
      <c r="AU157" s="237" t="s">
        <v>161</v>
      </c>
      <c r="AY157" s="14" t="s">
        <v>154</v>
      </c>
      <c r="BE157" s="238">
        <f>IF(N157="základná",J157,0)</f>
        <v>0</v>
      </c>
      <c r="BF157" s="238">
        <f>IF(N157="znížená",J157,0)</f>
        <v>0</v>
      </c>
      <c r="BG157" s="238">
        <f>IF(N157="zákl. prenesená",J157,0)</f>
        <v>0</v>
      </c>
      <c r="BH157" s="238">
        <f>IF(N157="zníž. prenesená",J157,0)</f>
        <v>0</v>
      </c>
      <c r="BI157" s="238">
        <f>IF(N157="nulová",J157,0)</f>
        <v>0</v>
      </c>
      <c r="BJ157" s="14" t="s">
        <v>161</v>
      </c>
      <c r="BK157" s="239">
        <f>ROUND(I157*H157,3)</f>
        <v>0</v>
      </c>
      <c r="BL157" s="14" t="s">
        <v>270</v>
      </c>
      <c r="BM157" s="237" t="s">
        <v>267</v>
      </c>
    </row>
    <row r="158" s="2" customFormat="1" ht="24.15" customHeight="1">
      <c r="A158" s="35"/>
      <c r="B158" s="36"/>
      <c r="C158" s="226" t="s">
        <v>213</v>
      </c>
      <c r="D158" s="226" t="s">
        <v>156</v>
      </c>
      <c r="E158" s="227" t="s">
        <v>1215</v>
      </c>
      <c r="F158" s="228" t="s">
        <v>1216</v>
      </c>
      <c r="G158" s="229" t="s">
        <v>309</v>
      </c>
      <c r="H158" s="230">
        <v>125</v>
      </c>
      <c r="I158" s="231"/>
      <c r="J158" s="230">
        <f>ROUND(I158*H158,3)</f>
        <v>0</v>
      </c>
      <c r="K158" s="232"/>
      <c r="L158" s="41"/>
      <c r="M158" s="233" t="s">
        <v>1</v>
      </c>
      <c r="N158" s="234" t="s">
        <v>37</v>
      </c>
      <c r="O158" s="94"/>
      <c r="P158" s="235">
        <f>O158*H158</f>
        <v>0</v>
      </c>
      <c r="Q158" s="235">
        <v>0</v>
      </c>
      <c r="R158" s="235">
        <f>Q158*H158</f>
        <v>0</v>
      </c>
      <c r="S158" s="235">
        <v>0</v>
      </c>
      <c r="T158" s="236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7" t="s">
        <v>270</v>
      </c>
      <c r="AT158" s="237" t="s">
        <v>156</v>
      </c>
      <c r="AU158" s="237" t="s">
        <v>161</v>
      </c>
      <c r="AY158" s="14" t="s">
        <v>154</v>
      </c>
      <c r="BE158" s="238">
        <f>IF(N158="základná",J158,0)</f>
        <v>0</v>
      </c>
      <c r="BF158" s="238">
        <f>IF(N158="znížená",J158,0)</f>
        <v>0</v>
      </c>
      <c r="BG158" s="238">
        <f>IF(N158="zákl. prenesená",J158,0)</f>
        <v>0</v>
      </c>
      <c r="BH158" s="238">
        <f>IF(N158="zníž. prenesená",J158,0)</f>
        <v>0</v>
      </c>
      <c r="BI158" s="238">
        <f>IF(N158="nulová",J158,0)</f>
        <v>0</v>
      </c>
      <c r="BJ158" s="14" t="s">
        <v>161</v>
      </c>
      <c r="BK158" s="239">
        <f>ROUND(I158*H158,3)</f>
        <v>0</v>
      </c>
      <c r="BL158" s="14" t="s">
        <v>270</v>
      </c>
      <c r="BM158" s="237" t="s">
        <v>270</v>
      </c>
    </row>
    <row r="159" s="2" customFormat="1" ht="16.5" customHeight="1">
      <c r="A159" s="35"/>
      <c r="B159" s="36"/>
      <c r="C159" s="240" t="s">
        <v>271</v>
      </c>
      <c r="D159" s="240" t="s">
        <v>195</v>
      </c>
      <c r="E159" s="241" t="s">
        <v>1217</v>
      </c>
      <c r="F159" s="242" t="s">
        <v>1218</v>
      </c>
      <c r="G159" s="243" t="s">
        <v>309</v>
      </c>
      <c r="H159" s="244">
        <v>125</v>
      </c>
      <c r="I159" s="245"/>
      <c r="J159" s="244">
        <f>ROUND(I159*H159,3)</f>
        <v>0</v>
      </c>
      <c r="K159" s="246"/>
      <c r="L159" s="247"/>
      <c r="M159" s="248" t="s">
        <v>1</v>
      </c>
      <c r="N159" s="249" t="s">
        <v>37</v>
      </c>
      <c r="O159" s="94"/>
      <c r="P159" s="235">
        <f>O159*H159</f>
        <v>0</v>
      </c>
      <c r="Q159" s="235">
        <v>0</v>
      </c>
      <c r="R159" s="235">
        <f>Q159*H159</f>
        <v>0</v>
      </c>
      <c r="S159" s="235">
        <v>0</v>
      </c>
      <c r="T159" s="236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7" t="s">
        <v>790</v>
      </c>
      <c r="AT159" s="237" t="s">
        <v>195</v>
      </c>
      <c r="AU159" s="237" t="s">
        <v>161</v>
      </c>
      <c r="AY159" s="14" t="s">
        <v>154</v>
      </c>
      <c r="BE159" s="238">
        <f>IF(N159="základná",J159,0)</f>
        <v>0</v>
      </c>
      <c r="BF159" s="238">
        <f>IF(N159="znížená",J159,0)</f>
        <v>0</v>
      </c>
      <c r="BG159" s="238">
        <f>IF(N159="zákl. prenesená",J159,0)</f>
        <v>0</v>
      </c>
      <c r="BH159" s="238">
        <f>IF(N159="zníž. prenesená",J159,0)</f>
        <v>0</v>
      </c>
      <c r="BI159" s="238">
        <f>IF(N159="nulová",J159,0)</f>
        <v>0</v>
      </c>
      <c r="BJ159" s="14" t="s">
        <v>161</v>
      </c>
      <c r="BK159" s="239">
        <f>ROUND(I159*H159,3)</f>
        <v>0</v>
      </c>
      <c r="BL159" s="14" t="s">
        <v>270</v>
      </c>
      <c r="BM159" s="237" t="s">
        <v>274</v>
      </c>
    </row>
    <row r="160" s="2" customFormat="1" ht="24.15" customHeight="1">
      <c r="A160" s="35"/>
      <c r="B160" s="36"/>
      <c r="C160" s="226" t="s">
        <v>217</v>
      </c>
      <c r="D160" s="226" t="s">
        <v>156</v>
      </c>
      <c r="E160" s="227" t="s">
        <v>1219</v>
      </c>
      <c r="F160" s="228" t="s">
        <v>1220</v>
      </c>
      <c r="G160" s="229" t="s">
        <v>309</v>
      </c>
      <c r="H160" s="230">
        <v>710</v>
      </c>
      <c r="I160" s="231"/>
      <c r="J160" s="230">
        <f>ROUND(I160*H160,3)</f>
        <v>0</v>
      </c>
      <c r="K160" s="232"/>
      <c r="L160" s="41"/>
      <c r="M160" s="233" t="s">
        <v>1</v>
      </c>
      <c r="N160" s="234" t="s">
        <v>37</v>
      </c>
      <c r="O160" s="94"/>
      <c r="P160" s="235">
        <f>O160*H160</f>
        <v>0</v>
      </c>
      <c r="Q160" s="235">
        <v>0</v>
      </c>
      <c r="R160" s="235">
        <f>Q160*H160</f>
        <v>0</v>
      </c>
      <c r="S160" s="235">
        <v>0</v>
      </c>
      <c r="T160" s="236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7" t="s">
        <v>270</v>
      </c>
      <c r="AT160" s="237" t="s">
        <v>156</v>
      </c>
      <c r="AU160" s="237" t="s">
        <v>161</v>
      </c>
      <c r="AY160" s="14" t="s">
        <v>154</v>
      </c>
      <c r="BE160" s="238">
        <f>IF(N160="základná",J160,0)</f>
        <v>0</v>
      </c>
      <c r="BF160" s="238">
        <f>IF(N160="znížená",J160,0)</f>
        <v>0</v>
      </c>
      <c r="BG160" s="238">
        <f>IF(N160="zákl. prenesená",J160,0)</f>
        <v>0</v>
      </c>
      <c r="BH160" s="238">
        <f>IF(N160="zníž. prenesená",J160,0)</f>
        <v>0</v>
      </c>
      <c r="BI160" s="238">
        <f>IF(N160="nulová",J160,0)</f>
        <v>0</v>
      </c>
      <c r="BJ160" s="14" t="s">
        <v>161</v>
      </c>
      <c r="BK160" s="239">
        <f>ROUND(I160*H160,3)</f>
        <v>0</v>
      </c>
      <c r="BL160" s="14" t="s">
        <v>270</v>
      </c>
      <c r="BM160" s="237" t="s">
        <v>277</v>
      </c>
    </row>
    <row r="161" s="2" customFormat="1" ht="21.75" customHeight="1">
      <c r="A161" s="35"/>
      <c r="B161" s="36"/>
      <c r="C161" s="240" t="s">
        <v>278</v>
      </c>
      <c r="D161" s="240" t="s">
        <v>195</v>
      </c>
      <c r="E161" s="241" t="s">
        <v>1221</v>
      </c>
      <c r="F161" s="242" t="s">
        <v>1222</v>
      </c>
      <c r="G161" s="243" t="s">
        <v>309</v>
      </c>
      <c r="H161" s="244">
        <v>710</v>
      </c>
      <c r="I161" s="245"/>
      <c r="J161" s="244">
        <f>ROUND(I161*H161,3)</f>
        <v>0</v>
      </c>
      <c r="K161" s="246"/>
      <c r="L161" s="247"/>
      <c r="M161" s="248" t="s">
        <v>1</v>
      </c>
      <c r="N161" s="249" t="s">
        <v>37</v>
      </c>
      <c r="O161" s="94"/>
      <c r="P161" s="235">
        <f>O161*H161</f>
        <v>0</v>
      </c>
      <c r="Q161" s="235">
        <v>0</v>
      </c>
      <c r="R161" s="235">
        <f>Q161*H161</f>
        <v>0</v>
      </c>
      <c r="S161" s="235">
        <v>0</v>
      </c>
      <c r="T161" s="236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7" t="s">
        <v>790</v>
      </c>
      <c r="AT161" s="237" t="s">
        <v>195</v>
      </c>
      <c r="AU161" s="237" t="s">
        <v>161</v>
      </c>
      <c r="AY161" s="14" t="s">
        <v>154</v>
      </c>
      <c r="BE161" s="238">
        <f>IF(N161="základná",J161,0)</f>
        <v>0</v>
      </c>
      <c r="BF161" s="238">
        <f>IF(N161="znížená",J161,0)</f>
        <v>0</v>
      </c>
      <c r="BG161" s="238">
        <f>IF(N161="zákl. prenesená",J161,0)</f>
        <v>0</v>
      </c>
      <c r="BH161" s="238">
        <f>IF(N161="zníž. prenesená",J161,0)</f>
        <v>0</v>
      </c>
      <c r="BI161" s="238">
        <f>IF(N161="nulová",J161,0)</f>
        <v>0</v>
      </c>
      <c r="BJ161" s="14" t="s">
        <v>161</v>
      </c>
      <c r="BK161" s="239">
        <f>ROUND(I161*H161,3)</f>
        <v>0</v>
      </c>
      <c r="BL161" s="14" t="s">
        <v>270</v>
      </c>
      <c r="BM161" s="237" t="s">
        <v>281</v>
      </c>
    </row>
    <row r="162" s="2" customFormat="1" ht="24.15" customHeight="1">
      <c r="A162" s="35"/>
      <c r="B162" s="36"/>
      <c r="C162" s="226" t="s">
        <v>220</v>
      </c>
      <c r="D162" s="226" t="s">
        <v>156</v>
      </c>
      <c r="E162" s="227" t="s">
        <v>1223</v>
      </c>
      <c r="F162" s="228" t="s">
        <v>1224</v>
      </c>
      <c r="G162" s="229" t="s">
        <v>309</v>
      </c>
      <c r="H162" s="230">
        <v>525</v>
      </c>
      <c r="I162" s="231"/>
      <c r="J162" s="230">
        <f>ROUND(I162*H162,3)</f>
        <v>0</v>
      </c>
      <c r="K162" s="232"/>
      <c r="L162" s="41"/>
      <c r="M162" s="233" t="s">
        <v>1</v>
      </c>
      <c r="N162" s="234" t="s">
        <v>37</v>
      </c>
      <c r="O162" s="94"/>
      <c r="P162" s="235">
        <f>O162*H162</f>
        <v>0</v>
      </c>
      <c r="Q162" s="235">
        <v>0</v>
      </c>
      <c r="R162" s="235">
        <f>Q162*H162</f>
        <v>0</v>
      </c>
      <c r="S162" s="235">
        <v>0</v>
      </c>
      <c r="T162" s="236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7" t="s">
        <v>270</v>
      </c>
      <c r="AT162" s="237" t="s">
        <v>156</v>
      </c>
      <c r="AU162" s="237" t="s">
        <v>161</v>
      </c>
      <c r="AY162" s="14" t="s">
        <v>154</v>
      </c>
      <c r="BE162" s="238">
        <f>IF(N162="základná",J162,0)</f>
        <v>0</v>
      </c>
      <c r="BF162" s="238">
        <f>IF(N162="znížená",J162,0)</f>
        <v>0</v>
      </c>
      <c r="BG162" s="238">
        <f>IF(N162="zákl. prenesená",J162,0)</f>
        <v>0</v>
      </c>
      <c r="BH162" s="238">
        <f>IF(N162="zníž. prenesená",J162,0)</f>
        <v>0</v>
      </c>
      <c r="BI162" s="238">
        <f>IF(N162="nulová",J162,0)</f>
        <v>0</v>
      </c>
      <c r="BJ162" s="14" t="s">
        <v>161</v>
      </c>
      <c r="BK162" s="239">
        <f>ROUND(I162*H162,3)</f>
        <v>0</v>
      </c>
      <c r="BL162" s="14" t="s">
        <v>270</v>
      </c>
      <c r="BM162" s="237" t="s">
        <v>284</v>
      </c>
    </row>
    <row r="163" s="2" customFormat="1" ht="21.75" customHeight="1">
      <c r="A163" s="35"/>
      <c r="B163" s="36"/>
      <c r="C163" s="240" t="s">
        <v>285</v>
      </c>
      <c r="D163" s="240" t="s">
        <v>195</v>
      </c>
      <c r="E163" s="241" t="s">
        <v>1225</v>
      </c>
      <c r="F163" s="242" t="s">
        <v>1226</v>
      </c>
      <c r="G163" s="243" t="s">
        <v>309</v>
      </c>
      <c r="H163" s="244">
        <v>525</v>
      </c>
      <c r="I163" s="245"/>
      <c r="J163" s="244">
        <f>ROUND(I163*H163,3)</f>
        <v>0</v>
      </c>
      <c r="K163" s="246"/>
      <c r="L163" s="247"/>
      <c r="M163" s="248" t="s">
        <v>1</v>
      </c>
      <c r="N163" s="249" t="s">
        <v>37</v>
      </c>
      <c r="O163" s="94"/>
      <c r="P163" s="235">
        <f>O163*H163</f>
        <v>0</v>
      </c>
      <c r="Q163" s="235">
        <v>0</v>
      </c>
      <c r="R163" s="235">
        <f>Q163*H163</f>
        <v>0</v>
      </c>
      <c r="S163" s="235">
        <v>0</v>
      </c>
      <c r="T163" s="236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7" t="s">
        <v>790</v>
      </c>
      <c r="AT163" s="237" t="s">
        <v>195</v>
      </c>
      <c r="AU163" s="237" t="s">
        <v>161</v>
      </c>
      <c r="AY163" s="14" t="s">
        <v>154</v>
      </c>
      <c r="BE163" s="238">
        <f>IF(N163="základná",J163,0)</f>
        <v>0</v>
      </c>
      <c r="BF163" s="238">
        <f>IF(N163="znížená",J163,0)</f>
        <v>0</v>
      </c>
      <c r="BG163" s="238">
        <f>IF(N163="zákl. prenesená",J163,0)</f>
        <v>0</v>
      </c>
      <c r="BH163" s="238">
        <f>IF(N163="zníž. prenesená",J163,0)</f>
        <v>0</v>
      </c>
      <c r="BI163" s="238">
        <f>IF(N163="nulová",J163,0)</f>
        <v>0</v>
      </c>
      <c r="BJ163" s="14" t="s">
        <v>161</v>
      </c>
      <c r="BK163" s="239">
        <f>ROUND(I163*H163,3)</f>
        <v>0</v>
      </c>
      <c r="BL163" s="14" t="s">
        <v>270</v>
      </c>
      <c r="BM163" s="237" t="s">
        <v>288</v>
      </c>
    </row>
    <row r="164" s="2" customFormat="1" ht="24.15" customHeight="1">
      <c r="A164" s="35"/>
      <c r="B164" s="36"/>
      <c r="C164" s="226" t="s">
        <v>224</v>
      </c>
      <c r="D164" s="226" t="s">
        <v>156</v>
      </c>
      <c r="E164" s="227" t="s">
        <v>1227</v>
      </c>
      <c r="F164" s="228" t="s">
        <v>1228</v>
      </c>
      <c r="G164" s="229" t="s">
        <v>309</v>
      </c>
      <c r="H164" s="230">
        <v>156</v>
      </c>
      <c r="I164" s="231"/>
      <c r="J164" s="230">
        <f>ROUND(I164*H164,3)</f>
        <v>0</v>
      </c>
      <c r="K164" s="232"/>
      <c r="L164" s="41"/>
      <c r="M164" s="233" t="s">
        <v>1</v>
      </c>
      <c r="N164" s="234" t="s">
        <v>37</v>
      </c>
      <c r="O164" s="94"/>
      <c r="P164" s="235">
        <f>O164*H164</f>
        <v>0</v>
      </c>
      <c r="Q164" s="235">
        <v>0</v>
      </c>
      <c r="R164" s="235">
        <f>Q164*H164</f>
        <v>0</v>
      </c>
      <c r="S164" s="235">
        <v>0</v>
      </c>
      <c r="T164" s="236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7" t="s">
        <v>270</v>
      </c>
      <c r="AT164" s="237" t="s">
        <v>156</v>
      </c>
      <c r="AU164" s="237" t="s">
        <v>161</v>
      </c>
      <c r="AY164" s="14" t="s">
        <v>154</v>
      </c>
      <c r="BE164" s="238">
        <f>IF(N164="základná",J164,0)</f>
        <v>0</v>
      </c>
      <c r="BF164" s="238">
        <f>IF(N164="znížená",J164,0)</f>
        <v>0</v>
      </c>
      <c r="BG164" s="238">
        <f>IF(N164="zákl. prenesená",J164,0)</f>
        <v>0</v>
      </c>
      <c r="BH164" s="238">
        <f>IF(N164="zníž. prenesená",J164,0)</f>
        <v>0</v>
      </c>
      <c r="BI164" s="238">
        <f>IF(N164="nulová",J164,0)</f>
        <v>0</v>
      </c>
      <c r="BJ164" s="14" t="s">
        <v>161</v>
      </c>
      <c r="BK164" s="239">
        <f>ROUND(I164*H164,3)</f>
        <v>0</v>
      </c>
      <c r="BL164" s="14" t="s">
        <v>270</v>
      </c>
      <c r="BM164" s="237" t="s">
        <v>291</v>
      </c>
    </row>
    <row r="165" s="2" customFormat="1" ht="21.75" customHeight="1">
      <c r="A165" s="35"/>
      <c r="B165" s="36"/>
      <c r="C165" s="240" t="s">
        <v>292</v>
      </c>
      <c r="D165" s="240" t="s">
        <v>195</v>
      </c>
      <c r="E165" s="241" t="s">
        <v>1229</v>
      </c>
      <c r="F165" s="242" t="s">
        <v>1230</v>
      </c>
      <c r="G165" s="243" t="s">
        <v>309</v>
      </c>
      <c r="H165" s="244">
        <v>156</v>
      </c>
      <c r="I165" s="245"/>
      <c r="J165" s="244">
        <f>ROUND(I165*H165,3)</f>
        <v>0</v>
      </c>
      <c r="K165" s="246"/>
      <c r="L165" s="247"/>
      <c r="M165" s="248" t="s">
        <v>1</v>
      </c>
      <c r="N165" s="249" t="s">
        <v>37</v>
      </c>
      <c r="O165" s="94"/>
      <c r="P165" s="235">
        <f>O165*H165</f>
        <v>0</v>
      </c>
      <c r="Q165" s="235">
        <v>0</v>
      </c>
      <c r="R165" s="235">
        <f>Q165*H165</f>
        <v>0</v>
      </c>
      <c r="S165" s="235">
        <v>0</v>
      </c>
      <c r="T165" s="236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7" t="s">
        <v>790</v>
      </c>
      <c r="AT165" s="237" t="s">
        <v>195</v>
      </c>
      <c r="AU165" s="237" t="s">
        <v>161</v>
      </c>
      <c r="AY165" s="14" t="s">
        <v>154</v>
      </c>
      <c r="BE165" s="238">
        <f>IF(N165="základná",J165,0)</f>
        <v>0</v>
      </c>
      <c r="BF165" s="238">
        <f>IF(N165="znížená",J165,0)</f>
        <v>0</v>
      </c>
      <c r="BG165" s="238">
        <f>IF(N165="zákl. prenesená",J165,0)</f>
        <v>0</v>
      </c>
      <c r="BH165" s="238">
        <f>IF(N165="zníž. prenesená",J165,0)</f>
        <v>0</v>
      </c>
      <c r="BI165" s="238">
        <f>IF(N165="nulová",J165,0)</f>
        <v>0</v>
      </c>
      <c r="BJ165" s="14" t="s">
        <v>161</v>
      </c>
      <c r="BK165" s="239">
        <f>ROUND(I165*H165,3)</f>
        <v>0</v>
      </c>
      <c r="BL165" s="14" t="s">
        <v>270</v>
      </c>
      <c r="BM165" s="237" t="s">
        <v>295</v>
      </c>
    </row>
    <row r="166" s="2" customFormat="1" ht="24.15" customHeight="1">
      <c r="A166" s="35"/>
      <c r="B166" s="36"/>
      <c r="C166" s="226" t="s">
        <v>227</v>
      </c>
      <c r="D166" s="226" t="s">
        <v>156</v>
      </c>
      <c r="E166" s="227" t="s">
        <v>1347</v>
      </c>
      <c r="F166" s="228" t="s">
        <v>1348</v>
      </c>
      <c r="G166" s="229" t="s">
        <v>309</v>
      </c>
      <c r="H166" s="230">
        <v>50</v>
      </c>
      <c r="I166" s="231"/>
      <c r="J166" s="230">
        <f>ROUND(I166*H166,3)</f>
        <v>0</v>
      </c>
      <c r="K166" s="232"/>
      <c r="L166" s="41"/>
      <c r="M166" s="233" t="s">
        <v>1</v>
      </c>
      <c r="N166" s="234" t="s">
        <v>37</v>
      </c>
      <c r="O166" s="94"/>
      <c r="P166" s="235">
        <f>O166*H166</f>
        <v>0</v>
      </c>
      <c r="Q166" s="235">
        <v>0</v>
      </c>
      <c r="R166" s="235">
        <f>Q166*H166</f>
        <v>0</v>
      </c>
      <c r="S166" s="235">
        <v>0</v>
      </c>
      <c r="T166" s="236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7" t="s">
        <v>270</v>
      </c>
      <c r="AT166" s="237" t="s">
        <v>156</v>
      </c>
      <c r="AU166" s="237" t="s">
        <v>161</v>
      </c>
      <c r="AY166" s="14" t="s">
        <v>154</v>
      </c>
      <c r="BE166" s="238">
        <f>IF(N166="základná",J166,0)</f>
        <v>0</v>
      </c>
      <c r="BF166" s="238">
        <f>IF(N166="znížená",J166,0)</f>
        <v>0</v>
      </c>
      <c r="BG166" s="238">
        <f>IF(N166="zákl. prenesená",J166,0)</f>
        <v>0</v>
      </c>
      <c r="BH166" s="238">
        <f>IF(N166="zníž. prenesená",J166,0)</f>
        <v>0</v>
      </c>
      <c r="BI166" s="238">
        <f>IF(N166="nulová",J166,0)</f>
        <v>0</v>
      </c>
      <c r="BJ166" s="14" t="s">
        <v>161</v>
      </c>
      <c r="BK166" s="239">
        <f>ROUND(I166*H166,3)</f>
        <v>0</v>
      </c>
      <c r="BL166" s="14" t="s">
        <v>270</v>
      </c>
      <c r="BM166" s="237" t="s">
        <v>298</v>
      </c>
    </row>
    <row r="167" s="2" customFormat="1" ht="21.75" customHeight="1">
      <c r="A167" s="35"/>
      <c r="B167" s="36"/>
      <c r="C167" s="240" t="s">
        <v>299</v>
      </c>
      <c r="D167" s="240" t="s">
        <v>195</v>
      </c>
      <c r="E167" s="241" t="s">
        <v>1349</v>
      </c>
      <c r="F167" s="242" t="s">
        <v>1350</v>
      </c>
      <c r="G167" s="243" t="s">
        <v>309</v>
      </c>
      <c r="H167" s="244">
        <v>50</v>
      </c>
      <c r="I167" s="245"/>
      <c r="J167" s="244">
        <f>ROUND(I167*H167,3)</f>
        <v>0</v>
      </c>
      <c r="K167" s="246"/>
      <c r="L167" s="247"/>
      <c r="M167" s="248" t="s">
        <v>1</v>
      </c>
      <c r="N167" s="249" t="s">
        <v>37</v>
      </c>
      <c r="O167" s="94"/>
      <c r="P167" s="235">
        <f>O167*H167</f>
        <v>0</v>
      </c>
      <c r="Q167" s="235">
        <v>0</v>
      </c>
      <c r="R167" s="235">
        <f>Q167*H167</f>
        <v>0</v>
      </c>
      <c r="S167" s="235">
        <v>0</v>
      </c>
      <c r="T167" s="236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7" t="s">
        <v>790</v>
      </c>
      <c r="AT167" s="237" t="s">
        <v>195</v>
      </c>
      <c r="AU167" s="237" t="s">
        <v>161</v>
      </c>
      <c r="AY167" s="14" t="s">
        <v>154</v>
      </c>
      <c r="BE167" s="238">
        <f>IF(N167="základná",J167,0)</f>
        <v>0</v>
      </c>
      <c r="BF167" s="238">
        <f>IF(N167="znížená",J167,0)</f>
        <v>0</v>
      </c>
      <c r="BG167" s="238">
        <f>IF(N167="zákl. prenesená",J167,0)</f>
        <v>0</v>
      </c>
      <c r="BH167" s="238">
        <f>IF(N167="zníž. prenesená",J167,0)</f>
        <v>0</v>
      </c>
      <c r="BI167" s="238">
        <f>IF(N167="nulová",J167,0)</f>
        <v>0</v>
      </c>
      <c r="BJ167" s="14" t="s">
        <v>161</v>
      </c>
      <c r="BK167" s="239">
        <f>ROUND(I167*H167,3)</f>
        <v>0</v>
      </c>
      <c r="BL167" s="14" t="s">
        <v>270</v>
      </c>
      <c r="BM167" s="237" t="s">
        <v>302</v>
      </c>
    </row>
    <row r="168" s="2" customFormat="1" ht="16.5" customHeight="1">
      <c r="A168" s="35"/>
      <c r="B168" s="36"/>
      <c r="C168" s="240" t="s">
        <v>231</v>
      </c>
      <c r="D168" s="240" t="s">
        <v>195</v>
      </c>
      <c r="E168" s="241" t="s">
        <v>1186</v>
      </c>
      <c r="F168" s="242" t="s">
        <v>1182</v>
      </c>
      <c r="G168" s="243" t="s">
        <v>262</v>
      </c>
      <c r="H168" s="244">
        <v>1</v>
      </c>
      <c r="I168" s="245"/>
      <c r="J168" s="244">
        <f>ROUND(I168*H168,3)</f>
        <v>0</v>
      </c>
      <c r="K168" s="246"/>
      <c r="L168" s="247"/>
      <c r="M168" s="248" t="s">
        <v>1</v>
      </c>
      <c r="N168" s="249" t="s">
        <v>37</v>
      </c>
      <c r="O168" s="94"/>
      <c r="P168" s="235">
        <f>O168*H168</f>
        <v>0</v>
      </c>
      <c r="Q168" s="235">
        <v>0</v>
      </c>
      <c r="R168" s="235">
        <f>Q168*H168</f>
        <v>0</v>
      </c>
      <c r="S168" s="235">
        <v>0</v>
      </c>
      <c r="T168" s="236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7" t="s">
        <v>790</v>
      </c>
      <c r="AT168" s="237" t="s">
        <v>195</v>
      </c>
      <c r="AU168" s="237" t="s">
        <v>161</v>
      </c>
      <c r="AY168" s="14" t="s">
        <v>154</v>
      </c>
      <c r="BE168" s="238">
        <f>IF(N168="základná",J168,0)</f>
        <v>0</v>
      </c>
      <c r="BF168" s="238">
        <f>IF(N168="znížená",J168,0)</f>
        <v>0</v>
      </c>
      <c r="BG168" s="238">
        <f>IF(N168="zákl. prenesená",J168,0)</f>
        <v>0</v>
      </c>
      <c r="BH168" s="238">
        <f>IF(N168="zníž. prenesená",J168,0)</f>
        <v>0</v>
      </c>
      <c r="BI168" s="238">
        <f>IF(N168="nulová",J168,0)</f>
        <v>0</v>
      </c>
      <c r="BJ168" s="14" t="s">
        <v>161</v>
      </c>
      <c r="BK168" s="239">
        <f>ROUND(I168*H168,3)</f>
        <v>0</v>
      </c>
      <c r="BL168" s="14" t="s">
        <v>270</v>
      </c>
      <c r="BM168" s="237" t="s">
        <v>305</v>
      </c>
    </row>
    <row r="169" s="2" customFormat="1" ht="24.15" customHeight="1">
      <c r="A169" s="35"/>
      <c r="B169" s="36"/>
      <c r="C169" s="226" t="s">
        <v>306</v>
      </c>
      <c r="D169" s="226" t="s">
        <v>156</v>
      </c>
      <c r="E169" s="227" t="s">
        <v>1177</v>
      </c>
      <c r="F169" s="228" t="s">
        <v>1178</v>
      </c>
      <c r="G169" s="229" t="s">
        <v>262</v>
      </c>
      <c r="H169" s="230">
        <v>7</v>
      </c>
      <c r="I169" s="231"/>
      <c r="J169" s="230">
        <f>ROUND(I169*H169,3)</f>
        <v>0</v>
      </c>
      <c r="K169" s="232"/>
      <c r="L169" s="41"/>
      <c r="M169" s="233" t="s">
        <v>1</v>
      </c>
      <c r="N169" s="234" t="s">
        <v>37</v>
      </c>
      <c r="O169" s="94"/>
      <c r="P169" s="235">
        <f>O169*H169</f>
        <v>0</v>
      </c>
      <c r="Q169" s="235">
        <v>0</v>
      </c>
      <c r="R169" s="235">
        <f>Q169*H169</f>
        <v>0</v>
      </c>
      <c r="S169" s="235">
        <v>0</v>
      </c>
      <c r="T169" s="236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7" t="s">
        <v>270</v>
      </c>
      <c r="AT169" s="237" t="s">
        <v>156</v>
      </c>
      <c r="AU169" s="237" t="s">
        <v>161</v>
      </c>
      <c r="AY169" s="14" t="s">
        <v>154</v>
      </c>
      <c r="BE169" s="238">
        <f>IF(N169="základná",J169,0)</f>
        <v>0</v>
      </c>
      <c r="BF169" s="238">
        <f>IF(N169="znížená",J169,0)</f>
        <v>0</v>
      </c>
      <c r="BG169" s="238">
        <f>IF(N169="zákl. prenesená",J169,0)</f>
        <v>0</v>
      </c>
      <c r="BH169" s="238">
        <f>IF(N169="zníž. prenesená",J169,0)</f>
        <v>0</v>
      </c>
      <c r="BI169" s="238">
        <f>IF(N169="nulová",J169,0)</f>
        <v>0</v>
      </c>
      <c r="BJ169" s="14" t="s">
        <v>161</v>
      </c>
      <c r="BK169" s="239">
        <f>ROUND(I169*H169,3)</f>
        <v>0</v>
      </c>
      <c r="BL169" s="14" t="s">
        <v>270</v>
      </c>
      <c r="BM169" s="237" t="s">
        <v>310</v>
      </c>
    </row>
    <row r="170" s="2" customFormat="1" ht="24.15" customHeight="1">
      <c r="A170" s="35"/>
      <c r="B170" s="36"/>
      <c r="C170" s="240" t="s">
        <v>234</v>
      </c>
      <c r="D170" s="240" t="s">
        <v>195</v>
      </c>
      <c r="E170" s="241" t="s">
        <v>1179</v>
      </c>
      <c r="F170" s="242" t="s">
        <v>1180</v>
      </c>
      <c r="G170" s="243" t="s">
        <v>262</v>
      </c>
      <c r="H170" s="244">
        <v>7</v>
      </c>
      <c r="I170" s="245"/>
      <c r="J170" s="244">
        <f>ROUND(I170*H170,3)</f>
        <v>0</v>
      </c>
      <c r="K170" s="246"/>
      <c r="L170" s="247"/>
      <c r="M170" s="248" t="s">
        <v>1</v>
      </c>
      <c r="N170" s="249" t="s">
        <v>37</v>
      </c>
      <c r="O170" s="94"/>
      <c r="P170" s="235">
        <f>O170*H170</f>
        <v>0</v>
      </c>
      <c r="Q170" s="235">
        <v>0</v>
      </c>
      <c r="R170" s="235">
        <f>Q170*H170</f>
        <v>0</v>
      </c>
      <c r="S170" s="235">
        <v>0</v>
      </c>
      <c r="T170" s="236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7" t="s">
        <v>790</v>
      </c>
      <c r="AT170" s="237" t="s">
        <v>195</v>
      </c>
      <c r="AU170" s="237" t="s">
        <v>161</v>
      </c>
      <c r="AY170" s="14" t="s">
        <v>154</v>
      </c>
      <c r="BE170" s="238">
        <f>IF(N170="základná",J170,0)</f>
        <v>0</v>
      </c>
      <c r="BF170" s="238">
        <f>IF(N170="znížená",J170,0)</f>
        <v>0</v>
      </c>
      <c r="BG170" s="238">
        <f>IF(N170="zákl. prenesená",J170,0)</f>
        <v>0</v>
      </c>
      <c r="BH170" s="238">
        <f>IF(N170="zníž. prenesená",J170,0)</f>
        <v>0</v>
      </c>
      <c r="BI170" s="238">
        <f>IF(N170="nulová",J170,0)</f>
        <v>0</v>
      </c>
      <c r="BJ170" s="14" t="s">
        <v>161</v>
      </c>
      <c r="BK170" s="239">
        <f>ROUND(I170*H170,3)</f>
        <v>0</v>
      </c>
      <c r="BL170" s="14" t="s">
        <v>270</v>
      </c>
      <c r="BM170" s="237" t="s">
        <v>313</v>
      </c>
    </row>
    <row r="171" s="2" customFormat="1" ht="16.5" customHeight="1">
      <c r="A171" s="35"/>
      <c r="B171" s="36"/>
      <c r="C171" s="240" t="s">
        <v>314</v>
      </c>
      <c r="D171" s="240" t="s">
        <v>195</v>
      </c>
      <c r="E171" s="241" t="s">
        <v>1181</v>
      </c>
      <c r="F171" s="242" t="s">
        <v>1182</v>
      </c>
      <c r="G171" s="243" t="s">
        <v>262</v>
      </c>
      <c r="H171" s="244">
        <v>7</v>
      </c>
      <c r="I171" s="245"/>
      <c r="J171" s="244">
        <f>ROUND(I171*H171,3)</f>
        <v>0</v>
      </c>
      <c r="K171" s="246"/>
      <c r="L171" s="247"/>
      <c r="M171" s="248" t="s">
        <v>1</v>
      </c>
      <c r="N171" s="249" t="s">
        <v>37</v>
      </c>
      <c r="O171" s="94"/>
      <c r="P171" s="235">
        <f>O171*H171</f>
        <v>0</v>
      </c>
      <c r="Q171" s="235">
        <v>0</v>
      </c>
      <c r="R171" s="235">
        <f>Q171*H171</f>
        <v>0</v>
      </c>
      <c r="S171" s="235">
        <v>0</v>
      </c>
      <c r="T171" s="236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7" t="s">
        <v>790</v>
      </c>
      <c r="AT171" s="237" t="s">
        <v>195</v>
      </c>
      <c r="AU171" s="237" t="s">
        <v>161</v>
      </c>
      <c r="AY171" s="14" t="s">
        <v>154</v>
      </c>
      <c r="BE171" s="238">
        <f>IF(N171="základná",J171,0)</f>
        <v>0</v>
      </c>
      <c r="BF171" s="238">
        <f>IF(N171="znížená",J171,0)</f>
        <v>0</v>
      </c>
      <c r="BG171" s="238">
        <f>IF(N171="zákl. prenesená",J171,0)</f>
        <v>0</v>
      </c>
      <c r="BH171" s="238">
        <f>IF(N171="zníž. prenesená",J171,0)</f>
        <v>0</v>
      </c>
      <c r="BI171" s="238">
        <f>IF(N171="nulová",J171,0)</f>
        <v>0</v>
      </c>
      <c r="BJ171" s="14" t="s">
        <v>161</v>
      </c>
      <c r="BK171" s="239">
        <f>ROUND(I171*H171,3)</f>
        <v>0</v>
      </c>
      <c r="BL171" s="14" t="s">
        <v>270</v>
      </c>
      <c r="BM171" s="237" t="s">
        <v>317</v>
      </c>
    </row>
    <row r="172" s="2" customFormat="1" ht="24.15" customHeight="1">
      <c r="A172" s="35"/>
      <c r="B172" s="36"/>
      <c r="C172" s="226" t="s">
        <v>238</v>
      </c>
      <c r="D172" s="226" t="s">
        <v>156</v>
      </c>
      <c r="E172" s="227" t="s">
        <v>1292</v>
      </c>
      <c r="F172" s="228" t="s">
        <v>1293</v>
      </c>
      <c r="G172" s="229" t="s">
        <v>262</v>
      </c>
      <c r="H172" s="230">
        <v>5</v>
      </c>
      <c r="I172" s="231"/>
      <c r="J172" s="230">
        <f>ROUND(I172*H172,3)</f>
        <v>0</v>
      </c>
      <c r="K172" s="232"/>
      <c r="L172" s="41"/>
      <c r="M172" s="233" t="s">
        <v>1</v>
      </c>
      <c r="N172" s="234" t="s">
        <v>37</v>
      </c>
      <c r="O172" s="94"/>
      <c r="P172" s="235">
        <f>O172*H172</f>
        <v>0</v>
      </c>
      <c r="Q172" s="235">
        <v>0</v>
      </c>
      <c r="R172" s="235">
        <f>Q172*H172</f>
        <v>0</v>
      </c>
      <c r="S172" s="235">
        <v>0</v>
      </c>
      <c r="T172" s="236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7" t="s">
        <v>270</v>
      </c>
      <c r="AT172" s="237" t="s">
        <v>156</v>
      </c>
      <c r="AU172" s="237" t="s">
        <v>161</v>
      </c>
      <c r="AY172" s="14" t="s">
        <v>154</v>
      </c>
      <c r="BE172" s="238">
        <f>IF(N172="základná",J172,0)</f>
        <v>0</v>
      </c>
      <c r="BF172" s="238">
        <f>IF(N172="znížená",J172,0)</f>
        <v>0</v>
      </c>
      <c r="BG172" s="238">
        <f>IF(N172="zákl. prenesená",J172,0)</f>
        <v>0</v>
      </c>
      <c r="BH172" s="238">
        <f>IF(N172="zníž. prenesená",J172,0)</f>
        <v>0</v>
      </c>
      <c r="BI172" s="238">
        <f>IF(N172="nulová",J172,0)</f>
        <v>0</v>
      </c>
      <c r="BJ172" s="14" t="s">
        <v>161</v>
      </c>
      <c r="BK172" s="239">
        <f>ROUND(I172*H172,3)</f>
        <v>0</v>
      </c>
      <c r="BL172" s="14" t="s">
        <v>270</v>
      </c>
      <c r="BM172" s="237" t="s">
        <v>320</v>
      </c>
    </row>
    <row r="173" s="2" customFormat="1" ht="24.15" customHeight="1">
      <c r="A173" s="35"/>
      <c r="B173" s="36"/>
      <c r="C173" s="240" t="s">
        <v>321</v>
      </c>
      <c r="D173" s="240" t="s">
        <v>195</v>
      </c>
      <c r="E173" s="241" t="s">
        <v>1294</v>
      </c>
      <c r="F173" s="242" t="s">
        <v>1295</v>
      </c>
      <c r="G173" s="243" t="s">
        <v>262</v>
      </c>
      <c r="H173" s="244">
        <v>5</v>
      </c>
      <c r="I173" s="245"/>
      <c r="J173" s="244">
        <f>ROUND(I173*H173,3)</f>
        <v>0</v>
      </c>
      <c r="K173" s="246"/>
      <c r="L173" s="247"/>
      <c r="M173" s="248" t="s">
        <v>1</v>
      </c>
      <c r="N173" s="249" t="s">
        <v>37</v>
      </c>
      <c r="O173" s="94"/>
      <c r="P173" s="235">
        <f>O173*H173</f>
        <v>0</v>
      </c>
      <c r="Q173" s="235">
        <v>0</v>
      </c>
      <c r="R173" s="235">
        <f>Q173*H173</f>
        <v>0</v>
      </c>
      <c r="S173" s="235">
        <v>0</v>
      </c>
      <c r="T173" s="236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7" t="s">
        <v>790</v>
      </c>
      <c r="AT173" s="237" t="s">
        <v>195</v>
      </c>
      <c r="AU173" s="237" t="s">
        <v>161</v>
      </c>
      <c r="AY173" s="14" t="s">
        <v>154</v>
      </c>
      <c r="BE173" s="238">
        <f>IF(N173="základná",J173,0)</f>
        <v>0</v>
      </c>
      <c r="BF173" s="238">
        <f>IF(N173="znížená",J173,0)</f>
        <v>0</v>
      </c>
      <c r="BG173" s="238">
        <f>IF(N173="zákl. prenesená",J173,0)</f>
        <v>0</v>
      </c>
      <c r="BH173" s="238">
        <f>IF(N173="zníž. prenesená",J173,0)</f>
        <v>0</v>
      </c>
      <c r="BI173" s="238">
        <f>IF(N173="nulová",J173,0)</f>
        <v>0</v>
      </c>
      <c r="BJ173" s="14" t="s">
        <v>161</v>
      </c>
      <c r="BK173" s="239">
        <f>ROUND(I173*H173,3)</f>
        <v>0</v>
      </c>
      <c r="BL173" s="14" t="s">
        <v>270</v>
      </c>
      <c r="BM173" s="237" t="s">
        <v>324</v>
      </c>
    </row>
    <row r="174" s="2" customFormat="1" ht="16.5" customHeight="1">
      <c r="A174" s="35"/>
      <c r="B174" s="36"/>
      <c r="C174" s="240" t="s">
        <v>241</v>
      </c>
      <c r="D174" s="240" t="s">
        <v>195</v>
      </c>
      <c r="E174" s="241" t="s">
        <v>1186</v>
      </c>
      <c r="F174" s="242" t="s">
        <v>1182</v>
      </c>
      <c r="G174" s="243" t="s">
        <v>262</v>
      </c>
      <c r="H174" s="244">
        <v>5</v>
      </c>
      <c r="I174" s="245"/>
      <c r="J174" s="244">
        <f>ROUND(I174*H174,3)</f>
        <v>0</v>
      </c>
      <c r="K174" s="246"/>
      <c r="L174" s="247"/>
      <c r="M174" s="248" t="s">
        <v>1</v>
      </c>
      <c r="N174" s="249" t="s">
        <v>37</v>
      </c>
      <c r="O174" s="94"/>
      <c r="P174" s="235">
        <f>O174*H174</f>
        <v>0</v>
      </c>
      <c r="Q174" s="235">
        <v>0</v>
      </c>
      <c r="R174" s="235">
        <f>Q174*H174</f>
        <v>0</v>
      </c>
      <c r="S174" s="235">
        <v>0</v>
      </c>
      <c r="T174" s="236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7" t="s">
        <v>790</v>
      </c>
      <c r="AT174" s="237" t="s">
        <v>195</v>
      </c>
      <c r="AU174" s="237" t="s">
        <v>161</v>
      </c>
      <c r="AY174" s="14" t="s">
        <v>154</v>
      </c>
      <c r="BE174" s="238">
        <f>IF(N174="základná",J174,0)</f>
        <v>0</v>
      </c>
      <c r="BF174" s="238">
        <f>IF(N174="znížená",J174,0)</f>
        <v>0</v>
      </c>
      <c r="BG174" s="238">
        <f>IF(N174="zákl. prenesená",J174,0)</f>
        <v>0</v>
      </c>
      <c r="BH174" s="238">
        <f>IF(N174="zníž. prenesená",J174,0)</f>
        <v>0</v>
      </c>
      <c r="BI174" s="238">
        <f>IF(N174="nulová",J174,0)</f>
        <v>0</v>
      </c>
      <c r="BJ174" s="14" t="s">
        <v>161</v>
      </c>
      <c r="BK174" s="239">
        <f>ROUND(I174*H174,3)</f>
        <v>0</v>
      </c>
      <c r="BL174" s="14" t="s">
        <v>270</v>
      </c>
      <c r="BM174" s="237" t="s">
        <v>327</v>
      </c>
    </row>
    <row r="175" s="2" customFormat="1" ht="24.15" customHeight="1">
      <c r="A175" s="35"/>
      <c r="B175" s="36"/>
      <c r="C175" s="226" t="s">
        <v>328</v>
      </c>
      <c r="D175" s="226" t="s">
        <v>156</v>
      </c>
      <c r="E175" s="227" t="s">
        <v>1183</v>
      </c>
      <c r="F175" s="228" t="s">
        <v>1184</v>
      </c>
      <c r="G175" s="229" t="s">
        <v>262</v>
      </c>
      <c r="H175" s="230">
        <v>7</v>
      </c>
      <c r="I175" s="231"/>
      <c r="J175" s="230">
        <f>ROUND(I175*H175,3)</f>
        <v>0</v>
      </c>
      <c r="K175" s="232"/>
      <c r="L175" s="41"/>
      <c r="M175" s="233" t="s">
        <v>1</v>
      </c>
      <c r="N175" s="234" t="s">
        <v>37</v>
      </c>
      <c r="O175" s="94"/>
      <c r="P175" s="235">
        <f>O175*H175</f>
        <v>0</v>
      </c>
      <c r="Q175" s="235">
        <v>0</v>
      </c>
      <c r="R175" s="235">
        <f>Q175*H175</f>
        <v>0</v>
      </c>
      <c r="S175" s="235">
        <v>0</v>
      </c>
      <c r="T175" s="236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7" t="s">
        <v>270</v>
      </c>
      <c r="AT175" s="237" t="s">
        <v>156</v>
      </c>
      <c r="AU175" s="237" t="s">
        <v>161</v>
      </c>
      <c r="AY175" s="14" t="s">
        <v>154</v>
      </c>
      <c r="BE175" s="238">
        <f>IF(N175="základná",J175,0)</f>
        <v>0</v>
      </c>
      <c r="BF175" s="238">
        <f>IF(N175="znížená",J175,0)</f>
        <v>0</v>
      </c>
      <c r="BG175" s="238">
        <f>IF(N175="zákl. prenesená",J175,0)</f>
        <v>0</v>
      </c>
      <c r="BH175" s="238">
        <f>IF(N175="zníž. prenesená",J175,0)</f>
        <v>0</v>
      </c>
      <c r="BI175" s="238">
        <f>IF(N175="nulová",J175,0)</f>
        <v>0</v>
      </c>
      <c r="BJ175" s="14" t="s">
        <v>161</v>
      </c>
      <c r="BK175" s="239">
        <f>ROUND(I175*H175,3)</f>
        <v>0</v>
      </c>
      <c r="BL175" s="14" t="s">
        <v>270</v>
      </c>
      <c r="BM175" s="237" t="s">
        <v>331</v>
      </c>
    </row>
    <row r="176" s="2" customFormat="1" ht="24.15" customHeight="1">
      <c r="A176" s="35"/>
      <c r="B176" s="36"/>
      <c r="C176" s="240" t="s">
        <v>245</v>
      </c>
      <c r="D176" s="240" t="s">
        <v>195</v>
      </c>
      <c r="E176" s="241" t="s">
        <v>1185</v>
      </c>
      <c r="F176" s="242" t="s">
        <v>1180</v>
      </c>
      <c r="G176" s="243" t="s">
        <v>262</v>
      </c>
      <c r="H176" s="244">
        <v>7</v>
      </c>
      <c r="I176" s="245"/>
      <c r="J176" s="244">
        <f>ROUND(I176*H176,3)</f>
        <v>0</v>
      </c>
      <c r="K176" s="246"/>
      <c r="L176" s="247"/>
      <c r="M176" s="248" t="s">
        <v>1</v>
      </c>
      <c r="N176" s="249" t="s">
        <v>37</v>
      </c>
      <c r="O176" s="94"/>
      <c r="P176" s="235">
        <f>O176*H176</f>
        <v>0</v>
      </c>
      <c r="Q176" s="235">
        <v>0</v>
      </c>
      <c r="R176" s="235">
        <f>Q176*H176</f>
        <v>0</v>
      </c>
      <c r="S176" s="235">
        <v>0</v>
      </c>
      <c r="T176" s="236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7" t="s">
        <v>790</v>
      </c>
      <c r="AT176" s="237" t="s">
        <v>195</v>
      </c>
      <c r="AU176" s="237" t="s">
        <v>161</v>
      </c>
      <c r="AY176" s="14" t="s">
        <v>154</v>
      </c>
      <c r="BE176" s="238">
        <f>IF(N176="základná",J176,0)</f>
        <v>0</v>
      </c>
      <c r="BF176" s="238">
        <f>IF(N176="znížená",J176,0)</f>
        <v>0</v>
      </c>
      <c r="BG176" s="238">
        <f>IF(N176="zákl. prenesená",J176,0)</f>
        <v>0</v>
      </c>
      <c r="BH176" s="238">
        <f>IF(N176="zníž. prenesená",J176,0)</f>
        <v>0</v>
      </c>
      <c r="BI176" s="238">
        <f>IF(N176="nulová",J176,0)</f>
        <v>0</v>
      </c>
      <c r="BJ176" s="14" t="s">
        <v>161</v>
      </c>
      <c r="BK176" s="239">
        <f>ROUND(I176*H176,3)</f>
        <v>0</v>
      </c>
      <c r="BL176" s="14" t="s">
        <v>270</v>
      </c>
      <c r="BM176" s="237" t="s">
        <v>334</v>
      </c>
    </row>
    <row r="177" s="2" customFormat="1" ht="16.5" customHeight="1">
      <c r="A177" s="35"/>
      <c r="B177" s="36"/>
      <c r="C177" s="240" t="s">
        <v>335</v>
      </c>
      <c r="D177" s="240" t="s">
        <v>195</v>
      </c>
      <c r="E177" s="241" t="s">
        <v>1186</v>
      </c>
      <c r="F177" s="242" t="s">
        <v>1182</v>
      </c>
      <c r="G177" s="243" t="s">
        <v>262</v>
      </c>
      <c r="H177" s="244">
        <v>7</v>
      </c>
      <c r="I177" s="245"/>
      <c r="J177" s="244">
        <f>ROUND(I177*H177,3)</f>
        <v>0</v>
      </c>
      <c r="K177" s="246"/>
      <c r="L177" s="247"/>
      <c r="M177" s="248" t="s">
        <v>1</v>
      </c>
      <c r="N177" s="249" t="s">
        <v>37</v>
      </c>
      <c r="O177" s="94"/>
      <c r="P177" s="235">
        <f>O177*H177</f>
        <v>0</v>
      </c>
      <c r="Q177" s="235">
        <v>0</v>
      </c>
      <c r="R177" s="235">
        <f>Q177*H177</f>
        <v>0</v>
      </c>
      <c r="S177" s="235">
        <v>0</v>
      </c>
      <c r="T177" s="236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7" t="s">
        <v>790</v>
      </c>
      <c r="AT177" s="237" t="s">
        <v>195</v>
      </c>
      <c r="AU177" s="237" t="s">
        <v>161</v>
      </c>
      <c r="AY177" s="14" t="s">
        <v>154</v>
      </c>
      <c r="BE177" s="238">
        <f>IF(N177="základná",J177,0)</f>
        <v>0</v>
      </c>
      <c r="BF177" s="238">
        <f>IF(N177="znížená",J177,0)</f>
        <v>0</v>
      </c>
      <c r="BG177" s="238">
        <f>IF(N177="zákl. prenesená",J177,0)</f>
        <v>0</v>
      </c>
      <c r="BH177" s="238">
        <f>IF(N177="zníž. prenesená",J177,0)</f>
        <v>0</v>
      </c>
      <c r="BI177" s="238">
        <f>IF(N177="nulová",J177,0)</f>
        <v>0</v>
      </c>
      <c r="BJ177" s="14" t="s">
        <v>161</v>
      </c>
      <c r="BK177" s="239">
        <f>ROUND(I177*H177,3)</f>
        <v>0</v>
      </c>
      <c r="BL177" s="14" t="s">
        <v>270</v>
      </c>
      <c r="BM177" s="237" t="s">
        <v>338</v>
      </c>
    </row>
    <row r="178" s="2" customFormat="1" ht="24.15" customHeight="1">
      <c r="A178" s="35"/>
      <c r="B178" s="36"/>
      <c r="C178" s="226" t="s">
        <v>248</v>
      </c>
      <c r="D178" s="226" t="s">
        <v>156</v>
      </c>
      <c r="E178" s="227" t="s">
        <v>1300</v>
      </c>
      <c r="F178" s="228" t="s">
        <v>1301</v>
      </c>
      <c r="G178" s="229" t="s">
        <v>262</v>
      </c>
      <c r="H178" s="230">
        <v>2</v>
      </c>
      <c r="I178" s="231"/>
      <c r="J178" s="230">
        <f>ROUND(I178*H178,3)</f>
        <v>0</v>
      </c>
      <c r="K178" s="232"/>
      <c r="L178" s="41"/>
      <c r="M178" s="233" t="s">
        <v>1</v>
      </c>
      <c r="N178" s="234" t="s">
        <v>37</v>
      </c>
      <c r="O178" s="94"/>
      <c r="P178" s="235">
        <f>O178*H178</f>
        <v>0</v>
      </c>
      <c r="Q178" s="235">
        <v>0</v>
      </c>
      <c r="R178" s="235">
        <f>Q178*H178</f>
        <v>0</v>
      </c>
      <c r="S178" s="235">
        <v>0</v>
      </c>
      <c r="T178" s="236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37" t="s">
        <v>270</v>
      </c>
      <c r="AT178" s="237" t="s">
        <v>156</v>
      </c>
      <c r="AU178" s="237" t="s">
        <v>161</v>
      </c>
      <c r="AY178" s="14" t="s">
        <v>154</v>
      </c>
      <c r="BE178" s="238">
        <f>IF(N178="základná",J178,0)</f>
        <v>0</v>
      </c>
      <c r="BF178" s="238">
        <f>IF(N178="znížená",J178,0)</f>
        <v>0</v>
      </c>
      <c r="BG178" s="238">
        <f>IF(N178="zákl. prenesená",J178,0)</f>
        <v>0</v>
      </c>
      <c r="BH178" s="238">
        <f>IF(N178="zníž. prenesená",J178,0)</f>
        <v>0</v>
      </c>
      <c r="BI178" s="238">
        <f>IF(N178="nulová",J178,0)</f>
        <v>0</v>
      </c>
      <c r="BJ178" s="14" t="s">
        <v>161</v>
      </c>
      <c r="BK178" s="239">
        <f>ROUND(I178*H178,3)</f>
        <v>0</v>
      </c>
      <c r="BL178" s="14" t="s">
        <v>270</v>
      </c>
      <c r="BM178" s="237" t="s">
        <v>341</v>
      </c>
    </row>
    <row r="179" s="2" customFormat="1" ht="24.15" customHeight="1">
      <c r="A179" s="35"/>
      <c r="B179" s="36"/>
      <c r="C179" s="240" t="s">
        <v>342</v>
      </c>
      <c r="D179" s="240" t="s">
        <v>195</v>
      </c>
      <c r="E179" s="241" t="s">
        <v>1302</v>
      </c>
      <c r="F179" s="242" t="s">
        <v>1303</v>
      </c>
      <c r="G179" s="243" t="s">
        <v>262</v>
      </c>
      <c r="H179" s="244">
        <v>2</v>
      </c>
      <c r="I179" s="245"/>
      <c r="J179" s="244">
        <f>ROUND(I179*H179,3)</f>
        <v>0</v>
      </c>
      <c r="K179" s="246"/>
      <c r="L179" s="247"/>
      <c r="M179" s="248" t="s">
        <v>1</v>
      </c>
      <c r="N179" s="249" t="s">
        <v>37</v>
      </c>
      <c r="O179" s="94"/>
      <c r="P179" s="235">
        <f>O179*H179</f>
        <v>0</v>
      </c>
      <c r="Q179" s="235">
        <v>0</v>
      </c>
      <c r="R179" s="235">
        <f>Q179*H179</f>
        <v>0</v>
      </c>
      <c r="S179" s="235">
        <v>0</v>
      </c>
      <c r="T179" s="236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37" t="s">
        <v>790</v>
      </c>
      <c r="AT179" s="237" t="s">
        <v>195</v>
      </c>
      <c r="AU179" s="237" t="s">
        <v>161</v>
      </c>
      <c r="AY179" s="14" t="s">
        <v>154</v>
      </c>
      <c r="BE179" s="238">
        <f>IF(N179="základná",J179,0)</f>
        <v>0</v>
      </c>
      <c r="BF179" s="238">
        <f>IF(N179="znížená",J179,0)</f>
        <v>0</v>
      </c>
      <c r="BG179" s="238">
        <f>IF(N179="zákl. prenesená",J179,0)</f>
        <v>0</v>
      </c>
      <c r="BH179" s="238">
        <f>IF(N179="zníž. prenesená",J179,0)</f>
        <v>0</v>
      </c>
      <c r="BI179" s="238">
        <f>IF(N179="nulová",J179,0)</f>
        <v>0</v>
      </c>
      <c r="BJ179" s="14" t="s">
        <v>161</v>
      </c>
      <c r="BK179" s="239">
        <f>ROUND(I179*H179,3)</f>
        <v>0</v>
      </c>
      <c r="BL179" s="14" t="s">
        <v>270</v>
      </c>
      <c r="BM179" s="237" t="s">
        <v>345</v>
      </c>
    </row>
    <row r="180" s="2" customFormat="1" ht="16.5" customHeight="1">
      <c r="A180" s="35"/>
      <c r="B180" s="36"/>
      <c r="C180" s="240" t="s">
        <v>252</v>
      </c>
      <c r="D180" s="240" t="s">
        <v>195</v>
      </c>
      <c r="E180" s="241" t="s">
        <v>1304</v>
      </c>
      <c r="F180" s="242" t="s">
        <v>1305</v>
      </c>
      <c r="G180" s="243" t="s">
        <v>262</v>
      </c>
      <c r="H180" s="244">
        <v>2</v>
      </c>
      <c r="I180" s="245"/>
      <c r="J180" s="244">
        <f>ROUND(I180*H180,3)</f>
        <v>0</v>
      </c>
      <c r="K180" s="246"/>
      <c r="L180" s="247"/>
      <c r="M180" s="248" t="s">
        <v>1</v>
      </c>
      <c r="N180" s="249" t="s">
        <v>37</v>
      </c>
      <c r="O180" s="94"/>
      <c r="P180" s="235">
        <f>O180*H180</f>
        <v>0</v>
      </c>
      <c r="Q180" s="235">
        <v>0</v>
      </c>
      <c r="R180" s="235">
        <f>Q180*H180</f>
        <v>0</v>
      </c>
      <c r="S180" s="235">
        <v>0</v>
      </c>
      <c r="T180" s="236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37" t="s">
        <v>790</v>
      </c>
      <c r="AT180" s="237" t="s">
        <v>195</v>
      </c>
      <c r="AU180" s="237" t="s">
        <v>161</v>
      </c>
      <c r="AY180" s="14" t="s">
        <v>154</v>
      </c>
      <c r="BE180" s="238">
        <f>IF(N180="základná",J180,0)</f>
        <v>0</v>
      </c>
      <c r="BF180" s="238">
        <f>IF(N180="znížená",J180,0)</f>
        <v>0</v>
      </c>
      <c r="BG180" s="238">
        <f>IF(N180="zákl. prenesená",J180,0)</f>
        <v>0</v>
      </c>
      <c r="BH180" s="238">
        <f>IF(N180="zníž. prenesená",J180,0)</f>
        <v>0</v>
      </c>
      <c r="BI180" s="238">
        <f>IF(N180="nulová",J180,0)</f>
        <v>0</v>
      </c>
      <c r="BJ180" s="14" t="s">
        <v>161</v>
      </c>
      <c r="BK180" s="239">
        <f>ROUND(I180*H180,3)</f>
        <v>0</v>
      </c>
      <c r="BL180" s="14" t="s">
        <v>270</v>
      </c>
      <c r="BM180" s="237" t="s">
        <v>348</v>
      </c>
    </row>
    <row r="181" s="2" customFormat="1" ht="16.5" customHeight="1">
      <c r="A181" s="35"/>
      <c r="B181" s="36"/>
      <c r="C181" s="226" t="s">
        <v>349</v>
      </c>
      <c r="D181" s="226" t="s">
        <v>156</v>
      </c>
      <c r="E181" s="227" t="s">
        <v>1191</v>
      </c>
      <c r="F181" s="228" t="s">
        <v>1192</v>
      </c>
      <c r="G181" s="229" t="s">
        <v>262</v>
      </c>
      <c r="H181" s="230">
        <v>76</v>
      </c>
      <c r="I181" s="231"/>
      <c r="J181" s="230">
        <f>ROUND(I181*H181,3)</f>
        <v>0</v>
      </c>
      <c r="K181" s="232"/>
      <c r="L181" s="41"/>
      <c r="M181" s="233" t="s">
        <v>1</v>
      </c>
      <c r="N181" s="234" t="s">
        <v>37</v>
      </c>
      <c r="O181" s="94"/>
      <c r="P181" s="235">
        <f>O181*H181</f>
        <v>0</v>
      </c>
      <c r="Q181" s="235">
        <v>0</v>
      </c>
      <c r="R181" s="235">
        <f>Q181*H181</f>
        <v>0</v>
      </c>
      <c r="S181" s="235">
        <v>0</v>
      </c>
      <c r="T181" s="236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37" t="s">
        <v>270</v>
      </c>
      <c r="AT181" s="237" t="s">
        <v>156</v>
      </c>
      <c r="AU181" s="237" t="s">
        <v>161</v>
      </c>
      <c r="AY181" s="14" t="s">
        <v>154</v>
      </c>
      <c r="BE181" s="238">
        <f>IF(N181="základná",J181,0)</f>
        <v>0</v>
      </c>
      <c r="BF181" s="238">
        <f>IF(N181="znížená",J181,0)</f>
        <v>0</v>
      </c>
      <c r="BG181" s="238">
        <f>IF(N181="zákl. prenesená",J181,0)</f>
        <v>0</v>
      </c>
      <c r="BH181" s="238">
        <f>IF(N181="zníž. prenesená",J181,0)</f>
        <v>0</v>
      </c>
      <c r="BI181" s="238">
        <f>IF(N181="nulová",J181,0)</f>
        <v>0</v>
      </c>
      <c r="BJ181" s="14" t="s">
        <v>161</v>
      </c>
      <c r="BK181" s="239">
        <f>ROUND(I181*H181,3)</f>
        <v>0</v>
      </c>
      <c r="BL181" s="14" t="s">
        <v>270</v>
      </c>
      <c r="BM181" s="237" t="s">
        <v>352</v>
      </c>
    </row>
    <row r="182" s="2" customFormat="1" ht="24.15" customHeight="1">
      <c r="A182" s="35"/>
      <c r="B182" s="36"/>
      <c r="C182" s="240" t="s">
        <v>255</v>
      </c>
      <c r="D182" s="240" t="s">
        <v>195</v>
      </c>
      <c r="E182" s="241" t="s">
        <v>1197</v>
      </c>
      <c r="F182" s="242" t="s">
        <v>1198</v>
      </c>
      <c r="G182" s="243" t="s">
        <v>262</v>
      </c>
      <c r="H182" s="244">
        <v>7</v>
      </c>
      <c r="I182" s="245"/>
      <c r="J182" s="244">
        <f>ROUND(I182*H182,3)</f>
        <v>0</v>
      </c>
      <c r="K182" s="246"/>
      <c r="L182" s="247"/>
      <c r="M182" s="248" t="s">
        <v>1</v>
      </c>
      <c r="N182" s="249" t="s">
        <v>37</v>
      </c>
      <c r="O182" s="94"/>
      <c r="P182" s="235">
        <f>O182*H182</f>
        <v>0</v>
      </c>
      <c r="Q182" s="235">
        <v>0</v>
      </c>
      <c r="R182" s="235">
        <f>Q182*H182</f>
        <v>0</v>
      </c>
      <c r="S182" s="235">
        <v>0</v>
      </c>
      <c r="T182" s="236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37" t="s">
        <v>790</v>
      </c>
      <c r="AT182" s="237" t="s">
        <v>195</v>
      </c>
      <c r="AU182" s="237" t="s">
        <v>161</v>
      </c>
      <c r="AY182" s="14" t="s">
        <v>154</v>
      </c>
      <c r="BE182" s="238">
        <f>IF(N182="základná",J182,0)</f>
        <v>0</v>
      </c>
      <c r="BF182" s="238">
        <f>IF(N182="znížená",J182,0)</f>
        <v>0</v>
      </c>
      <c r="BG182" s="238">
        <f>IF(N182="zákl. prenesená",J182,0)</f>
        <v>0</v>
      </c>
      <c r="BH182" s="238">
        <f>IF(N182="zníž. prenesená",J182,0)</f>
        <v>0</v>
      </c>
      <c r="BI182" s="238">
        <f>IF(N182="nulová",J182,0)</f>
        <v>0</v>
      </c>
      <c r="BJ182" s="14" t="s">
        <v>161</v>
      </c>
      <c r="BK182" s="239">
        <f>ROUND(I182*H182,3)</f>
        <v>0</v>
      </c>
      <c r="BL182" s="14" t="s">
        <v>270</v>
      </c>
      <c r="BM182" s="237" t="s">
        <v>355</v>
      </c>
    </row>
    <row r="183" s="2" customFormat="1" ht="16.5" customHeight="1">
      <c r="A183" s="35"/>
      <c r="B183" s="36"/>
      <c r="C183" s="240" t="s">
        <v>356</v>
      </c>
      <c r="D183" s="240" t="s">
        <v>195</v>
      </c>
      <c r="E183" s="241" t="s">
        <v>1310</v>
      </c>
      <c r="F183" s="242" t="s">
        <v>1311</v>
      </c>
      <c r="G183" s="243" t="s">
        <v>262</v>
      </c>
      <c r="H183" s="244">
        <v>6</v>
      </c>
      <c r="I183" s="245"/>
      <c r="J183" s="244">
        <f>ROUND(I183*H183,3)</f>
        <v>0</v>
      </c>
      <c r="K183" s="246"/>
      <c r="L183" s="247"/>
      <c r="M183" s="248" t="s">
        <v>1</v>
      </c>
      <c r="N183" s="249" t="s">
        <v>37</v>
      </c>
      <c r="O183" s="94"/>
      <c r="P183" s="235">
        <f>O183*H183</f>
        <v>0</v>
      </c>
      <c r="Q183" s="235">
        <v>0</v>
      </c>
      <c r="R183" s="235">
        <f>Q183*H183</f>
        <v>0</v>
      </c>
      <c r="S183" s="235">
        <v>0</v>
      </c>
      <c r="T183" s="236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37" t="s">
        <v>790</v>
      </c>
      <c r="AT183" s="237" t="s">
        <v>195</v>
      </c>
      <c r="AU183" s="237" t="s">
        <v>161</v>
      </c>
      <c r="AY183" s="14" t="s">
        <v>154</v>
      </c>
      <c r="BE183" s="238">
        <f>IF(N183="základná",J183,0)</f>
        <v>0</v>
      </c>
      <c r="BF183" s="238">
        <f>IF(N183="znížená",J183,0)</f>
        <v>0</v>
      </c>
      <c r="BG183" s="238">
        <f>IF(N183="zákl. prenesená",J183,0)</f>
        <v>0</v>
      </c>
      <c r="BH183" s="238">
        <f>IF(N183="zníž. prenesená",J183,0)</f>
        <v>0</v>
      </c>
      <c r="BI183" s="238">
        <f>IF(N183="nulová",J183,0)</f>
        <v>0</v>
      </c>
      <c r="BJ183" s="14" t="s">
        <v>161</v>
      </c>
      <c r="BK183" s="239">
        <f>ROUND(I183*H183,3)</f>
        <v>0</v>
      </c>
      <c r="BL183" s="14" t="s">
        <v>270</v>
      </c>
      <c r="BM183" s="237" t="s">
        <v>359</v>
      </c>
    </row>
    <row r="184" s="2" customFormat="1" ht="16.5" customHeight="1">
      <c r="A184" s="35"/>
      <c r="B184" s="36"/>
      <c r="C184" s="240" t="s">
        <v>259</v>
      </c>
      <c r="D184" s="240" t="s">
        <v>195</v>
      </c>
      <c r="E184" s="241" t="s">
        <v>1312</v>
      </c>
      <c r="F184" s="242" t="s">
        <v>1313</v>
      </c>
      <c r="G184" s="243" t="s">
        <v>262</v>
      </c>
      <c r="H184" s="244">
        <v>61</v>
      </c>
      <c r="I184" s="245"/>
      <c r="J184" s="244">
        <f>ROUND(I184*H184,3)</f>
        <v>0</v>
      </c>
      <c r="K184" s="246"/>
      <c r="L184" s="247"/>
      <c r="M184" s="248" t="s">
        <v>1</v>
      </c>
      <c r="N184" s="249" t="s">
        <v>37</v>
      </c>
      <c r="O184" s="94"/>
      <c r="P184" s="235">
        <f>O184*H184</f>
        <v>0</v>
      </c>
      <c r="Q184" s="235">
        <v>0</v>
      </c>
      <c r="R184" s="235">
        <f>Q184*H184</f>
        <v>0</v>
      </c>
      <c r="S184" s="235">
        <v>0</v>
      </c>
      <c r="T184" s="236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37" t="s">
        <v>790</v>
      </c>
      <c r="AT184" s="237" t="s">
        <v>195</v>
      </c>
      <c r="AU184" s="237" t="s">
        <v>161</v>
      </c>
      <c r="AY184" s="14" t="s">
        <v>154</v>
      </c>
      <c r="BE184" s="238">
        <f>IF(N184="základná",J184,0)</f>
        <v>0</v>
      </c>
      <c r="BF184" s="238">
        <f>IF(N184="znížená",J184,0)</f>
        <v>0</v>
      </c>
      <c r="BG184" s="238">
        <f>IF(N184="zákl. prenesená",J184,0)</f>
        <v>0</v>
      </c>
      <c r="BH184" s="238">
        <f>IF(N184="zníž. prenesená",J184,0)</f>
        <v>0</v>
      </c>
      <c r="BI184" s="238">
        <f>IF(N184="nulová",J184,0)</f>
        <v>0</v>
      </c>
      <c r="BJ184" s="14" t="s">
        <v>161</v>
      </c>
      <c r="BK184" s="239">
        <f>ROUND(I184*H184,3)</f>
        <v>0</v>
      </c>
      <c r="BL184" s="14" t="s">
        <v>270</v>
      </c>
      <c r="BM184" s="237" t="s">
        <v>362</v>
      </c>
    </row>
    <row r="185" s="2" customFormat="1" ht="24.15" customHeight="1">
      <c r="A185" s="35"/>
      <c r="B185" s="36"/>
      <c r="C185" s="240" t="s">
        <v>363</v>
      </c>
      <c r="D185" s="240" t="s">
        <v>195</v>
      </c>
      <c r="E185" s="241" t="s">
        <v>1314</v>
      </c>
      <c r="F185" s="242" t="s">
        <v>1315</v>
      </c>
      <c r="G185" s="243" t="s">
        <v>262</v>
      </c>
      <c r="H185" s="244">
        <v>61</v>
      </c>
      <c r="I185" s="245"/>
      <c r="J185" s="244">
        <f>ROUND(I185*H185,3)</f>
        <v>0</v>
      </c>
      <c r="K185" s="246"/>
      <c r="L185" s="247"/>
      <c r="M185" s="248" t="s">
        <v>1</v>
      </c>
      <c r="N185" s="249" t="s">
        <v>37</v>
      </c>
      <c r="O185" s="94"/>
      <c r="P185" s="235">
        <f>O185*H185</f>
        <v>0</v>
      </c>
      <c r="Q185" s="235">
        <v>0</v>
      </c>
      <c r="R185" s="235">
        <f>Q185*H185</f>
        <v>0</v>
      </c>
      <c r="S185" s="235">
        <v>0</v>
      </c>
      <c r="T185" s="236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37" t="s">
        <v>790</v>
      </c>
      <c r="AT185" s="237" t="s">
        <v>195</v>
      </c>
      <c r="AU185" s="237" t="s">
        <v>161</v>
      </c>
      <c r="AY185" s="14" t="s">
        <v>154</v>
      </c>
      <c r="BE185" s="238">
        <f>IF(N185="základná",J185,0)</f>
        <v>0</v>
      </c>
      <c r="BF185" s="238">
        <f>IF(N185="znížená",J185,0)</f>
        <v>0</v>
      </c>
      <c r="BG185" s="238">
        <f>IF(N185="zákl. prenesená",J185,0)</f>
        <v>0</v>
      </c>
      <c r="BH185" s="238">
        <f>IF(N185="zníž. prenesená",J185,0)</f>
        <v>0</v>
      </c>
      <c r="BI185" s="238">
        <f>IF(N185="nulová",J185,0)</f>
        <v>0</v>
      </c>
      <c r="BJ185" s="14" t="s">
        <v>161</v>
      </c>
      <c r="BK185" s="239">
        <f>ROUND(I185*H185,3)</f>
        <v>0</v>
      </c>
      <c r="BL185" s="14" t="s">
        <v>270</v>
      </c>
      <c r="BM185" s="237" t="s">
        <v>366</v>
      </c>
    </row>
    <row r="186" s="2" customFormat="1" ht="16.5" customHeight="1">
      <c r="A186" s="35"/>
      <c r="B186" s="36"/>
      <c r="C186" s="240" t="s">
        <v>263</v>
      </c>
      <c r="D186" s="240" t="s">
        <v>195</v>
      </c>
      <c r="E186" s="241" t="s">
        <v>1316</v>
      </c>
      <c r="F186" s="242" t="s">
        <v>1317</v>
      </c>
      <c r="G186" s="243" t="s">
        <v>262</v>
      </c>
      <c r="H186" s="244">
        <v>2</v>
      </c>
      <c r="I186" s="245"/>
      <c r="J186" s="244">
        <f>ROUND(I186*H186,3)</f>
        <v>0</v>
      </c>
      <c r="K186" s="246"/>
      <c r="L186" s="247"/>
      <c r="M186" s="248" t="s">
        <v>1</v>
      </c>
      <c r="N186" s="249" t="s">
        <v>37</v>
      </c>
      <c r="O186" s="94"/>
      <c r="P186" s="235">
        <f>O186*H186</f>
        <v>0</v>
      </c>
      <c r="Q186" s="235">
        <v>0</v>
      </c>
      <c r="R186" s="235">
        <f>Q186*H186</f>
        <v>0</v>
      </c>
      <c r="S186" s="235">
        <v>0</v>
      </c>
      <c r="T186" s="236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37" t="s">
        <v>790</v>
      </c>
      <c r="AT186" s="237" t="s">
        <v>195</v>
      </c>
      <c r="AU186" s="237" t="s">
        <v>161</v>
      </c>
      <c r="AY186" s="14" t="s">
        <v>154</v>
      </c>
      <c r="BE186" s="238">
        <f>IF(N186="základná",J186,0)</f>
        <v>0</v>
      </c>
      <c r="BF186" s="238">
        <f>IF(N186="znížená",J186,0)</f>
        <v>0</v>
      </c>
      <c r="BG186" s="238">
        <f>IF(N186="zákl. prenesená",J186,0)</f>
        <v>0</v>
      </c>
      <c r="BH186" s="238">
        <f>IF(N186="zníž. prenesená",J186,0)</f>
        <v>0</v>
      </c>
      <c r="BI186" s="238">
        <f>IF(N186="nulová",J186,0)</f>
        <v>0</v>
      </c>
      <c r="BJ186" s="14" t="s">
        <v>161</v>
      </c>
      <c r="BK186" s="239">
        <f>ROUND(I186*H186,3)</f>
        <v>0</v>
      </c>
      <c r="BL186" s="14" t="s">
        <v>270</v>
      </c>
      <c r="BM186" s="237" t="s">
        <v>370</v>
      </c>
    </row>
    <row r="187" s="2" customFormat="1" ht="24.15" customHeight="1">
      <c r="A187" s="35"/>
      <c r="B187" s="36"/>
      <c r="C187" s="226" t="s">
        <v>371</v>
      </c>
      <c r="D187" s="226" t="s">
        <v>156</v>
      </c>
      <c r="E187" s="227" t="s">
        <v>1318</v>
      </c>
      <c r="F187" s="228" t="s">
        <v>1319</v>
      </c>
      <c r="G187" s="229" t="s">
        <v>309</v>
      </c>
      <c r="H187" s="230">
        <v>40</v>
      </c>
      <c r="I187" s="231"/>
      <c r="J187" s="230">
        <f>ROUND(I187*H187,3)</f>
        <v>0</v>
      </c>
      <c r="K187" s="232"/>
      <c r="L187" s="41"/>
      <c r="M187" s="233" t="s">
        <v>1</v>
      </c>
      <c r="N187" s="234" t="s">
        <v>37</v>
      </c>
      <c r="O187" s="94"/>
      <c r="P187" s="235">
        <f>O187*H187</f>
        <v>0</v>
      </c>
      <c r="Q187" s="235">
        <v>0</v>
      </c>
      <c r="R187" s="235">
        <f>Q187*H187</f>
        <v>0</v>
      </c>
      <c r="S187" s="235">
        <v>0</v>
      </c>
      <c r="T187" s="236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37" t="s">
        <v>270</v>
      </c>
      <c r="AT187" s="237" t="s">
        <v>156</v>
      </c>
      <c r="AU187" s="237" t="s">
        <v>161</v>
      </c>
      <c r="AY187" s="14" t="s">
        <v>154</v>
      </c>
      <c r="BE187" s="238">
        <f>IF(N187="základná",J187,0)</f>
        <v>0</v>
      </c>
      <c r="BF187" s="238">
        <f>IF(N187="znížená",J187,0)</f>
        <v>0</v>
      </c>
      <c r="BG187" s="238">
        <f>IF(N187="zákl. prenesená",J187,0)</f>
        <v>0</v>
      </c>
      <c r="BH187" s="238">
        <f>IF(N187="zníž. prenesená",J187,0)</f>
        <v>0</v>
      </c>
      <c r="BI187" s="238">
        <f>IF(N187="nulová",J187,0)</f>
        <v>0</v>
      </c>
      <c r="BJ187" s="14" t="s">
        <v>161</v>
      </c>
      <c r="BK187" s="239">
        <f>ROUND(I187*H187,3)</f>
        <v>0</v>
      </c>
      <c r="BL187" s="14" t="s">
        <v>270</v>
      </c>
      <c r="BM187" s="237" t="s">
        <v>374</v>
      </c>
    </row>
    <row r="188" s="2" customFormat="1" ht="21.75" customHeight="1">
      <c r="A188" s="35"/>
      <c r="B188" s="36"/>
      <c r="C188" s="240" t="s">
        <v>267</v>
      </c>
      <c r="D188" s="240" t="s">
        <v>195</v>
      </c>
      <c r="E188" s="241" t="s">
        <v>1320</v>
      </c>
      <c r="F188" s="242" t="s">
        <v>1321</v>
      </c>
      <c r="G188" s="243" t="s">
        <v>309</v>
      </c>
      <c r="H188" s="244">
        <v>40</v>
      </c>
      <c r="I188" s="245"/>
      <c r="J188" s="244">
        <f>ROUND(I188*H188,3)</f>
        <v>0</v>
      </c>
      <c r="K188" s="246"/>
      <c r="L188" s="247"/>
      <c r="M188" s="248" t="s">
        <v>1</v>
      </c>
      <c r="N188" s="249" t="s">
        <v>37</v>
      </c>
      <c r="O188" s="94"/>
      <c r="P188" s="235">
        <f>O188*H188</f>
        <v>0</v>
      </c>
      <c r="Q188" s="235">
        <v>0</v>
      </c>
      <c r="R188" s="235">
        <f>Q188*H188</f>
        <v>0</v>
      </c>
      <c r="S188" s="235">
        <v>0</v>
      </c>
      <c r="T188" s="236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37" t="s">
        <v>790</v>
      </c>
      <c r="AT188" s="237" t="s">
        <v>195</v>
      </c>
      <c r="AU188" s="237" t="s">
        <v>161</v>
      </c>
      <c r="AY188" s="14" t="s">
        <v>154</v>
      </c>
      <c r="BE188" s="238">
        <f>IF(N188="základná",J188,0)</f>
        <v>0</v>
      </c>
      <c r="BF188" s="238">
        <f>IF(N188="znížená",J188,0)</f>
        <v>0</v>
      </c>
      <c r="BG188" s="238">
        <f>IF(N188="zákl. prenesená",J188,0)</f>
        <v>0</v>
      </c>
      <c r="BH188" s="238">
        <f>IF(N188="zníž. prenesená",J188,0)</f>
        <v>0</v>
      </c>
      <c r="BI188" s="238">
        <f>IF(N188="nulová",J188,0)</f>
        <v>0</v>
      </c>
      <c r="BJ188" s="14" t="s">
        <v>161</v>
      </c>
      <c r="BK188" s="239">
        <f>ROUND(I188*H188,3)</f>
        <v>0</v>
      </c>
      <c r="BL188" s="14" t="s">
        <v>270</v>
      </c>
      <c r="BM188" s="237" t="s">
        <v>379</v>
      </c>
    </row>
    <row r="189" s="2" customFormat="1" ht="16.5" customHeight="1">
      <c r="A189" s="35"/>
      <c r="B189" s="36"/>
      <c r="C189" s="226" t="s">
        <v>380</v>
      </c>
      <c r="D189" s="226" t="s">
        <v>156</v>
      </c>
      <c r="E189" s="227" t="s">
        <v>1326</v>
      </c>
      <c r="F189" s="228" t="s">
        <v>1327</v>
      </c>
      <c r="G189" s="229" t="s">
        <v>262</v>
      </c>
      <c r="H189" s="230">
        <v>6</v>
      </c>
      <c r="I189" s="231"/>
      <c r="J189" s="230">
        <f>ROUND(I189*H189,3)</f>
        <v>0</v>
      </c>
      <c r="K189" s="232"/>
      <c r="L189" s="41"/>
      <c r="M189" s="233" t="s">
        <v>1</v>
      </c>
      <c r="N189" s="234" t="s">
        <v>37</v>
      </c>
      <c r="O189" s="94"/>
      <c r="P189" s="235">
        <f>O189*H189</f>
        <v>0</v>
      </c>
      <c r="Q189" s="235">
        <v>0</v>
      </c>
      <c r="R189" s="235">
        <f>Q189*H189</f>
        <v>0</v>
      </c>
      <c r="S189" s="235">
        <v>0</v>
      </c>
      <c r="T189" s="236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37" t="s">
        <v>270</v>
      </c>
      <c r="AT189" s="237" t="s">
        <v>156</v>
      </c>
      <c r="AU189" s="237" t="s">
        <v>161</v>
      </c>
      <c r="AY189" s="14" t="s">
        <v>154</v>
      </c>
      <c r="BE189" s="238">
        <f>IF(N189="základná",J189,0)</f>
        <v>0</v>
      </c>
      <c r="BF189" s="238">
        <f>IF(N189="znížená",J189,0)</f>
        <v>0</v>
      </c>
      <c r="BG189" s="238">
        <f>IF(N189="zákl. prenesená",J189,0)</f>
        <v>0</v>
      </c>
      <c r="BH189" s="238">
        <f>IF(N189="zníž. prenesená",J189,0)</f>
        <v>0</v>
      </c>
      <c r="BI189" s="238">
        <f>IF(N189="nulová",J189,0)</f>
        <v>0</v>
      </c>
      <c r="BJ189" s="14" t="s">
        <v>161</v>
      </c>
      <c r="BK189" s="239">
        <f>ROUND(I189*H189,3)</f>
        <v>0</v>
      </c>
      <c r="BL189" s="14" t="s">
        <v>270</v>
      </c>
      <c r="BM189" s="237" t="s">
        <v>383</v>
      </c>
    </row>
    <row r="190" s="2" customFormat="1" ht="21.75" customHeight="1">
      <c r="A190" s="35"/>
      <c r="B190" s="36"/>
      <c r="C190" s="240" t="s">
        <v>270</v>
      </c>
      <c r="D190" s="240" t="s">
        <v>195</v>
      </c>
      <c r="E190" s="241" t="s">
        <v>1328</v>
      </c>
      <c r="F190" s="242" t="s">
        <v>1329</v>
      </c>
      <c r="G190" s="243" t="s">
        <v>262</v>
      </c>
      <c r="H190" s="244">
        <v>6</v>
      </c>
      <c r="I190" s="245"/>
      <c r="J190" s="244">
        <f>ROUND(I190*H190,3)</f>
        <v>0</v>
      </c>
      <c r="K190" s="246"/>
      <c r="L190" s="247"/>
      <c r="M190" s="248" t="s">
        <v>1</v>
      </c>
      <c r="N190" s="249" t="s">
        <v>37</v>
      </c>
      <c r="O190" s="94"/>
      <c r="P190" s="235">
        <f>O190*H190</f>
        <v>0</v>
      </c>
      <c r="Q190" s="235">
        <v>0</v>
      </c>
      <c r="R190" s="235">
        <f>Q190*H190</f>
        <v>0</v>
      </c>
      <c r="S190" s="235">
        <v>0</v>
      </c>
      <c r="T190" s="236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37" t="s">
        <v>790</v>
      </c>
      <c r="AT190" s="237" t="s">
        <v>195</v>
      </c>
      <c r="AU190" s="237" t="s">
        <v>161</v>
      </c>
      <c r="AY190" s="14" t="s">
        <v>154</v>
      </c>
      <c r="BE190" s="238">
        <f>IF(N190="základná",J190,0)</f>
        <v>0</v>
      </c>
      <c r="BF190" s="238">
        <f>IF(N190="znížená",J190,0)</f>
        <v>0</v>
      </c>
      <c r="BG190" s="238">
        <f>IF(N190="zákl. prenesená",J190,0)</f>
        <v>0</v>
      </c>
      <c r="BH190" s="238">
        <f>IF(N190="zníž. prenesená",J190,0)</f>
        <v>0</v>
      </c>
      <c r="BI190" s="238">
        <f>IF(N190="nulová",J190,0)</f>
        <v>0</v>
      </c>
      <c r="BJ190" s="14" t="s">
        <v>161</v>
      </c>
      <c r="BK190" s="239">
        <f>ROUND(I190*H190,3)</f>
        <v>0</v>
      </c>
      <c r="BL190" s="14" t="s">
        <v>270</v>
      </c>
      <c r="BM190" s="237" t="s">
        <v>390</v>
      </c>
    </row>
    <row r="191" s="2" customFormat="1" ht="16.5" customHeight="1">
      <c r="A191" s="35"/>
      <c r="B191" s="36"/>
      <c r="C191" s="240" t="s">
        <v>391</v>
      </c>
      <c r="D191" s="240" t="s">
        <v>195</v>
      </c>
      <c r="E191" s="241" t="s">
        <v>1186</v>
      </c>
      <c r="F191" s="242" t="s">
        <v>1182</v>
      </c>
      <c r="G191" s="243" t="s">
        <v>262</v>
      </c>
      <c r="H191" s="244">
        <v>6</v>
      </c>
      <c r="I191" s="245"/>
      <c r="J191" s="244">
        <f>ROUND(I191*H191,3)</f>
        <v>0</v>
      </c>
      <c r="K191" s="246"/>
      <c r="L191" s="247"/>
      <c r="M191" s="248" t="s">
        <v>1</v>
      </c>
      <c r="N191" s="249" t="s">
        <v>37</v>
      </c>
      <c r="O191" s="94"/>
      <c r="P191" s="235">
        <f>O191*H191</f>
        <v>0</v>
      </c>
      <c r="Q191" s="235">
        <v>0</v>
      </c>
      <c r="R191" s="235">
        <f>Q191*H191</f>
        <v>0</v>
      </c>
      <c r="S191" s="235">
        <v>0</v>
      </c>
      <c r="T191" s="236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37" t="s">
        <v>790</v>
      </c>
      <c r="AT191" s="237" t="s">
        <v>195</v>
      </c>
      <c r="AU191" s="237" t="s">
        <v>161</v>
      </c>
      <c r="AY191" s="14" t="s">
        <v>154</v>
      </c>
      <c r="BE191" s="238">
        <f>IF(N191="základná",J191,0)</f>
        <v>0</v>
      </c>
      <c r="BF191" s="238">
        <f>IF(N191="znížená",J191,0)</f>
        <v>0</v>
      </c>
      <c r="BG191" s="238">
        <f>IF(N191="zákl. prenesená",J191,0)</f>
        <v>0</v>
      </c>
      <c r="BH191" s="238">
        <f>IF(N191="zníž. prenesená",J191,0)</f>
        <v>0</v>
      </c>
      <c r="BI191" s="238">
        <f>IF(N191="nulová",J191,0)</f>
        <v>0</v>
      </c>
      <c r="BJ191" s="14" t="s">
        <v>161</v>
      </c>
      <c r="BK191" s="239">
        <f>ROUND(I191*H191,3)</f>
        <v>0</v>
      </c>
      <c r="BL191" s="14" t="s">
        <v>270</v>
      </c>
      <c r="BM191" s="237" t="s">
        <v>394</v>
      </c>
    </row>
    <row r="192" s="2" customFormat="1" ht="16.5" customHeight="1">
      <c r="A192" s="35"/>
      <c r="B192" s="36"/>
      <c r="C192" s="226" t="s">
        <v>274</v>
      </c>
      <c r="D192" s="226" t="s">
        <v>156</v>
      </c>
      <c r="E192" s="227" t="s">
        <v>1330</v>
      </c>
      <c r="F192" s="228" t="s">
        <v>1331</v>
      </c>
      <c r="G192" s="229" t="s">
        <v>262</v>
      </c>
      <c r="H192" s="230">
        <v>6</v>
      </c>
      <c r="I192" s="231"/>
      <c r="J192" s="230">
        <f>ROUND(I192*H192,3)</f>
        <v>0</v>
      </c>
      <c r="K192" s="232"/>
      <c r="L192" s="41"/>
      <c r="M192" s="233" t="s">
        <v>1</v>
      </c>
      <c r="N192" s="234" t="s">
        <v>37</v>
      </c>
      <c r="O192" s="94"/>
      <c r="P192" s="235">
        <f>O192*H192</f>
        <v>0</v>
      </c>
      <c r="Q192" s="235">
        <v>0</v>
      </c>
      <c r="R192" s="235">
        <f>Q192*H192</f>
        <v>0</v>
      </c>
      <c r="S192" s="235">
        <v>0</v>
      </c>
      <c r="T192" s="236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37" t="s">
        <v>270</v>
      </c>
      <c r="AT192" s="237" t="s">
        <v>156</v>
      </c>
      <c r="AU192" s="237" t="s">
        <v>161</v>
      </c>
      <c r="AY192" s="14" t="s">
        <v>154</v>
      </c>
      <c r="BE192" s="238">
        <f>IF(N192="základná",J192,0)</f>
        <v>0</v>
      </c>
      <c r="BF192" s="238">
        <f>IF(N192="znížená",J192,0)</f>
        <v>0</v>
      </c>
      <c r="BG192" s="238">
        <f>IF(N192="zákl. prenesená",J192,0)</f>
        <v>0</v>
      </c>
      <c r="BH192" s="238">
        <f>IF(N192="zníž. prenesená",J192,0)</f>
        <v>0</v>
      </c>
      <c r="BI192" s="238">
        <f>IF(N192="nulová",J192,0)</f>
        <v>0</v>
      </c>
      <c r="BJ192" s="14" t="s">
        <v>161</v>
      </c>
      <c r="BK192" s="239">
        <f>ROUND(I192*H192,3)</f>
        <v>0</v>
      </c>
      <c r="BL192" s="14" t="s">
        <v>270</v>
      </c>
      <c r="BM192" s="237" t="s">
        <v>399</v>
      </c>
    </row>
    <row r="193" s="2" customFormat="1" ht="16.5" customHeight="1">
      <c r="A193" s="35"/>
      <c r="B193" s="36"/>
      <c r="C193" s="226" t="s">
        <v>402</v>
      </c>
      <c r="D193" s="226" t="s">
        <v>156</v>
      </c>
      <c r="E193" s="227" t="s">
        <v>1332</v>
      </c>
      <c r="F193" s="228" t="s">
        <v>1333</v>
      </c>
      <c r="G193" s="229" t="s">
        <v>262</v>
      </c>
      <c r="H193" s="230">
        <v>5</v>
      </c>
      <c r="I193" s="231"/>
      <c r="J193" s="230">
        <f>ROUND(I193*H193,3)</f>
        <v>0</v>
      </c>
      <c r="K193" s="232"/>
      <c r="L193" s="41"/>
      <c r="M193" s="233" t="s">
        <v>1</v>
      </c>
      <c r="N193" s="234" t="s">
        <v>37</v>
      </c>
      <c r="O193" s="94"/>
      <c r="P193" s="235">
        <f>O193*H193</f>
        <v>0</v>
      </c>
      <c r="Q193" s="235">
        <v>0</v>
      </c>
      <c r="R193" s="235">
        <f>Q193*H193</f>
        <v>0</v>
      </c>
      <c r="S193" s="235">
        <v>0</v>
      </c>
      <c r="T193" s="236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37" t="s">
        <v>270</v>
      </c>
      <c r="AT193" s="237" t="s">
        <v>156</v>
      </c>
      <c r="AU193" s="237" t="s">
        <v>161</v>
      </c>
      <c r="AY193" s="14" t="s">
        <v>154</v>
      </c>
      <c r="BE193" s="238">
        <f>IF(N193="základná",J193,0)</f>
        <v>0</v>
      </c>
      <c r="BF193" s="238">
        <f>IF(N193="znížená",J193,0)</f>
        <v>0</v>
      </c>
      <c r="BG193" s="238">
        <f>IF(N193="zákl. prenesená",J193,0)</f>
        <v>0</v>
      </c>
      <c r="BH193" s="238">
        <f>IF(N193="zníž. prenesená",J193,0)</f>
        <v>0</v>
      </c>
      <c r="BI193" s="238">
        <f>IF(N193="nulová",J193,0)</f>
        <v>0</v>
      </c>
      <c r="BJ193" s="14" t="s">
        <v>161</v>
      </c>
      <c r="BK193" s="239">
        <f>ROUND(I193*H193,3)</f>
        <v>0</v>
      </c>
      <c r="BL193" s="14" t="s">
        <v>270</v>
      </c>
      <c r="BM193" s="237" t="s">
        <v>405</v>
      </c>
    </row>
    <row r="194" s="2" customFormat="1" ht="24.15" customHeight="1">
      <c r="A194" s="35"/>
      <c r="B194" s="36"/>
      <c r="C194" s="240" t="s">
        <v>277</v>
      </c>
      <c r="D194" s="240" t="s">
        <v>195</v>
      </c>
      <c r="E194" s="241" t="s">
        <v>1334</v>
      </c>
      <c r="F194" s="242" t="s">
        <v>1335</v>
      </c>
      <c r="G194" s="243" t="s">
        <v>262</v>
      </c>
      <c r="H194" s="244">
        <v>5</v>
      </c>
      <c r="I194" s="245"/>
      <c r="J194" s="244">
        <f>ROUND(I194*H194,3)</f>
        <v>0</v>
      </c>
      <c r="K194" s="246"/>
      <c r="L194" s="247"/>
      <c r="M194" s="248" t="s">
        <v>1</v>
      </c>
      <c r="N194" s="249" t="s">
        <v>37</v>
      </c>
      <c r="O194" s="94"/>
      <c r="P194" s="235">
        <f>O194*H194</f>
        <v>0</v>
      </c>
      <c r="Q194" s="235">
        <v>0</v>
      </c>
      <c r="R194" s="235">
        <f>Q194*H194</f>
        <v>0</v>
      </c>
      <c r="S194" s="235">
        <v>0</v>
      </c>
      <c r="T194" s="236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37" t="s">
        <v>790</v>
      </c>
      <c r="AT194" s="237" t="s">
        <v>195</v>
      </c>
      <c r="AU194" s="237" t="s">
        <v>161</v>
      </c>
      <c r="AY194" s="14" t="s">
        <v>154</v>
      </c>
      <c r="BE194" s="238">
        <f>IF(N194="základná",J194,0)</f>
        <v>0</v>
      </c>
      <c r="BF194" s="238">
        <f>IF(N194="znížená",J194,0)</f>
        <v>0</v>
      </c>
      <c r="BG194" s="238">
        <f>IF(N194="zákl. prenesená",J194,0)</f>
        <v>0</v>
      </c>
      <c r="BH194" s="238">
        <f>IF(N194="zníž. prenesená",J194,0)</f>
        <v>0</v>
      </c>
      <c r="BI194" s="238">
        <f>IF(N194="nulová",J194,0)</f>
        <v>0</v>
      </c>
      <c r="BJ194" s="14" t="s">
        <v>161</v>
      </c>
      <c r="BK194" s="239">
        <f>ROUND(I194*H194,3)</f>
        <v>0</v>
      </c>
      <c r="BL194" s="14" t="s">
        <v>270</v>
      </c>
      <c r="BM194" s="237" t="s">
        <v>408</v>
      </c>
    </row>
    <row r="195" s="2" customFormat="1" ht="16.5" customHeight="1">
      <c r="A195" s="35"/>
      <c r="B195" s="36"/>
      <c r="C195" s="240" t="s">
        <v>409</v>
      </c>
      <c r="D195" s="240" t="s">
        <v>195</v>
      </c>
      <c r="E195" s="241" t="s">
        <v>1186</v>
      </c>
      <c r="F195" s="242" t="s">
        <v>1182</v>
      </c>
      <c r="G195" s="243" t="s">
        <v>262</v>
      </c>
      <c r="H195" s="244">
        <v>5</v>
      </c>
      <c r="I195" s="245"/>
      <c r="J195" s="244">
        <f>ROUND(I195*H195,3)</f>
        <v>0</v>
      </c>
      <c r="K195" s="246"/>
      <c r="L195" s="247"/>
      <c r="M195" s="248" t="s">
        <v>1</v>
      </c>
      <c r="N195" s="249" t="s">
        <v>37</v>
      </c>
      <c r="O195" s="94"/>
      <c r="P195" s="235">
        <f>O195*H195</f>
        <v>0</v>
      </c>
      <c r="Q195" s="235">
        <v>0</v>
      </c>
      <c r="R195" s="235">
        <f>Q195*H195</f>
        <v>0</v>
      </c>
      <c r="S195" s="235">
        <v>0</v>
      </c>
      <c r="T195" s="236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37" t="s">
        <v>790</v>
      </c>
      <c r="AT195" s="237" t="s">
        <v>195</v>
      </c>
      <c r="AU195" s="237" t="s">
        <v>161</v>
      </c>
      <c r="AY195" s="14" t="s">
        <v>154</v>
      </c>
      <c r="BE195" s="238">
        <f>IF(N195="základná",J195,0)</f>
        <v>0</v>
      </c>
      <c r="BF195" s="238">
        <f>IF(N195="znížená",J195,0)</f>
        <v>0</v>
      </c>
      <c r="BG195" s="238">
        <f>IF(N195="zákl. prenesená",J195,0)</f>
        <v>0</v>
      </c>
      <c r="BH195" s="238">
        <f>IF(N195="zníž. prenesená",J195,0)</f>
        <v>0</v>
      </c>
      <c r="BI195" s="238">
        <f>IF(N195="nulová",J195,0)</f>
        <v>0</v>
      </c>
      <c r="BJ195" s="14" t="s">
        <v>161</v>
      </c>
      <c r="BK195" s="239">
        <f>ROUND(I195*H195,3)</f>
        <v>0</v>
      </c>
      <c r="BL195" s="14" t="s">
        <v>270</v>
      </c>
      <c r="BM195" s="237" t="s">
        <v>412</v>
      </c>
    </row>
    <row r="196" s="2" customFormat="1" ht="16.5" customHeight="1">
      <c r="A196" s="35"/>
      <c r="B196" s="36"/>
      <c r="C196" s="226" t="s">
        <v>281</v>
      </c>
      <c r="D196" s="226" t="s">
        <v>156</v>
      </c>
      <c r="E196" s="227" t="s">
        <v>84</v>
      </c>
      <c r="F196" s="228" t="s">
        <v>1231</v>
      </c>
      <c r="G196" s="229" t="s">
        <v>708</v>
      </c>
      <c r="H196" s="231"/>
      <c r="I196" s="231"/>
      <c r="J196" s="230">
        <f>ROUND(I196*H196,3)</f>
        <v>0</v>
      </c>
      <c r="K196" s="232"/>
      <c r="L196" s="41"/>
      <c r="M196" s="233" t="s">
        <v>1</v>
      </c>
      <c r="N196" s="234" t="s">
        <v>37</v>
      </c>
      <c r="O196" s="94"/>
      <c r="P196" s="235">
        <f>O196*H196</f>
        <v>0</v>
      </c>
      <c r="Q196" s="235">
        <v>0</v>
      </c>
      <c r="R196" s="235">
        <f>Q196*H196</f>
        <v>0</v>
      </c>
      <c r="S196" s="235">
        <v>0</v>
      </c>
      <c r="T196" s="236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37" t="s">
        <v>270</v>
      </c>
      <c r="AT196" s="237" t="s">
        <v>156</v>
      </c>
      <c r="AU196" s="237" t="s">
        <v>161</v>
      </c>
      <c r="AY196" s="14" t="s">
        <v>154</v>
      </c>
      <c r="BE196" s="238">
        <f>IF(N196="základná",J196,0)</f>
        <v>0</v>
      </c>
      <c r="BF196" s="238">
        <f>IF(N196="znížená",J196,0)</f>
        <v>0</v>
      </c>
      <c r="BG196" s="238">
        <f>IF(N196="zákl. prenesená",J196,0)</f>
        <v>0</v>
      </c>
      <c r="BH196" s="238">
        <f>IF(N196="zníž. prenesená",J196,0)</f>
        <v>0</v>
      </c>
      <c r="BI196" s="238">
        <f>IF(N196="nulová",J196,0)</f>
        <v>0</v>
      </c>
      <c r="BJ196" s="14" t="s">
        <v>161</v>
      </c>
      <c r="BK196" s="239">
        <f>ROUND(I196*H196,3)</f>
        <v>0</v>
      </c>
      <c r="BL196" s="14" t="s">
        <v>270</v>
      </c>
      <c r="BM196" s="237" t="s">
        <v>417</v>
      </c>
    </row>
    <row r="197" s="2" customFormat="1" ht="16.5" customHeight="1">
      <c r="A197" s="35"/>
      <c r="B197" s="36"/>
      <c r="C197" s="226" t="s">
        <v>418</v>
      </c>
      <c r="D197" s="226" t="s">
        <v>156</v>
      </c>
      <c r="E197" s="227" t="s">
        <v>1232</v>
      </c>
      <c r="F197" s="228" t="s">
        <v>1233</v>
      </c>
      <c r="G197" s="229" t="s">
        <v>708</v>
      </c>
      <c r="H197" s="231"/>
      <c r="I197" s="231"/>
      <c r="J197" s="230">
        <f>ROUND(I197*H197,3)</f>
        <v>0</v>
      </c>
      <c r="K197" s="232"/>
      <c r="L197" s="41"/>
      <c r="M197" s="233" t="s">
        <v>1</v>
      </c>
      <c r="N197" s="234" t="s">
        <v>37</v>
      </c>
      <c r="O197" s="94"/>
      <c r="P197" s="235">
        <f>O197*H197</f>
        <v>0</v>
      </c>
      <c r="Q197" s="235">
        <v>0</v>
      </c>
      <c r="R197" s="235">
        <f>Q197*H197</f>
        <v>0</v>
      </c>
      <c r="S197" s="235">
        <v>0</v>
      </c>
      <c r="T197" s="236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37" t="s">
        <v>270</v>
      </c>
      <c r="AT197" s="237" t="s">
        <v>156</v>
      </c>
      <c r="AU197" s="237" t="s">
        <v>161</v>
      </c>
      <c r="AY197" s="14" t="s">
        <v>154</v>
      </c>
      <c r="BE197" s="238">
        <f>IF(N197="základná",J197,0)</f>
        <v>0</v>
      </c>
      <c r="BF197" s="238">
        <f>IF(N197="znížená",J197,0)</f>
        <v>0</v>
      </c>
      <c r="BG197" s="238">
        <f>IF(N197="zákl. prenesená",J197,0)</f>
        <v>0</v>
      </c>
      <c r="BH197" s="238">
        <f>IF(N197="zníž. prenesená",J197,0)</f>
        <v>0</v>
      </c>
      <c r="BI197" s="238">
        <f>IF(N197="nulová",J197,0)</f>
        <v>0</v>
      </c>
      <c r="BJ197" s="14" t="s">
        <v>161</v>
      </c>
      <c r="BK197" s="239">
        <f>ROUND(I197*H197,3)</f>
        <v>0</v>
      </c>
      <c r="BL197" s="14" t="s">
        <v>270</v>
      </c>
      <c r="BM197" s="237" t="s">
        <v>421</v>
      </c>
    </row>
    <row r="198" s="2" customFormat="1" ht="16.5" customHeight="1">
      <c r="A198" s="35"/>
      <c r="B198" s="36"/>
      <c r="C198" s="226" t="s">
        <v>284</v>
      </c>
      <c r="D198" s="226" t="s">
        <v>156</v>
      </c>
      <c r="E198" s="227" t="s">
        <v>1234</v>
      </c>
      <c r="F198" s="228" t="s">
        <v>1235</v>
      </c>
      <c r="G198" s="229" t="s">
        <v>708</v>
      </c>
      <c r="H198" s="231"/>
      <c r="I198" s="231"/>
      <c r="J198" s="230">
        <f>ROUND(I198*H198,3)</f>
        <v>0</v>
      </c>
      <c r="K198" s="232"/>
      <c r="L198" s="41"/>
      <c r="M198" s="233" t="s">
        <v>1</v>
      </c>
      <c r="N198" s="234" t="s">
        <v>37</v>
      </c>
      <c r="O198" s="94"/>
      <c r="P198" s="235">
        <f>O198*H198</f>
        <v>0</v>
      </c>
      <c r="Q198" s="235">
        <v>0</v>
      </c>
      <c r="R198" s="235">
        <f>Q198*H198</f>
        <v>0</v>
      </c>
      <c r="S198" s="235">
        <v>0</v>
      </c>
      <c r="T198" s="236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37" t="s">
        <v>270</v>
      </c>
      <c r="AT198" s="237" t="s">
        <v>156</v>
      </c>
      <c r="AU198" s="237" t="s">
        <v>161</v>
      </c>
      <c r="AY198" s="14" t="s">
        <v>154</v>
      </c>
      <c r="BE198" s="238">
        <f>IF(N198="základná",J198,0)</f>
        <v>0</v>
      </c>
      <c r="BF198" s="238">
        <f>IF(N198="znížená",J198,0)</f>
        <v>0</v>
      </c>
      <c r="BG198" s="238">
        <f>IF(N198="zákl. prenesená",J198,0)</f>
        <v>0</v>
      </c>
      <c r="BH198" s="238">
        <f>IF(N198="zníž. prenesená",J198,0)</f>
        <v>0</v>
      </c>
      <c r="BI198" s="238">
        <f>IF(N198="nulová",J198,0)</f>
        <v>0</v>
      </c>
      <c r="BJ198" s="14" t="s">
        <v>161</v>
      </c>
      <c r="BK198" s="239">
        <f>ROUND(I198*H198,3)</f>
        <v>0</v>
      </c>
      <c r="BL198" s="14" t="s">
        <v>270</v>
      </c>
      <c r="BM198" s="237" t="s">
        <v>426</v>
      </c>
    </row>
    <row r="199" s="12" customFormat="1" ht="22.8" customHeight="1">
      <c r="A199" s="12"/>
      <c r="B199" s="210"/>
      <c r="C199" s="211"/>
      <c r="D199" s="212" t="s">
        <v>70</v>
      </c>
      <c r="E199" s="224" t="s">
        <v>1336</v>
      </c>
      <c r="F199" s="224" t="s">
        <v>1337</v>
      </c>
      <c r="G199" s="211"/>
      <c r="H199" s="211"/>
      <c r="I199" s="214"/>
      <c r="J199" s="225">
        <f>BK199</f>
        <v>0</v>
      </c>
      <c r="K199" s="211"/>
      <c r="L199" s="216"/>
      <c r="M199" s="217"/>
      <c r="N199" s="218"/>
      <c r="O199" s="218"/>
      <c r="P199" s="219">
        <f>SUM(P200:P203)</f>
        <v>0</v>
      </c>
      <c r="Q199" s="218"/>
      <c r="R199" s="219">
        <f>SUM(R200:R203)</f>
        <v>0</v>
      </c>
      <c r="S199" s="218"/>
      <c r="T199" s="220">
        <f>SUM(T200:T203)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21" t="s">
        <v>164</v>
      </c>
      <c r="AT199" s="222" t="s">
        <v>70</v>
      </c>
      <c r="AU199" s="222" t="s">
        <v>79</v>
      </c>
      <c r="AY199" s="221" t="s">
        <v>154</v>
      </c>
      <c r="BK199" s="223">
        <f>SUM(BK200:BK203)</f>
        <v>0</v>
      </c>
    </row>
    <row r="200" s="2" customFormat="1" ht="16.5" customHeight="1">
      <c r="A200" s="35"/>
      <c r="B200" s="36"/>
      <c r="C200" s="226" t="s">
        <v>427</v>
      </c>
      <c r="D200" s="226" t="s">
        <v>156</v>
      </c>
      <c r="E200" s="227" t="s">
        <v>1338</v>
      </c>
      <c r="F200" s="228" t="s">
        <v>1339</v>
      </c>
      <c r="G200" s="229" t="s">
        <v>309</v>
      </c>
      <c r="H200" s="230">
        <v>350</v>
      </c>
      <c r="I200" s="231"/>
      <c r="J200" s="230">
        <f>ROUND(I200*H200,3)</f>
        <v>0</v>
      </c>
      <c r="K200" s="232"/>
      <c r="L200" s="41"/>
      <c r="M200" s="233" t="s">
        <v>1</v>
      </c>
      <c r="N200" s="234" t="s">
        <v>37</v>
      </c>
      <c r="O200" s="94"/>
      <c r="P200" s="235">
        <f>O200*H200</f>
        <v>0</v>
      </c>
      <c r="Q200" s="235">
        <v>0</v>
      </c>
      <c r="R200" s="235">
        <f>Q200*H200</f>
        <v>0</v>
      </c>
      <c r="S200" s="235">
        <v>0</v>
      </c>
      <c r="T200" s="236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37" t="s">
        <v>270</v>
      </c>
      <c r="AT200" s="237" t="s">
        <v>156</v>
      </c>
      <c r="AU200" s="237" t="s">
        <v>161</v>
      </c>
      <c r="AY200" s="14" t="s">
        <v>154</v>
      </c>
      <c r="BE200" s="238">
        <f>IF(N200="základná",J200,0)</f>
        <v>0</v>
      </c>
      <c r="BF200" s="238">
        <f>IF(N200="znížená",J200,0)</f>
        <v>0</v>
      </c>
      <c r="BG200" s="238">
        <f>IF(N200="zákl. prenesená",J200,0)</f>
        <v>0</v>
      </c>
      <c r="BH200" s="238">
        <f>IF(N200="zníž. prenesená",J200,0)</f>
        <v>0</v>
      </c>
      <c r="BI200" s="238">
        <f>IF(N200="nulová",J200,0)</f>
        <v>0</v>
      </c>
      <c r="BJ200" s="14" t="s">
        <v>161</v>
      </c>
      <c r="BK200" s="239">
        <f>ROUND(I200*H200,3)</f>
        <v>0</v>
      </c>
      <c r="BL200" s="14" t="s">
        <v>270</v>
      </c>
      <c r="BM200" s="237" t="s">
        <v>430</v>
      </c>
    </row>
    <row r="201" s="2" customFormat="1" ht="21.75" customHeight="1">
      <c r="A201" s="35"/>
      <c r="B201" s="36"/>
      <c r="C201" s="240" t="s">
        <v>288</v>
      </c>
      <c r="D201" s="240" t="s">
        <v>195</v>
      </c>
      <c r="E201" s="241" t="s">
        <v>1340</v>
      </c>
      <c r="F201" s="242" t="s">
        <v>1341</v>
      </c>
      <c r="G201" s="243" t="s">
        <v>309</v>
      </c>
      <c r="H201" s="244">
        <v>350</v>
      </c>
      <c r="I201" s="245"/>
      <c r="J201" s="244">
        <f>ROUND(I201*H201,3)</f>
        <v>0</v>
      </c>
      <c r="K201" s="246"/>
      <c r="L201" s="247"/>
      <c r="M201" s="248" t="s">
        <v>1</v>
      </c>
      <c r="N201" s="249" t="s">
        <v>37</v>
      </c>
      <c r="O201" s="94"/>
      <c r="P201" s="235">
        <f>O201*H201</f>
        <v>0</v>
      </c>
      <c r="Q201" s="235">
        <v>0</v>
      </c>
      <c r="R201" s="235">
        <f>Q201*H201</f>
        <v>0</v>
      </c>
      <c r="S201" s="235">
        <v>0</v>
      </c>
      <c r="T201" s="236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37" t="s">
        <v>790</v>
      </c>
      <c r="AT201" s="237" t="s">
        <v>195</v>
      </c>
      <c r="AU201" s="237" t="s">
        <v>161</v>
      </c>
      <c r="AY201" s="14" t="s">
        <v>154</v>
      </c>
      <c r="BE201" s="238">
        <f>IF(N201="základná",J201,0)</f>
        <v>0</v>
      </c>
      <c r="BF201" s="238">
        <f>IF(N201="znížená",J201,0)</f>
        <v>0</v>
      </c>
      <c r="BG201" s="238">
        <f>IF(N201="zákl. prenesená",J201,0)</f>
        <v>0</v>
      </c>
      <c r="BH201" s="238">
        <f>IF(N201="zníž. prenesená",J201,0)</f>
        <v>0</v>
      </c>
      <c r="BI201" s="238">
        <f>IF(N201="nulová",J201,0)</f>
        <v>0</v>
      </c>
      <c r="BJ201" s="14" t="s">
        <v>161</v>
      </c>
      <c r="BK201" s="239">
        <f>ROUND(I201*H201,3)</f>
        <v>0</v>
      </c>
      <c r="BL201" s="14" t="s">
        <v>270</v>
      </c>
      <c r="BM201" s="237" t="s">
        <v>433</v>
      </c>
    </row>
    <row r="202" s="2" customFormat="1" ht="33" customHeight="1">
      <c r="A202" s="35"/>
      <c r="B202" s="36"/>
      <c r="C202" s="226" t="s">
        <v>434</v>
      </c>
      <c r="D202" s="226" t="s">
        <v>156</v>
      </c>
      <c r="E202" s="227" t="s">
        <v>1342</v>
      </c>
      <c r="F202" s="228" t="s">
        <v>1343</v>
      </c>
      <c r="G202" s="229" t="s">
        <v>309</v>
      </c>
      <c r="H202" s="230">
        <v>150</v>
      </c>
      <c r="I202" s="231"/>
      <c r="J202" s="230">
        <f>ROUND(I202*H202,3)</f>
        <v>0</v>
      </c>
      <c r="K202" s="232"/>
      <c r="L202" s="41"/>
      <c r="M202" s="233" t="s">
        <v>1</v>
      </c>
      <c r="N202" s="234" t="s">
        <v>37</v>
      </c>
      <c r="O202" s="94"/>
      <c r="P202" s="235">
        <f>O202*H202</f>
        <v>0</v>
      </c>
      <c r="Q202" s="235">
        <v>0</v>
      </c>
      <c r="R202" s="235">
        <f>Q202*H202</f>
        <v>0</v>
      </c>
      <c r="S202" s="235">
        <v>0</v>
      </c>
      <c r="T202" s="236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37" t="s">
        <v>270</v>
      </c>
      <c r="AT202" s="237" t="s">
        <v>156</v>
      </c>
      <c r="AU202" s="237" t="s">
        <v>161</v>
      </c>
      <c r="AY202" s="14" t="s">
        <v>154</v>
      </c>
      <c r="BE202" s="238">
        <f>IF(N202="základná",J202,0)</f>
        <v>0</v>
      </c>
      <c r="BF202" s="238">
        <f>IF(N202="znížená",J202,0)</f>
        <v>0</v>
      </c>
      <c r="BG202" s="238">
        <f>IF(N202="zákl. prenesená",J202,0)</f>
        <v>0</v>
      </c>
      <c r="BH202" s="238">
        <f>IF(N202="zníž. prenesená",J202,0)</f>
        <v>0</v>
      </c>
      <c r="BI202" s="238">
        <f>IF(N202="nulová",J202,0)</f>
        <v>0</v>
      </c>
      <c r="BJ202" s="14" t="s">
        <v>161</v>
      </c>
      <c r="BK202" s="239">
        <f>ROUND(I202*H202,3)</f>
        <v>0</v>
      </c>
      <c r="BL202" s="14" t="s">
        <v>270</v>
      </c>
      <c r="BM202" s="237" t="s">
        <v>437</v>
      </c>
    </row>
    <row r="203" s="2" customFormat="1" ht="24.15" customHeight="1">
      <c r="A203" s="35"/>
      <c r="B203" s="36"/>
      <c r="C203" s="240" t="s">
        <v>291</v>
      </c>
      <c r="D203" s="240" t="s">
        <v>195</v>
      </c>
      <c r="E203" s="241" t="s">
        <v>1344</v>
      </c>
      <c r="F203" s="242" t="s">
        <v>1345</v>
      </c>
      <c r="G203" s="243" t="s">
        <v>309</v>
      </c>
      <c r="H203" s="244">
        <v>150</v>
      </c>
      <c r="I203" s="245"/>
      <c r="J203" s="244">
        <f>ROUND(I203*H203,3)</f>
        <v>0</v>
      </c>
      <c r="K203" s="246"/>
      <c r="L203" s="247"/>
      <c r="M203" s="248" t="s">
        <v>1</v>
      </c>
      <c r="N203" s="249" t="s">
        <v>37</v>
      </c>
      <c r="O203" s="94"/>
      <c r="P203" s="235">
        <f>O203*H203</f>
        <v>0</v>
      </c>
      <c r="Q203" s="235">
        <v>0</v>
      </c>
      <c r="R203" s="235">
        <f>Q203*H203</f>
        <v>0</v>
      </c>
      <c r="S203" s="235">
        <v>0</v>
      </c>
      <c r="T203" s="236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37" t="s">
        <v>790</v>
      </c>
      <c r="AT203" s="237" t="s">
        <v>195</v>
      </c>
      <c r="AU203" s="237" t="s">
        <v>161</v>
      </c>
      <c r="AY203" s="14" t="s">
        <v>154</v>
      </c>
      <c r="BE203" s="238">
        <f>IF(N203="základná",J203,0)</f>
        <v>0</v>
      </c>
      <c r="BF203" s="238">
        <f>IF(N203="znížená",J203,0)</f>
        <v>0</v>
      </c>
      <c r="BG203" s="238">
        <f>IF(N203="zákl. prenesená",J203,0)</f>
        <v>0</v>
      </c>
      <c r="BH203" s="238">
        <f>IF(N203="zníž. prenesená",J203,0)</f>
        <v>0</v>
      </c>
      <c r="BI203" s="238">
        <f>IF(N203="nulová",J203,0)</f>
        <v>0</v>
      </c>
      <c r="BJ203" s="14" t="s">
        <v>161</v>
      </c>
      <c r="BK203" s="239">
        <f>ROUND(I203*H203,3)</f>
        <v>0</v>
      </c>
      <c r="BL203" s="14" t="s">
        <v>270</v>
      </c>
      <c r="BM203" s="237" t="s">
        <v>440</v>
      </c>
    </row>
    <row r="204" s="12" customFormat="1" ht="25.92" customHeight="1">
      <c r="A204" s="12"/>
      <c r="B204" s="210"/>
      <c r="C204" s="211"/>
      <c r="D204" s="212" t="s">
        <v>70</v>
      </c>
      <c r="E204" s="213" t="s">
        <v>1236</v>
      </c>
      <c r="F204" s="213" t="s">
        <v>1237</v>
      </c>
      <c r="G204" s="211"/>
      <c r="H204" s="211"/>
      <c r="I204" s="214"/>
      <c r="J204" s="215">
        <f>BK204</f>
        <v>0</v>
      </c>
      <c r="K204" s="211"/>
      <c r="L204" s="216"/>
      <c r="M204" s="217"/>
      <c r="N204" s="218"/>
      <c r="O204" s="218"/>
      <c r="P204" s="219">
        <f>SUM(P205:P209)</f>
        <v>0</v>
      </c>
      <c r="Q204" s="218"/>
      <c r="R204" s="219">
        <f>SUM(R205:R209)</f>
        <v>0</v>
      </c>
      <c r="S204" s="218"/>
      <c r="T204" s="220">
        <f>SUM(T205:T209)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21" t="s">
        <v>172</v>
      </c>
      <c r="AT204" s="222" t="s">
        <v>70</v>
      </c>
      <c r="AU204" s="222" t="s">
        <v>71</v>
      </c>
      <c r="AY204" s="221" t="s">
        <v>154</v>
      </c>
      <c r="BK204" s="223">
        <f>SUM(BK205:BK209)</f>
        <v>0</v>
      </c>
    </row>
    <row r="205" s="2" customFormat="1" ht="16.5" customHeight="1">
      <c r="A205" s="35"/>
      <c r="B205" s="36"/>
      <c r="C205" s="226" t="s">
        <v>441</v>
      </c>
      <c r="D205" s="226" t="s">
        <v>156</v>
      </c>
      <c r="E205" s="227" t="s">
        <v>1238</v>
      </c>
      <c r="F205" s="228" t="s">
        <v>1239</v>
      </c>
      <c r="G205" s="229" t="s">
        <v>797</v>
      </c>
      <c r="H205" s="230">
        <v>1</v>
      </c>
      <c r="I205" s="231"/>
      <c r="J205" s="230">
        <f>ROUND(I205*H205,3)</f>
        <v>0</v>
      </c>
      <c r="K205" s="232"/>
      <c r="L205" s="41"/>
      <c r="M205" s="233" t="s">
        <v>1</v>
      </c>
      <c r="N205" s="234" t="s">
        <v>37</v>
      </c>
      <c r="O205" s="94"/>
      <c r="P205" s="235">
        <f>O205*H205</f>
        <v>0</v>
      </c>
      <c r="Q205" s="235">
        <v>0</v>
      </c>
      <c r="R205" s="235">
        <f>Q205*H205</f>
        <v>0</v>
      </c>
      <c r="S205" s="235">
        <v>0</v>
      </c>
      <c r="T205" s="236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37" t="s">
        <v>160</v>
      </c>
      <c r="AT205" s="237" t="s">
        <v>156</v>
      </c>
      <c r="AU205" s="237" t="s">
        <v>79</v>
      </c>
      <c r="AY205" s="14" t="s">
        <v>154</v>
      </c>
      <c r="BE205" s="238">
        <f>IF(N205="základná",J205,0)</f>
        <v>0</v>
      </c>
      <c r="BF205" s="238">
        <f>IF(N205="znížená",J205,0)</f>
        <v>0</v>
      </c>
      <c r="BG205" s="238">
        <f>IF(N205="zákl. prenesená",J205,0)</f>
        <v>0</v>
      </c>
      <c r="BH205" s="238">
        <f>IF(N205="zníž. prenesená",J205,0)</f>
        <v>0</v>
      </c>
      <c r="BI205" s="238">
        <f>IF(N205="nulová",J205,0)</f>
        <v>0</v>
      </c>
      <c r="BJ205" s="14" t="s">
        <v>161</v>
      </c>
      <c r="BK205" s="239">
        <f>ROUND(I205*H205,3)</f>
        <v>0</v>
      </c>
      <c r="BL205" s="14" t="s">
        <v>160</v>
      </c>
      <c r="BM205" s="237" t="s">
        <v>444</v>
      </c>
    </row>
    <row r="206" s="2" customFormat="1" ht="16.5" customHeight="1">
      <c r="A206" s="35"/>
      <c r="B206" s="36"/>
      <c r="C206" s="226" t="s">
        <v>295</v>
      </c>
      <c r="D206" s="226" t="s">
        <v>156</v>
      </c>
      <c r="E206" s="227" t="s">
        <v>1240</v>
      </c>
      <c r="F206" s="228" t="s">
        <v>1241</v>
      </c>
      <c r="G206" s="229" t="s">
        <v>797</v>
      </c>
      <c r="H206" s="230">
        <v>1</v>
      </c>
      <c r="I206" s="231"/>
      <c r="J206" s="230">
        <f>ROUND(I206*H206,3)</f>
        <v>0</v>
      </c>
      <c r="K206" s="232"/>
      <c r="L206" s="41"/>
      <c r="M206" s="233" t="s">
        <v>1</v>
      </c>
      <c r="N206" s="234" t="s">
        <v>37</v>
      </c>
      <c r="O206" s="94"/>
      <c r="P206" s="235">
        <f>O206*H206</f>
        <v>0</v>
      </c>
      <c r="Q206" s="235">
        <v>0</v>
      </c>
      <c r="R206" s="235">
        <f>Q206*H206</f>
        <v>0</v>
      </c>
      <c r="S206" s="235">
        <v>0</v>
      </c>
      <c r="T206" s="236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37" t="s">
        <v>160</v>
      </c>
      <c r="AT206" s="237" t="s">
        <v>156</v>
      </c>
      <c r="AU206" s="237" t="s">
        <v>79</v>
      </c>
      <c r="AY206" s="14" t="s">
        <v>154</v>
      </c>
      <c r="BE206" s="238">
        <f>IF(N206="základná",J206,0)</f>
        <v>0</v>
      </c>
      <c r="BF206" s="238">
        <f>IF(N206="znížená",J206,0)</f>
        <v>0</v>
      </c>
      <c r="BG206" s="238">
        <f>IF(N206="zákl. prenesená",J206,0)</f>
        <v>0</v>
      </c>
      <c r="BH206" s="238">
        <f>IF(N206="zníž. prenesená",J206,0)</f>
        <v>0</v>
      </c>
      <c r="BI206" s="238">
        <f>IF(N206="nulová",J206,0)</f>
        <v>0</v>
      </c>
      <c r="BJ206" s="14" t="s">
        <v>161</v>
      </c>
      <c r="BK206" s="239">
        <f>ROUND(I206*H206,3)</f>
        <v>0</v>
      </c>
      <c r="BL206" s="14" t="s">
        <v>160</v>
      </c>
      <c r="BM206" s="237" t="s">
        <v>449</v>
      </c>
    </row>
    <row r="207" s="2" customFormat="1" ht="16.5" customHeight="1">
      <c r="A207" s="35"/>
      <c r="B207" s="36"/>
      <c r="C207" s="226" t="s">
        <v>452</v>
      </c>
      <c r="D207" s="226" t="s">
        <v>156</v>
      </c>
      <c r="E207" s="227" t="s">
        <v>1242</v>
      </c>
      <c r="F207" s="228" t="s">
        <v>1243</v>
      </c>
      <c r="G207" s="229" t="s">
        <v>797</v>
      </c>
      <c r="H207" s="230">
        <v>1</v>
      </c>
      <c r="I207" s="231"/>
      <c r="J207" s="230">
        <f>ROUND(I207*H207,3)</f>
        <v>0</v>
      </c>
      <c r="K207" s="232"/>
      <c r="L207" s="41"/>
      <c r="M207" s="233" t="s">
        <v>1</v>
      </c>
      <c r="N207" s="234" t="s">
        <v>37</v>
      </c>
      <c r="O207" s="94"/>
      <c r="P207" s="235">
        <f>O207*H207</f>
        <v>0</v>
      </c>
      <c r="Q207" s="235">
        <v>0</v>
      </c>
      <c r="R207" s="235">
        <f>Q207*H207</f>
        <v>0</v>
      </c>
      <c r="S207" s="235">
        <v>0</v>
      </c>
      <c r="T207" s="236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37" t="s">
        <v>160</v>
      </c>
      <c r="AT207" s="237" t="s">
        <v>156</v>
      </c>
      <c r="AU207" s="237" t="s">
        <v>79</v>
      </c>
      <c r="AY207" s="14" t="s">
        <v>154</v>
      </c>
      <c r="BE207" s="238">
        <f>IF(N207="základná",J207,0)</f>
        <v>0</v>
      </c>
      <c r="BF207" s="238">
        <f>IF(N207="znížená",J207,0)</f>
        <v>0</v>
      </c>
      <c r="BG207" s="238">
        <f>IF(N207="zákl. prenesená",J207,0)</f>
        <v>0</v>
      </c>
      <c r="BH207" s="238">
        <f>IF(N207="zníž. prenesená",J207,0)</f>
        <v>0</v>
      </c>
      <c r="BI207" s="238">
        <f>IF(N207="nulová",J207,0)</f>
        <v>0</v>
      </c>
      <c r="BJ207" s="14" t="s">
        <v>161</v>
      </c>
      <c r="BK207" s="239">
        <f>ROUND(I207*H207,3)</f>
        <v>0</v>
      </c>
      <c r="BL207" s="14" t="s">
        <v>160</v>
      </c>
      <c r="BM207" s="237" t="s">
        <v>455</v>
      </c>
    </row>
    <row r="208" s="2" customFormat="1" ht="16.5" customHeight="1">
      <c r="A208" s="35"/>
      <c r="B208" s="36"/>
      <c r="C208" s="226" t="s">
        <v>298</v>
      </c>
      <c r="D208" s="226" t="s">
        <v>156</v>
      </c>
      <c r="E208" s="227" t="s">
        <v>1244</v>
      </c>
      <c r="F208" s="228" t="s">
        <v>1245</v>
      </c>
      <c r="G208" s="229" t="s">
        <v>797</v>
      </c>
      <c r="H208" s="230">
        <v>1</v>
      </c>
      <c r="I208" s="231"/>
      <c r="J208" s="230">
        <f>ROUND(I208*H208,3)</f>
        <v>0</v>
      </c>
      <c r="K208" s="232"/>
      <c r="L208" s="41"/>
      <c r="M208" s="233" t="s">
        <v>1</v>
      </c>
      <c r="N208" s="234" t="s">
        <v>37</v>
      </c>
      <c r="O208" s="94"/>
      <c r="P208" s="235">
        <f>O208*H208</f>
        <v>0</v>
      </c>
      <c r="Q208" s="235">
        <v>0</v>
      </c>
      <c r="R208" s="235">
        <f>Q208*H208</f>
        <v>0</v>
      </c>
      <c r="S208" s="235">
        <v>0</v>
      </c>
      <c r="T208" s="236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37" t="s">
        <v>160</v>
      </c>
      <c r="AT208" s="237" t="s">
        <v>156</v>
      </c>
      <c r="AU208" s="237" t="s">
        <v>79</v>
      </c>
      <c r="AY208" s="14" t="s">
        <v>154</v>
      </c>
      <c r="BE208" s="238">
        <f>IF(N208="základná",J208,0)</f>
        <v>0</v>
      </c>
      <c r="BF208" s="238">
        <f>IF(N208="znížená",J208,0)</f>
        <v>0</v>
      </c>
      <c r="BG208" s="238">
        <f>IF(N208="zákl. prenesená",J208,0)</f>
        <v>0</v>
      </c>
      <c r="BH208" s="238">
        <f>IF(N208="zníž. prenesená",J208,0)</f>
        <v>0</v>
      </c>
      <c r="BI208" s="238">
        <f>IF(N208="nulová",J208,0)</f>
        <v>0</v>
      </c>
      <c r="BJ208" s="14" t="s">
        <v>161</v>
      </c>
      <c r="BK208" s="239">
        <f>ROUND(I208*H208,3)</f>
        <v>0</v>
      </c>
      <c r="BL208" s="14" t="s">
        <v>160</v>
      </c>
      <c r="BM208" s="237" t="s">
        <v>459</v>
      </c>
    </row>
    <row r="209" s="2" customFormat="1" ht="16.5" customHeight="1">
      <c r="A209" s="35"/>
      <c r="B209" s="36"/>
      <c r="C209" s="226" t="s">
        <v>462</v>
      </c>
      <c r="D209" s="226" t="s">
        <v>156</v>
      </c>
      <c r="E209" s="227" t="s">
        <v>1246</v>
      </c>
      <c r="F209" s="228" t="s">
        <v>1247</v>
      </c>
      <c r="G209" s="229" t="s">
        <v>797</v>
      </c>
      <c r="H209" s="230">
        <v>1</v>
      </c>
      <c r="I209" s="231"/>
      <c r="J209" s="230">
        <f>ROUND(I209*H209,3)</f>
        <v>0</v>
      </c>
      <c r="K209" s="232"/>
      <c r="L209" s="41"/>
      <c r="M209" s="250" t="s">
        <v>1</v>
      </c>
      <c r="N209" s="251" t="s">
        <v>37</v>
      </c>
      <c r="O209" s="252"/>
      <c r="P209" s="253">
        <f>O209*H209</f>
        <v>0</v>
      </c>
      <c r="Q209" s="253">
        <v>0</v>
      </c>
      <c r="R209" s="253">
        <f>Q209*H209</f>
        <v>0</v>
      </c>
      <c r="S209" s="253">
        <v>0</v>
      </c>
      <c r="T209" s="254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37" t="s">
        <v>160</v>
      </c>
      <c r="AT209" s="237" t="s">
        <v>156</v>
      </c>
      <c r="AU209" s="237" t="s">
        <v>79</v>
      </c>
      <c r="AY209" s="14" t="s">
        <v>154</v>
      </c>
      <c r="BE209" s="238">
        <f>IF(N209="základná",J209,0)</f>
        <v>0</v>
      </c>
      <c r="BF209" s="238">
        <f>IF(N209="znížená",J209,0)</f>
        <v>0</v>
      </c>
      <c r="BG209" s="238">
        <f>IF(N209="zákl. prenesená",J209,0)</f>
        <v>0</v>
      </c>
      <c r="BH209" s="238">
        <f>IF(N209="zníž. prenesená",J209,0)</f>
        <v>0</v>
      </c>
      <c r="BI209" s="238">
        <f>IF(N209="nulová",J209,0)</f>
        <v>0</v>
      </c>
      <c r="BJ209" s="14" t="s">
        <v>161</v>
      </c>
      <c r="BK209" s="239">
        <f>ROUND(I209*H209,3)</f>
        <v>0</v>
      </c>
      <c r="BL209" s="14" t="s">
        <v>160</v>
      </c>
      <c r="BM209" s="237" t="s">
        <v>465</v>
      </c>
    </row>
    <row r="210" s="2" customFormat="1" ht="6.96" customHeight="1">
      <c r="A210" s="35"/>
      <c r="B210" s="69"/>
      <c r="C210" s="70"/>
      <c r="D210" s="70"/>
      <c r="E210" s="70"/>
      <c r="F210" s="70"/>
      <c r="G210" s="70"/>
      <c r="H210" s="70"/>
      <c r="I210" s="70"/>
      <c r="J210" s="70"/>
      <c r="K210" s="70"/>
      <c r="L210" s="41"/>
      <c r="M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</row>
  </sheetData>
  <sheetProtection sheet="1" autoFilter="0" formatColumns="0" formatRows="0" objects="1" scenarios="1" spinCount="100000" saltValue="Sp5V9PLj4otZyX1bWffq47qRC40OS6IKtKjx5y8XDXUHZDyzOmTcmV/hF//kXAe4WK8vzRLFZ+9WViEFj2yRig==" hashValue="rTynFX9E53htUtaSdRIqmhyeLZA4VFDbC/uF78PqqoWX69J6NkHyI3nfHGnQ1VLxSXhXb4MOJgcIFXobZhfFKA==" algorithmName="SHA-512" password="CC35"/>
  <autoFilter ref="C121:K209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93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71</v>
      </c>
    </row>
    <row r="4" s="1" customFormat="1" ht="24.96" customHeight="1">
      <c r="B4" s="17"/>
      <c r="D4" s="141" t="s">
        <v>118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14</v>
      </c>
      <c r="L6" s="17"/>
    </row>
    <row r="7" s="1" customFormat="1" ht="16.5" customHeight="1">
      <c r="B7" s="17"/>
      <c r="E7" s="144" t="str">
        <f>'Rekapitulácia stavby'!K6</f>
        <v>Denný stacionár v meste Tlmače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119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1351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16</v>
      </c>
      <c r="E11" s="35"/>
      <c r="F11" s="146" t="s">
        <v>1</v>
      </c>
      <c r="G11" s="35"/>
      <c r="H11" s="35"/>
      <c r="I11" s="143" t="s">
        <v>17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18</v>
      </c>
      <c r="E12" s="35"/>
      <c r="F12" s="146" t="s">
        <v>19</v>
      </c>
      <c r="G12" s="35"/>
      <c r="H12" s="35"/>
      <c r="I12" s="143" t="s">
        <v>20</v>
      </c>
      <c r="J12" s="147" t="str">
        <f>'Rekapitulácia stavby'!AN8</f>
        <v>29. 6. 2022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22</v>
      </c>
      <c r="E14" s="35"/>
      <c r="F14" s="35"/>
      <c r="G14" s="35"/>
      <c r="H14" s="35"/>
      <c r="I14" s="143" t="s">
        <v>23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24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25</v>
      </c>
      <c r="E17" s="35"/>
      <c r="F17" s="35"/>
      <c r="G17" s="35"/>
      <c r="H17" s="35"/>
      <c r="I17" s="143" t="s">
        <v>23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24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27</v>
      </c>
      <c r="E20" s="35"/>
      <c r="F20" s="35"/>
      <c r="G20" s="35"/>
      <c r="H20" s="35"/>
      <c r="I20" s="143" t="s">
        <v>23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24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29</v>
      </c>
      <c r="E23" s="35"/>
      <c r="F23" s="35"/>
      <c r="G23" s="35"/>
      <c r="H23" s="35"/>
      <c r="I23" s="143" t="s">
        <v>23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24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30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31</v>
      </c>
      <c r="E30" s="35"/>
      <c r="F30" s="35"/>
      <c r="G30" s="35"/>
      <c r="H30" s="35"/>
      <c r="I30" s="35"/>
      <c r="J30" s="154">
        <f>ROUND(J120, 3)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33</v>
      </c>
      <c r="G32" s="35"/>
      <c r="H32" s="35"/>
      <c r="I32" s="155" t="s">
        <v>32</v>
      </c>
      <c r="J32" s="155" t="s">
        <v>34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35</v>
      </c>
      <c r="E33" s="157" t="s">
        <v>36</v>
      </c>
      <c r="F33" s="158">
        <f>ROUND((SUM(BE120:BE168)),  3)</f>
        <v>0</v>
      </c>
      <c r="G33" s="159"/>
      <c r="H33" s="159"/>
      <c r="I33" s="160">
        <v>0.20000000000000001</v>
      </c>
      <c r="J33" s="158">
        <f>ROUND(((SUM(BE120:BE168))*I33),  3)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37</v>
      </c>
      <c r="F34" s="158">
        <f>ROUND((SUM(BF120:BF168)),  3)</f>
        <v>0</v>
      </c>
      <c r="G34" s="159"/>
      <c r="H34" s="159"/>
      <c r="I34" s="160">
        <v>0.20000000000000001</v>
      </c>
      <c r="J34" s="158">
        <f>ROUND(((SUM(BF120:BF168))*I34),  3)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38</v>
      </c>
      <c r="F35" s="161">
        <f>ROUND((SUM(BG120:BG168)),  3)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39</v>
      </c>
      <c r="F36" s="161">
        <f>ROUND((SUM(BH120:BH168)),  3)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40</v>
      </c>
      <c r="F37" s="158">
        <f>ROUND((SUM(BI120:BI168)),  3)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41</v>
      </c>
      <c r="E39" s="165"/>
      <c r="F39" s="165"/>
      <c r="G39" s="166" t="s">
        <v>42</v>
      </c>
      <c r="H39" s="167" t="s">
        <v>43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44</v>
      </c>
      <c r="E50" s="171"/>
      <c r="F50" s="171"/>
      <c r="G50" s="170" t="s">
        <v>45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46</v>
      </c>
      <c r="E61" s="173"/>
      <c r="F61" s="174" t="s">
        <v>47</v>
      </c>
      <c r="G61" s="172" t="s">
        <v>46</v>
      </c>
      <c r="H61" s="173"/>
      <c r="I61" s="173"/>
      <c r="J61" s="175" t="s">
        <v>47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48</v>
      </c>
      <c r="E65" s="176"/>
      <c r="F65" s="176"/>
      <c r="G65" s="170" t="s">
        <v>49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46</v>
      </c>
      <c r="E76" s="173"/>
      <c r="F76" s="174" t="s">
        <v>47</v>
      </c>
      <c r="G76" s="172" t="s">
        <v>46</v>
      </c>
      <c r="H76" s="173"/>
      <c r="I76" s="173"/>
      <c r="J76" s="175" t="s">
        <v>47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121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1" t="str">
        <f>E7</f>
        <v>Denný stacionár v meste Tlmače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119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 xml:space="preserve">d - Objekt   Bleskozvod a...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18</v>
      </c>
      <c r="D89" s="37"/>
      <c r="E89" s="37"/>
      <c r="F89" s="24" t="str">
        <f>F12</f>
        <v xml:space="preserve"> </v>
      </c>
      <c r="G89" s="37"/>
      <c r="H89" s="37"/>
      <c r="I89" s="29" t="s">
        <v>20</v>
      </c>
      <c r="J89" s="82" t="str">
        <f>IF(J12="","",J12)</f>
        <v>29. 6. 2022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22</v>
      </c>
      <c r="D91" s="37"/>
      <c r="E91" s="37"/>
      <c r="F91" s="24" t="str">
        <f>E15</f>
        <v xml:space="preserve"> </v>
      </c>
      <c r="G91" s="37"/>
      <c r="H91" s="37"/>
      <c r="I91" s="29" t="s">
        <v>27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25</v>
      </c>
      <c r="D92" s="37"/>
      <c r="E92" s="37"/>
      <c r="F92" s="24" t="str">
        <f>IF(E18="","",E18)</f>
        <v>Vyplň údaj</v>
      </c>
      <c r="G92" s="37"/>
      <c r="H92" s="37"/>
      <c r="I92" s="29" t="s">
        <v>29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122</v>
      </c>
      <c r="D94" s="183"/>
      <c r="E94" s="183"/>
      <c r="F94" s="183"/>
      <c r="G94" s="183"/>
      <c r="H94" s="183"/>
      <c r="I94" s="183"/>
      <c r="J94" s="184" t="s">
        <v>123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124</v>
      </c>
      <c r="D96" s="37"/>
      <c r="E96" s="37"/>
      <c r="F96" s="37"/>
      <c r="G96" s="37"/>
      <c r="H96" s="37"/>
      <c r="I96" s="37"/>
      <c r="J96" s="113">
        <f>J120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125</v>
      </c>
    </row>
    <row r="97" s="9" customFormat="1" ht="24.96" customHeight="1">
      <c r="A97" s="9"/>
      <c r="B97" s="186"/>
      <c r="C97" s="187"/>
      <c r="D97" s="188" t="s">
        <v>485</v>
      </c>
      <c r="E97" s="189"/>
      <c r="F97" s="189"/>
      <c r="G97" s="189"/>
      <c r="H97" s="189"/>
      <c r="I97" s="189"/>
      <c r="J97" s="190">
        <f>J121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1136</v>
      </c>
      <c r="E98" s="195"/>
      <c r="F98" s="195"/>
      <c r="G98" s="195"/>
      <c r="H98" s="195"/>
      <c r="I98" s="195"/>
      <c r="J98" s="196">
        <f>J122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2"/>
      <c r="C99" s="193"/>
      <c r="D99" s="194" t="s">
        <v>1352</v>
      </c>
      <c r="E99" s="195"/>
      <c r="F99" s="195"/>
      <c r="G99" s="195"/>
      <c r="H99" s="195"/>
      <c r="I99" s="195"/>
      <c r="J99" s="196">
        <f>J158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86"/>
      <c r="C100" s="187"/>
      <c r="D100" s="188" t="s">
        <v>1137</v>
      </c>
      <c r="E100" s="189"/>
      <c r="F100" s="189"/>
      <c r="G100" s="189"/>
      <c r="H100" s="189"/>
      <c r="I100" s="189"/>
      <c r="J100" s="190">
        <f>J162</f>
        <v>0</v>
      </c>
      <c r="K100" s="187"/>
      <c r="L100" s="191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2" customFormat="1" ht="21.84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66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="2" customFormat="1" ht="6.96" customHeight="1">
      <c r="A102" s="35"/>
      <c r="B102" s="69"/>
      <c r="C102" s="70"/>
      <c r="D102" s="70"/>
      <c r="E102" s="70"/>
      <c r="F102" s="70"/>
      <c r="G102" s="70"/>
      <c r="H102" s="70"/>
      <c r="I102" s="70"/>
      <c r="J102" s="70"/>
      <c r="K102" s="70"/>
      <c r="L102" s="66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="2" customFormat="1" ht="6.96" customHeight="1">
      <c r="A106" s="35"/>
      <c r="B106" s="71"/>
      <c r="C106" s="72"/>
      <c r="D106" s="72"/>
      <c r="E106" s="72"/>
      <c r="F106" s="72"/>
      <c r="G106" s="72"/>
      <c r="H106" s="72"/>
      <c r="I106" s="72"/>
      <c r="J106" s="72"/>
      <c r="K106" s="72"/>
      <c r="L106" s="6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24.96" customHeight="1">
      <c r="A107" s="35"/>
      <c r="B107" s="36"/>
      <c r="C107" s="20" t="s">
        <v>140</v>
      </c>
      <c r="D107" s="37"/>
      <c r="E107" s="37"/>
      <c r="F107" s="37"/>
      <c r="G107" s="37"/>
      <c r="H107" s="37"/>
      <c r="I107" s="37"/>
      <c r="J107" s="37"/>
      <c r="K107" s="37"/>
      <c r="L107" s="6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6.96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14</v>
      </c>
      <c r="D109" s="37"/>
      <c r="E109" s="37"/>
      <c r="F109" s="37"/>
      <c r="G109" s="37"/>
      <c r="H109" s="37"/>
      <c r="I109" s="37"/>
      <c r="J109" s="37"/>
      <c r="K109" s="37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6.5" customHeight="1">
      <c r="A110" s="35"/>
      <c r="B110" s="36"/>
      <c r="C110" s="37"/>
      <c r="D110" s="37"/>
      <c r="E110" s="181" t="str">
        <f>E7</f>
        <v>Denný stacionár v meste Tlmače</v>
      </c>
      <c r="F110" s="29"/>
      <c r="G110" s="29"/>
      <c r="H110" s="29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119</v>
      </c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79" t="str">
        <f>E9</f>
        <v xml:space="preserve">d - Objekt   Bleskozvod a...</v>
      </c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18</v>
      </c>
      <c r="D114" s="37"/>
      <c r="E114" s="37"/>
      <c r="F114" s="24" t="str">
        <f>F12</f>
        <v xml:space="preserve"> </v>
      </c>
      <c r="G114" s="37"/>
      <c r="H114" s="37"/>
      <c r="I114" s="29" t="s">
        <v>20</v>
      </c>
      <c r="J114" s="82" t="str">
        <f>IF(J12="","",J12)</f>
        <v>29. 6. 2022</v>
      </c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5.15" customHeight="1">
      <c r="A116" s="35"/>
      <c r="B116" s="36"/>
      <c r="C116" s="29" t="s">
        <v>22</v>
      </c>
      <c r="D116" s="37"/>
      <c r="E116" s="37"/>
      <c r="F116" s="24" t="str">
        <f>E15</f>
        <v xml:space="preserve"> </v>
      </c>
      <c r="G116" s="37"/>
      <c r="H116" s="37"/>
      <c r="I116" s="29" t="s">
        <v>27</v>
      </c>
      <c r="J116" s="33" t="str">
        <f>E21</f>
        <v xml:space="preserve"> </v>
      </c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5.15" customHeight="1">
      <c r="A117" s="35"/>
      <c r="B117" s="36"/>
      <c r="C117" s="29" t="s">
        <v>25</v>
      </c>
      <c r="D117" s="37"/>
      <c r="E117" s="37"/>
      <c r="F117" s="24" t="str">
        <f>IF(E18="","",E18)</f>
        <v>Vyplň údaj</v>
      </c>
      <c r="G117" s="37"/>
      <c r="H117" s="37"/>
      <c r="I117" s="29" t="s">
        <v>29</v>
      </c>
      <c r="J117" s="33" t="str">
        <f>E24</f>
        <v xml:space="preserve"> </v>
      </c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0.32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11" customFormat="1" ht="29.28" customHeight="1">
      <c r="A119" s="198"/>
      <c r="B119" s="199"/>
      <c r="C119" s="200" t="s">
        <v>141</v>
      </c>
      <c r="D119" s="201" t="s">
        <v>56</v>
      </c>
      <c r="E119" s="201" t="s">
        <v>52</v>
      </c>
      <c r="F119" s="201" t="s">
        <v>53</v>
      </c>
      <c r="G119" s="201" t="s">
        <v>142</v>
      </c>
      <c r="H119" s="201" t="s">
        <v>143</v>
      </c>
      <c r="I119" s="201" t="s">
        <v>144</v>
      </c>
      <c r="J119" s="202" t="s">
        <v>123</v>
      </c>
      <c r="K119" s="203" t="s">
        <v>145</v>
      </c>
      <c r="L119" s="204"/>
      <c r="M119" s="103" t="s">
        <v>1</v>
      </c>
      <c r="N119" s="104" t="s">
        <v>35</v>
      </c>
      <c r="O119" s="104" t="s">
        <v>146</v>
      </c>
      <c r="P119" s="104" t="s">
        <v>147</v>
      </c>
      <c r="Q119" s="104" t="s">
        <v>148</v>
      </c>
      <c r="R119" s="104" t="s">
        <v>149</v>
      </c>
      <c r="S119" s="104" t="s">
        <v>150</v>
      </c>
      <c r="T119" s="105" t="s">
        <v>151</v>
      </c>
      <c r="U119" s="198"/>
      <c r="V119" s="198"/>
      <c r="W119" s="198"/>
      <c r="X119" s="198"/>
      <c r="Y119" s="198"/>
      <c r="Z119" s="198"/>
      <c r="AA119" s="198"/>
      <c r="AB119" s="198"/>
      <c r="AC119" s="198"/>
      <c r="AD119" s="198"/>
      <c r="AE119" s="198"/>
    </row>
    <row r="120" s="2" customFormat="1" ht="22.8" customHeight="1">
      <c r="A120" s="35"/>
      <c r="B120" s="36"/>
      <c r="C120" s="110" t="s">
        <v>124</v>
      </c>
      <c r="D120" s="37"/>
      <c r="E120" s="37"/>
      <c r="F120" s="37"/>
      <c r="G120" s="37"/>
      <c r="H120" s="37"/>
      <c r="I120" s="37"/>
      <c r="J120" s="205">
        <f>BK120</f>
        <v>0</v>
      </c>
      <c r="K120" s="37"/>
      <c r="L120" s="41"/>
      <c r="M120" s="106"/>
      <c r="N120" s="206"/>
      <c r="O120" s="107"/>
      <c r="P120" s="207">
        <f>P121+P162</f>
        <v>0</v>
      </c>
      <c r="Q120" s="107"/>
      <c r="R120" s="207">
        <f>R121+R162</f>
        <v>0</v>
      </c>
      <c r="S120" s="107"/>
      <c r="T120" s="208">
        <f>T121+T162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4" t="s">
        <v>70</v>
      </c>
      <c r="AU120" s="14" t="s">
        <v>125</v>
      </c>
      <c r="BK120" s="209">
        <f>BK121+BK162</f>
        <v>0</v>
      </c>
    </row>
    <row r="121" s="12" customFormat="1" ht="25.92" customHeight="1">
      <c r="A121" s="12"/>
      <c r="B121" s="210"/>
      <c r="C121" s="211"/>
      <c r="D121" s="212" t="s">
        <v>70</v>
      </c>
      <c r="E121" s="213" t="s">
        <v>195</v>
      </c>
      <c r="F121" s="213" t="s">
        <v>1118</v>
      </c>
      <c r="G121" s="211"/>
      <c r="H121" s="211"/>
      <c r="I121" s="214"/>
      <c r="J121" s="215">
        <f>BK121</f>
        <v>0</v>
      </c>
      <c r="K121" s="211"/>
      <c r="L121" s="216"/>
      <c r="M121" s="217"/>
      <c r="N121" s="218"/>
      <c r="O121" s="218"/>
      <c r="P121" s="219">
        <f>P122+P158</f>
        <v>0</v>
      </c>
      <c r="Q121" s="218"/>
      <c r="R121" s="219">
        <f>R122+R158</f>
        <v>0</v>
      </c>
      <c r="S121" s="218"/>
      <c r="T121" s="220">
        <f>T122+T158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21" t="s">
        <v>164</v>
      </c>
      <c r="AT121" s="222" t="s">
        <v>70</v>
      </c>
      <c r="AU121" s="222" t="s">
        <v>71</v>
      </c>
      <c r="AY121" s="221" t="s">
        <v>154</v>
      </c>
      <c r="BK121" s="223">
        <f>BK122+BK158</f>
        <v>0</v>
      </c>
    </row>
    <row r="122" s="12" customFormat="1" ht="22.8" customHeight="1">
      <c r="A122" s="12"/>
      <c r="B122" s="210"/>
      <c r="C122" s="211"/>
      <c r="D122" s="212" t="s">
        <v>70</v>
      </c>
      <c r="E122" s="224" t="s">
        <v>1149</v>
      </c>
      <c r="F122" s="224" t="s">
        <v>1150</v>
      </c>
      <c r="G122" s="211"/>
      <c r="H122" s="211"/>
      <c r="I122" s="214"/>
      <c r="J122" s="225">
        <f>BK122</f>
        <v>0</v>
      </c>
      <c r="K122" s="211"/>
      <c r="L122" s="216"/>
      <c r="M122" s="217"/>
      <c r="N122" s="218"/>
      <c r="O122" s="218"/>
      <c r="P122" s="219">
        <f>SUM(P123:P157)</f>
        <v>0</v>
      </c>
      <c r="Q122" s="218"/>
      <c r="R122" s="219">
        <f>SUM(R123:R157)</f>
        <v>0</v>
      </c>
      <c r="S122" s="218"/>
      <c r="T122" s="220">
        <f>SUM(T123:T157)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1" t="s">
        <v>164</v>
      </c>
      <c r="AT122" s="222" t="s">
        <v>70</v>
      </c>
      <c r="AU122" s="222" t="s">
        <v>79</v>
      </c>
      <c r="AY122" s="221" t="s">
        <v>154</v>
      </c>
      <c r="BK122" s="223">
        <f>SUM(BK123:BK157)</f>
        <v>0</v>
      </c>
    </row>
    <row r="123" s="2" customFormat="1" ht="24.15" customHeight="1">
      <c r="A123" s="35"/>
      <c r="B123" s="36"/>
      <c r="C123" s="226" t="s">
        <v>79</v>
      </c>
      <c r="D123" s="226" t="s">
        <v>156</v>
      </c>
      <c r="E123" s="227" t="s">
        <v>1353</v>
      </c>
      <c r="F123" s="228" t="s">
        <v>1354</v>
      </c>
      <c r="G123" s="229" t="s">
        <v>262</v>
      </c>
      <c r="H123" s="230">
        <v>11</v>
      </c>
      <c r="I123" s="231"/>
      <c r="J123" s="230">
        <f>ROUND(I123*H123,3)</f>
        <v>0</v>
      </c>
      <c r="K123" s="232"/>
      <c r="L123" s="41"/>
      <c r="M123" s="233" t="s">
        <v>1</v>
      </c>
      <c r="N123" s="234" t="s">
        <v>37</v>
      </c>
      <c r="O123" s="94"/>
      <c r="P123" s="235">
        <f>O123*H123</f>
        <v>0</v>
      </c>
      <c r="Q123" s="235">
        <v>0</v>
      </c>
      <c r="R123" s="235">
        <f>Q123*H123</f>
        <v>0</v>
      </c>
      <c r="S123" s="235">
        <v>0</v>
      </c>
      <c r="T123" s="236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37" t="s">
        <v>270</v>
      </c>
      <c r="AT123" s="237" t="s">
        <v>156</v>
      </c>
      <c r="AU123" s="237" t="s">
        <v>161</v>
      </c>
      <c r="AY123" s="14" t="s">
        <v>154</v>
      </c>
      <c r="BE123" s="238">
        <f>IF(N123="základná",J123,0)</f>
        <v>0</v>
      </c>
      <c r="BF123" s="238">
        <f>IF(N123="znížená",J123,0)</f>
        <v>0</v>
      </c>
      <c r="BG123" s="238">
        <f>IF(N123="zákl. prenesená",J123,0)</f>
        <v>0</v>
      </c>
      <c r="BH123" s="238">
        <f>IF(N123="zníž. prenesená",J123,0)</f>
        <v>0</v>
      </c>
      <c r="BI123" s="238">
        <f>IF(N123="nulová",J123,0)</f>
        <v>0</v>
      </c>
      <c r="BJ123" s="14" t="s">
        <v>161</v>
      </c>
      <c r="BK123" s="239">
        <f>ROUND(I123*H123,3)</f>
        <v>0</v>
      </c>
      <c r="BL123" s="14" t="s">
        <v>270</v>
      </c>
      <c r="BM123" s="237" t="s">
        <v>161</v>
      </c>
    </row>
    <row r="124" s="2" customFormat="1" ht="24.15" customHeight="1">
      <c r="A124" s="35"/>
      <c r="B124" s="36"/>
      <c r="C124" s="240" t="s">
        <v>161</v>
      </c>
      <c r="D124" s="240" t="s">
        <v>195</v>
      </c>
      <c r="E124" s="241" t="s">
        <v>1355</v>
      </c>
      <c r="F124" s="242" t="s">
        <v>1356</v>
      </c>
      <c r="G124" s="243" t="s">
        <v>262</v>
      </c>
      <c r="H124" s="244">
        <v>11</v>
      </c>
      <c r="I124" s="245"/>
      <c r="J124" s="244">
        <f>ROUND(I124*H124,3)</f>
        <v>0</v>
      </c>
      <c r="K124" s="246"/>
      <c r="L124" s="247"/>
      <c r="M124" s="248" t="s">
        <v>1</v>
      </c>
      <c r="N124" s="249" t="s">
        <v>37</v>
      </c>
      <c r="O124" s="94"/>
      <c r="P124" s="235">
        <f>O124*H124</f>
        <v>0</v>
      </c>
      <c r="Q124" s="235">
        <v>0</v>
      </c>
      <c r="R124" s="235">
        <f>Q124*H124</f>
        <v>0</v>
      </c>
      <c r="S124" s="235">
        <v>0</v>
      </c>
      <c r="T124" s="236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37" t="s">
        <v>790</v>
      </c>
      <c r="AT124" s="237" t="s">
        <v>195</v>
      </c>
      <c r="AU124" s="237" t="s">
        <v>161</v>
      </c>
      <c r="AY124" s="14" t="s">
        <v>154</v>
      </c>
      <c r="BE124" s="238">
        <f>IF(N124="základná",J124,0)</f>
        <v>0</v>
      </c>
      <c r="BF124" s="238">
        <f>IF(N124="znížená",J124,0)</f>
        <v>0</v>
      </c>
      <c r="BG124" s="238">
        <f>IF(N124="zákl. prenesená",J124,0)</f>
        <v>0</v>
      </c>
      <c r="BH124" s="238">
        <f>IF(N124="zníž. prenesená",J124,0)</f>
        <v>0</v>
      </c>
      <c r="BI124" s="238">
        <f>IF(N124="nulová",J124,0)</f>
        <v>0</v>
      </c>
      <c r="BJ124" s="14" t="s">
        <v>161</v>
      </c>
      <c r="BK124" s="239">
        <f>ROUND(I124*H124,3)</f>
        <v>0</v>
      </c>
      <c r="BL124" s="14" t="s">
        <v>270</v>
      </c>
      <c r="BM124" s="237" t="s">
        <v>160</v>
      </c>
    </row>
    <row r="125" s="2" customFormat="1" ht="24.15" customHeight="1">
      <c r="A125" s="35"/>
      <c r="B125" s="36"/>
      <c r="C125" s="226" t="s">
        <v>164</v>
      </c>
      <c r="D125" s="226" t="s">
        <v>156</v>
      </c>
      <c r="E125" s="227" t="s">
        <v>1169</v>
      </c>
      <c r="F125" s="228" t="s">
        <v>1170</v>
      </c>
      <c r="G125" s="229" t="s">
        <v>262</v>
      </c>
      <c r="H125" s="230">
        <v>120</v>
      </c>
      <c r="I125" s="231"/>
      <c r="J125" s="230">
        <f>ROUND(I125*H125,3)</f>
        <v>0</v>
      </c>
      <c r="K125" s="232"/>
      <c r="L125" s="41"/>
      <c r="M125" s="233" t="s">
        <v>1</v>
      </c>
      <c r="N125" s="234" t="s">
        <v>37</v>
      </c>
      <c r="O125" s="94"/>
      <c r="P125" s="235">
        <f>O125*H125</f>
        <v>0</v>
      </c>
      <c r="Q125" s="235">
        <v>0</v>
      </c>
      <c r="R125" s="235">
        <f>Q125*H125</f>
        <v>0</v>
      </c>
      <c r="S125" s="235">
        <v>0</v>
      </c>
      <c r="T125" s="236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37" t="s">
        <v>270</v>
      </c>
      <c r="AT125" s="237" t="s">
        <v>156</v>
      </c>
      <c r="AU125" s="237" t="s">
        <v>161</v>
      </c>
      <c r="AY125" s="14" t="s">
        <v>154</v>
      </c>
      <c r="BE125" s="238">
        <f>IF(N125="základná",J125,0)</f>
        <v>0</v>
      </c>
      <c r="BF125" s="238">
        <f>IF(N125="znížená",J125,0)</f>
        <v>0</v>
      </c>
      <c r="BG125" s="238">
        <f>IF(N125="zákl. prenesená",J125,0)</f>
        <v>0</v>
      </c>
      <c r="BH125" s="238">
        <f>IF(N125="zníž. prenesená",J125,0)</f>
        <v>0</v>
      </c>
      <c r="BI125" s="238">
        <f>IF(N125="nulová",J125,0)</f>
        <v>0</v>
      </c>
      <c r="BJ125" s="14" t="s">
        <v>161</v>
      </c>
      <c r="BK125" s="239">
        <f>ROUND(I125*H125,3)</f>
        <v>0</v>
      </c>
      <c r="BL125" s="14" t="s">
        <v>270</v>
      </c>
      <c r="BM125" s="237" t="s">
        <v>168</v>
      </c>
    </row>
    <row r="126" s="2" customFormat="1" ht="16.5" customHeight="1">
      <c r="A126" s="35"/>
      <c r="B126" s="36"/>
      <c r="C126" s="240" t="s">
        <v>160</v>
      </c>
      <c r="D126" s="240" t="s">
        <v>195</v>
      </c>
      <c r="E126" s="241" t="s">
        <v>1171</v>
      </c>
      <c r="F126" s="242" t="s">
        <v>1172</v>
      </c>
      <c r="G126" s="243" t="s">
        <v>262</v>
      </c>
      <c r="H126" s="244">
        <v>120</v>
      </c>
      <c r="I126" s="245"/>
      <c r="J126" s="244">
        <f>ROUND(I126*H126,3)</f>
        <v>0</v>
      </c>
      <c r="K126" s="246"/>
      <c r="L126" s="247"/>
      <c r="M126" s="248" t="s">
        <v>1</v>
      </c>
      <c r="N126" s="249" t="s">
        <v>37</v>
      </c>
      <c r="O126" s="94"/>
      <c r="P126" s="235">
        <f>O126*H126</f>
        <v>0</v>
      </c>
      <c r="Q126" s="235">
        <v>0</v>
      </c>
      <c r="R126" s="235">
        <f>Q126*H126</f>
        <v>0</v>
      </c>
      <c r="S126" s="235">
        <v>0</v>
      </c>
      <c r="T126" s="236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37" t="s">
        <v>790</v>
      </c>
      <c r="AT126" s="237" t="s">
        <v>195</v>
      </c>
      <c r="AU126" s="237" t="s">
        <v>161</v>
      </c>
      <c r="AY126" s="14" t="s">
        <v>154</v>
      </c>
      <c r="BE126" s="238">
        <f>IF(N126="základná",J126,0)</f>
        <v>0</v>
      </c>
      <c r="BF126" s="238">
        <f>IF(N126="znížená",J126,0)</f>
        <v>0</v>
      </c>
      <c r="BG126" s="238">
        <f>IF(N126="zákl. prenesená",J126,0)</f>
        <v>0</v>
      </c>
      <c r="BH126" s="238">
        <f>IF(N126="zníž. prenesená",J126,0)</f>
        <v>0</v>
      </c>
      <c r="BI126" s="238">
        <f>IF(N126="nulová",J126,0)</f>
        <v>0</v>
      </c>
      <c r="BJ126" s="14" t="s">
        <v>161</v>
      </c>
      <c r="BK126" s="239">
        <f>ROUND(I126*H126,3)</f>
        <v>0</v>
      </c>
      <c r="BL126" s="14" t="s">
        <v>270</v>
      </c>
      <c r="BM126" s="237" t="s">
        <v>171</v>
      </c>
    </row>
    <row r="127" s="2" customFormat="1" ht="24.15" customHeight="1">
      <c r="A127" s="35"/>
      <c r="B127" s="36"/>
      <c r="C127" s="226" t="s">
        <v>172</v>
      </c>
      <c r="D127" s="226" t="s">
        <v>156</v>
      </c>
      <c r="E127" s="227" t="s">
        <v>1357</v>
      </c>
      <c r="F127" s="228" t="s">
        <v>1358</v>
      </c>
      <c r="G127" s="229" t="s">
        <v>309</v>
      </c>
      <c r="H127" s="230">
        <v>120</v>
      </c>
      <c r="I127" s="231"/>
      <c r="J127" s="230">
        <f>ROUND(I127*H127,3)</f>
        <v>0</v>
      </c>
      <c r="K127" s="232"/>
      <c r="L127" s="41"/>
      <c r="M127" s="233" t="s">
        <v>1</v>
      </c>
      <c r="N127" s="234" t="s">
        <v>37</v>
      </c>
      <c r="O127" s="94"/>
      <c r="P127" s="235">
        <f>O127*H127</f>
        <v>0</v>
      </c>
      <c r="Q127" s="235">
        <v>0</v>
      </c>
      <c r="R127" s="235">
        <f>Q127*H127</f>
        <v>0</v>
      </c>
      <c r="S127" s="235">
        <v>0</v>
      </c>
      <c r="T127" s="236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7" t="s">
        <v>270</v>
      </c>
      <c r="AT127" s="237" t="s">
        <v>156</v>
      </c>
      <c r="AU127" s="237" t="s">
        <v>161</v>
      </c>
      <c r="AY127" s="14" t="s">
        <v>154</v>
      </c>
      <c r="BE127" s="238">
        <f>IF(N127="základná",J127,0)</f>
        <v>0</v>
      </c>
      <c r="BF127" s="238">
        <f>IF(N127="znížená",J127,0)</f>
        <v>0</v>
      </c>
      <c r="BG127" s="238">
        <f>IF(N127="zákl. prenesená",J127,0)</f>
        <v>0</v>
      </c>
      <c r="BH127" s="238">
        <f>IF(N127="zníž. prenesená",J127,0)</f>
        <v>0</v>
      </c>
      <c r="BI127" s="238">
        <f>IF(N127="nulová",J127,0)</f>
        <v>0</v>
      </c>
      <c r="BJ127" s="14" t="s">
        <v>161</v>
      </c>
      <c r="BK127" s="239">
        <f>ROUND(I127*H127,3)</f>
        <v>0</v>
      </c>
      <c r="BL127" s="14" t="s">
        <v>270</v>
      </c>
      <c r="BM127" s="237" t="s">
        <v>112</v>
      </c>
    </row>
    <row r="128" s="2" customFormat="1" ht="16.5" customHeight="1">
      <c r="A128" s="35"/>
      <c r="B128" s="36"/>
      <c r="C128" s="240" t="s">
        <v>168</v>
      </c>
      <c r="D128" s="240" t="s">
        <v>195</v>
      </c>
      <c r="E128" s="241" t="s">
        <v>1359</v>
      </c>
      <c r="F128" s="242" t="s">
        <v>1360</v>
      </c>
      <c r="G128" s="243" t="s">
        <v>458</v>
      </c>
      <c r="H128" s="244">
        <v>75</v>
      </c>
      <c r="I128" s="245"/>
      <c r="J128" s="244">
        <f>ROUND(I128*H128,3)</f>
        <v>0</v>
      </c>
      <c r="K128" s="246"/>
      <c r="L128" s="247"/>
      <c r="M128" s="248" t="s">
        <v>1</v>
      </c>
      <c r="N128" s="249" t="s">
        <v>37</v>
      </c>
      <c r="O128" s="94"/>
      <c r="P128" s="235">
        <f>O128*H128</f>
        <v>0</v>
      </c>
      <c r="Q128" s="235">
        <v>0</v>
      </c>
      <c r="R128" s="235">
        <f>Q128*H128</f>
        <v>0</v>
      </c>
      <c r="S128" s="235">
        <v>0</v>
      </c>
      <c r="T128" s="236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7" t="s">
        <v>790</v>
      </c>
      <c r="AT128" s="237" t="s">
        <v>195</v>
      </c>
      <c r="AU128" s="237" t="s">
        <v>161</v>
      </c>
      <c r="AY128" s="14" t="s">
        <v>154</v>
      </c>
      <c r="BE128" s="238">
        <f>IF(N128="základná",J128,0)</f>
        <v>0</v>
      </c>
      <c r="BF128" s="238">
        <f>IF(N128="znížená",J128,0)</f>
        <v>0</v>
      </c>
      <c r="BG128" s="238">
        <f>IF(N128="zákl. prenesená",J128,0)</f>
        <v>0</v>
      </c>
      <c r="BH128" s="238">
        <f>IF(N128="zníž. prenesená",J128,0)</f>
        <v>0</v>
      </c>
      <c r="BI128" s="238">
        <f>IF(N128="nulová",J128,0)</f>
        <v>0</v>
      </c>
      <c r="BJ128" s="14" t="s">
        <v>161</v>
      </c>
      <c r="BK128" s="239">
        <f>ROUND(I128*H128,3)</f>
        <v>0</v>
      </c>
      <c r="BL128" s="14" t="s">
        <v>270</v>
      </c>
      <c r="BM128" s="237" t="s">
        <v>177</v>
      </c>
    </row>
    <row r="129" s="2" customFormat="1" ht="16.5" customHeight="1">
      <c r="A129" s="35"/>
      <c r="B129" s="36"/>
      <c r="C129" s="226" t="s">
        <v>178</v>
      </c>
      <c r="D129" s="226" t="s">
        <v>156</v>
      </c>
      <c r="E129" s="227" t="s">
        <v>1361</v>
      </c>
      <c r="F129" s="228" t="s">
        <v>1362</v>
      </c>
      <c r="G129" s="229" t="s">
        <v>262</v>
      </c>
      <c r="H129" s="230">
        <v>220</v>
      </c>
      <c r="I129" s="231"/>
      <c r="J129" s="230">
        <f>ROUND(I129*H129,3)</f>
        <v>0</v>
      </c>
      <c r="K129" s="232"/>
      <c r="L129" s="41"/>
      <c r="M129" s="233" t="s">
        <v>1</v>
      </c>
      <c r="N129" s="234" t="s">
        <v>37</v>
      </c>
      <c r="O129" s="94"/>
      <c r="P129" s="235">
        <f>O129*H129</f>
        <v>0</v>
      </c>
      <c r="Q129" s="235">
        <v>0</v>
      </c>
      <c r="R129" s="235">
        <f>Q129*H129</f>
        <v>0</v>
      </c>
      <c r="S129" s="235">
        <v>0</v>
      </c>
      <c r="T129" s="236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7" t="s">
        <v>270</v>
      </c>
      <c r="AT129" s="237" t="s">
        <v>156</v>
      </c>
      <c r="AU129" s="237" t="s">
        <v>161</v>
      </c>
      <c r="AY129" s="14" t="s">
        <v>154</v>
      </c>
      <c r="BE129" s="238">
        <f>IF(N129="základná",J129,0)</f>
        <v>0</v>
      </c>
      <c r="BF129" s="238">
        <f>IF(N129="znížená",J129,0)</f>
        <v>0</v>
      </c>
      <c r="BG129" s="238">
        <f>IF(N129="zákl. prenesená",J129,0)</f>
        <v>0</v>
      </c>
      <c r="BH129" s="238">
        <f>IF(N129="zníž. prenesená",J129,0)</f>
        <v>0</v>
      </c>
      <c r="BI129" s="238">
        <f>IF(N129="nulová",J129,0)</f>
        <v>0</v>
      </c>
      <c r="BJ129" s="14" t="s">
        <v>161</v>
      </c>
      <c r="BK129" s="239">
        <f>ROUND(I129*H129,3)</f>
        <v>0</v>
      </c>
      <c r="BL129" s="14" t="s">
        <v>270</v>
      </c>
      <c r="BM129" s="237" t="s">
        <v>181</v>
      </c>
    </row>
    <row r="130" s="2" customFormat="1" ht="24.15" customHeight="1">
      <c r="A130" s="35"/>
      <c r="B130" s="36"/>
      <c r="C130" s="240" t="s">
        <v>171</v>
      </c>
      <c r="D130" s="240" t="s">
        <v>195</v>
      </c>
      <c r="E130" s="241" t="s">
        <v>1363</v>
      </c>
      <c r="F130" s="242" t="s">
        <v>1364</v>
      </c>
      <c r="G130" s="243" t="s">
        <v>262</v>
      </c>
      <c r="H130" s="244">
        <v>220</v>
      </c>
      <c r="I130" s="245"/>
      <c r="J130" s="244">
        <f>ROUND(I130*H130,3)</f>
        <v>0</v>
      </c>
      <c r="K130" s="246"/>
      <c r="L130" s="247"/>
      <c r="M130" s="248" t="s">
        <v>1</v>
      </c>
      <c r="N130" s="249" t="s">
        <v>37</v>
      </c>
      <c r="O130" s="94"/>
      <c r="P130" s="235">
        <f>O130*H130</f>
        <v>0</v>
      </c>
      <c r="Q130" s="235">
        <v>0</v>
      </c>
      <c r="R130" s="235">
        <f>Q130*H130</f>
        <v>0</v>
      </c>
      <c r="S130" s="235">
        <v>0</v>
      </c>
      <c r="T130" s="236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7" t="s">
        <v>790</v>
      </c>
      <c r="AT130" s="237" t="s">
        <v>195</v>
      </c>
      <c r="AU130" s="237" t="s">
        <v>161</v>
      </c>
      <c r="AY130" s="14" t="s">
        <v>154</v>
      </c>
      <c r="BE130" s="238">
        <f>IF(N130="základná",J130,0)</f>
        <v>0</v>
      </c>
      <c r="BF130" s="238">
        <f>IF(N130="znížená",J130,0)</f>
        <v>0</v>
      </c>
      <c r="BG130" s="238">
        <f>IF(N130="zákl. prenesená",J130,0)</f>
        <v>0</v>
      </c>
      <c r="BH130" s="238">
        <f>IF(N130="zníž. prenesená",J130,0)</f>
        <v>0</v>
      </c>
      <c r="BI130" s="238">
        <f>IF(N130="nulová",J130,0)</f>
        <v>0</v>
      </c>
      <c r="BJ130" s="14" t="s">
        <v>161</v>
      </c>
      <c r="BK130" s="239">
        <f>ROUND(I130*H130,3)</f>
        <v>0</v>
      </c>
      <c r="BL130" s="14" t="s">
        <v>270</v>
      </c>
      <c r="BM130" s="237" t="s">
        <v>184</v>
      </c>
    </row>
    <row r="131" s="2" customFormat="1" ht="24.15" customHeight="1">
      <c r="A131" s="35"/>
      <c r="B131" s="36"/>
      <c r="C131" s="226" t="s">
        <v>185</v>
      </c>
      <c r="D131" s="226" t="s">
        <v>156</v>
      </c>
      <c r="E131" s="227" t="s">
        <v>1365</v>
      </c>
      <c r="F131" s="228" t="s">
        <v>1366</v>
      </c>
      <c r="G131" s="229" t="s">
        <v>262</v>
      </c>
      <c r="H131" s="230">
        <v>16</v>
      </c>
      <c r="I131" s="231"/>
      <c r="J131" s="230">
        <f>ROUND(I131*H131,3)</f>
        <v>0</v>
      </c>
      <c r="K131" s="232"/>
      <c r="L131" s="41"/>
      <c r="M131" s="233" t="s">
        <v>1</v>
      </c>
      <c r="N131" s="234" t="s">
        <v>37</v>
      </c>
      <c r="O131" s="94"/>
      <c r="P131" s="235">
        <f>O131*H131</f>
        <v>0</v>
      </c>
      <c r="Q131" s="235">
        <v>0</v>
      </c>
      <c r="R131" s="235">
        <f>Q131*H131</f>
        <v>0</v>
      </c>
      <c r="S131" s="235">
        <v>0</v>
      </c>
      <c r="T131" s="236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7" t="s">
        <v>270</v>
      </c>
      <c r="AT131" s="237" t="s">
        <v>156</v>
      </c>
      <c r="AU131" s="237" t="s">
        <v>161</v>
      </c>
      <c r="AY131" s="14" t="s">
        <v>154</v>
      </c>
      <c r="BE131" s="238">
        <f>IF(N131="základná",J131,0)</f>
        <v>0</v>
      </c>
      <c r="BF131" s="238">
        <f>IF(N131="znížená",J131,0)</f>
        <v>0</v>
      </c>
      <c r="BG131" s="238">
        <f>IF(N131="zákl. prenesená",J131,0)</f>
        <v>0</v>
      </c>
      <c r="BH131" s="238">
        <f>IF(N131="zníž. prenesená",J131,0)</f>
        <v>0</v>
      </c>
      <c r="BI131" s="238">
        <f>IF(N131="nulová",J131,0)</f>
        <v>0</v>
      </c>
      <c r="BJ131" s="14" t="s">
        <v>161</v>
      </c>
      <c r="BK131" s="239">
        <f>ROUND(I131*H131,3)</f>
        <v>0</v>
      </c>
      <c r="BL131" s="14" t="s">
        <v>270</v>
      </c>
      <c r="BM131" s="237" t="s">
        <v>188</v>
      </c>
    </row>
    <row r="132" s="2" customFormat="1" ht="24.15" customHeight="1">
      <c r="A132" s="35"/>
      <c r="B132" s="36"/>
      <c r="C132" s="240" t="s">
        <v>112</v>
      </c>
      <c r="D132" s="240" t="s">
        <v>195</v>
      </c>
      <c r="E132" s="241" t="s">
        <v>1367</v>
      </c>
      <c r="F132" s="242" t="s">
        <v>1368</v>
      </c>
      <c r="G132" s="243" t="s">
        <v>262</v>
      </c>
      <c r="H132" s="244">
        <v>16</v>
      </c>
      <c r="I132" s="245"/>
      <c r="J132" s="244">
        <f>ROUND(I132*H132,3)</f>
        <v>0</v>
      </c>
      <c r="K132" s="246"/>
      <c r="L132" s="247"/>
      <c r="M132" s="248" t="s">
        <v>1</v>
      </c>
      <c r="N132" s="249" t="s">
        <v>37</v>
      </c>
      <c r="O132" s="94"/>
      <c r="P132" s="235">
        <f>O132*H132</f>
        <v>0</v>
      </c>
      <c r="Q132" s="235">
        <v>0</v>
      </c>
      <c r="R132" s="235">
        <f>Q132*H132</f>
        <v>0</v>
      </c>
      <c r="S132" s="235">
        <v>0</v>
      </c>
      <c r="T132" s="236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7" t="s">
        <v>790</v>
      </c>
      <c r="AT132" s="237" t="s">
        <v>195</v>
      </c>
      <c r="AU132" s="237" t="s">
        <v>161</v>
      </c>
      <c r="AY132" s="14" t="s">
        <v>154</v>
      </c>
      <c r="BE132" s="238">
        <f>IF(N132="základná",J132,0)</f>
        <v>0</v>
      </c>
      <c r="BF132" s="238">
        <f>IF(N132="znížená",J132,0)</f>
        <v>0</v>
      </c>
      <c r="BG132" s="238">
        <f>IF(N132="zákl. prenesená",J132,0)</f>
        <v>0</v>
      </c>
      <c r="BH132" s="238">
        <f>IF(N132="zníž. prenesená",J132,0)</f>
        <v>0</v>
      </c>
      <c r="BI132" s="238">
        <f>IF(N132="nulová",J132,0)</f>
        <v>0</v>
      </c>
      <c r="BJ132" s="14" t="s">
        <v>161</v>
      </c>
      <c r="BK132" s="239">
        <f>ROUND(I132*H132,3)</f>
        <v>0</v>
      </c>
      <c r="BL132" s="14" t="s">
        <v>270</v>
      </c>
      <c r="BM132" s="237" t="s">
        <v>7</v>
      </c>
    </row>
    <row r="133" s="2" customFormat="1" ht="24.15" customHeight="1">
      <c r="A133" s="35"/>
      <c r="B133" s="36"/>
      <c r="C133" s="240" t="s">
        <v>115</v>
      </c>
      <c r="D133" s="240" t="s">
        <v>195</v>
      </c>
      <c r="E133" s="241" t="s">
        <v>1369</v>
      </c>
      <c r="F133" s="242" t="s">
        <v>1370</v>
      </c>
      <c r="G133" s="243" t="s">
        <v>262</v>
      </c>
      <c r="H133" s="244">
        <v>16</v>
      </c>
      <c r="I133" s="245"/>
      <c r="J133" s="244">
        <f>ROUND(I133*H133,3)</f>
        <v>0</v>
      </c>
      <c r="K133" s="246"/>
      <c r="L133" s="247"/>
      <c r="M133" s="248" t="s">
        <v>1</v>
      </c>
      <c r="N133" s="249" t="s">
        <v>37</v>
      </c>
      <c r="O133" s="94"/>
      <c r="P133" s="235">
        <f>O133*H133</f>
        <v>0</v>
      </c>
      <c r="Q133" s="235">
        <v>0</v>
      </c>
      <c r="R133" s="235">
        <f>Q133*H133</f>
        <v>0</v>
      </c>
      <c r="S133" s="235">
        <v>0</v>
      </c>
      <c r="T133" s="236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7" t="s">
        <v>790</v>
      </c>
      <c r="AT133" s="237" t="s">
        <v>195</v>
      </c>
      <c r="AU133" s="237" t="s">
        <v>161</v>
      </c>
      <c r="AY133" s="14" t="s">
        <v>154</v>
      </c>
      <c r="BE133" s="238">
        <f>IF(N133="základná",J133,0)</f>
        <v>0</v>
      </c>
      <c r="BF133" s="238">
        <f>IF(N133="znížená",J133,0)</f>
        <v>0</v>
      </c>
      <c r="BG133" s="238">
        <f>IF(N133="zákl. prenesená",J133,0)</f>
        <v>0</v>
      </c>
      <c r="BH133" s="238">
        <f>IF(N133="zníž. prenesená",J133,0)</f>
        <v>0</v>
      </c>
      <c r="BI133" s="238">
        <f>IF(N133="nulová",J133,0)</f>
        <v>0</v>
      </c>
      <c r="BJ133" s="14" t="s">
        <v>161</v>
      </c>
      <c r="BK133" s="239">
        <f>ROUND(I133*H133,3)</f>
        <v>0</v>
      </c>
      <c r="BL133" s="14" t="s">
        <v>270</v>
      </c>
      <c r="BM133" s="237" t="s">
        <v>194</v>
      </c>
    </row>
    <row r="134" s="2" customFormat="1" ht="16.5" customHeight="1">
      <c r="A134" s="35"/>
      <c r="B134" s="36"/>
      <c r="C134" s="226" t="s">
        <v>177</v>
      </c>
      <c r="D134" s="226" t="s">
        <v>156</v>
      </c>
      <c r="E134" s="227" t="s">
        <v>1371</v>
      </c>
      <c r="F134" s="228" t="s">
        <v>1372</v>
      </c>
      <c r="G134" s="229" t="s">
        <v>262</v>
      </c>
      <c r="H134" s="230">
        <v>16</v>
      </c>
      <c r="I134" s="231"/>
      <c r="J134" s="230">
        <f>ROUND(I134*H134,3)</f>
        <v>0</v>
      </c>
      <c r="K134" s="232"/>
      <c r="L134" s="41"/>
      <c r="M134" s="233" t="s">
        <v>1</v>
      </c>
      <c r="N134" s="234" t="s">
        <v>37</v>
      </c>
      <c r="O134" s="94"/>
      <c r="P134" s="235">
        <f>O134*H134</f>
        <v>0</v>
      </c>
      <c r="Q134" s="235">
        <v>0</v>
      </c>
      <c r="R134" s="235">
        <f>Q134*H134</f>
        <v>0</v>
      </c>
      <c r="S134" s="235">
        <v>0</v>
      </c>
      <c r="T134" s="236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7" t="s">
        <v>270</v>
      </c>
      <c r="AT134" s="237" t="s">
        <v>156</v>
      </c>
      <c r="AU134" s="237" t="s">
        <v>161</v>
      </c>
      <c r="AY134" s="14" t="s">
        <v>154</v>
      </c>
      <c r="BE134" s="238">
        <f>IF(N134="základná",J134,0)</f>
        <v>0</v>
      </c>
      <c r="BF134" s="238">
        <f>IF(N134="znížená",J134,0)</f>
        <v>0</v>
      </c>
      <c r="BG134" s="238">
        <f>IF(N134="zákl. prenesená",J134,0)</f>
        <v>0</v>
      </c>
      <c r="BH134" s="238">
        <f>IF(N134="zníž. prenesená",J134,0)</f>
        <v>0</v>
      </c>
      <c r="BI134" s="238">
        <f>IF(N134="nulová",J134,0)</f>
        <v>0</v>
      </c>
      <c r="BJ134" s="14" t="s">
        <v>161</v>
      </c>
      <c r="BK134" s="239">
        <f>ROUND(I134*H134,3)</f>
        <v>0</v>
      </c>
      <c r="BL134" s="14" t="s">
        <v>270</v>
      </c>
      <c r="BM134" s="237" t="s">
        <v>198</v>
      </c>
    </row>
    <row r="135" s="2" customFormat="1" ht="16.5" customHeight="1">
      <c r="A135" s="35"/>
      <c r="B135" s="36"/>
      <c r="C135" s="240" t="s">
        <v>200</v>
      </c>
      <c r="D135" s="240" t="s">
        <v>195</v>
      </c>
      <c r="E135" s="241" t="s">
        <v>1373</v>
      </c>
      <c r="F135" s="242" t="s">
        <v>1374</v>
      </c>
      <c r="G135" s="243" t="s">
        <v>262</v>
      </c>
      <c r="H135" s="244">
        <v>16</v>
      </c>
      <c r="I135" s="245"/>
      <c r="J135" s="244">
        <f>ROUND(I135*H135,3)</f>
        <v>0</v>
      </c>
      <c r="K135" s="246"/>
      <c r="L135" s="247"/>
      <c r="M135" s="248" t="s">
        <v>1</v>
      </c>
      <c r="N135" s="249" t="s">
        <v>37</v>
      </c>
      <c r="O135" s="94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6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7" t="s">
        <v>790</v>
      </c>
      <c r="AT135" s="237" t="s">
        <v>195</v>
      </c>
      <c r="AU135" s="237" t="s">
        <v>161</v>
      </c>
      <c r="AY135" s="14" t="s">
        <v>154</v>
      </c>
      <c r="BE135" s="238">
        <f>IF(N135="základná",J135,0)</f>
        <v>0</v>
      </c>
      <c r="BF135" s="238">
        <f>IF(N135="znížená",J135,0)</f>
        <v>0</v>
      </c>
      <c r="BG135" s="238">
        <f>IF(N135="zákl. prenesená",J135,0)</f>
        <v>0</v>
      </c>
      <c r="BH135" s="238">
        <f>IF(N135="zníž. prenesená",J135,0)</f>
        <v>0</v>
      </c>
      <c r="BI135" s="238">
        <f>IF(N135="nulová",J135,0)</f>
        <v>0</v>
      </c>
      <c r="BJ135" s="14" t="s">
        <v>161</v>
      </c>
      <c r="BK135" s="239">
        <f>ROUND(I135*H135,3)</f>
        <v>0</v>
      </c>
      <c r="BL135" s="14" t="s">
        <v>270</v>
      </c>
      <c r="BM135" s="237" t="s">
        <v>203</v>
      </c>
    </row>
    <row r="136" s="2" customFormat="1" ht="16.5" customHeight="1">
      <c r="A136" s="35"/>
      <c r="B136" s="36"/>
      <c r="C136" s="226" t="s">
        <v>181</v>
      </c>
      <c r="D136" s="226" t="s">
        <v>156</v>
      </c>
      <c r="E136" s="227" t="s">
        <v>1375</v>
      </c>
      <c r="F136" s="228" t="s">
        <v>1376</v>
      </c>
      <c r="G136" s="229" t="s">
        <v>262</v>
      </c>
      <c r="H136" s="230">
        <v>64</v>
      </c>
      <c r="I136" s="231"/>
      <c r="J136" s="230">
        <f>ROUND(I136*H136,3)</f>
        <v>0</v>
      </c>
      <c r="K136" s="232"/>
      <c r="L136" s="41"/>
      <c r="M136" s="233" t="s">
        <v>1</v>
      </c>
      <c r="N136" s="234" t="s">
        <v>37</v>
      </c>
      <c r="O136" s="94"/>
      <c r="P136" s="235">
        <f>O136*H136</f>
        <v>0</v>
      </c>
      <c r="Q136" s="235">
        <v>0</v>
      </c>
      <c r="R136" s="235">
        <f>Q136*H136</f>
        <v>0</v>
      </c>
      <c r="S136" s="235">
        <v>0</v>
      </c>
      <c r="T136" s="236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7" t="s">
        <v>270</v>
      </c>
      <c r="AT136" s="237" t="s">
        <v>156</v>
      </c>
      <c r="AU136" s="237" t="s">
        <v>161</v>
      </c>
      <c r="AY136" s="14" t="s">
        <v>154</v>
      </c>
      <c r="BE136" s="238">
        <f>IF(N136="základná",J136,0)</f>
        <v>0</v>
      </c>
      <c r="BF136" s="238">
        <f>IF(N136="znížená",J136,0)</f>
        <v>0</v>
      </c>
      <c r="BG136" s="238">
        <f>IF(N136="zákl. prenesená",J136,0)</f>
        <v>0</v>
      </c>
      <c r="BH136" s="238">
        <f>IF(N136="zníž. prenesená",J136,0)</f>
        <v>0</v>
      </c>
      <c r="BI136" s="238">
        <f>IF(N136="nulová",J136,0)</f>
        <v>0</v>
      </c>
      <c r="BJ136" s="14" t="s">
        <v>161</v>
      </c>
      <c r="BK136" s="239">
        <f>ROUND(I136*H136,3)</f>
        <v>0</v>
      </c>
      <c r="BL136" s="14" t="s">
        <v>270</v>
      </c>
      <c r="BM136" s="237" t="s">
        <v>206</v>
      </c>
    </row>
    <row r="137" s="2" customFormat="1" ht="21.75" customHeight="1">
      <c r="A137" s="35"/>
      <c r="B137" s="36"/>
      <c r="C137" s="240" t="s">
        <v>207</v>
      </c>
      <c r="D137" s="240" t="s">
        <v>195</v>
      </c>
      <c r="E137" s="241" t="s">
        <v>1377</v>
      </c>
      <c r="F137" s="242" t="s">
        <v>1378</v>
      </c>
      <c r="G137" s="243" t="s">
        <v>262</v>
      </c>
      <c r="H137" s="244">
        <v>16</v>
      </c>
      <c r="I137" s="245"/>
      <c r="J137" s="244">
        <f>ROUND(I137*H137,3)</f>
        <v>0</v>
      </c>
      <c r="K137" s="246"/>
      <c r="L137" s="247"/>
      <c r="M137" s="248" t="s">
        <v>1</v>
      </c>
      <c r="N137" s="249" t="s">
        <v>37</v>
      </c>
      <c r="O137" s="94"/>
      <c r="P137" s="235">
        <f>O137*H137</f>
        <v>0</v>
      </c>
      <c r="Q137" s="235">
        <v>0</v>
      </c>
      <c r="R137" s="235">
        <f>Q137*H137</f>
        <v>0</v>
      </c>
      <c r="S137" s="235">
        <v>0</v>
      </c>
      <c r="T137" s="236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7" t="s">
        <v>790</v>
      </c>
      <c r="AT137" s="237" t="s">
        <v>195</v>
      </c>
      <c r="AU137" s="237" t="s">
        <v>161</v>
      </c>
      <c r="AY137" s="14" t="s">
        <v>154</v>
      </c>
      <c r="BE137" s="238">
        <f>IF(N137="základná",J137,0)</f>
        <v>0</v>
      </c>
      <c r="BF137" s="238">
        <f>IF(N137="znížená",J137,0)</f>
        <v>0</v>
      </c>
      <c r="BG137" s="238">
        <f>IF(N137="zákl. prenesená",J137,0)</f>
        <v>0</v>
      </c>
      <c r="BH137" s="238">
        <f>IF(N137="zníž. prenesená",J137,0)</f>
        <v>0</v>
      </c>
      <c r="BI137" s="238">
        <f>IF(N137="nulová",J137,0)</f>
        <v>0</v>
      </c>
      <c r="BJ137" s="14" t="s">
        <v>161</v>
      </c>
      <c r="BK137" s="239">
        <f>ROUND(I137*H137,3)</f>
        <v>0</v>
      </c>
      <c r="BL137" s="14" t="s">
        <v>270</v>
      </c>
      <c r="BM137" s="237" t="s">
        <v>210</v>
      </c>
    </row>
    <row r="138" s="2" customFormat="1" ht="21.75" customHeight="1">
      <c r="A138" s="35"/>
      <c r="B138" s="36"/>
      <c r="C138" s="240" t="s">
        <v>184</v>
      </c>
      <c r="D138" s="240" t="s">
        <v>195</v>
      </c>
      <c r="E138" s="241" t="s">
        <v>1379</v>
      </c>
      <c r="F138" s="242" t="s">
        <v>1380</v>
      </c>
      <c r="G138" s="243" t="s">
        <v>262</v>
      </c>
      <c r="H138" s="244">
        <v>48</v>
      </c>
      <c r="I138" s="245"/>
      <c r="J138" s="244">
        <f>ROUND(I138*H138,3)</f>
        <v>0</v>
      </c>
      <c r="K138" s="246"/>
      <c r="L138" s="247"/>
      <c r="M138" s="248" t="s">
        <v>1</v>
      </c>
      <c r="N138" s="249" t="s">
        <v>37</v>
      </c>
      <c r="O138" s="94"/>
      <c r="P138" s="235">
        <f>O138*H138</f>
        <v>0</v>
      </c>
      <c r="Q138" s="235">
        <v>0</v>
      </c>
      <c r="R138" s="235">
        <f>Q138*H138</f>
        <v>0</v>
      </c>
      <c r="S138" s="235">
        <v>0</v>
      </c>
      <c r="T138" s="236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7" t="s">
        <v>790</v>
      </c>
      <c r="AT138" s="237" t="s">
        <v>195</v>
      </c>
      <c r="AU138" s="237" t="s">
        <v>161</v>
      </c>
      <c r="AY138" s="14" t="s">
        <v>154</v>
      </c>
      <c r="BE138" s="238">
        <f>IF(N138="základná",J138,0)</f>
        <v>0</v>
      </c>
      <c r="BF138" s="238">
        <f>IF(N138="znížená",J138,0)</f>
        <v>0</v>
      </c>
      <c r="BG138" s="238">
        <f>IF(N138="zákl. prenesená",J138,0)</f>
        <v>0</v>
      </c>
      <c r="BH138" s="238">
        <f>IF(N138="zníž. prenesená",J138,0)</f>
        <v>0</v>
      </c>
      <c r="BI138" s="238">
        <f>IF(N138="nulová",J138,0)</f>
        <v>0</v>
      </c>
      <c r="BJ138" s="14" t="s">
        <v>161</v>
      </c>
      <c r="BK138" s="239">
        <f>ROUND(I138*H138,3)</f>
        <v>0</v>
      </c>
      <c r="BL138" s="14" t="s">
        <v>270</v>
      </c>
      <c r="BM138" s="237" t="s">
        <v>213</v>
      </c>
    </row>
    <row r="139" s="2" customFormat="1" ht="21.75" customHeight="1">
      <c r="A139" s="35"/>
      <c r="B139" s="36"/>
      <c r="C139" s="226" t="s">
        <v>214</v>
      </c>
      <c r="D139" s="226" t="s">
        <v>156</v>
      </c>
      <c r="E139" s="227" t="s">
        <v>1381</v>
      </c>
      <c r="F139" s="228" t="s">
        <v>1382</v>
      </c>
      <c r="G139" s="229" t="s">
        <v>262</v>
      </c>
      <c r="H139" s="230">
        <v>37</v>
      </c>
      <c r="I139" s="231"/>
      <c r="J139" s="230">
        <f>ROUND(I139*H139,3)</f>
        <v>0</v>
      </c>
      <c r="K139" s="232"/>
      <c r="L139" s="41"/>
      <c r="M139" s="233" t="s">
        <v>1</v>
      </c>
      <c r="N139" s="234" t="s">
        <v>37</v>
      </c>
      <c r="O139" s="94"/>
      <c r="P139" s="235">
        <f>O139*H139</f>
        <v>0</v>
      </c>
      <c r="Q139" s="235">
        <v>0</v>
      </c>
      <c r="R139" s="235">
        <f>Q139*H139</f>
        <v>0</v>
      </c>
      <c r="S139" s="235">
        <v>0</v>
      </c>
      <c r="T139" s="236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7" t="s">
        <v>270</v>
      </c>
      <c r="AT139" s="237" t="s">
        <v>156</v>
      </c>
      <c r="AU139" s="237" t="s">
        <v>161</v>
      </c>
      <c r="AY139" s="14" t="s">
        <v>154</v>
      </c>
      <c r="BE139" s="238">
        <f>IF(N139="základná",J139,0)</f>
        <v>0</v>
      </c>
      <c r="BF139" s="238">
        <f>IF(N139="znížená",J139,0)</f>
        <v>0</v>
      </c>
      <c r="BG139" s="238">
        <f>IF(N139="zákl. prenesená",J139,0)</f>
        <v>0</v>
      </c>
      <c r="BH139" s="238">
        <f>IF(N139="zníž. prenesená",J139,0)</f>
        <v>0</v>
      </c>
      <c r="BI139" s="238">
        <f>IF(N139="nulová",J139,0)</f>
        <v>0</v>
      </c>
      <c r="BJ139" s="14" t="s">
        <v>161</v>
      </c>
      <c r="BK139" s="239">
        <f>ROUND(I139*H139,3)</f>
        <v>0</v>
      </c>
      <c r="BL139" s="14" t="s">
        <v>270</v>
      </c>
      <c r="BM139" s="237" t="s">
        <v>217</v>
      </c>
    </row>
    <row r="140" s="2" customFormat="1" ht="16.5" customHeight="1">
      <c r="A140" s="35"/>
      <c r="B140" s="36"/>
      <c r="C140" s="240" t="s">
        <v>188</v>
      </c>
      <c r="D140" s="240" t="s">
        <v>195</v>
      </c>
      <c r="E140" s="241" t="s">
        <v>1383</v>
      </c>
      <c r="F140" s="242" t="s">
        <v>1384</v>
      </c>
      <c r="G140" s="243" t="s">
        <v>262</v>
      </c>
      <c r="H140" s="244">
        <v>37</v>
      </c>
      <c r="I140" s="245"/>
      <c r="J140" s="244">
        <f>ROUND(I140*H140,3)</f>
        <v>0</v>
      </c>
      <c r="K140" s="246"/>
      <c r="L140" s="247"/>
      <c r="M140" s="248" t="s">
        <v>1</v>
      </c>
      <c r="N140" s="249" t="s">
        <v>37</v>
      </c>
      <c r="O140" s="94"/>
      <c r="P140" s="235">
        <f>O140*H140</f>
        <v>0</v>
      </c>
      <c r="Q140" s="235">
        <v>0</v>
      </c>
      <c r="R140" s="235">
        <f>Q140*H140</f>
        <v>0</v>
      </c>
      <c r="S140" s="235">
        <v>0</v>
      </c>
      <c r="T140" s="236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7" t="s">
        <v>790</v>
      </c>
      <c r="AT140" s="237" t="s">
        <v>195</v>
      </c>
      <c r="AU140" s="237" t="s">
        <v>161</v>
      </c>
      <c r="AY140" s="14" t="s">
        <v>154</v>
      </c>
      <c r="BE140" s="238">
        <f>IF(N140="základná",J140,0)</f>
        <v>0</v>
      </c>
      <c r="BF140" s="238">
        <f>IF(N140="znížená",J140,0)</f>
        <v>0</v>
      </c>
      <c r="BG140" s="238">
        <f>IF(N140="zákl. prenesená",J140,0)</f>
        <v>0</v>
      </c>
      <c r="BH140" s="238">
        <f>IF(N140="zníž. prenesená",J140,0)</f>
        <v>0</v>
      </c>
      <c r="BI140" s="238">
        <f>IF(N140="nulová",J140,0)</f>
        <v>0</v>
      </c>
      <c r="BJ140" s="14" t="s">
        <v>161</v>
      </c>
      <c r="BK140" s="239">
        <f>ROUND(I140*H140,3)</f>
        <v>0</v>
      </c>
      <c r="BL140" s="14" t="s">
        <v>270</v>
      </c>
      <c r="BM140" s="237" t="s">
        <v>220</v>
      </c>
    </row>
    <row r="141" s="2" customFormat="1" ht="16.5" customHeight="1">
      <c r="A141" s="35"/>
      <c r="B141" s="36"/>
      <c r="C141" s="226" t="s">
        <v>221</v>
      </c>
      <c r="D141" s="226" t="s">
        <v>156</v>
      </c>
      <c r="E141" s="227" t="s">
        <v>1385</v>
      </c>
      <c r="F141" s="228" t="s">
        <v>1386</v>
      </c>
      <c r="G141" s="229" t="s">
        <v>262</v>
      </c>
      <c r="H141" s="230">
        <v>250</v>
      </c>
      <c r="I141" s="231"/>
      <c r="J141" s="230">
        <f>ROUND(I141*H141,3)</f>
        <v>0</v>
      </c>
      <c r="K141" s="232"/>
      <c r="L141" s="41"/>
      <c r="M141" s="233" t="s">
        <v>1</v>
      </c>
      <c r="N141" s="234" t="s">
        <v>37</v>
      </c>
      <c r="O141" s="94"/>
      <c r="P141" s="235">
        <f>O141*H141</f>
        <v>0</v>
      </c>
      <c r="Q141" s="235">
        <v>0</v>
      </c>
      <c r="R141" s="235">
        <f>Q141*H141</f>
        <v>0</v>
      </c>
      <c r="S141" s="235">
        <v>0</v>
      </c>
      <c r="T141" s="236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7" t="s">
        <v>270</v>
      </c>
      <c r="AT141" s="237" t="s">
        <v>156</v>
      </c>
      <c r="AU141" s="237" t="s">
        <v>161</v>
      </c>
      <c r="AY141" s="14" t="s">
        <v>154</v>
      </c>
      <c r="BE141" s="238">
        <f>IF(N141="základná",J141,0)</f>
        <v>0</v>
      </c>
      <c r="BF141" s="238">
        <f>IF(N141="znížená",J141,0)</f>
        <v>0</v>
      </c>
      <c r="BG141" s="238">
        <f>IF(N141="zákl. prenesená",J141,0)</f>
        <v>0</v>
      </c>
      <c r="BH141" s="238">
        <f>IF(N141="zníž. prenesená",J141,0)</f>
        <v>0</v>
      </c>
      <c r="BI141" s="238">
        <f>IF(N141="nulová",J141,0)</f>
        <v>0</v>
      </c>
      <c r="BJ141" s="14" t="s">
        <v>161</v>
      </c>
      <c r="BK141" s="239">
        <f>ROUND(I141*H141,3)</f>
        <v>0</v>
      </c>
      <c r="BL141" s="14" t="s">
        <v>270</v>
      </c>
      <c r="BM141" s="237" t="s">
        <v>224</v>
      </c>
    </row>
    <row r="142" s="2" customFormat="1" ht="24.15" customHeight="1">
      <c r="A142" s="35"/>
      <c r="B142" s="36"/>
      <c r="C142" s="240" t="s">
        <v>7</v>
      </c>
      <c r="D142" s="240" t="s">
        <v>195</v>
      </c>
      <c r="E142" s="241" t="s">
        <v>1387</v>
      </c>
      <c r="F142" s="242" t="s">
        <v>1388</v>
      </c>
      <c r="G142" s="243" t="s">
        <v>262</v>
      </c>
      <c r="H142" s="244">
        <v>250</v>
      </c>
      <c r="I142" s="245"/>
      <c r="J142" s="244">
        <f>ROUND(I142*H142,3)</f>
        <v>0</v>
      </c>
      <c r="K142" s="246"/>
      <c r="L142" s="247"/>
      <c r="M142" s="248" t="s">
        <v>1</v>
      </c>
      <c r="N142" s="249" t="s">
        <v>37</v>
      </c>
      <c r="O142" s="94"/>
      <c r="P142" s="235">
        <f>O142*H142</f>
        <v>0</v>
      </c>
      <c r="Q142" s="235">
        <v>0</v>
      </c>
      <c r="R142" s="235">
        <f>Q142*H142</f>
        <v>0</v>
      </c>
      <c r="S142" s="235">
        <v>0</v>
      </c>
      <c r="T142" s="236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7" t="s">
        <v>790</v>
      </c>
      <c r="AT142" s="237" t="s">
        <v>195</v>
      </c>
      <c r="AU142" s="237" t="s">
        <v>161</v>
      </c>
      <c r="AY142" s="14" t="s">
        <v>154</v>
      </c>
      <c r="BE142" s="238">
        <f>IF(N142="základná",J142,0)</f>
        <v>0</v>
      </c>
      <c r="BF142" s="238">
        <f>IF(N142="znížená",J142,0)</f>
        <v>0</v>
      </c>
      <c r="BG142" s="238">
        <f>IF(N142="zákl. prenesená",J142,0)</f>
        <v>0</v>
      </c>
      <c r="BH142" s="238">
        <f>IF(N142="zníž. prenesená",J142,0)</f>
        <v>0</v>
      </c>
      <c r="BI142" s="238">
        <f>IF(N142="nulová",J142,0)</f>
        <v>0</v>
      </c>
      <c r="BJ142" s="14" t="s">
        <v>161</v>
      </c>
      <c r="BK142" s="239">
        <f>ROUND(I142*H142,3)</f>
        <v>0</v>
      </c>
      <c r="BL142" s="14" t="s">
        <v>270</v>
      </c>
      <c r="BM142" s="237" t="s">
        <v>227</v>
      </c>
    </row>
    <row r="143" s="2" customFormat="1" ht="16.5" customHeight="1">
      <c r="A143" s="35"/>
      <c r="B143" s="36"/>
      <c r="C143" s="226" t="s">
        <v>228</v>
      </c>
      <c r="D143" s="226" t="s">
        <v>156</v>
      </c>
      <c r="E143" s="227" t="s">
        <v>1389</v>
      </c>
      <c r="F143" s="228" t="s">
        <v>1390</v>
      </c>
      <c r="G143" s="229" t="s">
        <v>262</v>
      </c>
      <c r="H143" s="230">
        <v>11</v>
      </c>
      <c r="I143" s="231"/>
      <c r="J143" s="230">
        <f>ROUND(I143*H143,3)</f>
        <v>0</v>
      </c>
      <c r="K143" s="232"/>
      <c r="L143" s="41"/>
      <c r="M143" s="233" t="s">
        <v>1</v>
      </c>
      <c r="N143" s="234" t="s">
        <v>37</v>
      </c>
      <c r="O143" s="94"/>
      <c r="P143" s="235">
        <f>O143*H143</f>
        <v>0</v>
      </c>
      <c r="Q143" s="235">
        <v>0</v>
      </c>
      <c r="R143" s="235">
        <f>Q143*H143</f>
        <v>0</v>
      </c>
      <c r="S143" s="235">
        <v>0</v>
      </c>
      <c r="T143" s="236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7" t="s">
        <v>270</v>
      </c>
      <c r="AT143" s="237" t="s">
        <v>156</v>
      </c>
      <c r="AU143" s="237" t="s">
        <v>161</v>
      </c>
      <c r="AY143" s="14" t="s">
        <v>154</v>
      </c>
      <c r="BE143" s="238">
        <f>IF(N143="základná",J143,0)</f>
        <v>0</v>
      </c>
      <c r="BF143" s="238">
        <f>IF(N143="znížená",J143,0)</f>
        <v>0</v>
      </c>
      <c r="BG143" s="238">
        <f>IF(N143="zákl. prenesená",J143,0)</f>
        <v>0</v>
      </c>
      <c r="BH143" s="238">
        <f>IF(N143="zníž. prenesená",J143,0)</f>
        <v>0</v>
      </c>
      <c r="BI143" s="238">
        <f>IF(N143="nulová",J143,0)</f>
        <v>0</v>
      </c>
      <c r="BJ143" s="14" t="s">
        <v>161</v>
      </c>
      <c r="BK143" s="239">
        <f>ROUND(I143*H143,3)</f>
        <v>0</v>
      </c>
      <c r="BL143" s="14" t="s">
        <v>270</v>
      </c>
      <c r="BM143" s="237" t="s">
        <v>231</v>
      </c>
    </row>
    <row r="144" s="2" customFormat="1" ht="16.5" customHeight="1">
      <c r="A144" s="35"/>
      <c r="B144" s="36"/>
      <c r="C144" s="240" t="s">
        <v>194</v>
      </c>
      <c r="D144" s="240" t="s">
        <v>195</v>
      </c>
      <c r="E144" s="241" t="s">
        <v>1391</v>
      </c>
      <c r="F144" s="242" t="s">
        <v>1392</v>
      </c>
      <c r="G144" s="243" t="s">
        <v>262</v>
      </c>
      <c r="H144" s="244">
        <v>11</v>
      </c>
      <c r="I144" s="245"/>
      <c r="J144" s="244">
        <f>ROUND(I144*H144,3)</f>
        <v>0</v>
      </c>
      <c r="K144" s="246"/>
      <c r="L144" s="247"/>
      <c r="M144" s="248" t="s">
        <v>1</v>
      </c>
      <c r="N144" s="249" t="s">
        <v>37</v>
      </c>
      <c r="O144" s="94"/>
      <c r="P144" s="235">
        <f>O144*H144</f>
        <v>0</v>
      </c>
      <c r="Q144" s="235">
        <v>0</v>
      </c>
      <c r="R144" s="235">
        <f>Q144*H144</f>
        <v>0</v>
      </c>
      <c r="S144" s="235">
        <v>0</v>
      </c>
      <c r="T144" s="236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7" t="s">
        <v>790</v>
      </c>
      <c r="AT144" s="237" t="s">
        <v>195</v>
      </c>
      <c r="AU144" s="237" t="s">
        <v>161</v>
      </c>
      <c r="AY144" s="14" t="s">
        <v>154</v>
      </c>
      <c r="BE144" s="238">
        <f>IF(N144="základná",J144,0)</f>
        <v>0</v>
      </c>
      <c r="BF144" s="238">
        <f>IF(N144="znížená",J144,0)</f>
        <v>0</v>
      </c>
      <c r="BG144" s="238">
        <f>IF(N144="zákl. prenesená",J144,0)</f>
        <v>0</v>
      </c>
      <c r="BH144" s="238">
        <f>IF(N144="zníž. prenesená",J144,0)</f>
        <v>0</v>
      </c>
      <c r="BI144" s="238">
        <f>IF(N144="nulová",J144,0)</f>
        <v>0</v>
      </c>
      <c r="BJ144" s="14" t="s">
        <v>161</v>
      </c>
      <c r="BK144" s="239">
        <f>ROUND(I144*H144,3)</f>
        <v>0</v>
      </c>
      <c r="BL144" s="14" t="s">
        <v>270</v>
      </c>
      <c r="BM144" s="237" t="s">
        <v>234</v>
      </c>
    </row>
    <row r="145" s="2" customFormat="1" ht="16.5" customHeight="1">
      <c r="A145" s="35"/>
      <c r="B145" s="36"/>
      <c r="C145" s="226" t="s">
        <v>235</v>
      </c>
      <c r="D145" s="226" t="s">
        <v>156</v>
      </c>
      <c r="E145" s="227" t="s">
        <v>1393</v>
      </c>
      <c r="F145" s="228" t="s">
        <v>1394</v>
      </c>
      <c r="G145" s="229" t="s">
        <v>262</v>
      </c>
      <c r="H145" s="230">
        <v>11</v>
      </c>
      <c r="I145" s="231"/>
      <c r="J145" s="230">
        <f>ROUND(I145*H145,3)</f>
        <v>0</v>
      </c>
      <c r="K145" s="232"/>
      <c r="L145" s="41"/>
      <c r="M145" s="233" t="s">
        <v>1</v>
      </c>
      <c r="N145" s="234" t="s">
        <v>37</v>
      </c>
      <c r="O145" s="94"/>
      <c r="P145" s="235">
        <f>O145*H145</f>
        <v>0</v>
      </c>
      <c r="Q145" s="235">
        <v>0</v>
      </c>
      <c r="R145" s="235">
        <f>Q145*H145</f>
        <v>0</v>
      </c>
      <c r="S145" s="235">
        <v>0</v>
      </c>
      <c r="T145" s="236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7" t="s">
        <v>270</v>
      </c>
      <c r="AT145" s="237" t="s">
        <v>156</v>
      </c>
      <c r="AU145" s="237" t="s">
        <v>161</v>
      </c>
      <c r="AY145" s="14" t="s">
        <v>154</v>
      </c>
      <c r="BE145" s="238">
        <f>IF(N145="základná",J145,0)</f>
        <v>0</v>
      </c>
      <c r="BF145" s="238">
        <f>IF(N145="znížená",J145,0)</f>
        <v>0</v>
      </c>
      <c r="BG145" s="238">
        <f>IF(N145="zákl. prenesená",J145,0)</f>
        <v>0</v>
      </c>
      <c r="BH145" s="238">
        <f>IF(N145="zníž. prenesená",J145,0)</f>
        <v>0</v>
      </c>
      <c r="BI145" s="238">
        <f>IF(N145="nulová",J145,0)</f>
        <v>0</v>
      </c>
      <c r="BJ145" s="14" t="s">
        <v>161</v>
      </c>
      <c r="BK145" s="239">
        <f>ROUND(I145*H145,3)</f>
        <v>0</v>
      </c>
      <c r="BL145" s="14" t="s">
        <v>270</v>
      </c>
      <c r="BM145" s="237" t="s">
        <v>238</v>
      </c>
    </row>
    <row r="146" s="2" customFormat="1" ht="16.5" customHeight="1">
      <c r="A146" s="35"/>
      <c r="B146" s="36"/>
      <c r="C146" s="240" t="s">
        <v>198</v>
      </c>
      <c r="D146" s="240" t="s">
        <v>195</v>
      </c>
      <c r="E146" s="241" t="s">
        <v>1395</v>
      </c>
      <c r="F146" s="242" t="s">
        <v>1396</v>
      </c>
      <c r="G146" s="243" t="s">
        <v>262</v>
      </c>
      <c r="H146" s="244">
        <v>11</v>
      </c>
      <c r="I146" s="245"/>
      <c r="J146" s="244">
        <f>ROUND(I146*H146,3)</f>
        <v>0</v>
      </c>
      <c r="K146" s="246"/>
      <c r="L146" s="247"/>
      <c r="M146" s="248" t="s">
        <v>1</v>
      </c>
      <c r="N146" s="249" t="s">
        <v>37</v>
      </c>
      <c r="O146" s="94"/>
      <c r="P146" s="235">
        <f>O146*H146</f>
        <v>0</v>
      </c>
      <c r="Q146" s="235">
        <v>0</v>
      </c>
      <c r="R146" s="235">
        <f>Q146*H146</f>
        <v>0</v>
      </c>
      <c r="S146" s="235">
        <v>0</v>
      </c>
      <c r="T146" s="236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7" t="s">
        <v>790</v>
      </c>
      <c r="AT146" s="237" t="s">
        <v>195</v>
      </c>
      <c r="AU146" s="237" t="s">
        <v>161</v>
      </c>
      <c r="AY146" s="14" t="s">
        <v>154</v>
      </c>
      <c r="BE146" s="238">
        <f>IF(N146="základná",J146,0)</f>
        <v>0</v>
      </c>
      <c r="BF146" s="238">
        <f>IF(N146="znížená",J146,0)</f>
        <v>0</v>
      </c>
      <c r="BG146" s="238">
        <f>IF(N146="zákl. prenesená",J146,0)</f>
        <v>0</v>
      </c>
      <c r="BH146" s="238">
        <f>IF(N146="zníž. prenesená",J146,0)</f>
        <v>0</v>
      </c>
      <c r="BI146" s="238">
        <f>IF(N146="nulová",J146,0)</f>
        <v>0</v>
      </c>
      <c r="BJ146" s="14" t="s">
        <v>161</v>
      </c>
      <c r="BK146" s="239">
        <f>ROUND(I146*H146,3)</f>
        <v>0</v>
      </c>
      <c r="BL146" s="14" t="s">
        <v>270</v>
      </c>
      <c r="BM146" s="237" t="s">
        <v>241</v>
      </c>
    </row>
    <row r="147" s="2" customFormat="1" ht="16.5" customHeight="1">
      <c r="A147" s="35"/>
      <c r="B147" s="36"/>
      <c r="C147" s="226" t="s">
        <v>242</v>
      </c>
      <c r="D147" s="226" t="s">
        <v>156</v>
      </c>
      <c r="E147" s="227" t="s">
        <v>1397</v>
      </c>
      <c r="F147" s="228" t="s">
        <v>1398</v>
      </c>
      <c r="G147" s="229" t="s">
        <v>309</v>
      </c>
      <c r="H147" s="230">
        <v>48</v>
      </c>
      <c r="I147" s="231"/>
      <c r="J147" s="230">
        <f>ROUND(I147*H147,3)</f>
        <v>0</v>
      </c>
      <c r="K147" s="232"/>
      <c r="L147" s="41"/>
      <c r="M147" s="233" t="s">
        <v>1</v>
      </c>
      <c r="N147" s="234" t="s">
        <v>37</v>
      </c>
      <c r="O147" s="94"/>
      <c r="P147" s="235">
        <f>O147*H147</f>
        <v>0</v>
      </c>
      <c r="Q147" s="235">
        <v>0</v>
      </c>
      <c r="R147" s="235">
        <f>Q147*H147</f>
        <v>0</v>
      </c>
      <c r="S147" s="235">
        <v>0</v>
      </c>
      <c r="T147" s="236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7" t="s">
        <v>270</v>
      </c>
      <c r="AT147" s="237" t="s">
        <v>156</v>
      </c>
      <c r="AU147" s="237" t="s">
        <v>161</v>
      </c>
      <c r="AY147" s="14" t="s">
        <v>154</v>
      </c>
      <c r="BE147" s="238">
        <f>IF(N147="základná",J147,0)</f>
        <v>0</v>
      </c>
      <c r="BF147" s="238">
        <f>IF(N147="znížená",J147,0)</f>
        <v>0</v>
      </c>
      <c r="BG147" s="238">
        <f>IF(N147="zákl. prenesená",J147,0)</f>
        <v>0</v>
      </c>
      <c r="BH147" s="238">
        <f>IF(N147="zníž. prenesená",J147,0)</f>
        <v>0</v>
      </c>
      <c r="BI147" s="238">
        <f>IF(N147="nulová",J147,0)</f>
        <v>0</v>
      </c>
      <c r="BJ147" s="14" t="s">
        <v>161</v>
      </c>
      <c r="BK147" s="239">
        <f>ROUND(I147*H147,3)</f>
        <v>0</v>
      </c>
      <c r="BL147" s="14" t="s">
        <v>270</v>
      </c>
      <c r="BM147" s="237" t="s">
        <v>245</v>
      </c>
    </row>
    <row r="148" s="2" customFormat="1" ht="16.5" customHeight="1">
      <c r="A148" s="35"/>
      <c r="B148" s="36"/>
      <c r="C148" s="240" t="s">
        <v>203</v>
      </c>
      <c r="D148" s="240" t="s">
        <v>195</v>
      </c>
      <c r="E148" s="241" t="s">
        <v>1399</v>
      </c>
      <c r="F148" s="242" t="s">
        <v>1400</v>
      </c>
      <c r="G148" s="243" t="s">
        <v>262</v>
      </c>
      <c r="H148" s="244">
        <v>24</v>
      </c>
      <c r="I148" s="245"/>
      <c r="J148" s="244">
        <f>ROUND(I148*H148,3)</f>
        <v>0</v>
      </c>
      <c r="K148" s="246"/>
      <c r="L148" s="247"/>
      <c r="M148" s="248" t="s">
        <v>1</v>
      </c>
      <c r="N148" s="249" t="s">
        <v>37</v>
      </c>
      <c r="O148" s="94"/>
      <c r="P148" s="235">
        <f>O148*H148</f>
        <v>0</v>
      </c>
      <c r="Q148" s="235">
        <v>0</v>
      </c>
      <c r="R148" s="235">
        <f>Q148*H148</f>
        <v>0</v>
      </c>
      <c r="S148" s="235">
        <v>0</v>
      </c>
      <c r="T148" s="236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7" t="s">
        <v>790</v>
      </c>
      <c r="AT148" s="237" t="s">
        <v>195</v>
      </c>
      <c r="AU148" s="237" t="s">
        <v>161</v>
      </c>
      <c r="AY148" s="14" t="s">
        <v>154</v>
      </c>
      <c r="BE148" s="238">
        <f>IF(N148="základná",J148,0)</f>
        <v>0</v>
      </c>
      <c r="BF148" s="238">
        <f>IF(N148="znížená",J148,0)</f>
        <v>0</v>
      </c>
      <c r="BG148" s="238">
        <f>IF(N148="zákl. prenesená",J148,0)</f>
        <v>0</v>
      </c>
      <c r="BH148" s="238">
        <f>IF(N148="zníž. prenesená",J148,0)</f>
        <v>0</v>
      </c>
      <c r="BI148" s="238">
        <f>IF(N148="nulová",J148,0)</f>
        <v>0</v>
      </c>
      <c r="BJ148" s="14" t="s">
        <v>161</v>
      </c>
      <c r="BK148" s="239">
        <f>ROUND(I148*H148,3)</f>
        <v>0</v>
      </c>
      <c r="BL148" s="14" t="s">
        <v>270</v>
      </c>
      <c r="BM148" s="237" t="s">
        <v>248</v>
      </c>
    </row>
    <row r="149" s="2" customFormat="1" ht="24.15" customHeight="1">
      <c r="A149" s="35"/>
      <c r="B149" s="36"/>
      <c r="C149" s="226" t="s">
        <v>249</v>
      </c>
      <c r="D149" s="226" t="s">
        <v>156</v>
      </c>
      <c r="E149" s="227" t="s">
        <v>1401</v>
      </c>
      <c r="F149" s="228" t="s">
        <v>1402</v>
      </c>
      <c r="G149" s="229" t="s">
        <v>309</v>
      </c>
      <c r="H149" s="230">
        <v>270</v>
      </c>
      <c r="I149" s="231"/>
      <c r="J149" s="230">
        <f>ROUND(I149*H149,3)</f>
        <v>0</v>
      </c>
      <c r="K149" s="232"/>
      <c r="L149" s="41"/>
      <c r="M149" s="233" t="s">
        <v>1</v>
      </c>
      <c r="N149" s="234" t="s">
        <v>37</v>
      </c>
      <c r="O149" s="94"/>
      <c r="P149" s="235">
        <f>O149*H149</f>
        <v>0</v>
      </c>
      <c r="Q149" s="235">
        <v>0</v>
      </c>
      <c r="R149" s="235">
        <f>Q149*H149</f>
        <v>0</v>
      </c>
      <c r="S149" s="235">
        <v>0</v>
      </c>
      <c r="T149" s="236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7" t="s">
        <v>270</v>
      </c>
      <c r="AT149" s="237" t="s">
        <v>156</v>
      </c>
      <c r="AU149" s="237" t="s">
        <v>161</v>
      </c>
      <c r="AY149" s="14" t="s">
        <v>154</v>
      </c>
      <c r="BE149" s="238">
        <f>IF(N149="základná",J149,0)</f>
        <v>0</v>
      </c>
      <c r="BF149" s="238">
        <f>IF(N149="znížená",J149,0)</f>
        <v>0</v>
      </c>
      <c r="BG149" s="238">
        <f>IF(N149="zákl. prenesená",J149,0)</f>
        <v>0</v>
      </c>
      <c r="BH149" s="238">
        <f>IF(N149="zníž. prenesená",J149,0)</f>
        <v>0</v>
      </c>
      <c r="BI149" s="238">
        <f>IF(N149="nulová",J149,0)</f>
        <v>0</v>
      </c>
      <c r="BJ149" s="14" t="s">
        <v>161</v>
      </c>
      <c r="BK149" s="239">
        <f>ROUND(I149*H149,3)</f>
        <v>0</v>
      </c>
      <c r="BL149" s="14" t="s">
        <v>270</v>
      </c>
      <c r="BM149" s="237" t="s">
        <v>252</v>
      </c>
    </row>
    <row r="150" s="2" customFormat="1" ht="16.5" customHeight="1">
      <c r="A150" s="35"/>
      <c r="B150" s="36"/>
      <c r="C150" s="240" t="s">
        <v>206</v>
      </c>
      <c r="D150" s="240" t="s">
        <v>195</v>
      </c>
      <c r="E150" s="241" t="s">
        <v>1403</v>
      </c>
      <c r="F150" s="242" t="s">
        <v>1404</v>
      </c>
      <c r="G150" s="243" t="s">
        <v>1405</v>
      </c>
      <c r="H150" s="244">
        <v>2</v>
      </c>
      <c r="I150" s="245"/>
      <c r="J150" s="244">
        <f>ROUND(I150*H150,3)</f>
        <v>0</v>
      </c>
      <c r="K150" s="246"/>
      <c r="L150" s="247"/>
      <c r="M150" s="248" t="s">
        <v>1</v>
      </c>
      <c r="N150" s="249" t="s">
        <v>37</v>
      </c>
      <c r="O150" s="94"/>
      <c r="P150" s="235">
        <f>O150*H150</f>
        <v>0</v>
      </c>
      <c r="Q150" s="235">
        <v>0</v>
      </c>
      <c r="R150" s="235">
        <f>Q150*H150</f>
        <v>0</v>
      </c>
      <c r="S150" s="235">
        <v>0</v>
      </c>
      <c r="T150" s="236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7" t="s">
        <v>790</v>
      </c>
      <c r="AT150" s="237" t="s">
        <v>195</v>
      </c>
      <c r="AU150" s="237" t="s">
        <v>161</v>
      </c>
      <c r="AY150" s="14" t="s">
        <v>154</v>
      </c>
      <c r="BE150" s="238">
        <f>IF(N150="základná",J150,0)</f>
        <v>0</v>
      </c>
      <c r="BF150" s="238">
        <f>IF(N150="znížená",J150,0)</f>
        <v>0</v>
      </c>
      <c r="BG150" s="238">
        <f>IF(N150="zákl. prenesená",J150,0)</f>
        <v>0</v>
      </c>
      <c r="BH150" s="238">
        <f>IF(N150="zníž. prenesená",J150,0)</f>
        <v>0</v>
      </c>
      <c r="BI150" s="238">
        <f>IF(N150="nulová",J150,0)</f>
        <v>0</v>
      </c>
      <c r="BJ150" s="14" t="s">
        <v>161</v>
      </c>
      <c r="BK150" s="239">
        <f>ROUND(I150*H150,3)</f>
        <v>0</v>
      </c>
      <c r="BL150" s="14" t="s">
        <v>270</v>
      </c>
      <c r="BM150" s="237" t="s">
        <v>255</v>
      </c>
    </row>
    <row r="151" s="2" customFormat="1" ht="24.15" customHeight="1">
      <c r="A151" s="35"/>
      <c r="B151" s="36"/>
      <c r="C151" s="226" t="s">
        <v>256</v>
      </c>
      <c r="D151" s="226" t="s">
        <v>156</v>
      </c>
      <c r="E151" s="227" t="s">
        <v>1406</v>
      </c>
      <c r="F151" s="228" t="s">
        <v>1407</v>
      </c>
      <c r="G151" s="229" t="s">
        <v>309</v>
      </c>
      <c r="H151" s="230">
        <v>90</v>
      </c>
      <c r="I151" s="231"/>
      <c r="J151" s="230">
        <f>ROUND(I151*H151,3)</f>
        <v>0</v>
      </c>
      <c r="K151" s="232"/>
      <c r="L151" s="41"/>
      <c r="M151" s="233" t="s">
        <v>1</v>
      </c>
      <c r="N151" s="234" t="s">
        <v>37</v>
      </c>
      <c r="O151" s="94"/>
      <c r="P151" s="235">
        <f>O151*H151</f>
        <v>0</v>
      </c>
      <c r="Q151" s="235">
        <v>0</v>
      </c>
      <c r="R151" s="235">
        <f>Q151*H151</f>
        <v>0</v>
      </c>
      <c r="S151" s="235">
        <v>0</v>
      </c>
      <c r="T151" s="236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7" t="s">
        <v>270</v>
      </c>
      <c r="AT151" s="237" t="s">
        <v>156</v>
      </c>
      <c r="AU151" s="237" t="s">
        <v>161</v>
      </c>
      <c r="AY151" s="14" t="s">
        <v>154</v>
      </c>
      <c r="BE151" s="238">
        <f>IF(N151="základná",J151,0)</f>
        <v>0</v>
      </c>
      <c r="BF151" s="238">
        <f>IF(N151="znížená",J151,0)</f>
        <v>0</v>
      </c>
      <c r="BG151" s="238">
        <f>IF(N151="zákl. prenesená",J151,0)</f>
        <v>0</v>
      </c>
      <c r="BH151" s="238">
        <f>IF(N151="zníž. prenesená",J151,0)</f>
        <v>0</v>
      </c>
      <c r="BI151" s="238">
        <f>IF(N151="nulová",J151,0)</f>
        <v>0</v>
      </c>
      <c r="BJ151" s="14" t="s">
        <v>161</v>
      </c>
      <c r="BK151" s="239">
        <f>ROUND(I151*H151,3)</f>
        <v>0</v>
      </c>
      <c r="BL151" s="14" t="s">
        <v>270</v>
      </c>
      <c r="BM151" s="237" t="s">
        <v>259</v>
      </c>
    </row>
    <row r="152" s="2" customFormat="1" ht="24.15" customHeight="1">
      <c r="A152" s="35"/>
      <c r="B152" s="36"/>
      <c r="C152" s="240" t="s">
        <v>210</v>
      </c>
      <c r="D152" s="240" t="s">
        <v>195</v>
      </c>
      <c r="E152" s="241" t="s">
        <v>1408</v>
      </c>
      <c r="F152" s="242" t="s">
        <v>1409</v>
      </c>
      <c r="G152" s="243" t="s">
        <v>309</v>
      </c>
      <c r="H152" s="244">
        <v>90</v>
      </c>
      <c r="I152" s="245"/>
      <c r="J152" s="244">
        <f>ROUND(I152*H152,3)</f>
        <v>0</v>
      </c>
      <c r="K152" s="246"/>
      <c r="L152" s="247"/>
      <c r="M152" s="248" t="s">
        <v>1</v>
      </c>
      <c r="N152" s="249" t="s">
        <v>37</v>
      </c>
      <c r="O152" s="94"/>
      <c r="P152" s="235">
        <f>O152*H152</f>
        <v>0</v>
      </c>
      <c r="Q152" s="235">
        <v>0</v>
      </c>
      <c r="R152" s="235">
        <f>Q152*H152</f>
        <v>0</v>
      </c>
      <c r="S152" s="235">
        <v>0</v>
      </c>
      <c r="T152" s="236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7" t="s">
        <v>790</v>
      </c>
      <c r="AT152" s="237" t="s">
        <v>195</v>
      </c>
      <c r="AU152" s="237" t="s">
        <v>161</v>
      </c>
      <c r="AY152" s="14" t="s">
        <v>154</v>
      </c>
      <c r="BE152" s="238">
        <f>IF(N152="základná",J152,0)</f>
        <v>0</v>
      </c>
      <c r="BF152" s="238">
        <f>IF(N152="znížená",J152,0)</f>
        <v>0</v>
      </c>
      <c r="BG152" s="238">
        <f>IF(N152="zákl. prenesená",J152,0)</f>
        <v>0</v>
      </c>
      <c r="BH152" s="238">
        <f>IF(N152="zníž. prenesená",J152,0)</f>
        <v>0</v>
      </c>
      <c r="BI152" s="238">
        <f>IF(N152="nulová",J152,0)</f>
        <v>0</v>
      </c>
      <c r="BJ152" s="14" t="s">
        <v>161</v>
      </c>
      <c r="BK152" s="239">
        <f>ROUND(I152*H152,3)</f>
        <v>0</v>
      </c>
      <c r="BL152" s="14" t="s">
        <v>270</v>
      </c>
      <c r="BM152" s="237" t="s">
        <v>263</v>
      </c>
    </row>
    <row r="153" s="2" customFormat="1" ht="24.15" customHeight="1">
      <c r="A153" s="35"/>
      <c r="B153" s="36"/>
      <c r="C153" s="240" t="s">
        <v>264</v>
      </c>
      <c r="D153" s="240" t="s">
        <v>195</v>
      </c>
      <c r="E153" s="241" t="s">
        <v>1410</v>
      </c>
      <c r="F153" s="242" t="s">
        <v>1411</v>
      </c>
      <c r="G153" s="243" t="s">
        <v>262</v>
      </c>
      <c r="H153" s="244">
        <v>90</v>
      </c>
      <c r="I153" s="245"/>
      <c r="J153" s="244">
        <f>ROUND(I153*H153,3)</f>
        <v>0</v>
      </c>
      <c r="K153" s="246"/>
      <c r="L153" s="247"/>
      <c r="M153" s="248" t="s">
        <v>1</v>
      </c>
      <c r="N153" s="249" t="s">
        <v>37</v>
      </c>
      <c r="O153" s="94"/>
      <c r="P153" s="235">
        <f>O153*H153</f>
        <v>0</v>
      </c>
      <c r="Q153" s="235">
        <v>0</v>
      </c>
      <c r="R153" s="235">
        <f>Q153*H153</f>
        <v>0</v>
      </c>
      <c r="S153" s="235">
        <v>0</v>
      </c>
      <c r="T153" s="236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7" t="s">
        <v>790</v>
      </c>
      <c r="AT153" s="237" t="s">
        <v>195</v>
      </c>
      <c r="AU153" s="237" t="s">
        <v>161</v>
      </c>
      <c r="AY153" s="14" t="s">
        <v>154</v>
      </c>
      <c r="BE153" s="238">
        <f>IF(N153="základná",J153,0)</f>
        <v>0</v>
      </c>
      <c r="BF153" s="238">
        <f>IF(N153="znížená",J153,0)</f>
        <v>0</v>
      </c>
      <c r="BG153" s="238">
        <f>IF(N153="zákl. prenesená",J153,0)</f>
        <v>0</v>
      </c>
      <c r="BH153" s="238">
        <f>IF(N153="zníž. prenesená",J153,0)</f>
        <v>0</v>
      </c>
      <c r="BI153" s="238">
        <f>IF(N153="nulová",J153,0)</f>
        <v>0</v>
      </c>
      <c r="BJ153" s="14" t="s">
        <v>161</v>
      </c>
      <c r="BK153" s="239">
        <f>ROUND(I153*H153,3)</f>
        <v>0</v>
      </c>
      <c r="BL153" s="14" t="s">
        <v>270</v>
      </c>
      <c r="BM153" s="237" t="s">
        <v>267</v>
      </c>
    </row>
    <row r="154" s="2" customFormat="1" ht="16.5" customHeight="1">
      <c r="A154" s="35"/>
      <c r="B154" s="36"/>
      <c r="C154" s="240" t="s">
        <v>213</v>
      </c>
      <c r="D154" s="240" t="s">
        <v>195</v>
      </c>
      <c r="E154" s="241" t="s">
        <v>1403</v>
      </c>
      <c r="F154" s="242" t="s">
        <v>1404</v>
      </c>
      <c r="G154" s="243" t="s">
        <v>1405</v>
      </c>
      <c r="H154" s="244">
        <v>1</v>
      </c>
      <c r="I154" s="245"/>
      <c r="J154" s="244">
        <f>ROUND(I154*H154,3)</f>
        <v>0</v>
      </c>
      <c r="K154" s="246"/>
      <c r="L154" s="247"/>
      <c r="M154" s="248" t="s">
        <v>1</v>
      </c>
      <c r="N154" s="249" t="s">
        <v>37</v>
      </c>
      <c r="O154" s="94"/>
      <c r="P154" s="235">
        <f>O154*H154</f>
        <v>0</v>
      </c>
      <c r="Q154" s="235">
        <v>0</v>
      </c>
      <c r="R154" s="235">
        <f>Q154*H154</f>
        <v>0</v>
      </c>
      <c r="S154" s="235">
        <v>0</v>
      </c>
      <c r="T154" s="236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7" t="s">
        <v>790</v>
      </c>
      <c r="AT154" s="237" t="s">
        <v>195</v>
      </c>
      <c r="AU154" s="237" t="s">
        <v>161</v>
      </c>
      <c r="AY154" s="14" t="s">
        <v>154</v>
      </c>
      <c r="BE154" s="238">
        <f>IF(N154="základná",J154,0)</f>
        <v>0</v>
      </c>
      <c r="BF154" s="238">
        <f>IF(N154="znížená",J154,0)</f>
        <v>0</v>
      </c>
      <c r="BG154" s="238">
        <f>IF(N154="zákl. prenesená",J154,0)</f>
        <v>0</v>
      </c>
      <c r="BH154" s="238">
        <f>IF(N154="zníž. prenesená",J154,0)</f>
        <v>0</v>
      </c>
      <c r="BI154" s="238">
        <f>IF(N154="nulová",J154,0)</f>
        <v>0</v>
      </c>
      <c r="BJ154" s="14" t="s">
        <v>161</v>
      </c>
      <c r="BK154" s="239">
        <f>ROUND(I154*H154,3)</f>
        <v>0</v>
      </c>
      <c r="BL154" s="14" t="s">
        <v>270</v>
      </c>
      <c r="BM154" s="237" t="s">
        <v>270</v>
      </c>
    </row>
    <row r="155" s="2" customFormat="1" ht="16.5" customHeight="1">
      <c r="A155" s="35"/>
      <c r="B155" s="36"/>
      <c r="C155" s="226" t="s">
        <v>271</v>
      </c>
      <c r="D155" s="226" t="s">
        <v>156</v>
      </c>
      <c r="E155" s="227" t="s">
        <v>84</v>
      </c>
      <c r="F155" s="228" t="s">
        <v>1231</v>
      </c>
      <c r="G155" s="229" t="s">
        <v>708</v>
      </c>
      <c r="H155" s="231"/>
      <c r="I155" s="231"/>
      <c r="J155" s="230">
        <f>ROUND(I155*H155,3)</f>
        <v>0</v>
      </c>
      <c r="K155" s="232"/>
      <c r="L155" s="41"/>
      <c r="M155" s="233" t="s">
        <v>1</v>
      </c>
      <c r="N155" s="234" t="s">
        <v>37</v>
      </c>
      <c r="O155" s="94"/>
      <c r="P155" s="235">
        <f>O155*H155</f>
        <v>0</v>
      </c>
      <c r="Q155" s="235">
        <v>0</v>
      </c>
      <c r="R155" s="235">
        <f>Q155*H155</f>
        <v>0</v>
      </c>
      <c r="S155" s="235">
        <v>0</v>
      </c>
      <c r="T155" s="236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7" t="s">
        <v>270</v>
      </c>
      <c r="AT155" s="237" t="s">
        <v>156</v>
      </c>
      <c r="AU155" s="237" t="s">
        <v>161</v>
      </c>
      <c r="AY155" s="14" t="s">
        <v>154</v>
      </c>
      <c r="BE155" s="238">
        <f>IF(N155="základná",J155,0)</f>
        <v>0</v>
      </c>
      <c r="BF155" s="238">
        <f>IF(N155="znížená",J155,0)</f>
        <v>0</v>
      </c>
      <c r="BG155" s="238">
        <f>IF(N155="zákl. prenesená",J155,0)</f>
        <v>0</v>
      </c>
      <c r="BH155" s="238">
        <f>IF(N155="zníž. prenesená",J155,0)</f>
        <v>0</v>
      </c>
      <c r="BI155" s="238">
        <f>IF(N155="nulová",J155,0)</f>
        <v>0</v>
      </c>
      <c r="BJ155" s="14" t="s">
        <v>161</v>
      </c>
      <c r="BK155" s="239">
        <f>ROUND(I155*H155,3)</f>
        <v>0</v>
      </c>
      <c r="BL155" s="14" t="s">
        <v>270</v>
      </c>
      <c r="BM155" s="237" t="s">
        <v>274</v>
      </c>
    </row>
    <row r="156" s="2" customFormat="1" ht="16.5" customHeight="1">
      <c r="A156" s="35"/>
      <c r="B156" s="36"/>
      <c r="C156" s="226" t="s">
        <v>217</v>
      </c>
      <c r="D156" s="226" t="s">
        <v>156</v>
      </c>
      <c r="E156" s="227" t="s">
        <v>1232</v>
      </c>
      <c r="F156" s="228" t="s">
        <v>1233</v>
      </c>
      <c r="G156" s="229" t="s">
        <v>708</v>
      </c>
      <c r="H156" s="231"/>
      <c r="I156" s="231"/>
      <c r="J156" s="230">
        <f>ROUND(I156*H156,3)</f>
        <v>0</v>
      </c>
      <c r="K156" s="232"/>
      <c r="L156" s="41"/>
      <c r="M156" s="233" t="s">
        <v>1</v>
      </c>
      <c r="N156" s="234" t="s">
        <v>37</v>
      </c>
      <c r="O156" s="94"/>
      <c r="P156" s="235">
        <f>O156*H156</f>
        <v>0</v>
      </c>
      <c r="Q156" s="235">
        <v>0</v>
      </c>
      <c r="R156" s="235">
        <f>Q156*H156</f>
        <v>0</v>
      </c>
      <c r="S156" s="235">
        <v>0</v>
      </c>
      <c r="T156" s="236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7" t="s">
        <v>270</v>
      </c>
      <c r="AT156" s="237" t="s">
        <v>156</v>
      </c>
      <c r="AU156" s="237" t="s">
        <v>161</v>
      </c>
      <c r="AY156" s="14" t="s">
        <v>154</v>
      </c>
      <c r="BE156" s="238">
        <f>IF(N156="základná",J156,0)</f>
        <v>0</v>
      </c>
      <c r="BF156" s="238">
        <f>IF(N156="znížená",J156,0)</f>
        <v>0</v>
      </c>
      <c r="BG156" s="238">
        <f>IF(N156="zákl. prenesená",J156,0)</f>
        <v>0</v>
      </c>
      <c r="BH156" s="238">
        <f>IF(N156="zníž. prenesená",J156,0)</f>
        <v>0</v>
      </c>
      <c r="BI156" s="238">
        <f>IF(N156="nulová",J156,0)</f>
        <v>0</v>
      </c>
      <c r="BJ156" s="14" t="s">
        <v>161</v>
      </c>
      <c r="BK156" s="239">
        <f>ROUND(I156*H156,3)</f>
        <v>0</v>
      </c>
      <c r="BL156" s="14" t="s">
        <v>270</v>
      </c>
      <c r="BM156" s="237" t="s">
        <v>277</v>
      </c>
    </row>
    <row r="157" s="2" customFormat="1" ht="16.5" customHeight="1">
      <c r="A157" s="35"/>
      <c r="B157" s="36"/>
      <c r="C157" s="226" t="s">
        <v>278</v>
      </c>
      <c r="D157" s="226" t="s">
        <v>156</v>
      </c>
      <c r="E157" s="227" t="s">
        <v>1234</v>
      </c>
      <c r="F157" s="228" t="s">
        <v>1235</v>
      </c>
      <c r="G157" s="229" t="s">
        <v>708</v>
      </c>
      <c r="H157" s="231"/>
      <c r="I157" s="231"/>
      <c r="J157" s="230">
        <f>ROUND(I157*H157,3)</f>
        <v>0</v>
      </c>
      <c r="K157" s="232"/>
      <c r="L157" s="41"/>
      <c r="M157" s="233" t="s">
        <v>1</v>
      </c>
      <c r="N157" s="234" t="s">
        <v>37</v>
      </c>
      <c r="O157" s="94"/>
      <c r="P157" s="235">
        <f>O157*H157</f>
        <v>0</v>
      </c>
      <c r="Q157" s="235">
        <v>0</v>
      </c>
      <c r="R157" s="235">
        <f>Q157*H157</f>
        <v>0</v>
      </c>
      <c r="S157" s="235">
        <v>0</v>
      </c>
      <c r="T157" s="236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7" t="s">
        <v>270</v>
      </c>
      <c r="AT157" s="237" t="s">
        <v>156</v>
      </c>
      <c r="AU157" s="237" t="s">
        <v>161</v>
      </c>
      <c r="AY157" s="14" t="s">
        <v>154</v>
      </c>
      <c r="BE157" s="238">
        <f>IF(N157="základná",J157,0)</f>
        <v>0</v>
      </c>
      <c r="BF157" s="238">
        <f>IF(N157="znížená",J157,0)</f>
        <v>0</v>
      </c>
      <c r="BG157" s="238">
        <f>IF(N157="zákl. prenesená",J157,0)</f>
        <v>0</v>
      </c>
      <c r="BH157" s="238">
        <f>IF(N157="zníž. prenesená",J157,0)</f>
        <v>0</v>
      </c>
      <c r="BI157" s="238">
        <f>IF(N157="nulová",J157,0)</f>
        <v>0</v>
      </c>
      <c r="BJ157" s="14" t="s">
        <v>161</v>
      </c>
      <c r="BK157" s="239">
        <f>ROUND(I157*H157,3)</f>
        <v>0</v>
      </c>
      <c r="BL157" s="14" t="s">
        <v>270</v>
      </c>
      <c r="BM157" s="237" t="s">
        <v>281</v>
      </c>
    </row>
    <row r="158" s="12" customFormat="1" ht="22.8" customHeight="1">
      <c r="A158" s="12"/>
      <c r="B158" s="210"/>
      <c r="C158" s="211"/>
      <c r="D158" s="212" t="s">
        <v>70</v>
      </c>
      <c r="E158" s="224" t="s">
        <v>1412</v>
      </c>
      <c r="F158" s="224" t="s">
        <v>1413</v>
      </c>
      <c r="G158" s="211"/>
      <c r="H158" s="211"/>
      <c r="I158" s="214"/>
      <c r="J158" s="225">
        <f>BK158</f>
        <v>0</v>
      </c>
      <c r="K158" s="211"/>
      <c r="L158" s="216"/>
      <c r="M158" s="217"/>
      <c r="N158" s="218"/>
      <c r="O158" s="218"/>
      <c r="P158" s="219">
        <f>SUM(P159:P161)</f>
        <v>0</v>
      </c>
      <c r="Q158" s="218"/>
      <c r="R158" s="219">
        <f>SUM(R159:R161)</f>
        <v>0</v>
      </c>
      <c r="S158" s="218"/>
      <c r="T158" s="220">
        <f>SUM(T159:T161)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21" t="s">
        <v>164</v>
      </c>
      <c r="AT158" s="222" t="s">
        <v>70</v>
      </c>
      <c r="AU158" s="222" t="s">
        <v>79</v>
      </c>
      <c r="AY158" s="221" t="s">
        <v>154</v>
      </c>
      <c r="BK158" s="223">
        <f>SUM(BK159:BK161)</f>
        <v>0</v>
      </c>
    </row>
    <row r="159" s="2" customFormat="1" ht="24.15" customHeight="1">
      <c r="A159" s="35"/>
      <c r="B159" s="36"/>
      <c r="C159" s="226" t="s">
        <v>220</v>
      </c>
      <c r="D159" s="226" t="s">
        <v>156</v>
      </c>
      <c r="E159" s="227" t="s">
        <v>1414</v>
      </c>
      <c r="F159" s="228" t="s">
        <v>1415</v>
      </c>
      <c r="G159" s="229" t="s">
        <v>309</v>
      </c>
      <c r="H159" s="230">
        <v>72</v>
      </c>
      <c r="I159" s="231"/>
      <c r="J159" s="230">
        <f>ROUND(I159*H159,3)</f>
        <v>0</v>
      </c>
      <c r="K159" s="232"/>
      <c r="L159" s="41"/>
      <c r="M159" s="233" t="s">
        <v>1</v>
      </c>
      <c r="N159" s="234" t="s">
        <v>37</v>
      </c>
      <c r="O159" s="94"/>
      <c r="P159" s="235">
        <f>O159*H159</f>
        <v>0</v>
      </c>
      <c r="Q159" s="235">
        <v>0</v>
      </c>
      <c r="R159" s="235">
        <f>Q159*H159</f>
        <v>0</v>
      </c>
      <c r="S159" s="235">
        <v>0</v>
      </c>
      <c r="T159" s="236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7" t="s">
        <v>270</v>
      </c>
      <c r="AT159" s="237" t="s">
        <v>156</v>
      </c>
      <c r="AU159" s="237" t="s">
        <v>161</v>
      </c>
      <c r="AY159" s="14" t="s">
        <v>154</v>
      </c>
      <c r="BE159" s="238">
        <f>IF(N159="základná",J159,0)</f>
        <v>0</v>
      </c>
      <c r="BF159" s="238">
        <f>IF(N159="znížená",J159,0)</f>
        <v>0</v>
      </c>
      <c r="BG159" s="238">
        <f>IF(N159="zákl. prenesená",J159,0)</f>
        <v>0</v>
      </c>
      <c r="BH159" s="238">
        <f>IF(N159="zníž. prenesená",J159,0)</f>
        <v>0</v>
      </c>
      <c r="BI159" s="238">
        <f>IF(N159="nulová",J159,0)</f>
        <v>0</v>
      </c>
      <c r="BJ159" s="14" t="s">
        <v>161</v>
      </c>
      <c r="BK159" s="239">
        <f>ROUND(I159*H159,3)</f>
        <v>0</v>
      </c>
      <c r="BL159" s="14" t="s">
        <v>270</v>
      </c>
      <c r="BM159" s="237" t="s">
        <v>284</v>
      </c>
    </row>
    <row r="160" s="2" customFormat="1" ht="33" customHeight="1">
      <c r="A160" s="35"/>
      <c r="B160" s="36"/>
      <c r="C160" s="226" t="s">
        <v>285</v>
      </c>
      <c r="D160" s="226" t="s">
        <v>156</v>
      </c>
      <c r="E160" s="227" t="s">
        <v>1416</v>
      </c>
      <c r="F160" s="228" t="s">
        <v>1417</v>
      </c>
      <c r="G160" s="229" t="s">
        <v>309</v>
      </c>
      <c r="H160" s="230">
        <v>72</v>
      </c>
      <c r="I160" s="231"/>
      <c r="J160" s="230">
        <f>ROUND(I160*H160,3)</f>
        <v>0</v>
      </c>
      <c r="K160" s="232"/>
      <c r="L160" s="41"/>
      <c r="M160" s="233" t="s">
        <v>1</v>
      </c>
      <c r="N160" s="234" t="s">
        <v>37</v>
      </c>
      <c r="O160" s="94"/>
      <c r="P160" s="235">
        <f>O160*H160</f>
        <v>0</v>
      </c>
      <c r="Q160" s="235">
        <v>0</v>
      </c>
      <c r="R160" s="235">
        <f>Q160*H160</f>
        <v>0</v>
      </c>
      <c r="S160" s="235">
        <v>0</v>
      </c>
      <c r="T160" s="236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7" t="s">
        <v>270</v>
      </c>
      <c r="AT160" s="237" t="s">
        <v>156</v>
      </c>
      <c r="AU160" s="237" t="s">
        <v>161</v>
      </c>
      <c r="AY160" s="14" t="s">
        <v>154</v>
      </c>
      <c r="BE160" s="238">
        <f>IF(N160="základná",J160,0)</f>
        <v>0</v>
      </c>
      <c r="BF160" s="238">
        <f>IF(N160="znížená",J160,0)</f>
        <v>0</v>
      </c>
      <c r="BG160" s="238">
        <f>IF(N160="zákl. prenesená",J160,0)</f>
        <v>0</v>
      </c>
      <c r="BH160" s="238">
        <f>IF(N160="zníž. prenesená",J160,0)</f>
        <v>0</v>
      </c>
      <c r="BI160" s="238">
        <f>IF(N160="nulová",J160,0)</f>
        <v>0</v>
      </c>
      <c r="BJ160" s="14" t="s">
        <v>161</v>
      </c>
      <c r="BK160" s="239">
        <f>ROUND(I160*H160,3)</f>
        <v>0</v>
      </c>
      <c r="BL160" s="14" t="s">
        <v>270</v>
      </c>
      <c r="BM160" s="237" t="s">
        <v>288</v>
      </c>
    </row>
    <row r="161" s="2" customFormat="1" ht="33" customHeight="1">
      <c r="A161" s="35"/>
      <c r="B161" s="36"/>
      <c r="C161" s="226" t="s">
        <v>224</v>
      </c>
      <c r="D161" s="226" t="s">
        <v>156</v>
      </c>
      <c r="E161" s="227" t="s">
        <v>1418</v>
      </c>
      <c r="F161" s="228" t="s">
        <v>1419</v>
      </c>
      <c r="G161" s="229" t="s">
        <v>167</v>
      </c>
      <c r="H161" s="230">
        <v>25</v>
      </c>
      <c r="I161" s="231"/>
      <c r="J161" s="230">
        <f>ROUND(I161*H161,3)</f>
        <v>0</v>
      </c>
      <c r="K161" s="232"/>
      <c r="L161" s="41"/>
      <c r="M161" s="233" t="s">
        <v>1</v>
      </c>
      <c r="N161" s="234" t="s">
        <v>37</v>
      </c>
      <c r="O161" s="94"/>
      <c r="P161" s="235">
        <f>O161*H161</f>
        <v>0</v>
      </c>
      <c r="Q161" s="235">
        <v>0</v>
      </c>
      <c r="R161" s="235">
        <f>Q161*H161</f>
        <v>0</v>
      </c>
      <c r="S161" s="235">
        <v>0</v>
      </c>
      <c r="T161" s="236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7" t="s">
        <v>270</v>
      </c>
      <c r="AT161" s="237" t="s">
        <v>156</v>
      </c>
      <c r="AU161" s="237" t="s">
        <v>161</v>
      </c>
      <c r="AY161" s="14" t="s">
        <v>154</v>
      </c>
      <c r="BE161" s="238">
        <f>IF(N161="základná",J161,0)</f>
        <v>0</v>
      </c>
      <c r="BF161" s="238">
        <f>IF(N161="znížená",J161,0)</f>
        <v>0</v>
      </c>
      <c r="BG161" s="238">
        <f>IF(N161="zákl. prenesená",J161,0)</f>
        <v>0</v>
      </c>
      <c r="BH161" s="238">
        <f>IF(N161="zníž. prenesená",J161,0)</f>
        <v>0</v>
      </c>
      <c r="BI161" s="238">
        <f>IF(N161="nulová",J161,0)</f>
        <v>0</v>
      </c>
      <c r="BJ161" s="14" t="s">
        <v>161</v>
      </c>
      <c r="BK161" s="239">
        <f>ROUND(I161*H161,3)</f>
        <v>0</v>
      </c>
      <c r="BL161" s="14" t="s">
        <v>270</v>
      </c>
      <c r="BM161" s="237" t="s">
        <v>291</v>
      </c>
    </row>
    <row r="162" s="12" customFormat="1" ht="25.92" customHeight="1">
      <c r="A162" s="12"/>
      <c r="B162" s="210"/>
      <c r="C162" s="211"/>
      <c r="D162" s="212" t="s">
        <v>70</v>
      </c>
      <c r="E162" s="213" t="s">
        <v>1236</v>
      </c>
      <c r="F162" s="213" t="s">
        <v>1237</v>
      </c>
      <c r="G162" s="211"/>
      <c r="H162" s="211"/>
      <c r="I162" s="214"/>
      <c r="J162" s="215">
        <f>BK162</f>
        <v>0</v>
      </c>
      <c r="K162" s="211"/>
      <c r="L162" s="216"/>
      <c r="M162" s="217"/>
      <c r="N162" s="218"/>
      <c r="O162" s="218"/>
      <c r="P162" s="219">
        <f>SUM(P163:P168)</f>
        <v>0</v>
      </c>
      <c r="Q162" s="218"/>
      <c r="R162" s="219">
        <f>SUM(R163:R168)</f>
        <v>0</v>
      </c>
      <c r="S162" s="218"/>
      <c r="T162" s="220">
        <f>SUM(T163:T168)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21" t="s">
        <v>172</v>
      </c>
      <c r="AT162" s="222" t="s">
        <v>70</v>
      </c>
      <c r="AU162" s="222" t="s">
        <v>71</v>
      </c>
      <c r="AY162" s="221" t="s">
        <v>154</v>
      </c>
      <c r="BK162" s="223">
        <f>SUM(BK163:BK168)</f>
        <v>0</v>
      </c>
    </row>
    <row r="163" s="2" customFormat="1" ht="16.5" customHeight="1">
      <c r="A163" s="35"/>
      <c r="B163" s="36"/>
      <c r="C163" s="226" t="s">
        <v>292</v>
      </c>
      <c r="D163" s="226" t="s">
        <v>156</v>
      </c>
      <c r="E163" s="227" t="s">
        <v>1420</v>
      </c>
      <c r="F163" s="228" t="s">
        <v>1421</v>
      </c>
      <c r="G163" s="229" t="s">
        <v>797</v>
      </c>
      <c r="H163" s="230">
        <v>1</v>
      </c>
      <c r="I163" s="231"/>
      <c r="J163" s="230">
        <f>ROUND(I163*H163,3)</f>
        <v>0</v>
      </c>
      <c r="K163" s="232"/>
      <c r="L163" s="41"/>
      <c r="M163" s="233" t="s">
        <v>1</v>
      </c>
      <c r="N163" s="234" t="s">
        <v>37</v>
      </c>
      <c r="O163" s="94"/>
      <c r="P163" s="235">
        <f>O163*H163</f>
        <v>0</v>
      </c>
      <c r="Q163" s="235">
        <v>0</v>
      </c>
      <c r="R163" s="235">
        <f>Q163*H163</f>
        <v>0</v>
      </c>
      <c r="S163" s="235">
        <v>0</v>
      </c>
      <c r="T163" s="236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7" t="s">
        <v>160</v>
      </c>
      <c r="AT163" s="237" t="s">
        <v>156</v>
      </c>
      <c r="AU163" s="237" t="s">
        <v>79</v>
      </c>
      <c r="AY163" s="14" t="s">
        <v>154</v>
      </c>
      <c r="BE163" s="238">
        <f>IF(N163="základná",J163,0)</f>
        <v>0</v>
      </c>
      <c r="BF163" s="238">
        <f>IF(N163="znížená",J163,0)</f>
        <v>0</v>
      </c>
      <c r="BG163" s="238">
        <f>IF(N163="zákl. prenesená",J163,0)</f>
        <v>0</v>
      </c>
      <c r="BH163" s="238">
        <f>IF(N163="zníž. prenesená",J163,0)</f>
        <v>0</v>
      </c>
      <c r="BI163" s="238">
        <f>IF(N163="nulová",J163,0)</f>
        <v>0</v>
      </c>
      <c r="BJ163" s="14" t="s">
        <v>161</v>
      </c>
      <c r="BK163" s="239">
        <f>ROUND(I163*H163,3)</f>
        <v>0</v>
      </c>
      <c r="BL163" s="14" t="s">
        <v>160</v>
      </c>
      <c r="BM163" s="237" t="s">
        <v>295</v>
      </c>
    </row>
    <row r="164" s="2" customFormat="1" ht="16.5" customHeight="1">
      <c r="A164" s="35"/>
      <c r="B164" s="36"/>
      <c r="C164" s="226" t="s">
        <v>227</v>
      </c>
      <c r="D164" s="226" t="s">
        <v>156</v>
      </c>
      <c r="E164" s="227" t="s">
        <v>1238</v>
      </c>
      <c r="F164" s="228" t="s">
        <v>1239</v>
      </c>
      <c r="G164" s="229" t="s">
        <v>797</v>
      </c>
      <c r="H164" s="230">
        <v>1</v>
      </c>
      <c r="I164" s="231"/>
      <c r="J164" s="230">
        <f>ROUND(I164*H164,3)</f>
        <v>0</v>
      </c>
      <c r="K164" s="232"/>
      <c r="L164" s="41"/>
      <c r="M164" s="233" t="s">
        <v>1</v>
      </c>
      <c r="N164" s="234" t="s">
        <v>37</v>
      </c>
      <c r="O164" s="94"/>
      <c r="P164" s="235">
        <f>O164*H164</f>
        <v>0</v>
      </c>
      <c r="Q164" s="235">
        <v>0</v>
      </c>
      <c r="R164" s="235">
        <f>Q164*H164</f>
        <v>0</v>
      </c>
      <c r="S164" s="235">
        <v>0</v>
      </c>
      <c r="T164" s="236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7" t="s">
        <v>160</v>
      </c>
      <c r="AT164" s="237" t="s">
        <v>156</v>
      </c>
      <c r="AU164" s="237" t="s">
        <v>79</v>
      </c>
      <c r="AY164" s="14" t="s">
        <v>154</v>
      </c>
      <c r="BE164" s="238">
        <f>IF(N164="základná",J164,0)</f>
        <v>0</v>
      </c>
      <c r="BF164" s="238">
        <f>IF(N164="znížená",J164,0)</f>
        <v>0</v>
      </c>
      <c r="BG164" s="238">
        <f>IF(N164="zákl. prenesená",J164,0)</f>
        <v>0</v>
      </c>
      <c r="BH164" s="238">
        <f>IF(N164="zníž. prenesená",J164,0)</f>
        <v>0</v>
      </c>
      <c r="BI164" s="238">
        <f>IF(N164="nulová",J164,0)</f>
        <v>0</v>
      </c>
      <c r="BJ164" s="14" t="s">
        <v>161</v>
      </c>
      <c r="BK164" s="239">
        <f>ROUND(I164*H164,3)</f>
        <v>0</v>
      </c>
      <c r="BL164" s="14" t="s">
        <v>160</v>
      </c>
      <c r="BM164" s="237" t="s">
        <v>298</v>
      </c>
    </row>
    <row r="165" s="2" customFormat="1" ht="16.5" customHeight="1">
      <c r="A165" s="35"/>
      <c r="B165" s="36"/>
      <c r="C165" s="226" t="s">
        <v>299</v>
      </c>
      <c r="D165" s="226" t="s">
        <v>156</v>
      </c>
      <c r="E165" s="227" t="s">
        <v>1240</v>
      </c>
      <c r="F165" s="228" t="s">
        <v>1241</v>
      </c>
      <c r="G165" s="229" t="s">
        <v>797</v>
      </c>
      <c r="H165" s="230">
        <v>1</v>
      </c>
      <c r="I165" s="231"/>
      <c r="J165" s="230">
        <f>ROUND(I165*H165,3)</f>
        <v>0</v>
      </c>
      <c r="K165" s="232"/>
      <c r="L165" s="41"/>
      <c r="M165" s="233" t="s">
        <v>1</v>
      </c>
      <c r="N165" s="234" t="s">
        <v>37</v>
      </c>
      <c r="O165" s="94"/>
      <c r="P165" s="235">
        <f>O165*H165</f>
        <v>0</v>
      </c>
      <c r="Q165" s="235">
        <v>0</v>
      </c>
      <c r="R165" s="235">
        <f>Q165*H165</f>
        <v>0</v>
      </c>
      <c r="S165" s="235">
        <v>0</v>
      </c>
      <c r="T165" s="236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7" t="s">
        <v>160</v>
      </c>
      <c r="AT165" s="237" t="s">
        <v>156</v>
      </c>
      <c r="AU165" s="237" t="s">
        <v>79</v>
      </c>
      <c r="AY165" s="14" t="s">
        <v>154</v>
      </c>
      <c r="BE165" s="238">
        <f>IF(N165="základná",J165,0)</f>
        <v>0</v>
      </c>
      <c r="BF165" s="238">
        <f>IF(N165="znížená",J165,0)</f>
        <v>0</v>
      </c>
      <c r="BG165" s="238">
        <f>IF(N165="zákl. prenesená",J165,0)</f>
        <v>0</v>
      </c>
      <c r="BH165" s="238">
        <f>IF(N165="zníž. prenesená",J165,0)</f>
        <v>0</v>
      </c>
      <c r="BI165" s="238">
        <f>IF(N165="nulová",J165,0)</f>
        <v>0</v>
      </c>
      <c r="BJ165" s="14" t="s">
        <v>161</v>
      </c>
      <c r="BK165" s="239">
        <f>ROUND(I165*H165,3)</f>
        <v>0</v>
      </c>
      <c r="BL165" s="14" t="s">
        <v>160</v>
      </c>
      <c r="BM165" s="237" t="s">
        <v>302</v>
      </c>
    </row>
    <row r="166" s="2" customFormat="1" ht="16.5" customHeight="1">
      <c r="A166" s="35"/>
      <c r="B166" s="36"/>
      <c r="C166" s="226" t="s">
        <v>231</v>
      </c>
      <c r="D166" s="226" t="s">
        <v>156</v>
      </c>
      <c r="E166" s="227" t="s">
        <v>1242</v>
      </c>
      <c r="F166" s="228" t="s">
        <v>1243</v>
      </c>
      <c r="G166" s="229" t="s">
        <v>797</v>
      </c>
      <c r="H166" s="230">
        <v>1</v>
      </c>
      <c r="I166" s="231"/>
      <c r="J166" s="230">
        <f>ROUND(I166*H166,3)</f>
        <v>0</v>
      </c>
      <c r="K166" s="232"/>
      <c r="L166" s="41"/>
      <c r="M166" s="233" t="s">
        <v>1</v>
      </c>
      <c r="N166" s="234" t="s">
        <v>37</v>
      </c>
      <c r="O166" s="94"/>
      <c r="P166" s="235">
        <f>O166*H166</f>
        <v>0</v>
      </c>
      <c r="Q166" s="235">
        <v>0</v>
      </c>
      <c r="R166" s="235">
        <f>Q166*H166</f>
        <v>0</v>
      </c>
      <c r="S166" s="235">
        <v>0</v>
      </c>
      <c r="T166" s="236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7" t="s">
        <v>160</v>
      </c>
      <c r="AT166" s="237" t="s">
        <v>156</v>
      </c>
      <c r="AU166" s="237" t="s">
        <v>79</v>
      </c>
      <c r="AY166" s="14" t="s">
        <v>154</v>
      </c>
      <c r="BE166" s="238">
        <f>IF(N166="základná",J166,0)</f>
        <v>0</v>
      </c>
      <c r="BF166" s="238">
        <f>IF(N166="znížená",J166,0)</f>
        <v>0</v>
      </c>
      <c r="BG166" s="238">
        <f>IF(N166="zákl. prenesená",J166,0)</f>
        <v>0</v>
      </c>
      <c r="BH166" s="238">
        <f>IF(N166="zníž. prenesená",J166,0)</f>
        <v>0</v>
      </c>
      <c r="BI166" s="238">
        <f>IF(N166="nulová",J166,0)</f>
        <v>0</v>
      </c>
      <c r="BJ166" s="14" t="s">
        <v>161</v>
      </c>
      <c r="BK166" s="239">
        <f>ROUND(I166*H166,3)</f>
        <v>0</v>
      </c>
      <c r="BL166" s="14" t="s">
        <v>160</v>
      </c>
      <c r="BM166" s="237" t="s">
        <v>305</v>
      </c>
    </row>
    <row r="167" s="2" customFormat="1" ht="16.5" customHeight="1">
      <c r="A167" s="35"/>
      <c r="B167" s="36"/>
      <c r="C167" s="226" t="s">
        <v>306</v>
      </c>
      <c r="D167" s="226" t="s">
        <v>156</v>
      </c>
      <c r="E167" s="227" t="s">
        <v>1244</v>
      </c>
      <c r="F167" s="228" t="s">
        <v>1245</v>
      </c>
      <c r="G167" s="229" t="s">
        <v>797</v>
      </c>
      <c r="H167" s="230">
        <v>1</v>
      </c>
      <c r="I167" s="231"/>
      <c r="J167" s="230">
        <f>ROUND(I167*H167,3)</f>
        <v>0</v>
      </c>
      <c r="K167" s="232"/>
      <c r="L167" s="41"/>
      <c r="M167" s="233" t="s">
        <v>1</v>
      </c>
      <c r="N167" s="234" t="s">
        <v>37</v>
      </c>
      <c r="O167" s="94"/>
      <c r="P167" s="235">
        <f>O167*H167</f>
        <v>0</v>
      </c>
      <c r="Q167" s="235">
        <v>0</v>
      </c>
      <c r="R167" s="235">
        <f>Q167*H167</f>
        <v>0</v>
      </c>
      <c r="S167" s="235">
        <v>0</v>
      </c>
      <c r="T167" s="236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7" t="s">
        <v>160</v>
      </c>
      <c r="AT167" s="237" t="s">
        <v>156</v>
      </c>
      <c r="AU167" s="237" t="s">
        <v>79</v>
      </c>
      <c r="AY167" s="14" t="s">
        <v>154</v>
      </c>
      <c r="BE167" s="238">
        <f>IF(N167="základná",J167,0)</f>
        <v>0</v>
      </c>
      <c r="BF167" s="238">
        <f>IF(N167="znížená",J167,0)</f>
        <v>0</v>
      </c>
      <c r="BG167" s="238">
        <f>IF(N167="zákl. prenesená",J167,0)</f>
        <v>0</v>
      </c>
      <c r="BH167" s="238">
        <f>IF(N167="zníž. prenesená",J167,0)</f>
        <v>0</v>
      </c>
      <c r="BI167" s="238">
        <f>IF(N167="nulová",J167,0)</f>
        <v>0</v>
      </c>
      <c r="BJ167" s="14" t="s">
        <v>161</v>
      </c>
      <c r="BK167" s="239">
        <f>ROUND(I167*H167,3)</f>
        <v>0</v>
      </c>
      <c r="BL167" s="14" t="s">
        <v>160</v>
      </c>
      <c r="BM167" s="237" t="s">
        <v>310</v>
      </c>
    </row>
    <row r="168" s="2" customFormat="1" ht="16.5" customHeight="1">
      <c r="A168" s="35"/>
      <c r="B168" s="36"/>
      <c r="C168" s="226" t="s">
        <v>234</v>
      </c>
      <c r="D168" s="226" t="s">
        <v>156</v>
      </c>
      <c r="E168" s="227" t="s">
        <v>1246</v>
      </c>
      <c r="F168" s="228" t="s">
        <v>1247</v>
      </c>
      <c r="G168" s="229" t="s">
        <v>797</v>
      </c>
      <c r="H168" s="230">
        <v>1</v>
      </c>
      <c r="I168" s="231"/>
      <c r="J168" s="230">
        <f>ROUND(I168*H168,3)</f>
        <v>0</v>
      </c>
      <c r="K168" s="232"/>
      <c r="L168" s="41"/>
      <c r="M168" s="250" t="s">
        <v>1</v>
      </c>
      <c r="N168" s="251" t="s">
        <v>37</v>
      </c>
      <c r="O168" s="252"/>
      <c r="P168" s="253">
        <f>O168*H168</f>
        <v>0</v>
      </c>
      <c r="Q168" s="253">
        <v>0</v>
      </c>
      <c r="R168" s="253">
        <f>Q168*H168</f>
        <v>0</v>
      </c>
      <c r="S168" s="253">
        <v>0</v>
      </c>
      <c r="T168" s="254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7" t="s">
        <v>160</v>
      </c>
      <c r="AT168" s="237" t="s">
        <v>156</v>
      </c>
      <c r="AU168" s="237" t="s">
        <v>79</v>
      </c>
      <c r="AY168" s="14" t="s">
        <v>154</v>
      </c>
      <c r="BE168" s="238">
        <f>IF(N168="základná",J168,0)</f>
        <v>0</v>
      </c>
      <c r="BF168" s="238">
        <f>IF(N168="znížená",J168,0)</f>
        <v>0</v>
      </c>
      <c r="BG168" s="238">
        <f>IF(N168="zákl. prenesená",J168,0)</f>
        <v>0</v>
      </c>
      <c r="BH168" s="238">
        <f>IF(N168="zníž. prenesená",J168,0)</f>
        <v>0</v>
      </c>
      <c r="BI168" s="238">
        <f>IF(N168="nulová",J168,0)</f>
        <v>0</v>
      </c>
      <c r="BJ168" s="14" t="s">
        <v>161</v>
      </c>
      <c r="BK168" s="239">
        <f>ROUND(I168*H168,3)</f>
        <v>0</v>
      </c>
      <c r="BL168" s="14" t="s">
        <v>160</v>
      </c>
      <c r="BM168" s="237" t="s">
        <v>313</v>
      </c>
    </row>
    <row r="169" s="2" customFormat="1" ht="6.96" customHeight="1">
      <c r="A169" s="35"/>
      <c r="B169" s="69"/>
      <c r="C169" s="70"/>
      <c r="D169" s="70"/>
      <c r="E169" s="70"/>
      <c r="F169" s="70"/>
      <c r="G169" s="70"/>
      <c r="H169" s="70"/>
      <c r="I169" s="70"/>
      <c r="J169" s="70"/>
      <c r="K169" s="70"/>
      <c r="L169" s="41"/>
      <c r="M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</row>
  </sheetData>
  <sheetProtection sheet="1" autoFilter="0" formatColumns="0" formatRows="0" objects="1" scenarios="1" spinCount="100000" saltValue="krWsdS1xyl0Mxi7/MCFYjxjSRodDXPUkLyHTpT5HchlOUHQP112qq+WXhyf0rk3Ta/S8c2lQPzron+ABP1ClvA==" hashValue="sNIn4mXUehLCsHtWWZx51CjeuysmuzDZIU2qulpAQSbQPvNnV2eAJeUqf6Gd01zXFUxB6Bk1I/vq26619TNV+g==" algorithmName="SHA-512" password="CC35"/>
  <autoFilter ref="C119:K168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96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71</v>
      </c>
    </row>
    <row r="4" s="1" customFormat="1" ht="24.96" customHeight="1">
      <c r="B4" s="17"/>
      <c r="D4" s="141" t="s">
        <v>118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14</v>
      </c>
      <c r="L6" s="17"/>
    </row>
    <row r="7" s="1" customFormat="1" ht="16.5" customHeight="1">
      <c r="B7" s="17"/>
      <c r="E7" s="144" t="str">
        <f>'Rekapitulácia stavby'!K6</f>
        <v>Denný stacionár v meste Tlmače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119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1422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16</v>
      </c>
      <c r="E11" s="35"/>
      <c r="F11" s="146" t="s">
        <v>1</v>
      </c>
      <c r="G11" s="35"/>
      <c r="H11" s="35"/>
      <c r="I11" s="143" t="s">
        <v>17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18</v>
      </c>
      <c r="E12" s="35"/>
      <c r="F12" s="146" t="s">
        <v>19</v>
      </c>
      <c r="G12" s="35"/>
      <c r="H12" s="35"/>
      <c r="I12" s="143" t="s">
        <v>20</v>
      </c>
      <c r="J12" s="147" t="str">
        <f>'Rekapitulácia stavby'!AN8</f>
        <v>29. 6. 2022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22</v>
      </c>
      <c r="E14" s="35"/>
      <c r="F14" s="35"/>
      <c r="G14" s="35"/>
      <c r="H14" s="35"/>
      <c r="I14" s="143" t="s">
        <v>23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24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25</v>
      </c>
      <c r="E17" s="35"/>
      <c r="F17" s="35"/>
      <c r="G17" s="35"/>
      <c r="H17" s="35"/>
      <c r="I17" s="143" t="s">
        <v>23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24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27</v>
      </c>
      <c r="E20" s="35"/>
      <c r="F20" s="35"/>
      <c r="G20" s="35"/>
      <c r="H20" s="35"/>
      <c r="I20" s="143" t="s">
        <v>23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24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29</v>
      </c>
      <c r="E23" s="35"/>
      <c r="F23" s="35"/>
      <c r="G23" s="35"/>
      <c r="H23" s="35"/>
      <c r="I23" s="143" t="s">
        <v>23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24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30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31</v>
      </c>
      <c r="E30" s="35"/>
      <c r="F30" s="35"/>
      <c r="G30" s="35"/>
      <c r="H30" s="35"/>
      <c r="I30" s="35"/>
      <c r="J30" s="154">
        <f>ROUND(J134, 3)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33</v>
      </c>
      <c r="G32" s="35"/>
      <c r="H32" s="35"/>
      <c r="I32" s="155" t="s">
        <v>32</v>
      </c>
      <c r="J32" s="155" t="s">
        <v>34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35</v>
      </c>
      <c r="E33" s="157" t="s">
        <v>36</v>
      </c>
      <c r="F33" s="158">
        <f>ROUND((SUM(BE134:BE325)),  3)</f>
        <v>0</v>
      </c>
      <c r="G33" s="159"/>
      <c r="H33" s="159"/>
      <c r="I33" s="160">
        <v>0.20000000000000001</v>
      </c>
      <c r="J33" s="158">
        <f>ROUND(((SUM(BE134:BE325))*I33),  3)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37</v>
      </c>
      <c r="F34" s="158">
        <f>ROUND((SUM(BF134:BF325)),  3)</f>
        <v>0</v>
      </c>
      <c r="G34" s="159"/>
      <c r="H34" s="159"/>
      <c r="I34" s="160">
        <v>0.20000000000000001</v>
      </c>
      <c r="J34" s="158">
        <f>ROUND(((SUM(BF134:BF325))*I34),  3)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38</v>
      </c>
      <c r="F35" s="161">
        <f>ROUND((SUM(BG134:BG325)),  3)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39</v>
      </c>
      <c r="F36" s="161">
        <f>ROUND((SUM(BH134:BH325)),  3)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40</v>
      </c>
      <c r="F37" s="158">
        <f>ROUND((SUM(BI134:BI325)),  3)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41</v>
      </c>
      <c r="E39" s="165"/>
      <c r="F39" s="165"/>
      <c r="G39" s="166" t="s">
        <v>42</v>
      </c>
      <c r="H39" s="167" t="s">
        <v>43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44</v>
      </c>
      <c r="E50" s="171"/>
      <c r="F50" s="171"/>
      <c r="G50" s="170" t="s">
        <v>45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46</v>
      </c>
      <c r="E61" s="173"/>
      <c r="F61" s="174" t="s">
        <v>47</v>
      </c>
      <c r="G61" s="172" t="s">
        <v>46</v>
      </c>
      <c r="H61" s="173"/>
      <c r="I61" s="173"/>
      <c r="J61" s="175" t="s">
        <v>47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48</v>
      </c>
      <c r="E65" s="176"/>
      <c r="F65" s="176"/>
      <c r="G65" s="170" t="s">
        <v>49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46</v>
      </c>
      <c r="E76" s="173"/>
      <c r="F76" s="174" t="s">
        <v>47</v>
      </c>
      <c r="G76" s="172" t="s">
        <v>46</v>
      </c>
      <c r="H76" s="173"/>
      <c r="I76" s="173"/>
      <c r="J76" s="175" t="s">
        <v>47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121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1" t="str">
        <f>E7</f>
        <v>Denný stacionár v meste Tlmače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119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04 - SO 04 Zdravotechnika...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18</v>
      </c>
      <c r="D89" s="37"/>
      <c r="E89" s="37"/>
      <c r="F89" s="24" t="str">
        <f>F12</f>
        <v xml:space="preserve"> </v>
      </c>
      <c r="G89" s="37"/>
      <c r="H89" s="37"/>
      <c r="I89" s="29" t="s">
        <v>20</v>
      </c>
      <c r="J89" s="82" t="str">
        <f>IF(J12="","",J12)</f>
        <v>29. 6. 2022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22</v>
      </c>
      <c r="D91" s="37"/>
      <c r="E91" s="37"/>
      <c r="F91" s="24" t="str">
        <f>E15</f>
        <v xml:space="preserve"> </v>
      </c>
      <c r="G91" s="37"/>
      <c r="H91" s="37"/>
      <c r="I91" s="29" t="s">
        <v>27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25</v>
      </c>
      <c r="D92" s="37"/>
      <c r="E92" s="37"/>
      <c r="F92" s="24" t="str">
        <f>IF(E18="","",E18)</f>
        <v>Vyplň údaj</v>
      </c>
      <c r="G92" s="37"/>
      <c r="H92" s="37"/>
      <c r="I92" s="29" t="s">
        <v>29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122</v>
      </c>
      <c r="D94" s="183"/>
      <c r="E94" s="183"/>
      <c r="F94" s="183"/>
      <c r="G94" s="183"/>
      <c r="H94" s="183"/>
      <c r="I94" s="183"/>
      <c r="J94" s="184" t="s">
        <v>123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124</v>
      </c>
      <c r="D96" s="37"/>
      <c r="E96" s="37"/>
      <c r="F96" s="37"/>
      <c r="G96" s="37"/>
      <c r="H96" s="37"/>
      <c r="I96" s="37"/>
      <c r="J96" s="113">
        <f>J134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125</v>
      </c>
    </row>
    <row r="97" s="9" customFormat="1" ht="24.96" customHeight="1">
      <c r="A97" s="9"/>
      <c r="B97" s="186"/>
      <c r="C97" s="187"/>
      <c r="D97" s="188" t="s">
        <v>126</v>
      </c>
      <c r="E97" s="189"/>
      <c r="F97" s="189"/>
      <c r="G97" s="189"/>
      <c r="H97" s="189"/>
      <c r="I97" s="189"/>
      <c r="J97" s="190">
        <f>J135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127</v>
      </c>
      <c r="E98" s="195"/>
      <c r="F98" s="195"/>
      <c r="G98" s="195"/>
      <c r="H98" s="195"/>
      <c r="I98" s="195"/>
      <c r="J98" s="196">
        <f>J136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2"/>
      <c r="C99" s="193"/>
      <c r="D99" s="194" t="s">
        <v>476</v>
      </c>
      <c r="E99" s="195"/>
      <c r="F99" s="195"/>
      <c r="G99" s="195"/>
      <c r="H99" s="195"/>
      <c r="I99" s="195"/>
      <c r="J99" s="196">
        <f>J150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2"/>
      <c r="C100" s="193"/>
      <c r="D100" s="194" t="s">
        <v>477</v>
      </c>
      <c r="E100" s="195"/>
      <c r="F100" s="195"/>
      <c r="G100" s="195"/>
      <c r="H100" s="195"/>
      <c r="I100" s="195"/>
      <c r="J100" s="196">
        <f>J152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2"/>
      <c r="C101" s="193"/>
      <c r="D101" s="194" t="s">
        <v>478</v>
      </c>
      <c r="E101" s="195"/>
      <c r="F101" s="195"/>
      <c r="G101" s="195"/>
      <c r="H101" s="195"/>
      <c r="I101" s="195"/>
      <c r="J101" s="196">
        <f>J154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2"/>
      <c r="C102" s="193"/>
      <c r="D102" s="194" t="s">
        <v>479</v>
      </c>
      <c r="E102" s="195"/>
      <c r="F102" s="195"/>
      <c r="G102" s="195"/>
      <c r="H102" s="195"/>
      <c r="I102" s="195"/>
      <c r="J102" s="196">
        <f>J156</f>
        <v>0</v>
      </c>
      <c r="K102" s="193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2"/>
      <c r="C103" s="193"/>
      <c r="D103" s="194" t="s">
        <v>128</v>
      </c>
      <c r="E103" s="195"/>
      <c r="F103" s="195"/>
      <c r="G103" s="195"/>
      <c r="H103" s="195"/>
      <c r="I103" s="195"/>
      <c r="J103" s="196">
        <f>J159</f>
        <v>0</v>
      </c>
      <c r="K103" s="193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2"/>
      <c r="C104" s="193"/>
      <c r="D104" s="194" t="s">
        <v>129</v>
      </c>
      <c r="E104" s="195"/>
      <c r="F104" s="195"/>
      <c r="G104" s="195"/>
      <c r="H104" s="195"/>
      <c r="I104" s="195"/>
      <c r="J104" s="196">
        <f>J177</f>
        <v>0</v>
      </c>
      <c r="K104" s="193"/>
      <c r="L104" s="19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86"/>
      <c r="C105" s="187"/>
      <c r="D105" s="188" t="s">
        <v>1423</v>
      </c>
      <c r="E105" s="189"/>
      <c r="F105" s="189"/>
      <c r="G105" s="189"/>
      <c r="H105" s="189"/>
      <c r="I105" s="189"/>
      <c r="J105" s="190">
        <f>J179</f>
        <v>0</v>
      </c>
      <c r="K105" s="187"/>
      <c r="L105" s="191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86"/>
      <c r="C106" s="187"/>
      <c r="D106" s="188" t="s">
        <v>1424</v>
      </c>
      <c r="E106" s="189"/>
      <c r="F106" s="189"/>
      <c r="G106" s="189"/>
      <c r="H106" s="189"/>
      <c r="I106" s="189"/>
      <c r="J106" s="190">
        <f>J197</f>
        <v>0</v>
      </c>
      <c r="K106" s="187"/>
      <c r="L106" s="191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86"/>
      <c r="C107" s="187"/>
      <c r="D107" s="188" t="s">
        <v>1425</v>
      </c>
      <c r="E107" s="189"/>
      <c r="F107" s="189"/>
      <c r="G107" s="189"/>
      <c r="H107" s="189"/>
      <c r="I107" s="189"/>
      <c r="J107" s="190">
        <f>J229</f>
        <v>0</v>
      </c>
      <c r="K107" s="187"/>
      <c r="L107" s="191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9" customFormat="1" ht="24.96" customHeight="1">
      <c r="A108" s="9"/>
      <c r="B108" s="186"/>
      <c r="C108" s="187"/>
      <c r="D108" s="188" t="s">
        <v>1426</v>
      </c>
      <c r="E108" s="189"/>
      <c r="F108" s="189"/>
      <c r="G108" s="189"/>
      <c r="H108" s="189"/>
      <c r="I108" s="189"/>
      <c r="J108" s="190">
        <f>J272</f>
        <v>0</v>
      </c>
      <c r="K108" s="187"/>
      <c r="L108" s="191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9" customFormat="1" ht="24.96" customHeight="1">
      <c r="A109" s="9"/>
      <c r="B109" s="186"/>
      <c r="C109" s="187"/>
      <c r="D109" s="188" t="s">
        <v>130</v>
      </c>
      <c r="E109" s="189"/>
      <c r="F109" s="189"/>
      <c r="G109" s="189"/>
      <c r="H109" s="189"/>
      <c r="I109" s="189"/>
      <c r="J109" s="190">
        <f>J307</f>
        <v>0</v>
      </c>
      <c r="K109" s="187"/>
      <c r="L109" s="191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10" customFormat="1" ht="19.92" customHeight="1">
      <c r="A110" s="10"/>
      <c r="B110" s="192"/>
      <c r="C110" s="193"/>
      <c r="D110" s="194" t="s">
        <v>1427</v>
      </c>
      <c r="E110" s="195"/>
      <c r="F110" s="195"/>
      <c r="G110" s="195"/>
      <c r="H110" s="195"/>
      <c r="I110" s="195"/>
      <c r="J110" s="196">
        <f>J308</f>
        <v>0</v>
      </c>
      <c r="K110" s="193"/>
      <c r="L110" s="197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92"/>
      <c r="C111" s="193"/>
      <c r="D111" s="194" t="s">
        <v>1428</v>
      </c>
      <c r="E111" s="195"/>
      <c r="F111" s="195"/>
      <c r="G111" s="195"/>
      <c r="H111" s="195"/>
      <c r="I111" s="195"/>
      <c r="J111" s="196">
        <f>J312</f>
        <v>0</v>
      </c>
      <c r="K111" s="193"/>
      <c r="L111" s="197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92"/>
      <c r="C112" s="193"/>
      <c r="D112" s="194" t="s">
        <v>1429</v>
      </c>
      <c r="E112" s="195"/>
      <c r="F112" s="195"/>
      <c r="G112" s="195"/>
      <c r="H112" s="195"/>
      <c r="I112" s="195"/>
      <c r="J112" s="196">
        <f>J318</f>
        <v>0</v>
      </c>
      <c r="K112" s="193"/>
      <c r="L112" s="197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9" customFormat="1" ht="24.96" customHeight="1">
      <c r="A113" s="9"/>
      <c r="B113" s="186"/>
      <c r="C113" s="187"/>
      <c r="D113" s="188" t="s">
        <v>485</v>
      </c>
      <c r="E113" s="189"/>
      <c r="F113" s="189"/>
      <c r="G113" s="189"/>
      <c r="H113" s="189"/>
      <c r="I113" s="189"/>
      <c r="J113" s="190">
        <f>J322</f>
        <v>0</v>
      </c>
      <c r="K113" s="187"/>
      <c r="L113" s="191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="10" customFormat="1" ht="19.92" customHeight="1">
      <c r="A114" s="10"/>
      <c r="B114" s="192"/>
      <c r="C114" s="193"/>
      <c r="D114" s="194" t="s">
        <v>1430</v>
      </c>
      <c r="E114" s="195"/>
      <c r="F114" s="195"/>
      <c r="G114" s="195"/>
      <c r="H114" s="195"/>
      <c r="I114" s="195"/>
      <c r="J114" s="196">
        <f>J323</f>
        <v>0</v>
      </c>
      <c r="K114" s="193"/>
      <c r="L114" s="197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2" customFormat="1" ht="21.84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69"/>
      <c r="C116" s="70"/>
      <c r="D116" s="70"/>
      <c r="E116" s="70"/>
      <c r="F116" s="70"/>
      <c r="G116" s="70"/>
      <c r="H116" s="70"/>
      <c r="I116" s="70"/>
      <c r="J116" s="70"/>
      <c r="K116" s="70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20" s="2" customFormat="1" ht="6.96" customHeight="1">
      <c r="A120" s="35"/>
      <c r="B120" s="71"/>
      <c r="C120" s="72"/>
      <c r="D120" s="72"/>
      <c r="E120" s="72"/>
      <c r="F120" s="72"/>
      <c r="G120" s="72"/>
      <c r="H120" s="72"/>
      <c r="I120" s="72"/>
      <c r="J120" s="72"/>
      <c r="K120" s="72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24.96" customHeight="1">
      <c r="A121" s="35"/>
      <c r="B121" s="36"/>
      <c r="C121" s="20" t="s">
        <v>140</v>
      </c>
      <c r="D121" s="37"/>
      <c r="E121" s="37"/>
      <c r="F121" s="37"/>
      <c r="G121" s="37"/>
      <c r="H121" s="37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6.96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2" customHeight="1">
      <c r="A123" s="35"/>
      <c r="B123" s="36"/>
      <c r="C123" s="29" t="s">
        <v>14</v>
      </c>
      <c r="D123" s="37"/>
      <c r="E123" s="37"/>
      <c r="F123" s="37"/>
      <c r="G123" s="37"/>
      <c r="H123" s="37"/>
      <c r="I123" s="37"/>
      <c r="J123" s="37"/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6.5" customHeight="1">
      <c r="A124" s="35"/>
      <c r="B124" s="36"/>
      <c r="C124" s="37"/>
      <c r="D124" s="37"/>
      <c r="E124" s="181" t="str">
        <f>E7</f>
        <v>Denný stacionár v meste Tlmače</v>
      </c>
      <c r="F124" s="29"/>
      <c r="G124" s="29"/>
      <c r="H124" s="29"/>
      <c r="I124" s="37"/>
      <c r="J124" s="37"/>
      <c r="K124" s="37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2" customHeight="1">
      <c r="A125" s="35"/>
      <c r="B125" s="36"/>
      <c r="C125" s="29" t="s">
        <v>119</v>
      </c>
      <c r="D125" s="37"/>
      <c r="E125" s="37"/>
      <c r="F125" s="37"/>
      <c r="G125" s="37"/>
      <c r="H125" s="37"/>
      <c r="I125" s="37"/>
      <c r="J125" s="37"/>
      <c r="K125" s="37"/>
      <c r="L125" s="6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6.5" customHeight="1">
      <c r="A126" s="35"/>
      <c r="B126" s="36"/>
      <c r="C126" s="37"/>
      <c r="D126" s="37"/>
      <c r="E126" s="79" t="str">
        <f>E9</f>
        <v>04 - SO 04 Zdravotechnika...</v>
      </c>
      <c r="F126" s="37"/>
      <c r="G126" s="37"/>
      <c r="H126" s="37"/>
      <c r="I126" s="37"/>
      <c r="J126" s="37"/>
      <c r="K126" s="37"/>
      <c r="L126" s="6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6.96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66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12" customHeight="1">
      <c r="A128" s="35"/>
      <c r="B128" s="36"/>
      <c r="C128" s="29" t="s">
        <v>18</v>
      </c>
      <c r="D128" s="37"/>
      <c r="E128" s="37"/>
      <c r="F128" s="24" t="str">
        <f>F12</f>
        <v xml:space="preserve"> </v>
      </c>
      <c r="G128" s="37"/>
      <c r="H128" s="37"/>
      <c r="I128" s="29" t="s">
        <v>20</v>
      </c>
      <c r="J128" s="82" t="str">
        <f>IF(J12="","",J12)</f>
        <v>29. 6. 2022</v>
      </c>
      <c r="K128" s="37"/>
      <c r="L128" s="66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2" customFormat="1" ht="6.96" customHeight="1">
      <c r="A129" s="35"/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66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="2" customFormat="1" ht="15.15" customHeight="1">
      <c r="A130" s="35"/>
      <c r="B130" s="36"/>
      <c r="C130" s="29" t="s">
        <v>22</v>
      </c>
      <c r="D130" s="37"/>
      <c r="E130" s="37"/>
      <c r="F130" s="24" t="str">
        <f>E15</f>
        <v xml:space="preserve"> </v>
      </c>
      <c r="G130" s="37"/>
      <c r="H130" s="37"/>
      <c r="I130" s="29" t="s">
        <v>27</v>
      </c>
      <c r="J130" s="33" t="str">
        <f>E21</f>
        <v xml:space="preserve"> </v>
      </c>
      <c r="K130" s="37"/>
      <c r="L130" s="66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="2" customFormat="1" ht="15.15" customHeight="1">
      <c r="A131" s="35"/>
      <c r="B131" s="36"/>
      <c r="C131" s="29" t="s">
        <v>25</v>
      </c>
      <c r="D131" s="37"/>
      <c r="E131" s="37"/>
      <c r="F131" s="24" t="str">
        <f>IF(E18="","",E18)</f>
        <v>Vyplň údaj</v>
      </c>
      <c r="G131" s="37"/>
      <c r="H131" s="37"/>
      <c r="I131" s="29" t="s">
        <v>29</v>
      </c>
      <c r="J131" s="33" t="str">
        <f>E24</f>
        <v xml:space="preserve"> </v>
      </c>
      <c r="K131" s="37"/>
      <c r="L131" s="66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="2" customFormat="1" ht="10.32" customHeight="1">
      <c r="A132" s="35"/>
      <c r="B132" s="36"/>
      <c r="C132" s="37"/>
      <c r="D132" s="37"/>
      <c r="E132" s="37"/>
      <c r="F132" s="37"/>
      <c r="G132" s="37"/>
      <c r="H132" s="37"/>
      <c r="I132" s="37"/>
      <c r="J132" s="37"/>
      <c r="K132" s="37"/>
      <c r="L132" s="66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="11" customFormat="1" ht="29.28" customHeight="1">
      <c r="A133" s="198"/>
      <c r="B133" s="199"/>
      <c r="C133" s="200" t="s">
        <v>141</v>
      </c>
      <c r="D133" s="201" t="s">
        <v>56</v>
      </c>
      <c r="E133" s="201" t="s">
        <v>52</v>
      </c>
      <c r="F133" s="201" t="s">
        <v>53</v>
      </c>
      <c r="G133" s="201" t="s">
        <v>142</v>
      </c>
      <c r="H133" s="201" t="s">
        <v>143</v>
      </c>
      <c r="I133" s="201" t="s">
        <v>144</v>
      </c>
      <c r="J133" s="202" t="s">
        <v>123</v>
      </c>
      <c r="K133" s="203" t="s">
        <v>145</v>
      </c>
      <c r="L133" s="204"/>
      <c r="M133" s="103" t="s">
        <v>1</v>
      </c>
      <c r="N133" s="104" t="s">
        <v>35</v>
      </c>
      <c r="O133" s="104" t="s">
        <v>146</v>
      </c>
      <c r="P133" s="104" t="s">
        <v>147</v>
      </c>
      <c r="Q133" s="104" t="s">
        <v>148</v>
      </c>
      <c r="R133" s="104" t="s">
        <v>149</v>
      </c>
      <c r="S133" s="104" t="s">
        <v>150</v>
      </c>
      <c r="T133" s="105" t="s">
        <v>151</v>
      </c>
      <c r="U133" s="198"/>
      <c r="V133" s="198"/>
      <c r="W133" s="198"/>
      <c r="X133" s="198"/>
      <c r="Y133" s="198"/>
      <c r="Z133" s="198"/>
      <c r="AA133" s="198"/>
      <c r="AB133" s="198"/>
      <c r="AC133" s="198"/>
      <c r="AD133" s="198"/>
      <c r="AE133" s="198"/>
    </row>
    <row r="134" s="2" customFormat="1" ht="22.8" customHeight="1">
      <c r="A134" s="35"/>
      <c r="B134" s="36"/>
      <c r="C134" s="110" t="s">
        <v>124</v>
      </c>
      <c r="D134" s="37"/>
      <c r="E134" s="37"/>
      <c r="F134" s="37"/>
      <c r="G134" s="37"/>
      <c r="H134" s="37"/>
      <c r="I134" s="37"/>
      <c r="J134" s="205">
        <f>BK134</f>
        <v>0</v>
      </c>
      <c r="K134" s="37"/>
      <c r="L134" s="41"/>
      <c r="M134" s="106"/>
      <c r="N134" s="206"/>
      <c r="O134" s="107"/>
      <c r="P134" s="207">
        <f>P135+P179+P197+P229+P272+P307+P322</f>
        <v>0</v>
      </c>
      <c r="Q134" s="107"/>
      <c r="R134" s="207">
        <f>R135+R179+R197+R229+R272+R307+R322</f>
        <v>0</v>
      </c>
      <c r="S134" s="107"/>
      <c r="T134" s="208">
        <f>T135+T179+T197+T229+T272+T307+T322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4" t="s">
        <v>70</v>
      </c>
      <c r="AU134" s="14" t="s">
        <v>125</v>
      </c>
      <c r="BK134" s="209">
        <f>BK135+BK179+BK197+BK229+BK272+BK307+BK322</f>
        <v>0</v>
      </c>
    </row>
    <row r="135" s="12" customFormat="1" ht="25.92" customHeight="1">
      <c r="A135" s="12"/>
      <c r="B135" s="210"/>
      <c r="C135" s="211"/>
      <c r="D135" s="212" t="s">
        <v>70</v>
      </c>
      <c r="E135" s="213" t="s">
        <v>152</v>
      </c>
      <c r="F135" s="213" t="s">
        <v>153</v>
      </c>
      <c r="G135" s="211"/>
      <c r="H135" s="211"/>
      <c r="I135" s="214"/>
      <c r="J135" s="215">
        <f>BK135</f>
        <v>0</v>
      </c>
      <c r="K135" s="211"/>
      <c r="L135" s="216"/>
      <c r="M135" s="217"/>
      <c r="N135" s="218"/>
      <c r="O135" s="218"/>
      <c r="P135" s="219">
        <f>P136+P150+P152+P154+P156+P159+P177</f>
        <v>0</v>
      </c>
      <c r="Q135" s="218"/>
      <c r="R135" s="219">
        <f>R136+R150+R152+R154+R156+R159+R177</f>
        <v>0</v>
      </c>
      <c r="S135" s="218"/>
      <c r="T135" s="220">
        <f>T136+T150+T152+T154+T156+T159+T177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1" t="s">
        <v>79</v>
      </c>
      <c r="AT135" s="222" t="s">
        <v>70</v>
      </c>
      <c r="AU135" s="222" t="s">
        <v>71</v>
      </c>
      <c r="AY135" s="221" t="s">
        <v>154</v>
      </c>
      <c r="BK135" s="223">
        <f>BK136+BK150+BK152+BK154+BK156+BK159+BK177</f>
        <v>0</v>
      </c>
    </row>
    <row r="136" s="12" customFormat="1" ht="22.8" customHeight="1">
      <c r="A136" s="12"/>
      <c r="B136" s="210"/>
      <c r="C136" s="211"/>
      <c r="D136" s="212" t="s">
        <v>70</v>
      </c>
      <c r="E136" s="224" t="s">
        <v>79</v>
      </c>
      <c r="F136" s="224" t="s">
        <v>155</v>
      </c>
      <c r="G136" s="211"/>
      <c r="H136" s="211"/>
      <c r="I136" s="214"/>
      <c r="J136" s="225">
        <f>BK136</f>
        <v>0</v>
      </c>
      <c r="K136" s="211"/>
      <c r="L136" s="216"/>
      <c r="M136" s="217"/>
      <c r="N136" s="218"/>
      <c r="O136" s="218"/>
      <c r="P136" s="219">
        <f>SUM(P137:P149)</f>
        <v>0</v>
      </c>
      <c r="Q136" s="218"/>
      <c r="R136" s="219">
        <f>SUM(R137:R149)</f>
        <v>0</v>
      </c>
      <c r="S136" s="218"/>
      <c r="T136" s="220">
        <f>SUM(T137:T149)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1" t="s">
        <v>79</v>
      </c>
      <c r="AT136" s="222" t="s">
        <v>70</v>
      </c>
      <c r="AU136" s="222" t="s">
        <v>79</v>
      </c>
      <c r="AY136" s="221" t="s">
        <v>154</v>
      </c>
      <c r="BK136" s="223">
        <f>SUM(BK137:BK149)</f>
        <v>0</v>
      </c>
    </row>
    <row r="137" s="2" customFormat="1" ht="24.15" customHeight="1">
      <c r="A137" s="35"/>
      <c r="B137" s="36"/>
      <c r="C137" s="226" t="s">
        <v>79</v>
      </c>
      <c r="D137" s="226" t="s">
        <v>156</v>
      </c>
      <c r="E137" s="227" t="s">
        <v>1431</v>
      </c>
      <c r="F137" s="228" t="s">
        <v>1432</v>
      </c>
      <c r="G137" s="229" t="s">
        <v>159</v>
      </c>
      <c r="H137" s="230">
        <v>1.1499999999999999</v>
      </c>
      <c r="I137" s="231"/>
      <c r="J137" s="230">
        <f>ROUND(I137*H137,3)</f>
        <v>0</v>
      </c>
      <c r="K137" s="232"/>
      <c r="L137" s="41"/>
      <c r="M137" s="233" t="s">
        <v>1</v>
      </c>
      <c r="N137" s="234" t="s">
        <v>37</v>
      </c>
      <c r="O137" s="94"/>
      <c r="P137" s="235">
        <f>O137*H137</f>
        <v>0</v>
      </c>
      <c r="Q137" s="235">
        <v>0</v>
      </c>
      <c r="R137" s="235">
        <f>Q137*H137</f>
        <v>0</v>
      </c>
      <c r="S137" s="235">
        <v>0</v>
      </c>
      <c r="T137" s="236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7" t="s">
        <v>160</v>
      </c>
      <c r="AT137" s="237" t="s">
        <v>156</v>
      </c>
      <c r="AU137" s="237" t="s">
        <v>161</v>
      </c>
      <c r="AY137" s="14" t="s">
        <v>154</v>
      </c>
      <c r="BE137" s="238">
        <f>IF(N137="základná",J137,0)</f>
        <v>0</v>
      </c>
      <c r="BF137" s="238">
        <f>IF(N137="znížená",J137,0)</f>
        <v>0</v>
      </c>
      <c r="BG137" s="238">
        <f>IF(N137="zákl. prenesená",J137,0)</f>
        <v>0</v>
      </c>
      <c r="BH137" s="238">
        <f>IF(N137="zníž. prenesená",J137,0)</f>
        <v>0</v>
      </c>
      <c r="BI137" s="238">
        <f>IF(N137="nulová",J137,0)</f>
        <v>0</v>
      </c>
      <c r="BJ137" s="14" t="s">
        <v>161</v>
      </c>
      <c r="BK137" s="239">
        <f>ROUND(I137*H137,3)</f>
        <v>0</v>
      </c>
      <c r="BL137" s="14" t="s">
        <v>160</v>
      </c>
      <c r="BM137" s="237" t="s">
        <v>161</v>
      </c>
    </row>
    <row r="138" s="2" customFormat="1" ht="24.15" customHeight="1">
      <c r="A138" s="35"/>
      <c r="B138" s="36"/>
      <c r="C138" s="226" t="s">
        <v>161</v>
      </c>
      <c r="D138" s="226" t="s">
        <v>156</v>
      </c>
      <c r="E138" s="227" t="s">
        <v>1433</v>
      </c>
      <c r="F138" s="228" t="s">
        <v>1434</v>
      </c>
      <c r="G138" s="229" t="s">
        <v>159</v>
      </c>
      <c r="H138" s="230">
        <v>1.1499999999999999</v>
      </c>
      <c r="I138" s="231"/>
      <c r="J138" s="230">
        <f>ROUND(I138*H138,3)</f>
        <v>0</v>
      </c>
      <c r="K138" s="232"/>
      <c r="L138" s="41"/>
      <c r="M138" s="233" t="s">
        <v>1</v>
      </c>
      <c r="N138" s="234" t="s">
        <v>37</v>
      </c>
      <c r="O138" s="94"/>
      <c r="P138" s="235">
        <f>O138*H138</f>
        <v>0</v>
      </c>
      <c r="Q138" s="235">
        <v>0</v>
      </c>
      <c r="R138" s="235">
        <f>Q138*H138</f>
        <v>0</v>
      </c>
      <c r="S138" s="235">
        <v>0</v>
      </c>
      <c r="T138" s="236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7" t="s">
        <v>160</v>
      </c>
      <c r="AT138" s="237" t="s">
        <v>156</v>
      </c>
      <c r="AU138" s="237" t="s">
        <v>161</v>
      </c>
      <c r="AY138" s="14" t="s">
        <v>154</v>
      </c>
      <c r="BE138" s="238">
        <f>IF(N138="základná",J138,0)</f>
        <v>0</v>
      </c>
      <c r="BF138" s="238">
        <f>IF(N138="znížená",J138,0)</f>
        <v>0</v>
      </c>
      <c r="BG138" s="238">
        <f>IF(N138="zákl. prenesená",J138,0)</f>
        <v>0</v>
      </c>
      <c r="BH138" s="238">
        <f>IF(N138="zníž. prenesená",J138,0)</f>
        <v>0</v>
      </c>
      <c r="BI138" s="238">
        <f>IF(N138="nulová",J138,0)</f>
        <v>0</v>
      </c>
      <c r="BJ138" s="14" t="s">
        <v>161</v>
      </c>
      <c r="BK138" s="239">
        <f>ROUND(I138*H138,3)</f>
        <v>0</v>
      </c>
      <c r="BL138" s="14" t="s">
        <v>160</v>
      </c>
      <c r="BM138" s="237" t="s">
        <v>160</v>
      </c>
    </row>
    <row r="139" s="2" customFormat="1" ht="24.15" customHeight="1">
      <c r="A139" s="35"/>
      <c r="B139" s="36"/>
      <c r="C139" s="226" t="s">
        <v>164</v>
      </c>
      <c r="D139" s="226" t="s">
        <v>156</v>
      </c>
      <c r="E139" s="227" t="s">
        <v>1435</v>
      </c>
      <c r="F139" s="228" t="s">
        <v>1436</v>
      </c>
      <c r="G139" s="229" t="s">
        <v>159</v>
      </c>
      <c r="H139" s="230">
        <v>85.816000000000002</v>
      </c>
      <c r="I139" s="231"/>
      <c r="J139" s="230">
        <f>ROUND(I139*H139,3)</f>
        <v>0</v>
      </c>
      <c r="K139" s="232"/>
      <c r="L139" s="41"/>
      <c r="M139" s="233" t="s">
        <v>1</v>
      </c>
      <c r="N139" s="234" t="s">
        <v>37</v>
      </c>
      <c r="O139" s="94"/>
      <c r="P139" s="235">
        <f>O139*H139</f>
        <v>0</v>
      </c>
      <c r="Q139" s="235">
        <v>0</v>
      </c>
      <c r="R139" s="235">
        <f>Q139*H139</f>
        <v>0</v>
      </c>
      <c r="S139" s="235">
        <v>0</v>
      </c>
      <c r="T139" s="236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7" t="s">
        <v>160</v>
      </c>
      <c r="AT139" s="237" t="s">
        <v>156</v>
      </c>
      <c r="AU139" s="237" t="s">
        <v>161</v>
      </c>
      <c r="AY139" s="14" t="s">
        <v>154</v>
      </c>
      <c r="BE139" s="238">
        <f>IF(N139="základná",J139,0)</f>
        <v>0</v>
      </c>
      <c r="BF139" s="238">
        <f>IF(N139="znížená",J139,0)</f>
        <v>0</v>
      </c>
      <c r="BG139" s="238">
        <f>IF(N139="zákl. prenesená",J139,0)</f>
        <v>0</v>
      </c>
      <c r="BH139" s="238">
        <f>IF(N139="zníž. prenesená",J139,0)</f>
        <v>0</v>
      </c>
      <c r="BI139" s="238">
        <f>IF(N139="nulová",J139,0)</f>
        <v>0</v>
      </c>
      <c r="BJ139" s="14" t="s">
        <v>161</v>
      </c>
      <c r="BK139" s="239">
        <f>ROUND(I139*H139,3)</f>
        <v>0</v>
      </c>
      <c r="BL139" s="14" t="s">
        <v>160</v>
      </c>
      <c r="BM139" s="237" t="s">
        <v>168</v>
      </c>
    </row>
    <row r="140" s="2" customFormat="1" ht="24.15" customHeight="1">
      <c r="A140" s="35"/>
      <c r="B140" s="36"/>
      <c r="C140" s="226" t="s">
        <v>160</v>
      </c>
      <c r="D140" s="226" t="s">
        <v>156</v>
      </c>
      <c r="E140" s="227" t="s">
        <v>1437</v>
      </c>
      <c r="F140" s="228" t="s">
        <v>163</v>
      </c>
      <c r="G140" s="229" t="s">
        <v>159</v>
      </c>
      <c r="H140" s="230">
        <v>85.816000000000002</v>
      </c>
      <c r="I140" s="231"/>
      <c r="J140" s="230">
        <f>ROUND(I140*H140,3)</f>
        <v>0</v>
      </c>
      <c r="K140" s="232"/>
      <c r="L140" s="41"/>
      <c r="M140" s="233" t="s">
        <v>1</v>
      </c>
      <c r="N140" s="234" t="s">
        <v>37</v>
      </c>
      <c r="O140" s="94"/>
      <c r="P140" s="235">
        <f>O140*H140</f>
        <v>0</v>
      </c>
      <c r="Q140" s="235">
        <v>0</v>
      </c>
      <c r="R140" s="235">
        <f>Q140*H140</f>
        <v>0</v>
      </c>
      <c r="S140" s="235">
        <v>0</v>
      </c>
      <c r="T140" s="236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7" t="s">
        <v>160</v>
      </c>
      <c r="AT140" s="237" t="s">
        <v>156</v>
      </c>
      <c r="AU140" s="237" t="s">
        <v>161</v>
      </c>
      <c r="AY140" s="14" t="s">
        <v>154</v>
      </c>
      <c r="BE140" s="238">
        <f>IF(N140="základná",J140,0)</f>
        <v>0</v>
      </c>
      <c r="BF140" s="238">
        <f>IF(N140="znížená",J140,0)</f>
        <v>0</v>
      </c>
      <c r="BG140" s="238">
        <f>IF(N140="zákl. prenesená",J140,0)</f>
        <v>0</v>
      </c>
      <c r="BH140" s="238">
        <f>IF(N140="zníž. prenesená",J140,0)</f>
        <v>0</v>
      </c>
      <c r="BI140" s="238">
        <f>IF(N140="nulová",J140,0)</f>
        <v>0</v>
      </c>
      <c r="BJ140" s="14" t="s">
        <v>161</v>
      </c>
      <c r="BK140" s="239">
        <f>ROUND(I140*H140,3)</f>
        <v>0</v>
      </c>
      <c r="BL140" s="14" t="s">
        <v>160</v>
      </c>
      <c r="BM140" s="237" t="s">
        <v>171</v>
      </c>
    </row>
    <row r="141" s="2" customFormat="1" ht="24.15" customHeight="1">
      <c r="A141" s="35"/>
      <c r="B141" s="36"/>
      <c r="C141" s="226" t="s">
        <v>172</v>
      </c>
      <c r="D141" s="226" t="s">
        <v>156</v>
      </c>
      <c r="E141" s="227" t="s">
        <v>1438</v>
      </c>
      <c r="F141" s="228" t="s">
        <v>1439</v>
      </c>
      <c r="G141" s="229" t="s">
        <v>167</v>
      </c>
      <c r="H141" s="230">
        <v>310.82999999999998</v>
      </c>
      <c r="I141" s="231"/>
      <c r="J141" s="230">
        <f>ROUND(I141*H141,3)</f>
        <v>0</v>
      </c>
      <c r="K141" s="232"/>
      <c r="L141" s="41"/>
      <c r="M141" s="233" t="s">
        <v>1</v>
      </c>
      <c r="N141" s="234" t="s">
        <v>37</v>
      </c>
      <c r="O141" s="94"/>
      <c r="P141" s="235">
        <f>O141*H141</f>
        <v>0</v>
      </c>
      <c r="Q141" s="235">
        <v>0</v>
      </c>
      <c r="R141" s="235">
        <f>Q141*H141</f>
        <v>0</v>
      </c>
      <c r="S141" s="235">
        <v>0</v>
      </c>
      <c r="T141" s="236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7" t="s">
        <v>160</v>
      </c>
      <c r="AT141" s="237" t="s">
        <v>156</v>
      </c>
      <c r="AU141" s="237" t="s">
        <v>161</v>
      </c>
      <c r="AY141" s="14" t="s">
        <v>154</v>
      </c>
      <c r="BE141" s="238">
        <f>IF(N141="základná",J141,0)</f>
        <v>0</v>
      </c>
      <c r="BF141" s="238">
        <f>IF(N141="znížená",J141,0)</f>
        <v>0</v>
      </c>
      <c r="BG141" s="238">
        <f>IF(N141="zákl. prenesená",J141,0)</f>
        <v>0</v>
      </c>
      <c r="BH141" s="238">
        <f>IF(N141="zníž. prenesená",J141,0)</f>
        <v>0</v>
      </c>
      <c r="BI141" s="238">
        <f>IF(N141="nulová",J141,0)</f>
        <v>0</v>
      </c>
      <c r="BJ141" s="14" t="s">
        <v>161</v>
      </c>
      <c r="BK141" s="239">
        <f>ROUND(I141*H141,3)</f>
        <v>0</v>
      </c>
      <c r="BL141" s="14" t="s">
        <v>160</v>
      </c>
      <c r="BM141" s="237" t="s">
        <v>112</v>
      </c>
    </row>
    <row r="142" s="2" customFormat="1" ht="24.15" customHeight="1">
      <c r="A142" s="35"/>
      <c r="B142" s="36"/>
      <c r="C142" s="226" t="s">
        <v>168</v>
      </c>
      <c r="D142" s="226" t="s">
        <v>156</v>
      </c>
      <c r="E142" s="227" t="s">
        <v>1440</v>
      </c>
      <c r="F142" s="228" t="s">
        <v>1441</v>
      </c>
      <c r="G142" s="229" t="s">
        <v>167</v>
      </c>
      <c r="H142" s="230">
        <v>310.82999999999998</v>
      </c>
      <c r="I142" s="231"/>
      <c r="J142" s="230">
        <f>ROUND(I142*H142,3)</f>
        <v>0</v>
      </c>
      <c r="K142" s="232"/>
      <c r="L142" s="41"/>
      <c r="M142" s="233" t="s">
        <v>1</v>
      </c>
      <c r="N142" s="234" t="s">
        <v>37</v>
      </c>
      <c r="O142" s="94"/>
      <c r="P142" s="235">
        <f>O142*H142</f>
        <v>0</v>
      </c>
      <c r="Q142" s="235">
        <v>0</v>
      </c>
      <c r="R142" s="235">
        <f>Q142*H142</f>
        <v>0</v>
      </c>
      <c r="S142" s="235">
        <v>0</v>
      </c>
      <c r="T142" s="236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7" t="s">
        <v>160</v>
      </c>
      <c r="AT142" s="237" t="s">
        <v>156</v>
      </c>
      <c r="AU142" s="237" t="s">
        <v>161</v>
      </c>
      <c r="AY142" s="14" t="s">
        <v>154</v>
      </c>
      <c r="BE142" s="238">
        <f>IF(N142="základná",J142,0)</f>
        <v>0</v>
      </c>
      <c r="BF142" s="238">
        <f>IF(N142="znížená",J142,0)</f>
        <v>0</v>
      </c>
      <c r="BG142" s="238">
        <f>IF(N142="zákl. prenesená",J142,0)</f>
        <v>0</v>
      </c>
      <c r="BH142" s="238">
        <f>IF(N142="zníž. prenesená",J142,0)</f>
        <v>0</v>
      </c>
      <c r="BI142" s="238">
        <f>IF(N142="nulová",J142,0)</f>
        <v>0</v>
      </c>
      <c r="BJ142" s="14" t="s">
        <v>161</v>
      </c>
      <c r="BK142" s="239">
        <f>ROUND(I142*H142,3)</f>
        <v>0</v>
      </c>
      <c r="BL142" s="14" t="s">
        <v>160</v>
      </c>
      <c r="BM142" s="237" t="s">
        <v>177</v>
      </c>
    </row>
    <row r="143" s="2" customFormat="1" ht="33" customHeight="1">
      <c r="A143" s="35"/>
      <c r="B143" s="36"/>
      <c r="C143" s="226" t="s">
        <v>178</v>
      </c>
      <c r="D143" s="226" t="s">
        <v>156</v>
      </c>
      <c r="E143" s="227" t="s">
        <v>1442</v>
      </c>
      <c r="F143" s="228" t="s">
        <v>1443</v>
      </c>
      <c r="G143" s="229" t="s">
        <v>159</v>
      </c>
      <c r="H143" s="230">
        <v>37.642000000000003</v>
      </c>
      <c r="I143" s="231"/>
      <c r="J143" s="230">
        <f>ROUND(I143*H143,3)</f>
        <v>0</v>
      </c>
      <c r="K143" s="232"/>
      <c r="L143" s="41"/>
      <c r="M143" s="233" t="s">
        <v>1</v>
      </c>
      <c r="N143" s="234" t="s">
        <v>37</v>
      </c>
      <c r="O143" s="94"/>
      <c r="P143" s="235">
        <f>O143*H143</f>
        <v>0</v>
      </c>
      <c r="Q143" s="235">
        <v>0</v>
      </c>
      <c r="R143" s="235">
        <f>Q143*H143</f>
        <v>0</v>
      </c>
      <c r="S143" s="235">
        <v>0</v>
      </c>
      <c r="T143" s="236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7" t="s">
        <v>160</v>
      </c>
      <c r="AT143" s="237" t="s">
        <v>156</v>
      </c>
      <c r="AU143" s="237" t="s">
        <v>161</v>
      </c>
      <c r="AY143" s="14" t="s">
        <v>154</v>
      </c>
      <c r="BE143" s="238">
        <f>IF(N143="základná",J143,0)</f>
        <v>0</v>
      </c>
      <c r="BF143" s="238">
        <f>IF(N143="znížená",J143,0)</f>
        <v>0</v>
      </c>
      <c r="BG143" s="238">
        <f>IF(N143="zákl. prenesená",J143,0)</f>
        <v>0</v>
      </c>
      <c r="BH143" s="238">
        <f>IF(N143="zníž. prenesená",J143,0)</f>
        <v>0</v>
      </c>
      <c r="BI143" s="238">
        <f>IF(N143="nulová",J143,0)</f>
        <v>0</v>
      </c>
      <c r="BJ143" s="14" t="s">
        <v>161</v>
      </c>
      <c r="BK143" s="239">
        <f>ROUND(I143*H143,3)</f>
        <v>0</v>
      </c>
      <c r="BL143" s="14" t="s">
        <v>160</v>
      </c>
      <c r="BM143" s="237" t="s">
        <v>181</v>
      </c>
    </row>
    <row r="144" s="2" customFormat="1" ht="37.8" customHeight="1">
      <c r="A144" s="35"/>
      <c r="B144" s="36"/>
      <c r="C144" s="226" t="s">
        <v>171</v>
      </c>
      <c r="D144" s="226" t="s">
        <v>156</v>
      </c>
      <c r="E144" s="227" t="s">
        <v>1444</v>
      </c>
      <c r="F144" s="228" t="s">
        <v>1445</v>
      </c>
      <c r="G144" s="229" t="s">
        <v>159</v>
      </c>
      <c r="H144" s="230">
        <v>112.926</v>
      </c>
      <c r="I144" s="231"/>
      <c r="J144" s="230">
        <f>ROUND(I144*H144,3)</f>
        <v>0</v>
      </c>
      <c r="K144" s="232"/>
      <c r="L144" s="41"/>
      <c r="M144" s="233" t="s">
        <v>1</v>
      </c>
      <c r="N144" s="234" t="s">
        <v>37</v>
      </c>
      <c r="O144" s="94"/>
      <c r="P144" s="235">
        <f>O144*H144</f>
        <v>0</v>
      </c>
      <c r="Q144" s="235">
        <v>0</v>
      </c>
      <c r="R144" s="235">
        <f>Q144*H144</f>
        <v>0</v>
      </c>
      <c r="S144" s="235">
        <v>0</v>
      </c>
      <c r="T144" s="236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7" t="s">
        <v>160</v>
      </c>
      <c r="AT144" s="237" t="s">
        <v>156</v>
      </c>
      <c r="AU144" s="237" t="s">
        <v>161</v>
      </c>
      <c r="AY144" s="14" t="s">
        <v>154</v>
      </c>
      <c r="BE144" s="238">
        <f>IF(N144="základná",J144,0)</f>
        <v>0</v>
      </c>
      <c r="BF144" s="238">
        <f>IF(N144="znížená",J144,0)</f>
        <v>0</v>
      </c>
      <c r="BG144" s="238">
        <f>IF(N144="zákl. prenesená",J144,0)</f>
        <v>0</v>
      </c>
      <c r="BH144" s="238">
        <f>IF(N144="zníž. prenesená",J144,0)</f>
        <v>0</v>
      </c>
      <c r="BI144" s="238">
        <f>IF(N144="nulová",J144,0)</f>
        <v>0</v>
      </c>
      <c r="BJ144" s="14" t="s">
        <v>161</v>
      </c>
      <c r="BK144" s="239">
        <f>ROUND(I144*H144,3)</f>
        <v>0</v>
      </c>
      <c r="BL144" s="14" t="s">
        <v>160</v>
      </c>
      <c r="BM144" s="237" t="s">
        <v>184</v>
      </c>
    </row>
    <row r="145" s="2" customFormat="1" ht="16.5" customHeight="1">
      <c r="A145" s="35"/>
      <c r="B145" s="36"/>
      <c r="C145" s="226" t="s">
        <v>185</v>
      </c>
      <c r="D145" s="226" t="s">
        <v>156</v>
      </c>
      <c r="E145" s="227" t="s">
        <v>1446</v>
      </c>
      <c r="F145" s="228" t="s">
        <v>187</v>
      </c>
      <c r="G145" s="229" t="s">
        <v>159</v>
      </c>
      <c r="H145" s="230">
        <v>37.642000000000003</v>
      </c>
      <c r="I145" s="231"/>
      <c r="J145" s="230">
        <f>ROUND(I145*H145,3)</f>
        <v>0</v>
      </c>
      <c r="K145" s="232"/>
      <c r="L145" s="41"/>
      <c r="M145" s="233" t="s">
        <v>1</v>
      </c>
      <c r="N145" s="234" t="s">
        <v>37</v>
      </c>
      <c r="O145" s="94"/>
      <c r="P145" s="235">
        <f>O145*H145</f>
        <v>0</v>
      </c>
      <c r="Q145" s="235">
        <v>0</v>
      </c>
      <c r="R145" s="235">
        <f>Q145*H145</f>
        <v>0</v>
      </c>
      <c r="S145" s="235">
        <v>0</v>
      </c>
      <c r="T145" s="236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7" t="s">
        <v>160</v>
      </c>
      <c r="AT145" s="237" t="s">
        <v>156</v>
      </c>
      <c r="AU145" s="237" t="s">
        <v>161</v>
      </c>
      <c r="AY145" s="14" t="s">
        <v>154</v>
      </c>
      <c r="BE145" s="238">
        <f>IF(N145="základná",J145,0)</f>
        <v>0</v>
      </c>
      <c r="BF145" s="238">
        <f>IF(N145="znížená",J145,0)</f>
        <v>0</v>
      </c>
      <c r="BG145" s="238">
        <f>IF(N145="zákl. prenesená",J145,0)</f>
        <v>0</v>
      </c>
      <c r="BH145" s="238">
        <f>IF(N145="zníž. prenesená",J145,0)</f>
        <v>0</v>
      </c>
      <c r="BI145" s="238">
        <f>IF(N145="nulová",J145,0)</f>
        <v>0</v>
      </c>
      <c r="BJ145" s="14" t="s">
        <v>161</v>
      </c>
      <c r="BK145" s="239">
        <f>ROUND(I145*H145,3)</f>
        <v>0</v>
      </c>
      <c r="BL145" s="14" t="s">
        <v>160</v>
      </c>
      <c r="BM145" s="237" t="s">
        <v>188</v>
      </c>
    </row>
    <row r="146" s="2" customFormat="1" ht="24.15" customHeight="1">
      <c r="A146" s="35"/>
      <c r="B146" s="36"/>
      <c r="C146" s="226" t="s">
        <v>112</v>
      </c>
      <c r="D146" s="226" t="s">
        <v>156</v>
      </c>
      <c r="E146" s="227" t="s">
        <v>1447</v>
      </c>
      <c r="F146" s="228" t="s">
        <v>190</v>
      </c>
      <c r="G146" s="229" t="s">
        <v>191</v>
      </c>
      <c r="H146" s="230">
        <v>71.519999999999996</v>
      </c>
      <c r="I146" s="231"/>
      <c r="J146" s="230">
        <f>ROUND(I146*H146,3)</f>
        <v>0</v>
      </c>
      <c r="K146" s="232"/>
      <c r="L146" s="41"/>
      <c r="M146" s="233" t="s">
        <v>1</v>
      </c>
      <c r="N146" s="234" t="s">
        <v>37</v>
      </c>
      <c r="O146" s="94"/>
      <c r="P146" s="235">
        <f>O146*H146</f>
        <v>0</v>
      </c>
      <c r="Q146" s="235">
        <v>0</v>
      </c>
      <c r="R146" s="235">
        <f>Q146*H146</f>
        <v>0</v>
      </c>
      <c r="S146" s="235">
        <v>0</v>
      </c>
      <c r="T146" s="236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7" t="s">
        <v>160</v>
      </c>
      <c r="AT146" s="237" t="s">
        <v>156</v>
      </c>
      <c r="AU146" s="237" t="s">
        <v>161</v>
      </c>
      <c r="AY146" s="14" t="s">
        <v>154</v>
      </c>
      <c r="BE146" s="238">
        <f>IF(N146="základná",J146,0)</f>
        <v>0</v>
      </c>
      <c r="BF146" s="238">
        <f>IF(N146="znížená",J146,0)</f>
        <v>0</v>
      </c>
      <c r="BG146" s="238">
        <f>IF(N146="zákl. prenesená",J146,0)</f>
        <v>0</v>
      </c>
      <c r="BH146" s="238">
        <f>IF(N146="zníž. prenesená",J146,0)</f>
        <v>0</v>
      </c>
      <c r="BI146" s="238">
        <f>IF(N146="nulová",J146,0)</f>
        <v>0</v>
      </c>
      <c r="BJ146" s="14" t="s">
        <v>161</v>
      </c>
      <c r="BK146" s="239">
        <f>ROUND(I146*H146,3)</f>
        <v>0</v>
      </c>
      <c r="BL146" s="14" t="s">
        <v>160</v>
      </c>
      <c r="BM146" s="237" t="s">
        <v>7</v>
      </c>
    </row>
    <row r="147" s="2" customFormat="1" ht="24.15" customHeight="1">
      <c r="A147" s="35"/>
      <c r="B147" s="36"/>
      <c r="C147" s="226" t="s">
        <v>115</v>
      </c>
      <c r="D147" s="226" t="s">
        <v>156</v>
      </c>
      <c r="E147" s="227" t="s">
        <v>1448</v>
      </c>
      <c r="F147" s="228" t="s">
        <v>1449</v>
      </c>
      <c r="G147" s="229" t="s">
        <v>159</v>
      </c>
      <c r="H147" s="230">
        <v>49.323999999999998</v>
      </c>
      <c r="I147" s="231"/>
      <c r="J147" s="230">
        <f>ROUND(I147*H147,3)</f>
        <v>0</v>
      </c>
      <c r="K147" s="232"/>
      <c r="L147" s="41"/>
      <c r="M147" s="233" t="s">
        <v>1</v>
      </c>
      <c r="N147" s="234" t="s">
        <v>37</v>
      </c>
      <c r="O147" s="94"/>
      <c r="P147" s="235">
        <f>O147*H147</f>
        <v>0</v>
      </c>
      <c r="Q147" s="235">
        <v>0</v>
      </c>
      <c r="R147" s="235">
        <f>Q147*H147</f>
        <v>0</v>
      </c>
      <c r="S147" s="235">
        <v>0</v>
      </c>
      <c r="T147" s="236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7" t="s">
        <v>160</v>
      </c>
      <c r="AT147" s="237" t="s">
        <v>156</v>
      </c>
      <c r="AU147" s="237" t="s">
        <v>161</v>
      </c>
      <c r="AY147" s="14" t="s">
        <v>154</v>
      </c>
      <c r="BE147" s="238">
        <f>IF(N147="základná",J147,0)</f>
        <v>0</v>
      </c>
      <c r="BF147" s="238">
        <f>IF(N147="znížená",J147,0)</f>
        <v>0</v>
      </c>
      <c r="BG147" s="238">
        <f>IF(N147="zákl. prenesená",J147,0)</f>
        <v>0</v>
      </c>
      <c r="BH147" s="238">
        <f>IF(N147="zníž. prenesená",J147,0)</f>
        <v>0</v>
      </c>
      <c r="BI147" s="238">
        <f>IF(N147="nulová",J147,0)</f>
        <v>0</v>
      </c>
      <c r="BJ147" s="14" t="s">
        <v>161</v>
      </c>
      <c r="BK147" s="239">
        <f>ROUND(I147*H147,3)</f>
        <v>0</v>
      </c>
      <c r="BL147" s="14" t="s">
        <v>160</v>
      </c>
      <c r="BM147" s="237" t="s">
        <v>194</v>
      </c>
    </row>
    <row r="148" s="2" customFormat="1" ht="24.15" customHeight="1">
      <c r="A148" s="35"/>
      <c r="B148" s="36"/>
      <c r="C148" s="226" t="s">
        <v>177</v>
      </c>
      <c r="D148" s="226" t="s">
        <v>156</v>
      </c>
      <c r="E148" s="227" t="s">
        <v>1450</v>
      </c>
      <c r="F148" s="228" t="s">
        <v>1451</v>
      </c>
      <c r="G148" s="229" t="s">
        <v>159</v>
      </c>
      <c r="H148" s="230">
        <v>26.256</v>
      </c>
      <c r="I148" s="231"/>
      <c r="J148" s="230">
        <f>ROUND(I148*H148,3)</f>
        <v>0</v>
      </c>
      <c r="K148" s="232"/>
      <c r="L148" s="41"/>
      <c r="M148" s="233" t="s">
        <v>1</v>
      </c>
      <c r="N148" s="234" t="s">
        <v>37</v>
      </c>
      <c r="O148" s="94"/>
      <c r="P148" s="235">
        <f>O148*H148</f>
        <v>0</v>
      </c>
      <c r="Q148" s="235">
        <v>0</v>
      </c>
      <c r="R148" s="235">
        <f>Q148*H148</f>
        <v>0</v>
      </c>
      <c r="S148" s="235">
        <v>0</v>
      </c>
      <c r="T148" s="236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7" t="s">
        <v>160</v>
      </c>
      <c r="AT148" s="237" t="s">
        <v>156</v>
      </c>
      <c r="AU148" s="237" t="s">
        <v>161</v>
      </c>
      <c r="AY148" s="14" t="s">
        <v>154</v>
      </c>
      <c r="BE148" s="238">
        <f>IF(N148="základná",J148,0)</f>
        <v>0</v>
      </c>
      <c r="BF148" s="238">
        <f>IF(N148="znížená",J148,0)</f>
        <v>0</v>
      </c>
      <c r="BG148" s="238">
        <f>IF(N148="zákl. prenesená",J148,0)</f>
        <v>0</v>
      </c>
      <c r="BH148" s="238">
        <f>IF(N148="zníž. prenesená",J148,0)</f>
        <v>0</v>
      </c>
      <c r="BI148" s="238">
        <f>IF(N148="nulová",J148,0)</f>
        <v>0</v>
      </c>
      <c r="BJ148" s="14" t="s">
        <v>161</v>
      </c>
      <c r="BK148" s="239">
        <f>ROUND(I148*H148,3)</f>
        <v>0</v>
      </c>
      <c r="BL148" s="14" t="s">
        <v>160</v>
      </c>
      <c r="BM148" s="237" t="s">
        <v>198</v>
      </c>
    </row>
    <row r="149" s="2" customFormat="1" ht="16.5" customHeight="1">
      <c r="A149" s="35"/>
      <c r="B149" s="36"/>
      <c r="C149" s="240" t="s">
        <v>200</v>
      </c>
      <c r="D149" s="240" t="s">
        <v>195</v>
      </c>
      <c r="E149" s="241" t="s">
        <v>1452</v>
      </c>
      <c r="F149" s="242" t="s">
        <v>1453</v>
      </c>
      <c r="G149" s="243" t="s">
        <v>191</v>
      </c>
      <c r="H149" s="244">
        <v>49.886000000000003</v>
      </c>
      <c r="I149" s="245"/>
      <c r="J149" s="244">
        <f>ROUND(I149*H149,3)</f>
        <v>0</v>
      </c>
      <c r="K149" s="246"/>
      <c r="L149" s="247"/>
      <c r="M149" s="248" t="s">
        <v>1</v>
      </c>
      <c r="N149" s="249" t="s">
        <v>37</v>
      </c>
      <c r="O149" s="94"/>
      <c r="P149" s="235">
        <f>O149*H149</f>
        <v>0</v>
      </c>
      <c r="Q149" s="235">
        <v>0</v>
      </c>
      <c r="R149" s="235">
        <f>Q149*H149</f>
        <v>0</v>
      </c>
      <c r="S149" s="235">
        <v>0</v>
      </c>
      <c r="T149" s="236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7" t="s">
        <v>171</v>
      </c>
      <c r="AT149" s="237" t="s">
        <v>195</v>
      </c>
      <c r="AU149" s="237" t="s">
        <v>161</v>
      </c>
      <c r="AY149" s="14" t="s">
        <v>154</v>
      </c>
      <c r="BE149" s="238">
        <f>IF(N149="základná",J149,0)</f>
        <v>0</v>
      </c>
      <c r="BF149" s="238">
        <f>IF(N149="znížená",J149,0)</f>
        <v>0</v>
      </c>
      <c r="BG149" s="238">
        <f>IF(N149="zákl. prenesená",J149,0)</f>
        <v>0</v>
      </c>
      <c r="BH149" s="238">
        <f>IF(N149="zníž. prenesená",J149,0)</f>
        <v>0</v>
      </c>
      <c r="BI149" s="238">
        <f>IF(N149="nulová",J149,0)</f>
        <v>0</v>
      </c>
      <c r="BJ149" s="14" t="s">
        <v>161</v>
      </c>
      <c r="BK149" s="239">
        <f>ROUND(I149*H149,3)</f>
        <v>0</v>
      </c>
      <c r="BL149" s="14" t="s">
        <v>160</v>
      </c>
      <c r="BM149" s="237" t="s">
        <v>203</v>
      </c>
    </row>
    <row r="150" s="12" customFormat="1" ht="22.8" customHeight="1">
      <c r="A150" s="12"/>
      <c r="B150" s="210"/>
      <c r="C150" s="211"/>
      <c r="D150" s="212" t="s">
        <v>70</v>
      </c>
      <c r="E150" s="224" t="s">
        <v>161</v>
      </c>
      <c r="F150" s="224" t="s">
        <v>500</v>
      </c>
      <c r="G150" s="211"/>
      <c r="H150" s="211"/>
      <c r="I150" s="214"/>
      <c r="J150" s="225">
        <f>BK150</f>
        <v>0</v>
      </c>
      <c r="K150" s="211"/>
      <c r="L150" s="216"/>
      <c r="M150" s="217"/>
      <c r="N150" s="218"/>
      <c r="O150" s="218"/>
      <c r="P150" s="219">
        <f>P151</f>
        <v>0</v>
      </c>
      <c r="Q150" s="218"/>
      <c r="R150" s="219">
        <f>R151</f>
        <v>0</v>
      </c>
      <c r="S150" s="218"/>
      <c r="T150" s="220">
        <f>T151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21" t="s">
        <v>79</v>
      </c>
      <c r="AT150" s="222" t="s">
        <v>70</v>
      </c>
      <c r="AU150" s="222" t="s">
        <v>79</v>
      </c>
      <c r="AY150" s="221" t="s">
        <v>154</v>
      </c>
      <c r="BK150" s="223">
        <f>BK151</f>
        <v>0</v>
      </c>
    </row>
    <row r="151" s="2" customFormat="1" ht="16.5" customHeight="1">
      <c r="A151" s="35"/>
      <c r="B151" s="36"/>
      <c r="C151" s="226" t="s">
        <v>181</v>
      </c>
      <c r="D151" s="226" t="s">
        <v>156</v>
      </c>
      <c r="E151" s="227" t="s">
        <v>1454</v>
      </c>
      <c r="F151" s="228" t="s">
        <v>1455</v>
      </c>
      <c r="G151" s="229" t="s">
        <v>159</v>
      </c>
      <c r="H151" s="230">
        <v>0.14999999999999999</v>
      </c>
      <c r="I151" s="231"/>
      <c r="J151" s="230">
        <f>ROUND(I151*H151,3)</f>
        <v>0</v>
      </c>
      <c r="K151" s="232"/>
      <c r="L151" s="41"/>
      <c r="M151" s="233" t="s">
        <v>1</v>
      </c>
      <c r="N151" s="234" t="s">
        <v>37</v>
      </c>
      <c r="O151" s="94"/>
      <c r="P151" s="235">
        <f>O151*H151</f>
        <v>0</v>
      </c>
      <c r="Q151" s="235">
        <v>0</v>
      </c>
      <c r="R151" s="235">
        <f>Q151*H151</f>
        <v>0</v>
      </c>
      <c r="S151" s="235">
        <v>0</v>
      </c>
      <c r="T151" s="236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7" t="s">
        <v>160</v>
      </c>
      <c r="AT151" s="237" t="s">
        <v>156</v>
      </c>
      <c r="AU151" s="237" t="s">
        <v>161</v>
      </c>
      <c r="AY151" s="14" t="s">
        <v>154</v>
      </c>
      <c r="BE151" s="238">
        <f>IF(N151="základná",J151,0)</f>
        <v>0</v>
      </c>
      <c r="BF151" s="238">
        <f>IF(N151="znížená",J151,0)</f>
        <v>0</v>
      </c>
      <c r="BG151" s="238">
        <f>IF(N151="zákl. prenesená",J151,0)</f>
        <v>0</v>
      </c>
      <c r="BH151" s="238">
        <f>IF(N151="zníž. prenesená",J151,0)</f>
        <v>0</v>
      </c>
      <c r="BI151" s="238">
        <f>IF(N151="nulová",J151,0)</f>
        <v>0</v>
      </c>
      <c r="BJ151" s="14" t="s">
        <v>161</v>
      </c>
      <c r="BK151" s="239">
        <f>ROUND(I151*H151,3)</f>
        <v>0</v>
      </c>
      <c r="BL151" s="14" t="s">
        <v>160</v>
      </c>
      <c r="BM151" s="237" t="s">
        <v>206</v>
      </c>
    </row>
    <row r="152" s="12" customFormat="1" ht="22.8" customHeight="1">
      <c r="A152" s="12"/>
      <c r="B152" s="210"/>
      <c r="C152" s="211"/>
      <c r="D152" s="212" t="s">
        <v>70</v>
      </c>
      <c r="E152" s="224" t="s">
        <v>164</v>
      </c>
      <c r="F152" s="224" t="s">
        <v>519</v>
      </c>
      <c r="G152" s="211"/>
      <c r="H152" s="211"/>
      <c r="I152" s="214"/>
      <c r="J152" s="225">
        <f>BK152</f>
        <v>0</v>
      </c>
      <c r="K152" s="211"/>
      <c r="L152" s="216"/>
      <c r="M152" s="217"/>
      <c r="N152" s="218"/>
      <c r="O152" s="218"/>
      <c r="P152" s="219">
        <f>P153</f>
        <v>0</v>
      </c>
      <c r="Q152" s="218"/>
      <c r="R152" s="219">
        <f>R153</f>
        <v>0</v>
      </c>
      <c r="S152" s="218"/>
      <c r="T152" s="220">
        <f>T153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21" t="s">
        <v>79</v>
      </c>
      <c r="AT152" s="222" t="s">
        <v>70</v>
      </c>
      <c r="AU152" s="222" t="s">
        <v>79</v>
      </c>
      <c r="AY152" s="221" t="s">
        <v>154</v>
      </c>
      <c r="BK152" s="223">
        <f>BK153</f>
        <v>0</v>
      </c>
    </row>
    <row r="153" s="2" customFormat="1" ht="24.15" customHeight="1">
      <c r="A153" s="35"/>
      <c r="B153" s="36"/>
      <c r="C153" s="226" t="s">
        <v>207</v>
      </c>
      <c r="D153" s="226" t="s">
        <v>156</v>
      </c>
      <c r="E153" s="227" t="s">
        <v>1456</v>
      </c>
      <c r="F153" s="228" t="s">
        <v>1457</v>
      </c>
      <c r="G153" s="229" t="s">
        <v>262</v>
      </c>
      <c r="H153" s="230">
        <v>1</v>
      </c>
      <c r="I153" s="231"/>
      <c r="J153" s="230">
        <f>ROUND(I153*H153,3)</f>
        <v>0</v>
      </c>
      <c r="K153" s="232"/>
      <c r="L153" s="41"/>
      <c r="M153" s="233" t="s">
        <v>1</v>
      </c>
      <c r="N153" s="234" t="s">
        <v>37</v>
      </c>
      <c r="O153" s="94"/>
      <c r="P153" s="235">
        <f>O153*H153</f>
        <v>0</v>
      </c>
      <c r="Q153" s="235">
        <v>0</v>
      </c>
      <c r="R153" s="235">
        <f>Q153*H153</f>
        <v>0</v>
      </c>
      <c r="S153" s="235">
        <v>0</v>
      </c>
      <c r="T153" s="236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7" t="s">
        <v>160</v>
      </c>
      <c r="AT153" s="237" t="s">
        <v>156</v>
      </c>
      <c r="AU153" s="237" t="s">
        <v>161</v>
      </c>
      <c r="AY153" s="14" t="s">
        <v>154</v>
      </c>
      <c r="BE153" s="238">
        <f>IF(N153="základná",J153,0)</f>
        <v>0</v>
      </c>
      <c r="BF153" s="238">
        <f>IF(N153="znížená",J153,0)</f>
        <v>0</v>
      </c>
      <c r="BG153" s="238">
        <f>IF(N153="zákl. prenesená",J153,0)</f>
        <v>0</v>
      </c>
      <c r="BH153" s="238">
        <f>IF(N153="zníž. prenesená",J153,0)</f>
        <v>0</v>
      </c>
      <c r="BI153" s="238">
        <f>IF(N153="nulová",J153,0)</f>
        <v>0</v>
      </c>
      <c r="BJ153" s="14" t="s">
        <v>161</v>
      </c>
      <c r="BK153" s="239">
        <f>ROUND(I153*H153,3)</f>
        <v>0</v>
      </c>
      <c r="BL153" s="14" t="s">
        <v>160</v>
      </c>
      <c r="BM153" s="237" t="s">
        <v>210</v>
      </c>
    </row>
    <row r="154" s="12" customFormat="1" ht="22.8" customHeight="1">
      <c r="A154" s="12"/>
      <c r="B154" s="210"/>
      <c r="C154" s="211"/>
      <c r="D154" s="212" t="s">
        <v>70</v>
      </c>
      <c r="E154" s="224" t="s">
        <v>160</v>
      </c>
      <c r="F154" s="224" t="s">
        <v>563</v>
      </c>
      <c r="G154" s="211"/>
      <c r="H154" s="211"/>
      <c r="I154" s="214"/>
      <c r="J154" s="225">
        <f>BK154</f>
        <v>0</v>
      </c>
      <c r="K154" s="211"/>
      <c r="L154" s="216"/>
      <c r="M154" s="217"/>
      <c r="N154" s="218"/>
      <c r="O154" s="218"/>
      <c r="P154" s="219">
        <f>P155</f>
        <v>0</v>
      </c>
      <c r="Q154" s="218"/>
      <c r="R154" s="219">
        <f>R155</f>
        <v>0</v>
      </c>
      <c r="S154" s="218"/>
      <c r="T154" s="220">
        <f>T155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21" t="s">
        <v>79</v>
      </c>
      <c r="AT154" s="222" t="s">
        <v>70</v>
      </c>
      <c r="AU154" s="222" t="s">
        <v>79</v>
      </c>
      <c r="AY154" s="221" t="s">
        <v>154</v>
      </c>
      <c r="BK154" s="223">
        <f>BK155</f>
        <v>0</v>
      </c>
    </row>
    <row r="155" s="2" customFormat="1" ht="37.8" customHeight="1">
      <c r="A155" s="35"/>
      <c r="B155" s="36"/>
      <c r="C155" s="226" t="s">
        <v>184</v>
      </c>
      <c r="D155" s="226" t="s">
        <v>156</v>
      </c>
      <c r="E155" s="227" t="s">
        <v>1458</v>
      </c>
      <c r="F155" s="228" t="s">
        <v>1459</v>
      </c>
      <c r="G155" s="229" t="s">
        <v>159</v>
      </c>
      <c r="H155" s="230">
        <v>10.236000000000001</v>
      </c>
      <c r="I155" s="231"/>
      <c r="J155" s="230">
        <f>ROUND(I155*H155,3)</f>
        <v>0</v>
      </c>
      <c r="K155" s="232"/>
      <c r="L155" s="41"/>
      <c r="M155" s="233" t="s">
        <v>1</v>
      </c>
      <c r="N155" s="234" t="s">
        <v>37</v>
      </c>
      <c r="O155" s="94"/>
      <c r="P155" s="235">
        <f>O155*H155</f>
        <v>0</v>
      </c>
      <c r="Q155" s="235">
        <v>0</v>
      </c>
      <c r="R155" s="235">
        <f>Q155*H155</f>
        <v>0</v>
      </c>
      <c r="S155" s="235">
        <v>0</v>
      </c>
      <c r="T155" s="236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7" t="s">
        <v>160</v>
      </c>
      <c r="AT155" s="237" t="s">
        <v>156</v>
      </c>
      <c r="AU155" s="237" t="s">
        <v>161</v>
      </c>
      <c r="AY155" s="14" t="s">
        <v>154</v>
      </c>
      <c r="BE155" s="238">
        <f>IF(N155="základná",J155,0)</f>
        <v>0</v>
      </c>
      <c r="BF155" s="238">
        <f>IF(N155="znížená",J155,0)</f>
        <v>0</v>
      </c>
      <c r="BG155" s="238">
        <f>IF(N155="zákl. prenesená",J155,0)</f>
        <v>0</v>
      </c>
      <c r="BH155" s="238">
        <f>IF(N155="zníž. prenesená",J155,0)</f>
        <v>0</v>
      </c>
      <c r="BI155" s="238">
        <f>IF(N155="nulová",J155,0)</f>
        <v>0</v>
      </c>
      <c r="BJ155" s="14" t="s">
        <v>161</v>
      </c>
      <c r="BK155" s="239">
        <f>ROUND(I155*H155,3)</f>
        <v>0</v>
      </c>
      <c r="BL155" s="14" t="s">
        <v>160</v>
      </c>
      <c r="BM155" s="237" t="s">
        <v>213</v>
      </c>
    </row>
    <row r="156" s="12" customFormat="1" ht="22.8" customHeight="1">
      <c r="A156" s="12"/>
      <c r="B156" s="210"/>
      <c r="C156" s="211"/>
      <c r="D156" s="212" t="s">
        <v>70</v>
      </c>
      <c r="E156" s="224" t="s">
        <v>168</v>
      </c>
      <c r="F156" s="224" t="s">
        <v>590</v>
      </c>
      <c r="G156" s="211"/>
      <c r="H156" s="211"/>
      <c r="I156" s="214"/>
      <c r="J156" s="225">
        <f>BK156</f>
        <v>0</v>
      </c>
      <c r="K156" s="211"/>
      <c r="L156" s="216"/>
      <c r="M156" s="217"/>
      <c r="N156" s="218"/>
      <c r="O156" s="218"/>
      <c r="P156" s="219">
        <f>SUM(P157:P158)</f>
        <v>0</v>
      </c>
      <c r="Q156" s="218"/>
      <c r="R156" s="219">
        <f>SUM(R157:R158)</f>
        <v>0</v>
      </c>
      <c r="S156" s="218"/>
      <c r="T156" s="220">
        <f>SUM(T157:T158)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21" t="s">
        <v>79</v>
      </c>
      <c r="AT156" s="222" t="s">
        <v>70</v>
      </c>
      <c r="AU156" s="222" t="s">
        <v>79</v>
      </c>
      <c r="AY156" s="221" t="s">
        <v>154</v>
      </c>
      <c r="BK156" s="223">
        <f>SUM(BK157:BK158)</f>
        <v>0</v>
      </c>
    </row>
    <row r="157" s="2" customFormat="1" ht="24.15" customHeight="1">
      <c r="A157" s="35"/>
      <c r="B157" s="36"/>
      <c r="C157" s="226" t="s">
        <v>214</v>
      </c>
      <c r="D157" s="226" t="s">
        <v>156</v>
      </c>
      <c r="E157" s="227" t="s">
        <v>1460</v>
      </c>
      <c r="F157" s="228" t="s">
        <v>1461</v>
      </c>
      <c r="G157" s="229" t="s">
        <v>167</v>
      </c>
      <c r="H157" s="230">
        <v>42.219999999999999</v>
      </c>
      <c r="I157" s="231"/>
      <c r="J157" s="230">
        <f>ROUND(I157*H157,3)</f>
        <v>0</v>
      </c>
      <c r="K157" s="232"/>
      <c r="L157" s="41"/>
      <c r="M157" s="233" t="s">
        <v>1</v>
      </c>
      <c r="N157" s="234" t="s">
        <v>37</v>
      </c>
      <c r="O157" s="94"/>
      <c r="P157" s="235">
        <f>O157*H157</f>
        <v>0</v>
      </c>
      <c r="Q157" s="235">
        <v>0</v>
      </c>
      <c r="R157" s="235">
        <f>Q157*H157</f>
        <v>0</v>
      </c>
      <c r="S157" s="235">
        <v>0</v>
      </c>
      <c r="T157" s="236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7" t="s">
        <v>160</v>
      </c>
      <c r="AT157" s="237" t="s">
        <v>156</v>
      </c>
      <c r="AU157" s="237" t="s">
        <v>161</v>
      </c>
      <c r="AY157" s="14" t="s">
        <v>154</v>
      </c>
      <c r="BE157" s="238">
        <f>IF(N157="základná",J157,0)</f>
        <v>0</v>
      </c>
      <c r="BF157" s="238">
        <f>IF(N157="znížená",J157,0)</f>
        <v>0</v>
      </c>
      <c r="BG157" s="238">
        <f>IF(N157="zákl. prenesená",J157,0)</f>
        <v>0</v>
      </c>
      <c r="BH157" s="238">
        <f>IF(N157="zníž. prenesená",J157,0)</f>
        <v>0</v>
      </c>
      <c r="BI157" s="238">
        <f>IF(N157="nulová",J157,0)</f>
        <v>0</v>
      </c>
      <c r="BJ157" s="14" t="s">
        <v>161</v>
      </c>
      <c r="BK157" s="239">
        <f>ROUND(I157*H157,3)</f>
        <v>0</v>
      </c>
      <c r="BL157" s="14" t="s">
        <v>160</v>
      </c>
      <c r="BM157" s="237" t="s">
        <v>217</v>
      </c>
    </row>
    <row r="158" s="2" customFormat="1" ht="24.15" customHeight="1">
      <c r="A158" s="35"/>
      <c r="B158" s="36"/>
      <c r="C158" s="226" t="s">
        <v>188</v>
      </c>
      <c r="D158" s="226" t="s">
        <v>156</v>
      </c>
      <c r="E158" s="227" t="s">
        <v>1462</v>
      </c>
      <c r="F158" s="228" t="s">
        <v>1463</v>
      </c>
      <c r="G158" s="229" t="s">
        <v>159</v>
      </c>
      <c r="H158" s="230">
        <v>17.059999999999999</v>
      </c>
      <c r="I158" s="231"/>
      <c r="J158" s="230">
        <f>ROUND(I158*H158,3)</f>
        <v>0</v>
      </c>
      <c r="K158" s="232"/>
      <c r="L158" s="41"/>
      <c r="M158" s="233" t="s">
        <v>1</v>
      </c>
      <c r="N158" s="234" t="s">
        <v>37</v>
      </c>
      <c r="O158" s="94"/>
      <c r="P158" s="235">
        <f>O158*H158</f>
        <v>0</v>
      </c>
      <c r="Q158" s="235">
        <v>0</v>
      </c>
      <c r="R158" s="235">
        <f>Q158*H158</f>
        <v>0</v>
      </c>
      <c r="S158" s="235">
        <v>0</v>
      </c>
      <c r="T158" s="236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7" t="s">
        <v>160</v>
      </c>
      <c r="AT158" s="237" t="s">
        <v>156</v>
      </c>
      <c r="AU158" s="237" t="s">
        <v>161</v>
      </c>
      <c r="AY158" s="14" t="s">
        <v>154</v>
      </c>
      <c r="BE158" s="238">
        <f>IF(N158="základná",J158,0)</f>
        <v>0</v>
      </c>
      <c r="BF158" s="238">
        <f>IF(N158="znížená",J158,0)</f>
        <v>0</v>
      </c>
      <c r="BG158" s="238">
        <f>IF(N158="zákl. prenesená",J158,0)</f>
        <v>0</v>
      </c>
      <c r="BH158" s="238">
        <f>IF(N158="zníž. prenesená",J158,0)</f>
        <v>0</v>
      </c>
      <c r="BI158" s="238">
        <f>IF(N158="nulová",J158,0)</f>
        <v>0</v>
      </c>
      <c r="BJ158" s="14" t="s">
        <v>161</v>
      </c>
      <c r="BK158" s="239">
        <f>ROUND(I158*H158,3)</f>
        <v>0</v>
      </c>
      <c r="BL158" s="14" t="s">
        <v>160</v>
      </c>
      <c r="BM158" s="237" t="s">
        <v>220</v>
      </c>
    </row>
    <row r="159" s="12" customFormat="1" ht="22.8" customHeight="1">
      <c r="A159" s="12"/>
      <c r="B159" s="210"/>
      <c r="C159" s="211"/>
      <c r="D159" s="212" t="s">
        <v>70</v>
      </c>
      <c r="E159" s="224" t="s">
        <v>185</v>
      </c>
      <c r="F159" s="224" t="s">
        <v>199</v>
      </c>
      <c r="G159" s="211"/>
      <c r="H159" s="211"/>
      <c r="I159" s="214"/>
      <c r="J159" s="225">
        <f>BK159</f>
        <v>0</v>
      </c>
      <c r="K159" s="211"/>
      <c r="L159" s="216"/>
      <c r="M159" s="217"/>
      <c r="N159" s="218"/>
      <c r="O159" s="218"/>
      <c r="P159" s="219">
        <f>SUM(P160:P176)</f>
        <v>0</v>
      </c>
      <c r="Q159" s="218"/>
      <c r="R159" s="219">
        <f>SUM(R160:R176)</f>
        <v>0</v>
      </c>
      <c r="S159" s="218"/>
      <c r="T159" s="220">
        <f>SUM(T160:T176)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21" t="s">
        <v>79</v>
      </c>
      <c r="AT159" s="222" t="s">
        <v>70</v>
      </c>
      <c r="AU159" s="222" t="s">
        <v>79</v>
      </c>
      <c r="AY159" s="221" t="s">
        <v>154</v>
      </c>
      <c r="BK159" s="223">
        <f>SUM(BK160:BK176)</f>
        <v>0</v>
      </c>
    </row>
    <row r="160" s="2" customFormat="1" ht="37.8" customHeight="1">
      <c r="A160" s="35"/>
      <c r="B160" s="36"/>
      <c r="C160" s="226" t="s">
        <v>221</v>
      </c>
      <c r="D160" s="226" t="s">
        <v>156</v>
      </c>
      <c r="E160" s="227" t="s">
        <v>1464</v>
      </c>
      <c r="F160" s="228" t="s">
        <v>247</v>
      </c>
      <c r="G160" s="229" t="s">
        <v>159</v>
      </c>
      <c r="H160" s="230">
        <v>6.9240000000000004</v>
      </c>
      <c r="I160" s="231"/>
      <c r="J160" s="230">
        <f>ROUND(I160*H160,3)</f>
        <v>0</v>
      </c>
      <c r="K160" s="232"/>
      <c r="L160" s="41"/>
      <c r="M160" s="233" t="s">
        <v>1</v>
      </c>
      <c r="N160" s="234" t="s">
        <v>37</v>
      </c>
      <c r="O160" s="94"/>
      <c r="P160" s="235">
        <f>O160*H160</f>
        <v>0</v>
      </c>
      <c r="Q160" s="235">
        <v>0</v>
      </c>
      <c r="R160" s="235">
        <f>Q160*H160</f>
        <v>0</v>
      </c>
      <c r="S160" s="235">
        <v>0</v>
      </c>
      <c r="T160" s="236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7" t="s">
        <v>160</v>
      </c>
      <c r="AT160" s="237" t="s">
        <v>156</v>
      </c>
      <c r="AU160" s="237" t="s">
        <v>161</v>
      </c>
      <c r="AY160" s="14" t="s">
        <v>154</v>
      </c>
      <c r="BE160" s="238">
        <f>IF(N160="základná",J160,0)</f>
        <v>0</v>
      </c>
      <c r="BF160" s="238">
        <f>IF(N160="znížená",J160,0)</f>
        <v>0</v>
      </c>
      <c r="BG160" s="238">
        <f>IF(N160="zákl. prenesená",J160,0)</f>
        <v>0</v>
      </c>
      <c r="BH160" s="238">
        <f>IF(N160="zníž. prenesená",J160,0)</f>
        <v>0</v>
      </c>
      <c r="BI160" s="238">
        <f>IF(N160="nulová",J160,0)</f>
        <v>0</v>
      </c>
      <c r="BJ160" s="14" t="s">
        <v>161</v>
      </c>
      <c r="BK160" s="239">
        <f>ROUND(I160*H160,3)</f>
        <v>0</v>
      </c>
      <c r="BL160" s="14" t="s">
        <v>160</v>
      </c>
      <c r="BM160" s="237" t="s">
        <v>224</v>
      </c>
    </row>
    <row r="161" s="2" customFormat="1" ht="37.8" customHeight="1">
      <c r="A161" s="35"/>
      <c r="B161" s="36"/>
      <c r="C161" s="226" t="s">
        <v>7</v>
      </c>
      <c r="D161" s="226" t="s">
        <v>156</v>
      </c>
      <c r="E161" s="227" t="s">
        <v>1465</v>
      </c>
      <c r="F161" s="228" t="s">
        <v>1466</v>
      </c>
      <c r="G161" s="229" t="s">
        <v>159</v>
      </c>
      <c r="H161" s="230">
        <v>10.385999999999999</v>
      </c>
      <c r="I161" s="231"/>
      <c r="J161" s="230">
        <f>ROUND(I161*H161,3)</f>
        <v>0</v>
      </c>
      <c r="K161" s="232"/>
      <c r="L161" s="41"/>
      <c r="M161" s="233" t="s">
        <v>1</v>
      </c>
      <c r="N161" s="234" t="s">
        <v>37</v>
      </c>
      <c r="O161" s="94"/>
      <c r="P161" s="235">
        <f>O161*H161</f>
        <v>0</v>
      </c>
      <c r="Q161" s="235">
        <v>0</v>
      </c>
      <c r="R161" s="235">
        <f>Q161*H161</f>
        <v>0</v>
      </c>
      <c r="S161" s="235">
        <v>0</v>
      </c>
      <c r="T161" s="236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7" t="s">
        <v>160</v>
      </c>
      <c r="AT161" s="237" t="s">
        <v>156</v>
      </c>
      <c r="AU161" s="237" t="s">
        <v>161</v>
      </c>
      <c r="AY161" s="14" t="s">
        <v>154</v>
      </c>
      <c r="BE161" s="238">
        <f>IF(N161="základná",J161,0)</f>
        <v>0</v>
      </c>
      <c r="BF161" s="238">
        <f>IF(N161="znížená",J161,0)</f>
        <v>0</v>
      </c>
      <c r="BG161" s="238">
        <f>IF(N161="zákl. prenesená",J161,0)</f>
        <v>0</v>
      </c>
      <c r="BH161" s="238">
        <f>IF(N161="zníž. prenesená",J161,0)</f>
        <v>0</v>
      </c>
      <c r="BI161" s="238">
        <f>IF(N161="nulová",J161,0)</f>
        <v>0</v>
      </c>
      <c r="BJ161" s="14" t="s">
        <v>161</v>
      </c>
      <c r="BK161" s="239">
        <f>ROUND(I161*H161,3)</f>
        <v>0</v>
      </c>
      <c r="BL161" s="14" t="s">
        <v>160</v>
      </c>
      <c r="BM161" s="237" t="s">
        <v>227</v>
      </c>
    </row>
    <row r="162" s="2" customFormat="1" ht="24.15" customHeight="1">
      <c r="A162" s="35"/>
      <c r="B162" s="36"/>
      <c r="C162" s="226" t="s">
        <v>228</v>
      </c>
      <c r="D162" s="226" t="s">
        <v>156</v>
      </c>
      <c r="E162" s="227" t="s">
        <v>1467</v>
      </c>
      <c r="F162" s="228" t="s">
        <v>1468</v>
      </c>
      <c r="G162" s="229" t="s">
        <v>309</v>
      </c>
      <c r="H162" s="230">
        <v>458.5</v>
      </c>
      <c r="I162" s="231"/>
      <c r="J162" s="230">
        <f>ROUND(I162*H162,3)</f>
        <v>0</v>
      </c>
      <c r="K162" s="232"/>
      <c r="L162" s="41"/>
      <c r="M162" s="233" t="s">
        <v>1</v>
      </c>
      <c r="N162" s="234" t="s">
        <v>37</v>
      </c>
      <c r="O162" s="94"/>
      <c r="P162" s="235">
        <f>O162*H162</f>
        <v>0</v>
      </c>
      <c r="Q162" s="235">
        <v>0</v>
      </c>
      <c r="R162" s="235">
        <f>Q162*H162</f>
        <v>0</v>
      </c>
      <c r="S162" s="235">
        <v>0</v>
      </c>
      <c r="T162" s="236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7" t="s">
        <v>160</v>
      </c>
      <c r="AT162" s="237" t="s">
        <v>156</v>
      </c>
      <c r="AU162" s="237" t="s">
        <v>161</v>
      </c>
      <c r="AY162" s="14" t="s">
        <v>154</v>
      </c>
      <c r="BE162" s="238">
        <f>IF(N162="základná",J162,0)</f>
        <v>0</v>
      </c>
      <c r="BF162" s="238">
        <f>IF(N162="znížená",J162,0)</f>
        <v>0</v>
      </c>
      <c r="BG162" s="238">
        <f>IF(N162="zákl. prenesená",J162,0)</f>
        <v>0</v>
      </c>
      <c r="BH162" s="238">
        <f>IF(N162="zníž. prenesená",J162,0)</f>
        <v>0</v>
      </c>
      <c r="BI162" s="238">
        <f>IF(N162="nulová",J162,0)</f>
        <v>0</v>
      </c>
      <c r="BJ162" s="14" t="s">
        <v>161</v>
      </c>
      <c r="BK162" s="239">
        <f>ROUND(I162*H162,3)</f>
        <v>0</v>
      </c>
      <c r="BL162" s="14" t="s">
        <v>160</v>
      </c>
      <c r="BM162" s="237" t="s">
        <v>231</v>
      </c>
    </row>
    <row r="163" s="2" customFormat="1" ht="24.15" customHeight="1">
      <c r="A163" s="35"/>
      <c r="B163" s="36"/>
      <c r="C163" s="226" t="s">
        <v>194</v>
      </c>
      <c r="D163" s="226" t="s">
        <v>156</v>
      </c>
      <c r="E163" s="227" t="s">
        <v>1469</v>
      </c>
      <c r="F163" s="228" t="s">
        <v>1470</v>
      </c>
      <c r="G163" s="229" t="s">
        <v>309</v>
      </c>
      <c r="H163" s="230">
        <v>207.84</v>
      </c>
      <c r="I163" s="231"/>
      <c r="J163" s="230">
        <f>ROUND(I163*H163,3)</f>
        <v>0</v>
      </c>
      <c r="K163" s="232"/>
      <c r="L163" s="41"/>
      <c r="M163" s="233" t="s">
        <v>1</v>
      </c>
      <c r="N163" s="234" t="s">
        <v>37</v>
      </c>
      <c r="O163" s="94"/>
      <c r="P163" s="235">
        <f>O163*H163</f>
        <v>0</v>
      </c>
      <c r="Q163" s="235">
        <v>0</v>
      </c>
      <c r="R163" s="235">
        <f>Q163*H163</f>
        <v>0</v>
      </c>
      <c r="S163" s="235">
        <v>0</v>
      </c>
      <c r="T163" s="236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7" t="s">
        <v>160</v>
      </c>
      <c r="AT163" s="237" t="s">
        <v>156</v>
      </c>
      <c r="AU163" s="237" t="s">
        <v>161</v>
      </c>
      <c r="AY163" s="14" t="s">
        <v>154</v>
      </c>
      <c r="BE163" s="238">
        <f>IF(N163="základná",J163,0)</f>
        <v>0</v>
      </c>
      <c r="BF163" s="238">
        <f>IF(N163="znížená",J163,0)</f>
        <v>0</v>
      </c>
      <c r="BG163" s="238">
        <f>IF(N163="zákl. prenesená",J163,0)</f>
        <v>0</v>
      </c>
      <c r="BH163" s="238">
        <f>IF(N163="zníž. prenesená",J163,0)</f>
        <v>0</v>
      </c>
      <c r="BI163" s="238">
        <f>IF(N163="nulová",J163,0)</f>
        <v>0</v>
      </c>
      <c r="BJ163" s="14" t="s">
        <v>161</v>
      </c>
      <c r="BK163" s="239">
        <f>ROUND(I163*H163,3)</f>
        <v>0</v>
      </c>
      <c r="BL163" s="14" t="s">
        <v>160</v>
      </c>
      <c r="BM163" s="237" t="s">
        <v>234</v>
      </c>
    </row>
    <row r="164" s="2" customFormat="1" ht="24.15" customHeight="1">
      <c r="A164" s="35"/>
      <c r="B164" s="36"/>
      <c r="C164" s="226" t="s">
        <v>235</v>
      </c>
      <c r="D164" s="226" t="s">
        <v>156</v>
      </c>
      <c r="E164" s="227" t="s">
        <v>1471</v>
      </c>
      <c r="F164" s="228" t="s">
        <v>1472</v>
      </c>
      <c r="G164" s="229" t="s">
        <v>309</v>
      </c>
      <c r="H164" s="230">
        <v>101.83</v>
      </c>
      <c r="I164" s="231"/>
      <c r="J164" s="230">
        <f>ROUND(I164*H164,3)</f>
        <v>0</v>
      </c>
      <c r="K164" s="232"/>
      <c r="L164" s="41"/>
      <c r="M164" s="233" t="s">
        <v>1</v>
      </c>
      <c r="N164" s="234" t="s">
        <v>37</v>
      </c>
      <c r="O164" s="94"/>
      <c r="P164" s="235">
        <f>O164*H164</f>
        <v>0</v>
      </c>
      <c r="Q164" s="235">
        <v>0</v>
      </c>
      <c r="R164" s="235">
        <f>Q164*H164</f>
        <v>0</v>
      </c>
      <c r="S164" s="235">
        <v>0</v>
      </c>
      <c r="T164" s="236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7" t="s">
        <v>160</v>
      </c>
      <c r="AT164" s="237" t="s">
        <v>156</v>
      </c>
      <c r="AU164" s="237" t="s">
        <v>161</v>
      </c>
      <c r="AY164" s="14" t="s">
        <v>154</v>
      </c>
      <c r="BE164" s="238">
        <f>IF(N164="základná",J164,0)</f>
        <v>0</v>
      </c>
      <c r="BF164" s="238">
        <f>IF(N164="znížená",J164,0)</f>
        <v>0</v>
      </c>
      <c r="BG164" s="238">
        <f>IF(N164="zákl. prenesená",J164,0)</f>
        <v>0</v>
      </c>
      <c r="BH164" s="238">
        <f>IF(N164="zníž. prenesená",J164,0)</f>
        <v>0</v>
      </c>
      <c r="BI164" s="238">
        <f>IF(N164="nulová",J164,0)</f>
        <v>0</v>
      </c>
      <c r="BJ164" s="14" t="s">
        <v>161</v>
      </c>
      <c r="BK164" s="239">
        <f>ROUND(I164*H164,3)</f>
        <v>0</v>
      </c>
      <c r="BL164" s="14" t="s">
        <v>160</v>
      </c>
      <c r="BM164" s="237" t="s">
        <v>238</v>
      </c>
    </row>
    <row r="165" s="2" customFormat="1" ht="24.15" customHeight="1">
      <c r="A165" s="35"/>
      <c r="B165" s="36"/>
      <c r="C165" s="226" t="s">
        <v>198</v>
      </c>
      <c r="D165" s="226" t="s">
        <v>156</v>
      </c>
      <c r="E165" s="227" t="s">
        <v>1473</v>
      </c>
      <c r="F165" s="228" t="s">
        <v>1474</v>
      </c>
      <c r="G165" s="229" t="s">
        <v>1140</v>
      </c>
      <c r="H165" s="230">
        <v>60</v>
      </c>
      <c r="I165" s="231"/>
      <c r="J165" s="230">
        <f>ROUND(I165*H165,3)</f>
        <v>0</v>
      </c>
      <c r="K165" s="232"/>
      <c r="L165" s="41"/>
      <c r="M165" s="233" t="s">
        <v>1</v>
      </c>
      <c r="N165" s="234" t="s">
        <v>37</v>
      </c>
      <c r="O165" s="94"/>
      <c r="P165" s="235">
        <f>O165*H165</f>
        <v>0</v>
      </c>
      <c r="Q165" s="235">
        <v>0</v>
      </c>
      <c r="R165" s="235">
        <f>Q165*H165</f>
        <v>0</v>
      </c>
      <c r="S165" s="235">
        <v>0</v>
      </c>
      <c r="T165" s="236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7" t="s">
        <v>160</v>
      </c>
      <c r="AT165" s="237" t="s">
        <v>156</v>
      </c>
      <c r="AU165" s="237" t="s">
        <v>161</v>
      </c>
      <c r="AY165" s="14" t="s">
        <v>154</v>
      </c>
      <c r="BE165" s="238">
        <f>IF(N165="základná",J165,0)</f>
        <v>0</v>
      </c>
      <c r="BF165" s="238">
        <f>IF(N165="znížená",J165,0)</f>
        <v>0</v>
      </c>
      <c r="BG165" s="238">
        <f>IF(N165="zákl. prenesená",J165,0)</f>
        <v>0</v>
      </c>
      <c r="BH165" s="238">
        <f>IF(N165="zníž. prenesená",J165,0)</f>
        <v>0</v>
      </c>
      <c r="BI165" s="238">
        <f>IF(N165="nulová",J165,0)</f>
        <v>0</v>
      </c>
      <c r="BJ165" s="14" t="s">
        <v>161</v>
      </c>
      <c r="BK165" s="239">
        <f>ROUND(I165*H165,3)</f>
        <v>0</v>
      </c>
      <c r="BL165" s="14" t="s">
        <v>160</v>
      </c>
      <c r="BM165" s="237" t="s">
        <v>241</v>
      </c>
    </row>
    <row r="166" s="2" customFormat="1" ht="24.15" customHeight="1">
      <c r="A166" s="35"/>
      <c r="B166" s="36"/>
      <c r="C166" s="226" t="s">
        <v>242</v>
      </c>
      <c r="D166" s="226" t="s">
        <v>156</v>
      </c>
      <c r="E166" s="227" t="s">
        <v>1475</v>
      </c>
      <c r="F166" s="228" t="s">
        <v>1476</v>
      </c>
      <c r="G166" s="229" t="s">
        <v>1140</v>
      </c>
      <c r="H166" s="230">
        <v>75</v>
      </c>
      <c r="I166" s="231"/>
      <c r="J166" s="230">
        <f>ROUND(I166*H166,3)</f>
        <v>0</v>
      </c>
      <c r="K166" s="232"/>
      <c r="L166" s="41"/>
      <c r="M166" s="233" t="s">
        <v>1</v>
      </c>
      <c r="N166" s="234" t="s">
        <v>37</v>
      </c>
      <c r="O166" s="94"/>
      <c r="P166" s="235">
        <f>O166*H166</f>
        <v>0</v>
      </c>
      <c r="Q166" s="235">
        <v>0</v>
      </c>
      <c r="R166" s="235">
        <f>Q166*H166</f>
        <v>0</v>
      </c>
      <c r="S166" s="235">
        <v>0</v>
      </c>
      <c r="T166" s="236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7" t="s">
        <v>160</v>
      </c>
      <c r="AT166" s="237" t="s">
        <v>156</v>
      </c>
      <c r="AU166" s="237" t="s">
        <v>161</v>
      </c>
      <c r="AY166" s="14" t="s">
        <v>154</v>
      </c>
      <c r="BE166" s="238">
        <f>IF(N166="základná",J166,0)</f>
        <v>0</v>
      </c>
      <c r="BF166" s="238">
        <f>IF(N166="znížená",J166,0)</f>
        <v>0</v>
      </c>
      <c r="BG166" s="238">
        <f>IF(N166="zákl. prenesená",J166,0)</f>
        <v>0</v>
      </c>
      <c r="BH166" s="238">
        <f>IF(N166="zníž. prenesená",J166,0)</f>
        <v>0</v>
      </c>
      <c r="BI166" s="238">
        <f>IF(N166="nulová",J166,0)</f>
        <v>0</v>
      </c>
      <c r="BJ166" s="14" t="s">
        <v>161</v>
      </c>
      <c r="BK166" s="239">
        <f>ROUND(I166*H166,3)</f>
        <v>0</v>
      </c>
      <c r="BL166" s="14" t="s">
        <v>160</v>
      </c>
      <c r="BM166" s="237" t="s">
        <v>245</v>
      </c>
    </row>
    <row r="167" s="2" customFormat="1" ht="37.8" customHeight="1">
      <c r="A167" s="35"/>
      <c r="B167" s="36"/>
      <c r="C167" s="226" t="s">
        <v>203</v>
      </c>
      <c r="D167" s="226" t="s">
        <v>156</v>
      </c>
      <c r="E167" s="227" t="s">
        <v>1477</v>
      </c>
      <c r="F167" s="228" t="s">
        <v>1478</v>
      </c>
      <c r="G167" s="229" t="s">
        <v>309</v>
      </c>
      <c r="H167" s="230">
        <v>55</v>
      </c>
      <c r="I167" s="231"/>
      <c r="J167" s="230">
        <f>ROUND(I167*H167,3)</f>
        <v>0</v>
      </c>
      <c r="K167" s="232"/>
      <c r="L167" s="41"/>
      <c r="M167" s="233" t="s">
        <v>1</v>
      </c>
      <c r="N167" s="234" t="s">
        <v>37</v>
      </c>
      <c r="O167" s="94"/>
      <c r="P167" s="235">
        <f>O167*H167</f>
        <v>0</v>
      </c>
      <c r="Q167" s="235">
        <v>0</v>
      </c>
      <c r="R167" s="235">
        <f>Q167*H167</f>
        <v>0</v>
      </c>
      <c r="S167" s="235">
        <v>0</v>
      </c>
      <c r="T167" s="236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7" t="s">
        <v>160</v>
      </c>
      <c r="AT167" s="237" t="s">
        <v>156</v>
      </c>
      <c r="AU167" s="237" t="s">
        <v>161</v>
      </c>
      <c r="AY167" s="14" t="s">
        <v>154</v>
      </c>
      <c r="BE167" s="238">
        <f>IF(N167="základná",J167,0)</f>
        <v>0</v>
      </c>
      <c r="BF167" s="238">
        <f>IF(N167="znížená",J167,0)</f>
        <v>0</v>
      </c>
      <c r="BG167" s="238">
        <f>IF(N167="zákl. prenesená",J167,0)</f>
        <v>0</v>
      </c>
      <c r="BH167" s="238">
        <f>IF(N167="zníž. prenesená",J167,0)</f>
        <v>0</v>
      </c>
      <c r="BI167" s="238">
        <f>IF(N167="nulová",J167,0)</f>
        <v>0</v>
      </c>
      <c r="BJ167" s="14" t="s">
        <v>161</v>
      </c>
      <c r="BK167" s="239">
        <f>ROUND(I167*H167,3)</f>
        <v>0</v>
      </c>
      <c r="BL167" s="14" t="s">
        <v>160</v>
      </c>
      <c r="BM167" s="237" t="s">
        <v>248</v>
      </c>
    </row>
    <row r="168" s="2" customFormat="1" ht="37.8" customHeight="1">
      <c r="A168" s="35"/>
      <c r="B168" s="36"/>
      <c r="C168" s="226" t="s">
        <v>249</v>
      </c>
      <c r="D168" s="226" t="s">
        <v>156</v>
      </c>
      <c r="E168" s="227" t="s">
        <v>1479</v>
      </c>
      <c r="F168" s="228" t="s">
        <v>1480</v>
      </c>
      <c r="G168" s="229" t="s">
        <v>309</v>
      </c>
      <c r="H168" s="230">
        <v>72.5</v>
      </c>
      <c r="I168" s="231"/>
      <c r="J168" s="230">
        <f>ROUND(I168*H168,3)</f>
        <v>0</v>
      </c>
      <c r="K168" s="232"/>
      <c r="L168" s="41"/>
      <c r="M168" s="233" t="s">
        <v>1</v>
      </c>
      <c r="N168" s="234" t="s">
        <v>37</v>
      </c>
      <c r="O168" s="94"/>
      <c r="P168" s="235">
        <f>O168*H168</f>
        <v>0</v>
      </c>
      <c r="Q168" s="235">
        <v>0</v>
      </c>
      <c r="R168" s="235">
        <f>Q168*H168</f>
        <v>0</v>
      </c>
      <c r="S168" s="235">
        <v>0</v>
      </c>
      <c r="T168" s="236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7" t="s">
        <v>160</v>
      </c>
      <c r="AT168" s="237" t="s">
        <v>156</v>
      </c>
      <c r="AU168" s="237" t="s">
        <v>161</v>
      </c>
      <c r="AY168" s="14" t="s">
        <v>154</v>
      </c>
      <c r="BE168" s="238">
        <f>IF(N168="základná",J168,0)</f>
        <v>0</v>
      </c>
      <c r="BF168" s="238">
        <f>IF(N168="znížená",J168,0)</f>
        <v>0</v>
      </c>
      <c r="BG168" s="238">
        <f>IF(N168="zákl. prenesená",J168,0)</f>
        <v>0</v>
      </c>
      <c r="BH168" s="238">
        <f>IF(N168="zníž. prenesená",J168,0)</f>
        <v>0</v>
      </c>
      <c r="BI168" s="238">
        <f>IF(N168="nulová",J168,0)</f>
        <v>0</v>
      </c>
      <c r="BJ168" s="14" t="s">
        <v>161</v>
      </c>
      <c r="BK168" s="239">
        <f>ROUND(I168*H168,3)</f>
        <v>0</v>
      </c>
      <c r="BL168" s="14" t="s">
        <v>160</v>
      </c>
      <c r="BM168" s="237" t="s">
        <v>252</v>
      </c>
    </row>
    <row r="169" s="2" customFormat="1" ht="37.8" customHeight="1">
      <c r="A169" s="35"/>
      <c r="B169" s="36"/>
      <c r="C169" s="226" t="s">
        <v>206</v>
      </c>
      <c r="D169" s="226" t="s">
        <v>156</v>
      </c>
      <c r="E169" s="227" t="s">
        <v>1481</v>
      </c>
      <c r="F169" s="228" t="s">
        <v>1482</v>
      </c>
      <c r="G169" s="229" t="s">
        <v>309</v>
      </c>
      <c r="H169" s="230">
        <v>58.5</v>
      </c>
      <c r="I169" s="231"/>
      <c r="J169" s="230">
        <f>ROUND(I169*H169,3)</f>
        <v>0</v>
      </c>
      <c r="K169" s="232"/>
      <c r="L169" s="41"/>
      <c r="M169" s="233" t="s">
        <v>1</v>
      </c>
      <c r="N169" s="234" t="s">
        <v>37</v>
      </c>
      <c r="O169" s="94"/>
      <c r="P169" s="235">
        <f>O169*H169</f>
        <v>0</v>
      </c>
      <c r="Q169" s="235">
        <v>0</v>
      </c>
      <c r="R169" s="235">
        <f>Q169*H169</f>
        <v>0</v>
      </c>
      <c r="S169" s="235">
        <v>0</v>
      </c>
      <c r="T169" s="236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7" t="s">
        <v>160</v>
      </c>
      <c r="AT169" s="237" t="s">
        <v>156</v>
      </c>
      <c r="AU169" s="237" t="s">
        <v>161</v>
      </c>
      <c r="AY169" s="14" t="s">
        <v>154</v>
      </c>
      <c r="BE169" s="238">
        <f>IF(N169="základná",J169,0)</f>
        <v>0</v>
      </c>
      <c r="BF169" s="238">
        <f>IF(N169="znížená",J169,0)</f>
        <v>0</v>
      </c>
      <c r="BG169" s="238">
        <f>IF(N169="zákl. prenesená",J169,0)</f>
        <v>0</v>
      </c>
      <c r="BH169" s="238">
        <f>IF(N169="zníž. prenesená",J169,0)</f>
        <v>0</v>
      </c>
      <c r="BI169" s="238">
        <f>IF(N169="nulová",J169,0)</f>
        <v>0</v>
      </c>
      <c r="BJ169" s="14" t="s">
        <v>161</v>
      </c>
      <c r="BK169" s="239">
        <f>ROUND(I169*H169,3)</f>
        <v>0</v>
      </c>
      <c r="BL169" s="14" t="s">
        <v>160</v>
      </c>
      <c r="BM169" s="237" t="s">
        <v>255</v>
      </c>
    </row>
    <row r="170" s="2" customFormat="1" ht="37.8" customHeight="1">
      <c r="A170" s="35"/>
      <c r="B170" s="36"/>
      <c r="C170" s="226" t="s">
        <v>256</v>
      </c>
      <c r="D170" s="226" t="s">
        <v>156</v>
      </c>
      <c r="E170" s="227" t="s">
        <v>1483</v>
      </c>
      <c r="F170" s="228" t="s">
        <v>1484</v>
      </c>
      <c r="G170" s="229" t="s">
        <v>309</v>
      </c>
      <c r="H170" s="230">
        <v>134.30000000000001</v>
      </c>
      <c r="I170" s="231"/>
      <c r="J170" s="230">
        <f>ROUND(I170*H170,3)</f>
        <v>0</v>
      </c>
      <c r="K170" s="232"/>
      <c r="L170" s="41"/>
      <c r="M170" s="233" t="s">
        <v>1</v>
      </c>
      <c r="N170" s="234" t="s">
        <v>37</v>
      </c>
      <c r="O170" s="94"/>
      <c r="P170" s="235">
        <f>O170*H170</f>
        <v>0</v>
      </c>
      <c r="Q170" s="235">
        <v>0</v>
      </c>
      <c r="R170" s="235">
        <f>Q170*H170</f>
        <v>0</v>
      </c>
      <c r="S170" s="235">
        <v>0</v>
      </c>
      <c r="T170" s="236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7" t="s">
        <v>160</v>
      </c>
      <c r="AT170" s="237" t="s">
        <v>156</v>
      </c>
      <c r="AU170" s="237" t="s">
        <v>161</v>
      </c>
      <c r="AY170" s="14" t="s">
        <v>154</v>
      </c>
      <c r="BE170" s="238">
        <f>IF(N170="základná",J170,0)</f>
        <v>0</v>
      </c>
      <c r="BF170" s="238">
        <f>IF(N170="znížená",J170,0)</f>
        <v>0</v>
      </c>
      <c r="BG170" s="238">
        <f>IF(N170="zákl. prenesená",J170,0)</f>
        <v>0</v>
      </c>
      <c r="BH170" s="238">
        <f>IF(N170="zníž. prenesená",J170,0)</f>
        <v>0</v>
      </c>
      <c r="BI170" s="238">
        <f>IF(N170="nulová",J170,0)</f>
        <v>0</v>
      </c>
      <c r="BJ170" s="14" t="s">
        <v>161</v>
      </c>
      <c r="BK170" s="239">
        <f>ROUND(I170*H170,3)</f>
        <v>0</v>
      </c>
      <c r="BL170" s="14" t="s">
        <v>160</v>
      </c>
      <c r="BM170" s="237" t="s">
        <v>259</v>
      </c>
    </row>
    <row r="171" s="2" customFormat="1" ht="37.8" customHeight="1">
      <c r="A171" s="35"/>
      <c r="B171" s="36"/>
      <c r="C171" s="226" t="s">
        <v>210</v>
      </c>
      <c r="D171" s="226" t="s">
        <v>156</v>
      </c>
      <c r="E171" s="227" t="s">
        <v>1485</v>
      </c>
      <c r="F171" s="228" t="s">
        <v>1486</v>
      </c>
      <c r="G171" s="229" t="s">
        <v>309</v>
      </c>
      <c r="H171" s="230">
        <v>5</v>
      </c>
      <c r="I171" s="231"/>
      <c r="J171" s="230">
        <f>ROUND(I171*H171,3)</f>
        <v>0</v>
      </c>
      <c r="K171" s="232"/>
      <c r="L171" s="41"/>
      <c r="M171" s="233" t="s">
        <v>1</v>
      </c>
      <c r="N171" s="234" t="s">
        <v>37</v>
      </c>
      <c r="O171" s="94"/>
      <c r="P171" s="235">
        <f>O171*H171</f>
        <v>0</v>
      </c>
      <c r="Q171" s="235">
        <v>0</v>
      </c>
      <c r="R171" s="235">
        <f>Q171*H171</f>
        <v>0</v>
      </c>
      <c r="S171" s="235">
        <v>0</v>
      </c>
      <c r="T171" s="236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7" t="s">
        <v>160</v>
      </c>
      <c r="AT171" s="237" t="s">
        <v>156</v>
      </c>
      <c r="AU171" s="237" t="s">
        <v>161</v>
      </c>
      <c r="AY171" s="14" t="s">
        <v>154</v>
      </c>
      <c r="BE171" s="238">
        <f>IF(N171="základná",J171,0)</f>
        <v>0</v>
      </c>
      <c r="BF171" s="238">
        <f>IF(N171="znížená",J171,0)</f>
        <v>0</v>
      </c>
      <c r="BG171" s="238">
        <f>IF(N171="zákl. prenesená",J171,0)</f>
        <v>0</v>
      </c>
      <c r="BH171" s="238">
        <f>IF(N171="zníž. prenesená",J171,0)</f>
        <v>0</v>
      </c>
      <c r="BI171" s="238">
        <f>IF(N171="nulová",J171,0)</f>
        <v>0</v>
      </c>
      <c r="BJ171" s="14" t="s">
        <v>161</v>
      </c>
      <c r="BK171" s="239">
        <f>ROUND(I171*H171,3)</f>
        <v>0</v>
      </c>
      <c r="BL171" s="14" t="s">
        <v>160</v>
      </c>
      <c r="BM171" s="237" t="s">
        <v>263</v>
      </c>
    </row>
    <row r="172" s="2" customFormat="1" ht="24.15" customHeight="1">
      <c r="A172" s="35"/>
      <c r="B172" s="36"/>
      <c r="C172" s="226" t="s">
        <v>264</v>
      </c>
      <c r="D172" s="226" t="s">
        <v>156</v>
      </c>
      <c r="E172" s="227" t="s">
        <v>1487</v>
      </c>
      <c r="F172" s="228" t="s">
        <v>1488</v>
      </c>
      <c r="G172" s="229" t="s">
        <v>309</v>
      </c>
      <c r="H172" s="230">
        <v>250.59999999999999</v>
      </c>
      <c r="I172" s="231"/>
      <c r="J172" s="230">
        <f>ROUND(I172*H172,3)</f>
        <v>0</v>
      </c>
      <c r="K172" s="232"/>
      <c r="L172" s="41"/>
      <c r="M172" s="233" t="s">
        <v>1</v>
      </c>
      <c r="N172" s="234" t="s">
        <v>37</v>
      </c>
      <c r="O172" s="94"/>
      <c r="P172" s="235">
        <f>O172*H172</f>
        <v>0</v>
      </c>
      <c r="Q172" s="235">
        <v>0</v>
      </c>
      <c r="R172" s="235">
        <f>Q172*H172</f>
        <v>0</v>
      </c>
      <c r="S172" s="235">
        <v>0</v>
      </c>
      <c r="T172" s="236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7" t="s">
        <v>160</v>
      </c>
      <c r="AT172" s="237" t="s">
        <v>156</v>
      </c>
      <c r="AU172" s="237" t="s">
        <v>161</v>
      </c>
      <c r="AY172" s="14" t="s">
        <v>154</v>
      </c>
      <c r="BE172" s="238">
        <f>IF(N172="základná",J172,0)</f>
        <v>0</v>
      </c>
      <c r="BF172" s="238">
        <f>IF(N172="znížená",J172,0)</f>
        <v>0</v>
      </c>
      <c r="BG172" s="238">
        <f>IF(N172="zákl. prenesená",J172,0)</f>
        <v>0</v>
      </c>
      <c r="BH172" s="238">
        <f>IF(N172="zníž. prenesená",J172,0)</f>
        <v>0</v>
      </c>
      <c r="BI172" s="238">
        <f>IF(N172="nulová",J172,0)</f>
        <v>0</v>
      </c>
      <c r="BJ172" s="14" t="s">
        <v>161</v>
      </c>
      <c r="BK172" s="239">
        <f>ROUND(I172*H172,3)</f>
        <v>0</v>
      </c>
      <c r="BL172" s="14" t="s">
        <v>160</v>
      </c>
      <c r="BM172" s="237" t="s">
        <v>267</v>
      </c>
    </row>
    <row r="173" s="2" customFormat="1" ht="24.15" customHeight="1">
      <c r="A173" s="35"/>
      <c r="B173" s="36"/>
      <c r="C173" s="226" t="s">
        <v>213</v>
      </c>
      <c r="D173" s="226" t="s">
        <v>156</v>
      </c>
      <c r="E173" s="227" t="s">
        <v>1489</v>
      </c>
      <c r="F173" s="228" t="s">
        <v>1490</v>
      </c>
      <c r="G173" s="229" t="s">
        <v>309</v>
      </c>
      <c r="H173" s="230">
        <v>250.59999999999999</v>
      </c>
      <c r="I173" s="231"/>
      <c r="J173" s="230">
        <f>ROUND(I173*H173,3)</f>
        <v>0</v>
      </c>
      <c r="K173" s="232"/>
      <c r="L173" s="41"/>
      <c r="M173" s="233" t="s">
        <v>1</v>
      </c>
      <c r="N173" s="234" t="s">
        <v>37</v>
      </c>
      <c r="O173" s="94"/>
      <c r="P173" s="235">
        <f>O173*H173</f>
        <v>0</v>
      </c>
      <c r="Q173" s="235">
        <v>0</v>
      </c>
      <c r="R173" s="235">
        <f>Q173*H173</f>
        <v>0</v>
      </c>
      <c r="S173" s="235">
        <v>0</v>
      </c>
      <c r="T173" s="236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7" t="s">
        <v>160</v>
      </c>
      <c r="AT173" s="237" t="s">
        <v>156</v>
      </c>
      <c r="AU173" s="237" t="s">
        <v>161</v>
      </c>
      <c r="AY173" s="14" t="s">
        <v>154</v>
      </c>
      <c r="BE173" s="238">
        <f>IF(N173="základná",J173,0)</f>
        <v>0</v>
      </c>
      <c r="BF173" s="238">
        <f>IF(N173="znížená",J173,0)</f>
        <v>0</v>
      </c>
      <c r="BG173" s="238">
        <f>IF(N173="zákl. prenesená",J173,0)</f>
        <v>0</v>
      </c>
      <c r="BH173" s="238">
        <f>IF(N173="zníž. prenesená",J173,0)</f>
        <v>0</v>
      </c>
      <c r="BI173" s="238">
        <f>IF(N173="nulová",J173,0)</f>
        <v>0</v>
      </c>
      <c r="BJ173" s="14" t="s">
        <v>161</v>
      </c>
      <c r="BK173" s="239">
        <f>ROUND(I173*H173,3)</f>
        <v>0</v>
      </c>
      <c r="BL173" s="14" t="s">
        <v>160</v>
      </c>
      <c r="BM173" s="237" t="s">
        <v>270</v>
      </c>
    </row>
    <row r="174" s="2" customFormat="1" ht="21.75" customHeight="1">
      <c r="A174" s="35"/>
      <c r="B174" s="36"/>
      <c r="C174" s="226" t="s">
        <v>271</v>
      </c>
      <c r="D174" s="226" t="s">
        <v>156</v>
      </c>
      <c r="E174" s="227" t="s">
        <v>1491</v>
      </c>
      <c r="F174" s="228" t="s">
        <v>354</v>
      </c>
      <c r="G174" s="229" t="s">
        <v>191</v>
      </c>
      <c r="H174" s="230">
        <v>67.468000000000004</v>
      </c>
      <c r="I174" s="231"/>
      <c r="J174" s="230">
        <f>ROUND(I174*H174,3)</f>
        <v>0</v>
      </c>
      <c r="K174" s="232"/>
      <c r="L174" s="41"/>
      <c r="M174" s="233" t="s">
        <v>1</v>
      </c>
      <c r="N174" s="234" t="s">
        <v>37</v>
      </c>
      <c r="O174" s="94"/>
      <c r="P174" s="235">
        <f>O174*H174</f>
        <v>0</v>
      </c>
      <c r="Q174" s="235">
        <v>0</v>
      </c>
      <c r="R174" s="235">
        <f>Q174*H174</f>
        <v>0</v>
      </c>
      <c r="S174" s="235">
        <v>0</v>
      </c>
      <c r="T174" s="236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7" t="s">
        <v>160</v>
      </c>
      <c r="AT174" s="237" t="s">
        <v>156</v>
      </c>
      <c r="AU174" s="237" t="s">
        <v>161</v>
      </c>
      <c r="AY174" s="14" t="s">
        <v>154</v>
      </c>
      <c r="BE174" s="238">
        <f>IF(N174="základná",J174,0)</f>
        <v>0</v>
      </c>
      <c r="BF174" s="238">
        <f>IF(N174="znížená",J174,0)</f>
        <v>0</v>
      </c>
      <c r="BG174" s="238">
        <f>IF(N174="zákl. prenesená",J174,0)</f>
        <v>0</v>
      </c>
      <c r="BH174" s="238">
        <f>IF(N174="zníž. prenesená",J174,0)</f>
        <v>0</v>
      </c>
      <c r="BI174" s="238">
        <f>IF(N174="nulová",J174,0)</f>
        <v>0</v>
      </c>
      <c r="BJ174" s="14" t="s">
        <v>161</v>
      </c>
      <c r="BK174" s="239">
        <f>ROUND(I174*H174,3)</f>
        <v>0</v>
      </c>
      <c r="BL174" s="14" t="s">
        <v>160</v>
      </c>
      <c r="BM174" s="237" t="s">
        <v>274</v>
      </c>
    </row>
    <row r="175" s="2" customFormat="1" ht="24.15" customHeight="1">
      <c r="A175" s="35"/>
      <c r="B175" s="36"/>
      <c r="C175" s="226" t="s">
        <v>217</v>
      </c>
      <c r="D175" s="226" t="s">
        <v>156</v>
      </c>
      <c r="E175" s="227" t="s">
        <v>1492</v>
      </c>
      <c r="F175" s="228" t="s">
        <v>358</v>
      </c>
      <c r="G175" s="229" t="s">
        <v>191</v>
      </c>
      <c r="H175" s="230">
        <v>337.33999999999997</v>
      </c>
      <c r="I175" s="231"/>
      <c r="J175" s="230">
        <f>ROUND(I175*H175,3)</f>
        <v>0</v>
      </c>
      <c r="K175" s="232"/>
      <c r="L175" s="41"/>
      <c r="M175" s="233" t="s">
        <v>1</v>
      </c>
      <c r="N175" s="234" t="s">
        <v>37</v>
      </c>
      <c r="O175" s="94"/>
      <c r="P175" s="235">
        <f>O175*H175</f>
        <v>0</v>
      </c>
      <c r="Q175" s="235">
        <v>0</v>
      </c>
      <c r="R175" s="235">
        <f>Q175*H175</f>
        <v>0</v>
      </c>
      <c r="S175" s="235">
        <v>0</v>
      </c>
      <c r="T175" s="236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7" t="s">
        <v>160</v>
      </c>
      <c r="AT175" s="237" t="s">
        <v>156</v>
      </c>
      <c r="AU175" s="237" t="s">
        <v>161</v>
      </c>
      <c r="AY175" s="14" t="s">
        <v>154</v>
      </c>
      <c r="BE175" s="238">
        <f>IF(N175="základná",J175,0)</f>
        <v>0</v>
      </c>
      <c r="BF175" s="238">
        <f>IF(N175="znížená",J175,0)</f>
        <v>0</v>
      </c>
      <c r="BG175" s="238">
        <f>IF(N175="zákl. prenesená",J175,0)</f>
        <v>0</v>
      </c>
      <c r="BH175" s="238">
        <f>IF(N175="zníž. prenesená",J175,0)</f>
        <v>0</v>
      </c>
      <c r="BI175" s="238">
        <f>IF(N175="nulová",J175,0)</f>
        <v>0</v>
      </c>
      <c r="BJ175" s="14" t="s">
        <v>161</v>
      </c>
      <c r="BK175" s="239">
        <f>ROUND(I175*H175,3)</f>
        <v>0</v>
      </c>
      <c r="BL175" s="14" t="s">
        <v>160</v>
      </c>
      <c r="BM175" s="237" t="s">
        <v>277</v>
      </c>
    </row>
    <row r="176" s="2" customFormat="1" ht="24.15" customHeight="1">
      <c r="A176" s="35"/>
      <c r="B176" s="36"/>
      <c r="C176" s="226" t="s">
        <v>278</v>
      </c>
      <c r="D176" s="226" t="s">
        <v>156</v>
      </c>
      <c r="E176" s="227" t="s">
        <v>1493</v>
      </c>
      <c r="F176" s="228" t="s">
        <v>1494</v>
      </c>
      <c r="G176" s="229" t="s">
        <v>191</v>
      </c>
      <c r="H176" s="230">
        <v>67.468000000000004</v>
      </c>
      <c r="I176" s="231"/>
      <c r="J176" s="230">
        <f>ROUND(I176*H176,3)</f>
        <v>0</v>
      </c>
      <c r="K176" s="232"/>
      <c r="L176" s="41"/>
      <c r="M176" s="233" t="s">
        <v>1</v>
      </c>
      <c r="N176" s="234" t="s">
        <v>37</v>
      </c>
      <c r="O176" s="94"/>
      <c r="P176" s="235">
        <f>O176*H176</f>
        <v>0</v>
      </c>
      <c r="Q176" s="235">
        <v>0</v>
      </c>
      <c r="R176" s="235">
        <f>Q176*H176</f>
        <v>0</v>
      </c>
      <c r="S176" s="235">
        <v>0</v>
      </c>
      <c r="T176" s="236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7" t="s">
        <v>160</v>
      </c>
      <c r="AT176" s="237" t="s">
        <v>156</v>
      </c>
      <c r="AU176" s="237" t="s">
        <v>161</v>
      </c>
      <c r="AY176" s="14" t="s">
        <v>154</v>
      </c>
      <c r="BE176" s="238">
        <f>IF(N176="základná",J176,0)</f>
        <v>0</v>
      </c>
      <c r="BF176" s="238">
        <f>IF(N176="znížená",J176,0)</f>
        <v>0</v>
      </c>
      <c r="BG176" s="238">
        <f>IF(N176="zákl. prenesená",J176,0)</f>
        <v>0</v>
      </c>
      <c r="BH176" s="238">
        <f>IF(N176="zníž. prenesená",J176,0)</f>
        <v>0</v>
      </c>
      <c r="BI176" s="238">
        <f>IF(N176="nulová",J176,0)</f>
        <v>0</v>
      </c>
      <c r="BJ176" s="14" t="s">
        <v>161</v>
      </c>
      <c r="BK176" s="239">
        <f>ROUND(I176*H176,3)</f>
        <v>0</v>
      </c>
      <c r="BL176" s="14" t="s">
        <v>160</v>
      </c>
      <c r="BM176" s="237" t="s">
        <v>281</v>
      </c>
    </row>
    <row r="177" s="12" customFormat="1" ht="22.8" customHeight="1">
      <c r="A177" s="12"/>
      <c r="B177" s="210"/>
      <c r="C177" s="211"/>
      <c r="D177" s="212" t="s">
        <v>70</v>
      </c>
      <c r="E177" s="224" t="s">
        <v>375</v>
      </c>
      <c r="F177" s="224" t="s">
        <v>376</v>
      </c>
      <c r="G177" s="211"/>
      <c r="H177" s="211"/>
      <c r="I177" s="214"/>
      <c r="J177" s="225">
        <f>BK177</f>
        <v>0</v>
      </c>
      <c r="K177" s="211"/>
      <c r="L177" s="216"/>
      <c r="M177" s="217"/>
      <c r="N177" s="218"/>
      <c r="O177" s="218"/>
      <c r="P177" s="219">
        <f>P178</f>
        <v>0</v>
      </c>
      <c r="Q177" s="218"/>
      <c r="R177" s="219">
        <f>R178</f>
        <v>0</v>
      </c>
      <c r="S177" s="218"/>
      <c r="T177" s="220">
        <f>T178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21" t="s">
        <v>79</v>
      </c>
      <c r="AT177" s="222" t="s">
        <v>70</v>
      </c>
      <c r="AU177" s="222" t="s">
        <v>79</v>
      </c>
      <c r="AY177" s="221" t="s">
        <v>154</v>
      </c>
      <c r="BK177" s="223">
        <f>BK178</f>
        <v>0</v>
      </c>
    </row>
    <row r="178" s="2" customFormat="1" ht="24.15" customHeight="1">
      <c r="A178" s="35"/>
      <c r="B178" s="36"/>
      <c r="C178" s="226" t="s">
        <v>220</v>
      </c>
      <c r="D178" s="226" t="s">
        <v>156</v>
      </c>
      <c r="E178" s="227" t="s">
        <v>1495</v>
      </c>
      <c r="F178" s="228" t="s">
        <v>378</v>
      </c>
      <c r="G178" s="229" t="s">
        <v>191</v>
      </c>
      <c r="H178" s="230">
        <v>112.474</v>
      </c>
      <c r="I178" s="231"/>
      <c r="J178" s="230">
        <f>ROUND(I178*H178,3)</f>
        <v>0</v>
      </c>
      <c r="K178" s="232"/>
      <c r="L178" s="41"/>
      <c r="M178" s="233" t="s">
        <v>1</v>
      </c>
      <c r="N178" s="234" t="s">
        <v>37</v>
      </c>
      <c r="O178" s="94"/>
      <c r="P178" s="235">
        <f>O178*H178</f>
        <v>0</v>
      </c>
      <c r="Q178" s="235">
        <v>0</v>
      </c>
      <c r="R178" s="235">
        <f>Q178*H178</f>
        <v>0</v>
      </c>
      <c r="S178" s="235">
        <v>0</v>
      </c>
      <c r="T178" s="236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37" t="s">
        <v>160</v>
      </c>
      <c r="AT178" s="237" t="s">
        <v>156</v>
      </c>
      <c r="AU178" s="237" t="s">
        <v>161</v>
      </c>
      <c r="AY178" s="14" t="s">
        <v>154</v>
      </c>
      <c r="BE178" s="238">
        <f>IF(N178="základná",J178,0)</f>
        <v>0</v>
      </c>
      <c r="BF178" s="238">
        <f>IF(N178="znížená",J178,0)</f>
        <v>0</v>
      </c>
      <c r="BG178" s="238">
        <f>IF(N178="zákl. prenesená",J178,0)</f>
        <v>0</v>
      </c>
      <c r="BH178" s="238">
        <f>IF(N178="zníž. prenesená",J178,0)</f>
        <v>0</v>
      </c>
      <c r="BI178" s="238">
        <f>IF(N178="nulová",J178,0)</f>
        <v>0</v>
      </c>
      <c r="BJ178" s="14" t="s">
        <v>161</v>
      </c>
      <c r="BK178" s="239">
        <f>ROUND(I178*H178,3)</f>
        <v>0</v>
      </c>
      <c r="BL178" s="14" t="s">
        <v>160</v>
      </c>
      <c r="BM178" s="237" t="s">
        <v>284</v>
      </c>
    </row>
    <row r="179" s="12" customFormat="1" ht="25.92" customHeight="1">
      <c r="A179" s="12"/>
      <c r="B179" s="210"/>
      <c r="C179" s="211"/>
      <c r="D179" s="212" t="s">
        <v>70</v>
      </c>
      <c r="E179" s="213" t="s">
        <v>395</v>
      </c>
      <c r="F179" s="213" t="s">
        <v>396</v>
      </c>
      <c r="G179" s="211"/>
      <c r="H179" s="211"/>
      <c r="I179" s="214"/>
      <c r="J179" s="215">
        <f>BK179</f>
        <v>0</v>
      </c>
      <c r="K179" s="211"/>
      <c r="L179" s="216"/>
      <c r="M179" s="217"/>
      <c r="N179" s="218"/>
      <c r="O179" s="218"/>
      <c r="P179" s="219">
        <f>SUM(P180:P196)</f>
        <v>0</v>
      </c>
      <c r="Q179" s="218"/>
      <c r="R179" s="219">
        <f>SUM(R180:R196)</f>
        <v>0</v>
      </c>
      <c r="S179" s="218"/>
      <c r="T179" s="220">
        <f>SUM(T180:T196)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21" t="s">
        <v>161</v>
      </c>
      <c r="AT179" s="222" t="s">
        <v>70</v>
      </c>
      <c r="AU179" s="222" t="s">
        <v>71</v>
      </c>
      <c r="AY179" s="221" t="s">
        <v>154</v>
      </c>
      <c r="BK179" s="223">
        <f>SUM(BK180:BK196)</f>
        <v>0</v>
      </c>
    </row>
    <row r="180" s="2" customFormat="1" ht="24.15" customHeight="1">
      <c r="A180" s="35"/>
      <c r="B180" s="36"/>
      <c r="C180" s="226" t="s">
        <v>285</v>
      </c>
      <c r="D180" s="226" t="s">
        <v>156</v>
      </c>
      <c r="E180" s="227" t="s">
        <v>1496</v>
      </c>
      <c r="F180" s="228" t="s">
        <v>1497</v>
      </c>
      <c r="G180" s="229" t="s">
        <v>309</v>
      </c>
      <c r="H180" s="230">
        <v>420.89999999999998</v>
      </c>
      <c r="I180" s="231"/>
      <c r="J180" s="230">
        <f>ROUND(I180*H180,3)</f>
        <v>0</v>
      </c>
      <c r="K180" s="232"/>
      <c r="L180" s="41"/>
      <c r="M180" s="233" t="s">
        <v>1</v>
      </c>
      <c r="N180" s="234" t="s">
        <v>37</v>
      </c>
      <c r="O180" s="94"/>
      <c r="P180" s="235">
        <f>O180*H180</f>
        <v>0</v>
      </c>
      <c r="Q180" s="235">
        <v>0</v>
      </c>
      <c r="R180" s="235">
        <f>Q180*H180</f>
        <v>0</v>
      </c>
      <c r="S180" s="235">
        <v>0</v>
      </c>
      <c r="T180" s="236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37" t="s">
        <v>184</v>
      </c>
      <c r="AT180" s="237" t="s">
        <v>156</v>
      </c>
      <c r="AU180" s="237" t="s">
        <v>79</v>
      </c>
      <c r="AY180" s="14" t="s">
        <v>154</v>
      </c>
      <c r="BE180" s="238">
        <f>IF(N180="základná",J180,0)</f>
        <v>0</v>
      </c>
      <c r="BF180" s="238">
        <f>IF(N180="znížená",J180,0)</f>
        <v>0</v>
      </c>
      <c r="BG180" s="238">
        <f>IF(N180="zákl. prenesená",J180,0)</f>
        <v>0</v>
      </c>
      <c r="BH180" s="238">
        <f>IF(N180="zníž. prenesená",J180,0)</f>
        <v>0</v>
      </c>
      <c r="BI180" s="238">
        <f>IF(N180="nulová",J180,0)</f>
        <v>0</v>
      </c>
      <c r="BJ180" s="14" t="s">
        <v>161</v>
      </c>
      <c r="BK180" s="239">
        <f>ROUND(I180*H180,3)</f>
        <v>0</v>
      </c>
      <c r="BL180" s="14" t="s">
        <v>184</v>
      </c>
      <c r="BM180" s="237" t="s">
        <v>288</v>
      </c>
    </row>
    <row r="181" s="2" customFormat="1" ht="33" customHeight="1">
      <c r="A181" s="35"/>
      <c r="B181" s="36"/>
      <c r="C181" s="240" t="s">
        <v>224</v>
      </c>
      <c r="D181" s="240" t="s">
        <v>195</v>
      </c>
      <c r="E181" s="241" t="s">
        <v>1498</v>
      </c>
      <c r="F181" s="242" t="s">
        <v>1499</v>
      </c>
      <c r="G181" s="243" t="s">
        <v>309</v>
      </c>
      <c r="H181" s="244">
        <v>209.5</v>
      </c>
      <c r="I181" s="245"/>
      <c r="J181" s="244">
        <f>ROUND(I181*H181,3)</f>
        <v>0</v>
      </c>
      <c r="K181" s="246"/>
      <c r="L181" s="247"/>
      <c r="M181" s="248" t="s">
        <v>1</v>
      </c>
      <c r="N181" s="249" t="s">
        <v>37</v>
      </c>
      <c r="O181" s="94"/>
      <c r="P181" s="235">
        <f>O181*H181</f>
        <v>0</v>
      </c>
      <c r="Q181" s="235">
        <v>0</v>
      </c>
      <c r="R181" s="235">
        <f>Q181*H181</f>
        <v>0</v>
      </c>
      <c r="S181" s="235">
        <v>0</v>
      </c>
      <c r="T181" s="236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37" t="s">
        <v>213</v>
      </c>
      <c r="AT181" s="237" t="s">
        <v>195</v>
      </c>
      <c r="AU181" s="237" t="s">
        <v>79</v>
      </c>
      <c r="AY181" s="14" t="s">
        <v>154</v>
      </c>
      <c r="BE181" s="238">
        <f>IF(N181="základná",J181,0)</f>
        <v>0</v>
      </c>
      <c r="BF181" s="238">
        <f>IF(N181="znížená",J181,0)</f>
        <v>0</v>
      </c>
      <c r="BG181" s="238">
        <f>IF(N181="zákl. prenesená",J181,0)</f>
        <v>0</v>
      </c>
      <c r="BH181" s="238">
        <f>IF(N181="zníž. prenesená",J181,0)</f>
        <v>0</v>
      </c>
      <c r="BI181" s="238">
        <f>IF(N181="nulová",J181,0)</f>
        <v>0</v>
      </c>
      <c r="BJ181" s="14" t="s">
        <v>161</v>
      </c>
      <c r="BK181" s="239">
        <f>ROUND(I181*H181,3)</f>
        <v>0</v>
      </c>
      <c r="BL181" s="14" t="s">
        <v>184</v>
      </c>
      <c r="BM181" s="237" t="s">
        <v>291</v>
      </c>
    </row>
    <row r="182" s="2" customFormat="1" ht="33" customHeight="1">
      <c r="A182" s="35"/>
      <c r="B182" s="36"/>
      <c r="C182" s="240" t="s">
        <v>292</v>
      </c>
      <c r="D182" s="240" t="s">
        <v>195</v>
      </c>
      <c r="E182" s="241" t="s">
        <v>1500</v>
      </c>
      <c r="F182" s="242" t="s">
        <v>1501</v>
      </c>
      <c r="G182" s="243" t="s">
        <v>309</v>
      </c>
      <c r="H182" s="244">
        <v>118.3</v>
      </c>
      <c r="I182" s="245"/>
      <c r="J182" s="244">
        <f>ROUND(I182*H182,3)</f>
        <v>0</v>
      </c>
      <c r="K182" s="246"/>
      <c r="L182" s="247"/>
      <c r="M182" s="248" t="s">
        <v>1</v>
      </c>
      <c r="N182" s="249" t="s">
        <v>37</v>
      </c>
      <c r="O182" s="94"/>
      <c r="P182" s="235">
        <f>O182*H182</f>
        <v>0</v>
      </c>
      <c r="Q182" s="235">
        <v>0</v>
      </c>
      <c r="R182" s="235">
        <f>Q182*H182</f>
        <v>0</v>
      </c>
      <c r="S182" s="235">
        <v>0</v>
      </c>
      <c r="T182" s="236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37" t="s">
        <v>213</v>
      </c>
      <c r="AT182" s="237" t="s">
        <v>195</v>
      </c>
      <c r="AU182" s="237" t="s">
        <v>79</v>
      </c>
      <c r="AY182" s="14" t="s">
        <v>154</v>
      </c>
      <c r="BE182" s="238">
        <f>IF(N182="základná",J182,0)</f>
        <v>0</v>
      </c>
      <c r="BF182" s="238">
        <f>IF(N182="znížená",J182,0)</f>
        <v>0</v>
      </c>
      <c r="BG182" s="238">
        <f>IF(N182="zákl. prenesená",J182,0)</f>
        <v>0</v>
      </c>
      <c r="BH182" s="238">
        <f>IF(N182="zníž. prenesená",J182,0)</f>
        <v>0</v>
      </c>
      <c r="BI182" s="238">
        <f>IF(N182="nulová",J182,0)</f>
        <v>0</v>
      </c>
      <c r="BJ182" s="14" t="s">
        <v>161</v>
      </c>
      <c r="BK182" s="239">
        <f>ROUND(I182*H182,3)</f>
        <v>0</v>
      </c>
      <c r="BL182" s="14" t="s">
        <v>184</v>
      </c>
      <c r="BM182" s="237" t="s">
        <v>295</v>
      </c>
    </row>
    <row r="183" s="2" customFormat="1" ht="33" customHeight="1">
      <c r="A183" s="35"/>
      <c r="B183" s="36"/>
      <c r="C183" s="240" t="s">
        <v>227</v>
      </c>
      <c r="D183" s="240" t="s">
        <v>195</v>
      </c>
      <c r="E183" s="241" t="s">
        <v>1502</v>
      </c>
      <c r="F183" s="242" t="s">
        <v>1503</v>
      </c>
      <c r="G183" s="243" t="s">
        <v>309</v>
      </c>
      <c r="H183" s="244">
        <v>66.599999999999994</v>
      </c>
      <c r="I183" s="245"/>
      <c r="J183" s="244">
        <f>ROUND(I183*H183,3)</f>
        <v>0</v>
      </c>
      <c r="K183" s="246"/>
      <c r="L183" s="247"/>
      <c r="M183" s="248" t="s">
        <v>1</v>
      </c>
      <c r="N183" s="249" t="s">
        <v>37</v>
      </c>
      <c r="O183" s="94"/>
      <c r="P183" s="235">
        <f>O183*H183</f>
        <v>0</v>
      </c>
      <c r="Q183" s="235">
        <v>0</v>
      </c>
      <c r="R183" s="235">
        <f>Q183*H183</f>
        <v>0</v>
      </c>
      <c r="S183" s="235">
        <v>0</v>
      </c>
      <c r="T183" s="236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37" t="s">
        <v>213</v>
      </c>
      <c r="AT183" s="237" t="s">
        <v>195</v>
      </c>
      <c r="AU183" s="237" t="s">
        <v>79</v>
      </c>
      <c r="AY183" s="14" t="s">
        <v>154</v>
      </c>
      <c r="BE183" s="238">
        <f>IF(N183="základná",J183,0)</f>
        <v>0</v>
      </c>
      <c r="BF183" s="238">
        <f>IF(N183="znížená",J183,0)</f>
        <v>0</v>
      </c>
      <c r="BG183" s="238">
        <f>IF(N183="zákl. prenesená",J183,0)</f>
        <v>0</v>
      </c>
      <c r="BH183" s="238">
        <f>IF(N183="zníž. prenesená",J183,0)</f>
        <v>0</v>
      </c>
      <c r="BI183" s="238">
        <f>IF(N183="nulová",J183,0)</f>
        <v>0</v>
      </c>
      <c r="BJ183" s="14" t="s">
        <v>161</v>
      </c>
      <c r="BK183" s="239">
        <f>ROUND(I183*H183,3)</f>
        <v>0</v>
      </c>
      <c r="BL183" s="14" t="s">
        <v>184</v>
      </c>
      <c r="BM183" s="237" t="s">
        <v>298</v>
      </c>
    </row>
    <row r="184" s="2" customFormat="1" ht="33" customHeight="1">
      <c r="A184" s="35"/>
      <c r="B184" s="36"/>
      <c r="C184" s="240" t="s">
        <v>299</v>
      </c>
      <c r="D184" s="240" t="s">
        <v>195</v>
      </c>
      <c r="E184" s="241" t="s">
        <v>1504</v>
      </c>
      <c r="F184" s="242" t="s">
        <v>1505</v>
      </c>
      <c r="G184" s="243" t="s">
        <v>309</v>
      </c>
      <c r="H184" s="244">
        <v>26.5</v>
      </c>
      <c r="I184" s="245"/>
      <c r="J184" s="244">
        <f>ROUND(I184*H184,3)</f>
        <v>0</v>
      </c>
      <c r="K184" s="246"/>
      <c r="L184" s="247"/>
      <c r="M184" s="248" t="s">
        <v>1</v>
      </c>
      <c r="N184" s="249" t="s">
        <v>37</v>
      </c>
      <c r="O184" s="94"/>
      <c r="P184" s="235">
        <f>O184*H184</f>
        <v>0</v>
      </c>
      <c r="Q184" s="235">
        <v>0</v>
      </c>
      <c r="R184" s="235">
        <f>Q184*H184</f>
        <v>0</v>
      </c>
      <c r="S184" s="235">
        <v>0</v>
      </c>
      <c r="T184" s="236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37" t="s">
        <v>213</v>
      </c>
      <c r="AT184" s="237" t="s">
        <v>195</v>
      </c>
      <c r="AU184" s="237" t="s">
        <v>79</v>
      </c>
      <c r="AY184" s="14" t="s">
        <v>154</v>
      </c>
      <c r="BE184" s="238">
        <f>IF(N184="základná",J184,0)</f>
        <v>0</v>
      </c>
      <c r="BF184" s="238">
        <f>IF(N184="znížená",J184,0)</f>
        <v>0</v>
      </c>
      <c r="BG184" s="238">
        <f>IF(N184="zákl. prenesená",J184,0)</f>
        <v>0</v>
      </c>
      <c r="BH184" s="238">
        <f>IF(N184="zníž. prenesená",J184,0)</f>
        <v>0</v>
      </c>
      <c r="BI184" s="238">
        <f>IF(N184="nulová",J184,0)</f>
        <v>0</v>
      </c>
      <c r="BJ184" s="14" t="s">
        <v>161</v>
      </c>
      <c r="BK184" s="239">
        <f>ROUND(I184*H184,3)</f>
        <v>0</v>
      </c>
      <c r="BL184" s="14" t="s">
        <v>184</v>
      </c>
      <c r="BM184" s="237" t="s">
        <v>302</v>
      </c>
    </row>
    <row r="185" s="2" customFormat="1" ht="24.15" customHeight="1">
      <c r="A185" s="35"/>
      <c r="B185" s="36"/>
      <c r="C185" s="226" t="s">
        <v>231</v>
      </c>
      <c r="D185" s="226" t="s">
        <v>156</v>
      </c>
      <c r="E185" s="227" t="s">
        <v>1506</v>
      </c>
      <c r="F185" s="228" t="s">
        <v>1507</v>
      </c>
      <c r="G185" s="229" t="s">
        <v>309</v>
      </c>
      <c r="H185" s="230">
        <v>40.700000000000003</v>
      </c>
      <c r="I185" s="231"/>
      <c r="J185" s="230">
        <f>ROUND(I185*H185,3)</f>
        <v>0</v>
      </c>
      <c r="K185" s="232"/>
      <c r="L185" s="41"/>
      <c r="M185" s="233" t="s">
        <v>1</v>
      </c>
      <c r="N185" s="234" t="s">
        <v>37</v>
      </c>
      <c r="O185" s="94"/>
      <c r="P185" s="235">
        <f>O185*H185</f>
        <v>0</v>
      </c>
      <c r="Q185" s="235">
        <v>0</v>
      </c>
      <c r="R185" s="235">
        <f>Q185*H185</f>
        <v>0</v>
      </c>
      <c r="S185" s="235">
        <v>0</v>
      </c>
      <c r="T185" s="236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37" t="s">
        <v>184</v>
      </c>
      <c r="AT185" s="237" t="s">
        <v>156</v>
      </c>
      <c r="AU185" s="237" t="s">
        <v>79</v>
      </c>
      <c r="AY185" s="14" t="s">
        <v>154</v>
      </c>
      <c r="BE185" s="238">
        <f>IF(N185="základná",J185,0)</f>
        <v>0</v>
      </c>
      <c r="BF185" s="238">
        <f>IF(N185="znížená",J185,0)</f>
        <v>0</v>
      </c>
      <c r="BG185" s="238">
        <f>IF(N185="zákl. prenesená",J185,0)</f>
        <v>0</v>
      </c>
      <c r="BH185" s="238">
        <f>IF(N185="zníž. prenesená",J185,0)</f>
        <v>0</v>
      </c>
      <c r="BI185" s="238">
        <f>IF(N185="nulová",J185,0)</f>
        <v>0</v>
      </c>
      <c r="BJ185" s="14" t="s">
        <v>161</v>
      </c>
      <c r="BK185" s="239">
        <f>ROUND(I185*H185,3)</f>
        <v>0</v>
      </c>
      <c r="BL185" s="14" t="s">
        <v>184</v>
      </c>
      <c r="BM185" s="237" t="s">
        <v>305</v>
      </c>
    </row>
    <row r="186" s="2" customFormat="1" ht="33" customHeight="1">
      <c r="A186" s="35"/>
      <c r="B186" s="36"/>
      <c r="C186" s="240" t="s">
        <v>306</v>
      </c>
      <c r="D186" s="240" t="s">
        <v>195</v>
      </c>
      <c r="E186" s="241" t="s">
        <v>1508</v>
      </c>
      <c r="F186" s="242" t="s">
        <v>1509</v>
      </c>
      <c r="G186" s="243" t="s">
        <v>309</v>
      </c>
      <c r="H186" s="244">
        <v>35.700000000000003</v>
      </c>
      <c r="I186" s="245"/>
      <c r="J186" s="244">
        <f>ROUND(I186*H186,3)</f>
        <v>0</v>
      </c>
      <c r="K186" s="246"/>
      <c r="L186" s="247"/>
      <c r="M186" s="248" t="s">
        <v>1</v>
      </c>
      <c r="N186" s="249" t="s">
        <v>37</v>
      </c>
      <c r="O186" s="94"/>
      <c r="P186" s="235">
        <f>O186*H186</f>
        <v>0</v>
      </c>
      <c r="Q186" s="235">
        <v>0</v>
      </c>
      <c r="R186" s="235">
        <f>Q186*H186</f>
        <v>0</v>
      </c>
      <c r="S186" s="235">
        <v>0</v>
      </c>
      <c r="T186" s="236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37" t="s">
        <v>213</v>
      </c>
      <c r="AT186" s="237" t="s">
        <v>195</v>
      </c>
      <c r="AU186" s="237" t="s">
        <v>79</v>
      </c>
      <c r="AY186" s="14" t="s">
        <v>154</v>
      </c>
      <c r="BE186" s="238">
        <f>IF(N186="základná",J186,0)</f>
        <v>0</v>
      </c>
      <c r="BF186" s="238">
        <f>IF(N186="znížená",J186,0)</f>
        <v>0</v>
      </c>
      <c r="BG186" s="238">
        <f>IF(N186="zákl. prenesená",J186,0)</f>
        <v>0</v>
      </c>
      <c r="BH186" s="238">
        <f>IF(N186="zníž. prenesená",J186,0)</f>
        <v>0</v>
      </c>
      <c r="BI186" s="238">
        <f>IF(N186="nulová",J186,0)</f>
        <v>0</v>
      </c>
      <c r="BJ186" s="14" t="s">
        <v>161</v>
      </c>
      <c r="BK186" s="239">
        <f>ROUND(I186*H186,3)</f>
        <v>0</v>
      </c>
      <c r="BL186" s="14" t="s">
        <v>184</v>
      </c>
      <c r="BM186" s="237" t="s">
        <v>310</v>
      </c>
    </row>
    <row r="187" s="2" customFormat="1" ht="33" customHeight="1">
      <c r="A187" s="35"/>
      <c r="B187" s="36"/>
      <c r="C187" s="240" t="s">
        <v>234</v>
      </c>
      <c r="D187" s="240" t="s">
        <v>195</v>
      </c>
      <c r="E187" s="241" t="s">
        <v>1510</v>
      </c>
      <c r="F187" s="242" t="s">
        <v>1511</v>
      </c>
      <c r="G187" s="243" t="s">
        <v>309</v>
      </c>
      <c r="H187" s="244">
        <v>5</v>
      </c>
      <c r="I187" s="245"/>
      <c r="J187" s="244">
        <f>ROUND(I187*H187,3)</f>
        <v>0</v>
      </c>
      <c r="K187" s="246"/>
      <c r="L187" s="247"/>
      <c r="M187" s="248" t="s">
        <v>1</v>
      </c>
      <c r="N187" s="249" t="s">
        <v>37</v>
      </c>
      <c r="O187" s="94"/>
      <c r="P187" s="235">
        <f>O187*H187</f>
        <v>0</v>
      </c>
      <c r="Q187" s="235">
        <v>0</v>
      </c>
      <c r="R187" s="235">
        <f>Q187*H187</f>
        <v>0</v>
      </c>
      <c r="S187" s="235">
        <v>0</v>
      </c>
      <c r="T187" s="236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37" t="s">
        <v>213</v>
      </c>
      <c r="AT187" s="237" t="s">
        <v>195</v>
      </c>
      <c r="AU187" s="237" t="s">
        <v>79</v>
      </c>
      <c r="AY187" s="14" t="s">
        <v>154</v>
      </c>
      <c r="BE187" s="238">
        <f>IF(N187="základná",J187,0)</f>
        <v>0</v>
      </c>
      <c r="BF187" s="238">
        <f>IF(N187="znížená",J187,0)</f>
        <v>0</v>
      </c>
      <c r="BG187" s="238">
        <f>IF(N187="zákl. prenesená",J187,0)</f>
        <v>0</v>
      </c>
      <c r="BH187" s="238">
        <f>IF(N187="zníž. prenesená",J187,0)</f>
        <v>0</v>
      </c>
      <c r="BI187" s="238">
        <f>IF(N187="nulová",J187,0)</f>
        <v>0</v>
      </c>
      <c r="BJ187" s="14" t="s">
        <v>161</v>
      </c>
      <c r="BK187" s="239">
        <f>ROUND(I187*H187,3)</f>
        <v>0</v>
      </c>
      <c r="BL187" s="14" t="s">
        <v>184</v>
      </c>
      <c r="BM187" s="237" t="s">
        <v>313</v>
      </c>
    </row>
    <row r="188" s="2" customFormat="1" ht="24.15" customHeight="1">
      <c r="A188" s="35"/>
      <c r="B188" s="36"/>
      <c r="C188" s="226" t="s">
        <v>314</v>
      </c>
      <c r="D188" s="226" t="s">
        <v>156</v>
      </c>
      <c r="E188" s="227" t="s">
        <v>1512</v>
      </c>
      <c r="F188" s="228" t="s">
        <v>1513</v>
      </c>
      <c r="G188" s="229" t="s">
        <v>309</v>
      </c>
      <c r="H188" s="230">
        <v>166.59999999999999</v>
      </c>
      <c r="I188" s="231"/>
      <c r="J188" s="230">
        <f>ROUND(I188*H188,3)</f>
        <v>0</v>
      </c>
      <c r="K188" s="232"/>
      <c r="L188" s="41"/>
      <c r="M188" s="233" t="s">
        <v>1</v>
      </c>
      <c r="N188" s="234" t="s">
        <v>37</v>
      </c>
      <c r="O188" s="94"/>
      <c r="P188" s="235">
        <f>O188*H188</f>
        <v>0</v>
      </c>
      <c r="Q188" s="235">
        <v>0</v>
      </c>
      <c r="R188" s="235">
        <f>Q188*H188</f>
        <v>0</v>
      </c>
      <c r="S188" s="235">
        <v>0</v>
      </c>
      <c r="T188" s="236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37" t="s">
        <v>184</v>
      </c>
      <c r="AT188" s="237" t="s">
        <v>156</v>
      </c>
      <c r="AU188" s="237" t="s">
        <v>79</v>
      </c>
      <c r="AY188" s="14" t="s">
        <v>154</v>
      </c>
      <c r="BE188" s="238">
        <f>IF(N188="základná",J188,0)</f>
        <v>0</v>
      </c>
      <c r="BF188" s="238">
        <f>IF(N188="znížená",J188,0)</f>
        <v>0</v>
      </c>
      <c r="BG188" s="238">
        <f>IF(N188="zákl. prenesená",J188,0)</f>
        <v>0</v>
      </c>
      <c r="BH188" s="238">
        <f>IF(N188="zníž. prenesená",J188,0)</f>
        <v>0</v>
      </c>
      <c r="BI188" s="238">
        <f>IF(N188="nulová",J188,0)</f>
        <v>0</v>
      </c>
      <c r="BJ188" s="14" t="s">
        <v>161</v>
      </c>
      <c r="BK188" s="239">
        <f>ROUND(I188*H188,3)</f>
        <v>0</v>
      </c>
      <c r="BL188" s="14" t="s">
        <v>184</v>
      </c>
      <c r="BM188" s="237" t="s">
        <v>317</v>
      </c>
    </row>
    <row r="189" s="2" customFormat="1" ht="33" customHeight="1">
      <c r="A189" s="35"/>
      <c r="B189" s="36"/>
      <c r="C189" s="240" t="s">
        <v>238</v>
      </c>
      <c r="D189" s="240" t="s">
        <v>195</v>
      </c>
      <c r="E189" s="241" t="s">
        <v>1514</v>
      </c>
      <c r="F189" s="242" t="s">
        <v>1515</v>
      </c>
      <c r="G189" s="243" t="s">
        <v>309</v>
      </c>
      <c r="H189" s="244">
        <v>80</v>
      </c>
      <c r="I189" s="245"/>
      <c r="J189" s="244">
        <f>ROUND(I189*H189,3)</f>
        <v>0</v>
      </c>
      <c r="K189" s="246"/>
      <c r="L189" s="247"/>
      <c r="M189" s="248" t="s">
        <v>1</v>
      </c>
      <c r="N189" s="249" t="s">
        <v>37</v>
      </c>
      <c r="O189" s="94"/>
      <c r="P189" s="235">
        <f>O189*H189</f>
        <v>0</v>
      </c>
      <c r="Q189" s="235">
        <v>0</v>
      </c>
      <c r="R189" s="235">
        <f>Q189*H189</f>
        <v>0</v>
      </c>
      <c r="S189" s="235">
        <v>0</v>
      </c>
      <c r="T189" s="236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37" t="s">
        <v>213</v>
      </c>
      <c r="AT189" s="237" t="s">
        <v>195</v>
      </c>
      <c r="AU189" s="237" t="s">
        <v>79</v>
      </c>
      <c r="AY189" s="14" t="s">
        <v>154</v>
      </c>
      <c r="BE189" s="238">
        <f>IF(N189="základná",J189,0)</f>
        <v>0</v>
      </c>
      <c r="BF189" s="238">
        <f>IF(N189="znížená",J189,0)</f>
        <v>0</v>
      </c>
      <c r="BG189" s="238">
        <f>IF(N189="zákl. prenesená",J189,0)</f>
        <v>0</v>
      </c>
      <c r="BH189" s="238">
        <f>IF(N189="zníž. prenesená",J189,0)</f>
        <v>0</v>
      </c>
      <c r="BI189" s="238">
        <f>IF(N189="nulová",J189,0)</f>
        <v>0</v>
      </c>
      <c r="BJ189" s="14" t="s">
        <v>161</v>
      </c>
      <c r="BK189" s="239">
        <f>ROUND(I189*H189,3)</f>
        <v>0</v>
      </c>
      <c r="BL189" s="14" t="s">
        <v>184</v>
      </c>
      <c r="BM189" s="237" t="s">
        <v>320</v>
      </c>
    </row>
    <row r="190" s="2" customFormat="1" ht="33" customHeight="1">
      <c r="A190" s="35"/>
      <c r="B190" s="36"/>
      <c r="C190" s="240" t="s">
        <v>321</v>
      </c>
      <c r="D190" s="240" t="s">
        <v>195</v>
      </c>
      <c r="E190" s="241" t="s">
        <v>1516</v>
      </c>
      <c r="F190" s="242" t="s">
        <v>1517</v>
      </c>
      <c r="G190" s="243" t="s">
        <v>309</v>
      </c>
      <c r="H190" s="244">
        <v>86.599999999999994</v>
      </c>
      <c r="I190" s="245"/>
      <c r="J190" s="244">
        <f>ROUND(I190*H190,3)</f>
        <v>0</v>
      </c>
      <c r="K190" s="246"/>
      <c r="L190" s="247"/>
      <c r="M190" s="248" t="s">
        <v>1</v>
      </c>
      <c r="N190" s="249" t="s">
        <v>37</v>
      </c>
      <c r="O190" s="94"/>
      <c r="P190" s="235">
        <f>O190*H190</f>
        <v>0</v>
      </c>
      <c r="Q190" s="235">
        <v>0</v>
      </c>
      <c r="R190" s="235">
        <f>Q190*H190</f>
        <v>0</v>
      </c>
      <c r="S190" s="235">
        <v>0</v>
      </c>
      <c r="T190" s="236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37" t="s">
        <v>213</v>
      </c>
      <c r="AT190" s="237" t="s">
        <v>195</v>
      </c>
      <c r="AU190" s="237" t="s">
        <v>79</v>
      </c>
      <c r="AY190" s="14" t="s">
        <v>154</v>
      </c>
      <c r="BE190" s="238">
        <f>IF(N190="základná",J190,0)</f>
        <v>0</v>
      </c>
      <c r="BF190" s="238">
        <f>IF(N190="znížená",J190,0)</f>
        <v>0</v>
      </c>
      <c r="BG190" s="238">
        <f>IF(N190="zákl. prenesená",J190,0)</f>
        <v>0</v>
      </c>
      <c r="BH190" s="238">
        <f>IF(N190="zníž. prenesená",J190,0)</f>
        <v>0</v>
      </c>
      <c r="BI190" s="238">
        <f>IF(N190="nulová",J190,0)</f>
        <v>0</v>
      </c>
      <c r="BJ190" s="14" t="s">
        <v>161</v>
      </c>
      <c r="BK190" s="239">
        <f>ROUND(I190*H190,3)</f>
        <v>0</v>
      </c>
      <c r="BL190" s="14" t="s">
        <v>184</v>
      </c>
      <c r="BM190" s="237" t="s">
        <v>324</v>
      </c>
    </row>
    <row r="191" s="2" customFormat="1" ht="21.75" customHeight="1">
      <c r="A191" s="35"/>
      <c r="B191" s="36"/>
      <c r="C191" s="226" t="s">
        <v>241</v>
      </c>
      <c r="D191" s="226" t="s">
        <v>156</v>
      </c>
      <c r="E191" s="227" t="s">
        <v>1518</v>
      </c>
      <c r="F191" s="228" t="s">
        <v>1519</v>
      </c>
      <c r="G191" s="229" t="s">
        <v>309</v>
      </c>
      <c r="H191" s="230">
        <v>67.5</v>
      </c>
      <c r="I191" s="231"/>
      <c r="J191" s="230">
        <f>ROUND(I191*H191,3)</f>
        <v>0</v>
      </c>
      <c r="K191" s="232"/>
      <c r="L191" s="41"/>
      <c r="M191" s="233" t="s">
        <v>1</v>
      </c>
      <c r="N191" s="234" t="s">
        <v>37</v>
      </c>
      <c r="O191" s="94"/>
      <c r="P191" s="235">
        <f>O191*H191</f>
        <v>0</v>
      </c>
      <c r="Q191" s="235">
        <v>0</v>
      </c>
      <c r="R191" s="235">
        <f>Q191*H191</f>
        <v>0</v>
      </c>
      <c r="S191" s="235">
        <v>0</v>
      </c>
      <c r="T191" s="236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37" t="s">
        <v>184</v>
      </c>
      <c r="AT191" s="237" t="s">
        <v>156</v>
      </c>
      <c r="AU191" s="237" t="s">
        <v>79</v>
      </c>
      <c r="AY191" s="14" t="s">
        <v>154</v>
      </c>
      <c r="BE191" s="238">
        <f>IF(N191="základná",J191,0)</f>
        <v>0</v>
      </c>
      <c r="BF191" s="238">
        <f>IF(N191="znížená",J191,0)</f>
        <v>0</v>
      </c>
      <c r="BG191" s="238">
        <f>IF(N191="zákl. prenesená",J191,0)</f>
        <v>0</v>
      </c>
      <c r="BH191" s="238">
        <f>IF(N191="zníž. prenesená",J191,0)</f>
        <v>0</v>
      </c>
      <c r="BI191" s="238">
        <f>IF(N191="nulová",J191,0)</f>
        <v>0</v>
      </c>
      <c r="BJ191" s="14" t="s">
        <v>161</v>
      </c>
      <c r="BK191" s="239">
        <f>ROUND(I191*H191,3)</f>
        <v>0</v>
      </c>
      <c r="BL191" s="14" t="s">
        <v>184</v>
      </c>
      <c r="BM191" s="237" t="s">
        <v>327</v>
      </c>
    </row>
    <row r="192" s="2" customFormat="1" ht="33" customHeight="1">
      <c r="A192" s="35"/>
      <c r="B192" s="36"/>
      <c r="C192" s="240" t="s">
        <v>328</v>
      </c>
      <c r="D192" s="240" t="s">
        <v>195</v>
      </c>
      <c r="E192" s="241" t="s">
        <v>1520</v>
      </c>
      <c r="F192" s="242" t="s">
        <v>1521</v>
      </c>
      <c r="G192" s="243" t="s">
        <v>309</v>
      </c>
      <c r="H192" s="244">
        <v>54</v>
      </c>
      <c r="I192" s="245"/>
      <c r="J192" s="244">
        <f>ROUND(I192*H192,3)</f>
        <v>0</v>
      </c>
      <c r="K192" s="246"/>
      <c r="L192" s="247"/>
      <c r="M192" s="248" t="s">
        <v>1</v>
      </c>
      <c r="N192" s="249" t="s">
        <v>37</v>
      </c>
      <c r="O192" s="94"/>
      <c r="P192" s="235">
        <f>O192*H192</f>
        <v>0</v>
      </c>
      <c r="Q192" s="235">
        <v>0</v>
      </c>
      <c r="R192" s="235">
        <f>Q192*H192</f>
        <v>0</v>
      </c>
      <c r="S192" s="235">
        <v>0</v>
      </c>
      <c r="T192" s="236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37" t="s">
        <v>213</v>
      </c>
      <c r="AT192" s="237" t="s">
        <v>195</v>
      </c>
      <c r="AU192" s="237" t="s">
        <v>79</v>
      </c>
      <c r="AY192" s="14" t="s">
        <v>154</v>
      </c>
      <c r="BE192" s="238">
        <f>IF(N192="základná",J192,0)</f>
        <v>0</v>
      </c>
      <c r="BF192" s="238">
        <f>IF(N192="znížená",J192,0)</f>
        <v>0</v>
      </c>
      <c r="BG192" s="238">
        <f>IF(N192="zákl. prenesená",J192,0)</f>
        <v>0</v>
      </c>
      <c r="BH192" s="238">
        <f>IF(N192="zníž. prenesená",J192,0)</f>
        <v>0</v>
      </c>
      <c r="BI192" s="238">
        <f>IF(N192="nulová",J192,0)</f>
        <v>0</v>
      </c>
      <c r="BJ192" s="14" t="s">
        <v>161</v>
      </c>
      <c r="BK192" s="239">
        <f>ROUND(I192*H192,3)</f>
        <v>0</v>
      </c>
      <c r="BL192" s="14" t="s">
        <v>184</v>
      </c>
      <c r="BM192" s="237" t="s">
        <v>331</v>
      </c>
    </row>
    <row r="193" s="2" customFormat="1" ht="33" customHeight="1">
      <c r="A193" s="35"/>
      <c r="B193" s="36"/>
      <c r="C193" s="240" t="s">
        <v>245</v>
      </c>
      <c r="D193" s="240" t="s">
        <v>195</v>
      </c>
      <c r="E193" s="241" t="s">
        <v>1522</v>
      </c>
      <c r="F193" s="242" t="s">
        <v>1523</v>
      </c>
      <c r="G193" s="243" t="s">
        <v>309</v>
      </c>
      <c r="H193" s="244">
        <v>13.5</v>
      </c>
      <c r="I193" s="245"/>
      <c r="J193" s="244">
        <f>ROUND(I193*H193,3)</f>
        <v>0</v>
      </c>
      <c r="K193" s="246"/>
      <c r="L193" s="247"/>
      <c r="M193" s="248" t="s">
        <v>1</v>
      </c>
      <c r="N193" s="249" t="s">
        <v>37</v>
      </c>
      <c r="O193" s="94"/>
      <c r="P193" s="235">
        <f>O193*H193</f>
        <v>0</v>
      </c>
      <c r="Q193" s="235">
        <v>0</v>
      </c>
      <c r="R193" s="235">
        <f>Q193*H193</f>
        <v>0</v>
      </c>
      <c r="S193" s="235">
        <v>0</v>
      </c>
      <c r="T193" s="236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37" t="s">
        <v>213</v>
      </c>
      <c r="AT193" s="237" t="s">
        <v>195</v>
      </c>
      <c r="AU193" s="237" t="s">
        <v>79</v>
      </c>
      <c r="AY193" s="14" t="s">
        <v>154</v>
      </c>
      <c r="BE193" s="238">
        <f>IF(N193="základná",J193,0)</f>
        <v>0</v>
      </c>
      <c r="BF193" s="238">
        <f>IF(N193="znížená",J193,0)</f>
        <v>0</v>
      </c>
      <c r="BG193" s="238">
        <f>IF(N193="zákl. prenesená",J193,0)</f>
        <v>0</v>
      </c>
      <c r="BH193" s="238">
        <f>IF(N193="zníž. prenesená",J193,0)</f>
        <v>0</v>
      </c>
      <c r="BI193" s="238">
        <f>IF(N193="nulová",J193,0)</f>
        <v>0</v>
      </c>
      <c r="BJ193" s="14" t="s">
        <v>161</v>
      </c>
      <c r="BK193" s="239">
        <f>ROUND(I193*H193,3)</f>
        <v>0</v>
      </c>
      <c r="BL193" s="14" t="s">
        <v>184</v>
      </c>
      <c r="BM193" s="237" t="s">
        <v>334</v>
      </c>
    </row>
    <row r="194" s="2" customFormat="1" ht="21.75" customHeight="1">
      <c r="A194" s="35"/>
      <c r="B194" s="36"/>
      <c r="C194" s="226" t="s">
        <v>335</v>
      </c>
      <c r="D194" s="226" t="s">
        <v>156</v>
      </c>
      <c r="E194" s="227" t="s">
        <v>1524</v>
      </c>
      <c r="F194" s="228" t="s">
        <v>1525</v>
      </c>
      <c r="G194" s="229" t="s">
        <v>309</v>
      </c>
      <c r="H194" s="230">
        <v>5</v>
      </c>
      <c r="I194" s="231"/>
      <c r="J194" s="230">
        <f>ROUND(I194*H194,3)</f>
        <v>0</v>
      </c>
      <c r="K194" s="232"/>
      <c r="L194" s="41"/>
      <c r="M194" s="233" t="s">
        <v>1</v>
      </c>
      <c r="N194" s="234" t="s">
        <v>37</v>
      </c>
      <c r="O194" s="94"/>
      <c r="P194" s="235">
        <f>O194*H194</f>
        <v>0</v>
      </c>
      <c r="Q194" s="235">
        <v>0</v>
      </c>
      <c r="R194" s="235">
        <f>Q194*H194</f>
        <v>0</v>
      </c>
      <c r="S194" s="235">
        <v>0</v>
      </c>
      <c r="T194" s="236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37" t="s">
        <v>184</v>
      </c>
      <c r="AT194" s="237" t="s">
        <v>156</v>
      </c>
      <c r="AU194" s="237" t="s">
        <v>79</v>
      </c>
      <c r="AY194" s="14" t="s">
        <v>154</v>
      </c>
      <c r="BE194" s="238">
        <f>IF(N194="základná",J194,0)</f>
        <v>0</v>
      </c>
      <c r="BF194" s="238">
        <f>IF(N194="znížená",J194,0)</f>
        <v>0</v>
      </c>
      <c r="BG194" s="238">
        <f>IF(N194="zákl. prenesená",J194,0)</f>
        <v>0</v>
      </c>
      <c r="BH194" s="238">
        <f>IF(N194="zníž. prenesená",J194,0)</f>
        <v>0</v>
      </c>
      <c r="BI194" s="238">
        <f>IF(N194="nulová",J194,0)</f>
        <v>0</v>
      </c>
      <c r="BJ194" s="14" t="s">
        <v>161</v>
      </c>
      <c r="BK194" s="239">
        <f>ROUND(I194*H194,3)</f>
        <v>0</v>
      </c>
      <c r="BL194" s="14" t="s">
        <v>184</v>
      </c>
      <c r="BM194" s="237" t="s">
        <v>338</v>
      </c>
    </row>
    <row r="195" s="2" customFormat="1" ht="33" customHeight="1">
      <c r="A195" s="35"/>
      <c r="B195" s="36"/>
      <c r="C195" s="240" t="s">
        <v>248</v>
      </c>
      <c r="D195" s="240" t="s">
        <v>195</v>
      </c>
      <c r="E195" s="241" t="s">
        <v>1526</v>
      </c>
      <c r="F195" s="242" t="s">
        <v>1527</v>
      </c>
      <c r="G195" s="243" t="s">
        <v>167</v>
      </c>
      <c r="H195" s="244">
        <v>1.885</v>
      </c>
      <c r="I195" s="245"/>
      <c r="J195" s="244">
        <f>ROUND(I195*H195,3)</f>
        <v>0</v>
      </c>
      <c r="K195" s="246"/>
      <c r="L195" s="247"/>
      <c r="M195" s="248" t="s">
        <v>1</v>
      </c>
      <c r="N195" s="249" t="s">
        <v>37</v>
      </c>
      <c r="O195" s="94"/>
      <c r="P195" s="235">
        <f>O195*H195</f>
        <v>0</v>
      </c>
      <c r="Q195" s="235">
        <v>0</v>
      </c>
      <c r="R195" s="235">
        <f>Q195*H195</f>
        <v>0</v>
      </c>
      <c r="S195" s="235">
        <v>0</v>
      </c>
      <c r="T195" s="236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37" t="s">
        <v>213</v>
      </c>
      <c r="AT195" s="237" t="s">
        <v>195</v>
      </c>
      <c r="AU195" s="237" t="s">
        <v>79</v>
      </c>
      <c r="AY195" s="14" t="s">
        <v>154</v>
      </c>
      <c r="BE195" s="238">
        <f>IF(N195="základná",J195,0)</f>
        <v>0</v>
      </c>
      <c r="BF195" s="238">
        <f>IF(N195="znížená",J195,0)</f>
        <v>0</v>
      </c>
      <c r="BG195" s="238">
        <f>IF(N195="zákl. prenesená",J195,0)</f>
        <v>0</v>
      </c>
      <c r="BH195" s="238">
        <f>IF(N195="zníž. prenesená",J195,0)</f>
        <v>0</v>
      </c>
      <c r="BI195" s="238">
        <f>IF(N195="nulová",J195,0)</f>
        <v>0</v>
      </c>
      <c r="BJ195" s="14" t="s">
        <v>161</v>
      </c>
      <c r="BK195" s="239">
        <f>ROUND(I195*H195,3)</f>
        <v>0</v>
      </c>
      <c r="BL195" s="14" t="s">
        <v>184</v>
      </c>
      <c r="BM195" s="237" t="s">
        <v>341</v>
      </c>
    </row>
    <row r="196" s="2" customFormat="1" ht="24.15" customHeight="1">
      <c r="A196" s="35"/>
      <c r="B196" s="36"/>
      <c r="C196" s="226" t="s">
        <v>342</v>
      </c>
      <c r="D196" s="226" t="s">
        <v>156</v>
      </c>
      <c r="E196" s="227" t="s">
        <v>1528</v>
      </c>
      <c r="F196" s="228" t="s">
        <v>786</v>
      </c>
      <c r="G196" s="229" t="s">
        <v>708</v>
      </c>
      <c r="H196" s="231"/>
      <c r="I196" s="231"/>
      <c r="J196" s="230">
        <f>ROUND(I196*H196,3)</f>
        <v>0</v>
      </c>
      <c r="K196" s="232"/>
      <c r="L196" s="41"/>
      <c r="M196" s="233" t="s">
        <v>1</v>
      </c>
      <c r="N196" s="234" t="s">
        <v>37</v>
      </c>
      <c r="O196" s="94"/>
      <c r="P196" s="235">
        <f>O196*H196</f>
        <v>0</v>
      </c>
      <c r="Q196" s="235">
        <v>0</v>
      </c>
      <c r="R196" s="235">
        <f>Q196*H196</f>
        <v>0</v>
      </c>
      <c r="S196" s="235">
        <v>0</v>
      </c>
      <c r="T196" s="236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37" t="s">
        <v>184</v>
      </c>
      <c r="AT196" s="237" t="s">
        <v>156</v>
      </c>
      <c r="AU196" s="237" t="s">
        <v>79</v>
      </c>
      <c r="AY196" s="14" t="s">
        <v>154</v>
      </c>
      <c r="BE196" s="238">
        <f>IF(N196="základná",J196,0)</f>
        <v>0</v>
      </c>
      <c r="BF196" s="238">
        <f>IF(N196="znížená",J196,0)</f>
        <v>0</v>
      </c>
      <c r="BG196" s="238">
        <f>IF(N196="zákl. prenesená",J196,0)</f>
        <v>0</v>
      </c>
      <c r="BH196" s="238">
        <f>IF(N196="zníž. prenesená",J196,0)</f>
        <v>0</v>
      </c>
      <c r="BI196" s="238">
        <f>IF(N196="nulová",J196,0)</f>
        <v>0</v>
      </c>
      <c r="BJ196" s="14" t="s">
        <v>161</v>
      </c>
      <c r="BK196" s="239">
        <f>ROUND(I196*H196,3)</f>
        <v>0</v>
      </c>
      <c r="BL196" s="14" t="s">
        <v>184</v>
      </c>
      <c r="BM196" s="237" t="s">
        <v>345</v>
      </c>
    </row>
    <row r="197" s="12" customFormat="1" ht="25.92" customHeight="1">
      <c r="A197" s="12"/>
      <c r="B197" s="210"/>
      <c r="C197" s="211"/>
      <c r="D197" s="212" t="s">
        <v>70</v>
      </c>
      <c r="E197" s="213" t="s">
        <v>1529</v>
      </c>
      <c r="F197" s="213" t="s">
        <v>1530</v>
      </c>
      <c r="G197" s="211"/>
      <c r="H197" s="211"/>
      <c r="I197" s="214"/>
      <c r="J197" s="215">
        <f>BK197</f>
        <v>0</v>
      </c>
      <c r="K197" s="211"/>
      <c r="L197" s="216"/>
      <c r="M197" s="217"/>
      <c r="N197" s="218"/>
      <c r="O197" s="218"/>
      <c r="P197" s="219">
        <f>SUM(P198:P228)</f>
        <v>0</v>
      </c>
      <c r="Q197" s="218"/>
      <c r="R197" s="219">
        <f>SUM(R198:R228)</f>
        <v>0</v>
      </c>
      <c r="S197" s="218"/>
      <c r="T197" s="220">
        <f>SUM(T198:T228)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21" t="s">
        <v>161</v>
      </c>
      <c r="AT197" s="222" t="s">
        <v>70</v>
      </c>
      <c r="AU197" s="222" t="s">
        <v>71</v>
      </c>
      <c r="AY197" s="221" t="s">
        <v>154</v>
      </c>
      <c r="BK197" s="223">
        <f>SUM(BK198:BK228)</f>
        <v>0</v>
      </c>
    </row>
    <row r="198" s="2" customFormat="1" ht="21.75" customHeight="1">
      <c r="A198" s="35"/>
      <c r="B198" s="36"/>
      <c r="C198" s="226" t="s">
        <v>252</v>
      </c>
      <c r="D198" s="226" t="s">
        <v>156</v>
      </c>
      <c r="E198" s="227" t="s">
        <v>1531</v>
      </c>
      <c r="F198" s="228" t="s">
        <v>1532</v>
      </c>
      <c r="G198" s="229" t="s">
        <v>309</v>
      </c>
      <c r="H198" s="230">
        <v>9.3000000000000007</v>
      </c>
      <c r="I198" s="231"/>
      <c r="J198" s="230">
        <f>ROUND(I198*H198,3)</f>
        <v>0</v>
      </c>
      <c r="K198" s="232"/>
      <c r="L198" s="41"/>
      <c r="M198" s="233" t="s">
        <v>1</v>
      </c>
      <c r="N198" s="234" t="s">
        <v>37</v>
      </c>
      <c r="O198" s="94"/>
      <c r="P198" s="235">
        <f>O198*H198</f>
        <v>0</v>
      </c>
      <c r="Q198" s="235">
        <v>0</v>
      </c>
      <c r="R198" s="235">
        <f>Q198*H198</f>
        <v>0</v>
      </c>
      <c r="S198" s="235">
        <v>0</v>
      </c>
      <c r="T198" s="236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37" t="s">
        <v>184</v>
      </c>
      <c r="AT198" s="237" t="s">
        <v>156</v>
      </c>
      <c r="AU198" s="237" t="s">
        <v>79</v>
      </c>
      <c r="AY198" s="14" t="s">
        <v>154</v>
      </c>
      <c r="BE198" s="238">
        <f>IF(N198="základná",J198,0)</f>
        <v>0</v>
      </c>
      <c r="BF198" s="238">
        <f>IF(N198="znížená",J198,0)</f>
        <v>0</v>
      </c>
      <c r="BG198" s="238">
        <f>IF(N198="zákl. prenesená",J198,0)</f>
        <v>0</v>
      </c>
      <c r="BH198" s="238">
        <f>IF(N198="zníž. prenesená",J198,0)</f>
        <v>0</v>
      </c>
      <c r="BI198" s="238">
        <f>IF(N198="nulová",J198,0)</f>
        <v>0</v>
      </c>
      <c r="BJ198" s="14" t="s">
        <v>161</v>
      </c>
      <c r="BK198" s="239">
        <f>ROUND(I198*H198,3)</f>
        <v>0</v>
      </c>
      <c r="BL198" s="14" t="s">
        <v>184</v>
      </c>
      <c r="BM198" s="237" t="s">
        <v>348</v>
      </c>
    </row>
    <row r="199" s="2" customFormat="1" ht="21.75" customHeight="1">
      <c r="A199" s="35"/>
      <c r="B199" s="36"/>
      <c r="C199" s="226" t="s">
        <v>349</v>
      </c>
      <c r="D199" s="226" t="s">
        <v>156</v>
      </c>
      <c r="E199" s="227" t="s">
        <v>1533</v>
      </c>
      <c r="F199" s="228" t="s">
        <v>1534</v>
      </c>
      <c r="G199" s="229" t="s">
        <v>309</v>
      </c>
      <c r="H199" s="230">
        <v>3.2000000000000002</v>
      </c>
      <c r="I199" s="231"/>
      <c r="J199" s="230">
        <f>ROUND(I199*H199,3)</f>
        <v>0</v>
      </c>
      <c r="K199" s="232"/>
      <c r="L199" s="41"/>
      <c r="M199" s="233" t="s">
        <v>1</v>
      </c>
      <c r="N199" s="234" t="s">
        <v>37</v>
      </c>
      <c r="O199" s="94"/>
      <c r="P199" s="235">
        <f>O199*H199</f>
        <v>0</v>
      </c>
      <c r="Q199" s="235">
        <v>0</v>
      </c>
      <c r="R199" s="235">
        <f>Q199*H199</f>
        <v>0</v>
      </c>
      <c r="S199" s="235">
        <v>0</v>
      </c>
      <c r="T199" s="236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37" t="s">
        <v>184</v>
      </c>
      <c r="AT199" s="237" t="s">
        <v>156</v>
      </c>
      <c r="AU199" s="237" t="s">
        <v>79</v>
      </c>
      <c r="AY199" s="14" t="s">
        <v>154</v>
      </c>
      <c r="BE199" s="238">
        <f>IF(N199="základná",J199,0)</f>
        <v>0</v>
      </c>
      <c r="BF199" s="238">
        <f>IF(N199="znížená",J199,0)</f>
        <v>0</v>
      </c>
      <c r="BG199" s="238">
        <f>IF(N199="zákl. prenesená",J199,0)</f>
        <v>0</v>
      </c>
      <c r="BH199" s="238">
        <f>IF(N199="zníž. prenesená",J199,0)</f>
        <v>0</v>
      </c>
      <c r="BI199" s="238">
        <f>IF(N199="nulová",J199,0)</f>
        <v>0</v>
      </c>
      <c r="BJ199" s="14" t="s">
        <v>161</v>
      </c>
      <c r="BK199" s="239">
        <f>ROUND(I199*H199,3)</f>
        <v>0</v>
      </c>
      <c r="BL199" s="14" t="s">
        <v>184</v>
      </c>
      <c r="BM199" s="237" t="s">
        <v>352</v>
      </c>
    </row>
    <row r="200" s="2" customFormat="1" ht="21.75" customHeight="1">
      <c r="A200" s="35"/>
      <c r="B200" s="36"/>
      <c r="C200" s="226" t="s">
        <v>255</v>
      </c>
      <c r="D200" s="226" t="s">
        <v>156</v>
      </c>
      <c r="E200" s="227" t="s">
        <v>1535</v>
      </c>
      <c r="F200" s="228" t="s">
        <v>1536</v>
      </c>
      <c r="G200" s="229" t="s">
        <v>309</v>
      </c>
      <c r="H200" s="230">
        <v>93.799999999999997</v>
      </c>
      <c r="I200" s="231"/>
      <c r="J200" s="230">
        <f>ROUND(I200*H200,3)</f>
        <v>0</v>
      </c>
      <c r="K200" s="232"/>
      <c r="L200" s="41"/>
      <c r="M200" s="233" t="s">
        <v>1</v>
      </c>
      <c r="N200" s="234" t="s">
        <v>37</v>
      </c>
      <c r="O200" s="94"/>
      <c r="P200" s="235">
        <f>O200*H200</f>
        <v>0</v>
      </c>
      <c r="Q200" s="235">
        <v>0</v>
      </c>
      <c r="R200" s="235">
        <f>Q200*H200</f>
        <v>0</v>
      </c>
      <c r="S200" s="235">
        <v>0</v>
      </c>
      <c r="T200" s="236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37" t="s">
        <v>184</v>
      </c>
      <c r="AT200" s="237" t="s">
        <v>156</v>
      </c>
      <c r="AU200" s="237" t="s">
        <v>79</v>
      </c>
      <c r="AY200" s="14" t="s">
        <v>154</v>
      </c>
      <c r="BE200" s="238">
        <f>IF(N200="základná",J200,0)</f>
        <v>0</v>
      </c>
      <c r="BF200" s="238">
        <f>IF(N200="znížená",J200,0)</f>
        <v>0</v>
      </c>
      <c r="BG200" s="238">
        <f>IF(N200="zákl. prenesená",J200,0)</f>
        <v>0</v>
      </c>
      <c r="BH200" s="238">
        <f>IF(N200="zníž. prenesená",J200,0)</f>
        <v>0</v>
      </c>
      <c r="BI200" s="238">
        <f>IF(N200="nulová",J200,0)</f>
        <v>0</v>
      </c>
      <c r="BJ200" s="14" t="s">
        <v>161</v>
      </c>
      <c r="BK200" s="239">
        <f>ROUND(I200*H200,3)</f>
        <v>0</v>
      </c>
      <c r="BL200" s="14" t="s">
        <v>184</v>
      </c>
      <c r="BM200" s="237" t="s">
        <v>355</v>
      </c>
    </row>
    <row r="201" s="2" customFormat="1" ht="21.75" customHeight="1">
      <c r="A201" s="35"/>
      <c r="B201" s="36"/>
      <c r="C201" s="226" t="s">
        <v>356</v>
      </c>
      <c r="D201" s="226" t="s">
        <v>156</v>
      </c>
      <c r="E201" s="227" t="s">
        <v>1537</v>
      </c>
      <c r="F201" s="228" t="s">
        <v>1538</v>
      </c>
      <c r="G201" s="229" t="s">
        <v>309</v>
      </c>
      <c r="H201" s="230">
        <v>26</v>
      </c>
      <c r="I201" s="231"/>
      <c r="J201" s="230">
        <f>ROUND(I201*H201,3)</f>
        <v>0</v>
      </c>
      <c r="K201" s="232"/>
      <c r="L201" s="41"/>
      <c r="M201" s="233" t="s">
        <v>1</v>
      </c>
      <c r="N201" s="234" t="s">
        <v>37</v>
      </c>
      <c r="O201" s="94"/>
      <c r="P201" s="235">
        <f>O201*H201</f>
        <v>0</v>
      </c>
      <c r="Q201" s="235">
        <v>0</v>
      </c>
      <c r="R201" s="235">
        <f>Q201*H201</f>
        <v>0</v>
      </c>
      <c r="S201" s="235">
        <v>0</v>
      </c>
      <c r="T201" s="236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37" t="s">
        <v>184</v>
      </c>
      <c r="AT201" s="237" t="s">
        <v>156</v>
      </c>
      <c r="AU201" s="237" t="s">
        <v>79</v>
      </c>
      <c r="AY201" s="14" t="s">
        <v>154</v>
      </c>
      <c r="BE201" s="238">
        <f>IF(N201="základná",J201,0)</f>
        <v>0</v>
      </c>
      <c r="BF201" s="238">
        <f>IF(N201="znížená",J201,0)</f>
        <v>0</v>
      </c>
      <c r="BG201" s="238">
        <f>IF(N201="zákl. prenesená",J201,0)</f>
        <v>0</v>
      </c>
      <c r="BH201" s="238">
        <f>IF(N201="zníž. prenesená",J201,0)</f>
        <v>0</v>
      </c>
      <c r="BI201" s="238">
        <f>IF(N201="nulová",J201,0)</f>
        <v>0</v>
      </c>
      <c r="BJ201" s="14" t="s">
        <v>161</v>
      </c>
      <c r="BK201" s="239">
        <f>ROUND(I201*H201,3)</f>
        <v>0</v>
      </c>
      <c r="BL201" s="14" t="s">
        <v>184</v>
      </c>
      <c r="BM201" s="237" t="s">
        <v>359</v>
      </c>
    </row>
    <row r="202" s="2" customFormat="1" ht="21.75" customHeight="1">
      <c r="A202" s="35"/>
      <c r="B202" s="36"/>
      <c r="C202" s="226" t="s">
        <v>259</v>
      </c>
      <c r="D202" s="226" t="s">
        <v>156</v>
      </c>
      <c r="E202" s="227" t="s">
        <v>1539</v>
      </c>
      <c r="F202" s="228" t="s">
        <v>1540</v>
      </c>
      <c r="G202" s="229" t="s">
        <v>309</v>
      </c>
      <c r="H202" s="230">
        <v>2.5</v>
      </c>
      <c r="I202" s="231"/>
      <c r="J202" s="230">
        <f>ROUND(I202*H202,3)</f>
        <v>0</v>
      </c>
      <c r="K202" s="232"/>
      <c r="L202" s="41"/>
      <c r="M202" s="233" t="s">
        <v>1</v>
      </c>
      <c r="N202" s="234" t="s">
        <v>37</v>
      </c>
      <c r="O202" s="94"/>
      <c r="P202" s="235">
        <f>O202*H202</f>
        <v>0</v>
      </c>
      <c r="Q202" s="235">
        <v>0</v>
      </c>
      <c r="R202" s="235">
        <f>Q202*H202</f>
        <v>0</v>
      </c>
      <c r="S202" s="235">
        <v>0</v>
      </c>
      <c r="T202" s="236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37" t="s">
        <v>184</v>
      </c>
      <c r="AT202" s="237" t="s">
        <v>156</v>
      </c>
      <c r="AU202" s="237" t="s">
        <v>79</v>
      </c>
      <c r="AY202" s="14" t="s">
        <v>154</v>
      </c>
      <c r="BE202" s="238">
        <f>IF(N202="základná",J202,0)</f>
        <v>0</v>
      </c>
      <c r="BF202" s="238">
        <f>IF(N202="znížená",J202,0)</f>
        <v>0</v>
      </c>
      <c r="BG202" s="238">
        <f>IF(N202="zákl. prenesená",J202,0)</f>
        <v>0</v>
      </c>
      <c r="BH202" s="238">
        <f>IF(N202="zníž. prenesená",J202,0)</f>
        <v>0</v>
      </c>
      <c r="BI202" s="238">
        <f>IF(N202="nulová",J202,0)</f>
        <v>0</v>
      </c>
      <c r="BJ202" s="14" t="s">
        <v>161</v>
      </c>
      <c r="BK202" s="239">
        <f>ROUND(I202*H202,3)</f>
        <v>0</v>
      </c>
      <c r="BL202" s="14" t="s">
        <v>184</v>
      </c>
      <c r="BM202" s="237" t="s">
        <v>362</v>
      </c>
    </row>
    <row r="203" s="2" customFormat="1" ht="24.15" customHeight="1">
      <c r="A203" s="35"/>
      <c r="B203" s="36"/>
      <c r="C203" s="226" t="s">
        <v>363</v>
      </c>
      <c r="D203" s="226" t="s">
        <v>156</v>
      </c>
      <c r="E203" s="227" t="s">
        <v>1541</v>
      </c>
      <c r="F203" s="228" t="s">
        <v>1542</v>
      </c>
      <c r="G203" s="229" t="s">
        <v>309</v>
      </c>
      <c r="H203" s="230">
        <v>25</v>
      </c>
      <c r="I203" s="231"/>
      <c r="J203" s="230">
        <f>ROUND(I203*H203,3)</f>
        <v>0</v>
      </c>
      <c r="K203" s="232"/>
      <c r="L203" s="41"/>
      <c r="M203" s="233" t="s">
        <v>1</v>
      </c>
      <c r="N203" s="234" t="s">
        <v>37</v>
      </c>
      <c r="O203" s="94"/>
      <c r="P203" s="235">
        <f>O203*H203</f>
        <v>0</v>
      </c>
      <c r="Q203" s="235">
        <v>0</v>
      </c>
      <c r="R203" s="235">
        <f>Q203*H203</f>
        <v>0</v>
      </c>
      <c r="S203" s="235">
        <v>0</v>
      </c>
      <c r="T203" s="236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37" t="s">
        <v>184</v>
      </c>
      <c r="AT203" s="237" t="s">
        <v>156</v>
      </c>
      <c r="AU203" s="237" t="s">
        <v>79</v>
      </c>
      <c r="AY203" s="14" t="s">
        <v>154</v>
      </c>
      <c r="BE203" s="238">
        <f>IF(N203="základná",J203,0)</f>
        <v>0</v>
      </c>
      <c r="BF203" s="238">
        <f>IF(N203="znížená",J203,0)</f>
        <v>0</v>
      </c>
      <c r="BG203" s="238">
        <f>IF(N203="zákl. prenesená",J203,0)</f>
        <v>0</v>
      </c>
      <c r="BH203" s="238">
        <f>IF(N203="zníž. prenesená",J203,0)</f>
        <v>0</v>
      </c>
      <c r="BI203" s="238">
        <f>IF(N203="nulová",J203,0)</f>
        <v>0</v>
      </c>
      <c r="BJ203" s="14" t="s">
        <v>161</v>
      </c>
      <c r="BK203" s="239">
        <f>ROUND(I203*H203,3)</f>
        <v>0</v>
      </c>
      <c r="BL203" s="14" t="s">
        <v>184</v>
      </c>
      <c r="BM203" s="237" t="s">
        <v>366</v>
      </c>
    </row>
    <row r="204" s="2" customFormat="1" ht="24.15" customHeight="1">
      <c r="A204" s="35"/>
      <c r="B204" s="36"/>
      <c r="C204" s="226" t="s">
        <v>263</v>
      </c>
      <c r="D204" s="226" t="s">
        <v>156</v>
      </c>
      <c r="E204" s="227" t="s">
        <v>1543</v>
      </c>
      <c r="F204" s="228" t="s">
        <v>1544</v>
      </c>
      <c r="G204" s="229" t="s">
        <v>309</v>
      </c>
      <c r="H204" s="230">
        <v>15</v>
      </c>
      <c r="I204" s="231"/>
      <c r="J204" s="230">
        <f>ROUND(I204*H204,3)</f>
        <v>0</v>
      </c>
      <c r="K204" s="232"/>
      <c r="L204" s="41"/>
      <c r="M204" s="233" t="s">
        <v>1</v>
      </c>
      <c r="N204" s="234" t="s">
        <v>37</v>
      </c>
      <c r="O204" s="94"/>
      <c r="P204" s="235">
        <f>O204*H204</f>
        <v>0</v>
      </c>
      <c r="Q204" s="235">
        <v>0</v>
      </c>
      <c r="R204" s="235">
        <f>Q204*H204</f>
        <v>0</v>
      </c>
      <c r="S204" s="235">
        <v>0</v>
      </c>
      <c r="T204" s="236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37" t="s">
        <v>184</v>
      </c>
      <c r="AT204" s="237" t="s">
        <v>156</v>
      </c>
      <c r="AU204" s="237" t="s">
        <v>79</v>
      </c>
      <c r="AY204" s="14" t="s">
        <v>154</v>
      </c>
      <c r="BE204" s="238">
        <f>IF(N204="základná",J204,0)</f>
        <v>0</v>
      </c>
      <c r="BF204" s="238">
        <f>IF(N204="znížená",J204,0)</f>
        <v>0</v>
      </c>
      <c r="BG204" s="238">
        <f>IF(N204="zákl. prenesená",J204,0)</f>
        <v>0</v>
      </c>
      <c r="BH204" s="238">
        <f>IF(N204="zníž. prenesená",J204,0)</f>
        <v>0</v>
      </c>
      <c r="BI204" s="238">
        <f>IF(N204="nulová",J204,0)</f>
        <v>0</v>
      </c>
      <c r="BJ204" s="14" t="s">
        <v>161</v>
      </c>
      <c r="BK204" s="239">
        <f>ROUND(I204*H204,3)</f>
        <v>0</v>
      </c>
      <c r="BL204" s="14" t="s">
        <v>184</v>
      </c>
      <c r="BM204" s="237" t="s">
        <v>370</v>
      </c>
    </row>
    <row r="205" s="2" customFormat="1" ht="24.15" customHeight="1">
      <c r="A205" s="35"/>
      <c r="B205" s="36"/>
      <c r="C205" s="226" t="s">
        <v>371</v>
      </c>
      <c r="D205" s="226" t="s">
        <v>156</v>
      </c>
      <c r="E205" s="227" t="s">
        <v>1545</v>
      </c>
      <c r="F205" s="228" t="s">
        <v>1546</v>
      </c>
      <c r="G205" s="229" t="s">
        <v>309</v>
      </c>
      <c r="H205" s="230">
        <v>132</v>
      </c>
      <c r="I205" s="231"/>
      <c r="J205" s="230">
        <f>ROUND(I205*H205,3)</f>
        <v>0</v>
      </c>
      <c r="K205" s="232"/>
      <c r="L205" s="41"/>
      <c r="M205" s="233" t="s">
        <v>1</v>
      </c>
      <c r="N205" s="234" t="s">
        <v>37</v>
      </c>
      <c r="O205" s="94"/>
      <c r="P205" s="235">
        <f>O205*H205</f>
        <v>0</v>
      </c>
      <c r="Q205" s="235">
        <v>0</v>
      </c>
      <c r="R205" s="235">
        <f>Q205*H205</f>
        <v>0</v>
      </c>
      <c r="S205" s="235">
        <v>0</v>
      </c>
      <c r="T205" s="236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37" t="s">
        <v>184</v>
      </c>
      <c r="AT205" s="237" t="s">
        <v>156</v>
      </c>
      <c r="AU205" s="237" t="s">
        <v>79</v>
      </c>
      <c r="AY205" s="14" t="s">
        <v>154</v>
      </c>
      <c r="BE205" s="238">
        <f>IF(N205="základná",J205,0)</f>
        <v>0</v>
      </c>
      <c r="BF205" s="238">
        <f>IF(N205="znížená",J205,0)</f>
        <v>0</v>
      </c>
      <c r="BG205" s="238">
        <f>IF(N205="zákl. prenesená",J205,0)</f>
        <v>0</v>
      </c>
      <c r="BH205" s="238">
        <f>IF(N205="zníž. prenesená",J205,0)</f>
        <v>0</v>
      </c>
      <c r="BI205" s="238">
        <f>IF(N205="nulová",J205,0)</f>
        <v>0</v>
      </c>
      <c r="BJ205" s="14" t="s">
        <v>161</v>
      </c>
      <c r="BK205" s="239">
        <f>ROUND(I205*H205,3)</f>
        <v>0</v>
      </c>
      <c r="BL205" s="14" t="s">
        <v>184</v>
      </c>
      <c r="BM205" s="237" t="s">
        <v>374</v>
      </c>
    </row>
    <row r="206" s="2" customFormat="1" ht="21.75" customHeight="1">
      <c r="A206" s="35"/>
      <c r="B206" s="36"/>
      <c r="C206" s="226" t="s">
        <v>267</v>
      </c>
      <c r="D206" s="226" t="s">
        <v>156</v>
      </c>
      <c r="E206" s="227" t="s">
        <v>1547</v>
      </c>
      <c r="F206" s="228" t="s">
        <v>1548</v>
      </c>
      <c r="G206" s="229" t="s">
        <v>309</v>
      </c>
      <c r="H206" s="230">
        <v>43.5</v>
      </c>
      <c r="I206" s="231"/>
      <c r="J206" s="230">
        <f>ROUND(I206*H206,3)</f>
        <v>0</v>
      </c>
      <c r="K206" s="232"/>
      <c r="L206" s="41"/>
      <c r="M206" s="233" t="s">
        <v>1</v>
      </c>
      <c r="N206" s="234" t="s">
        <v>37</v>
      </c>
      <c r="O206" s="94"/>
      <c r="P206" s="235">
        <f>O206*H206</f>
        <v>0</v>
      </c>
      <c r="Q206" s="235">
        <v>0</v>
      </c>
      <c r="R206" s="235">
        <f>Q206*H206</f>
        <v>0</v>
      </c>
      <c r="S206" s="235">
        <v>0</v>
      </c>
      <c r="T206" s="236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37" t="s">
        <v>184</v>
      </c>
      <c r="AT206" s="237" t="s">
        <v>156</v>
      </c>
      <c r="AU206" s="237" t="s">
        <v>79</v>
      </c>
      <c r="AY206" s="14" t="s">
        <v>154</v>
      </c>
      <c r="BE206" s="238">
        <f>IF(N206="základná",J206,0)</f>
        <v>0</v>
      </c>
      <c r="BF206" s="238">
        <f>IF(N206="znížená",J206,0)</f>
        <v>0</v>
      </c>
      <c r="BG206" s="238">
        <f>IF(N206="zákl. prenesená",J206,0)</f>
        <v>0</v>
      </c>
      <c r="BH206" s="238">
        <f>IF(N206="zníž. prenesená",J206,0)</f>
        <v>0</v>
      </c>
      <c r="BI206" s="238">
        <f>IF(N206="nulová",J206,0)</f>
        <v>0</v>
      </c>
      <c r="BJ206" s="14" t="s">
        <v>161</v>
      </c>
      <c r="BK206" s="239">
        <f>ROUND(I206*H206,3)</f>
        <v>0</v>
      </c>
      <c r="BL206" s="14" t="s">
        <v>184</v>
      </c>
      <c r="BM206" s="237" t="s">
        <v>379</v>
      </c>
    </row>
    <row r="207" s="2" customFormat="1" ht="21.75" customHeight="1">
      <c r="A207" s="35"/>
      <c r="B207" s="36"/>
      <c r="C207" s="226" t="s">
        <v>380</v>
      </c>
      <c r="D207" s="226" t="s">
        <v>156</v>
      </c>
      <c r="E207" s="227" t="s">
        <v>1549</v>
      </c>
      <c r="F207" s="228" t="s">
        <v>1550</v>
      </c>
      <c r="G207" s="229" t="s">
        <v>309</v>
      </c>
      <c r="H207" s="230">
        <v>2.6000000000000001</v>
      </c>
      <c r="I207" s="231"/>
      <c r="J207" s="230">
        <f>ROUND(I207*H207,3)</f>
        <v>0</v>
      </c>
      <c r="K207" s="232"/>
      <c r="L207" s="41"/>
      <c r="M207" s="233" t="s">
        <v>1</v>
      </c>
      <c r="N207" s="234" t="s">
        <v>37</v>
      </c>
      <c r="O207" s="94"/>
      <c r="P207" s="235">
        <f>O207*H207</f>
        <v>0</v>
      </c>
      <c r="Q207" s="235">
        <v>0</v>
      </c>
      <c r="R207" s="235">
        <f>Q207*H207</f>
        <v>0</v>
      </c>
      <c r="S207" s="235">
        <v>0</v>
      </c>
      <c r="T207" s="236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37" t="s">
        <v>184</v>
      </c>
      <c r="AT207" s="237" t="s">
        <v>156</v>
      </c>
      <c r="AU207" s="237" t="s">
        <v>79</v>
      </c>
      <c r="AY207" s="14" t="s">
        <v>154</v>
      </c>
      <c r="BE207" s="238">
        <f>IF(N207="základná",J207,0)</f>
        <v>0</v>
      </c>
      <c r="BF207" s="238">
        <f>IF(N207="znížená",J207,0)</f>
        <v>0</v>
      </c>
      <c r="BG207" s="238">
        <f>IF(N207="zákl. prenesená",J207,0)</f>
        <v>0</v>
      </c>
      <c r="BH207" s="238">
        <f>IF(N207="zníž. prenesená",J207,0)</f>
        <v>0</v>
      </c>
      <c r="BI207" s="238">
        <f>IF(N207="nulová",J207,0)</f>
        <v>0</v>
      </c>
      <c r="BJ207" s="14" t="s">
        <v>161</v>
      </c>
      <c r="BK207" s="239">
        <f>ROUND(I207*H207,3)</f>
        <v>0</v>
      </c>
      <c r="BL207" s="14" t="s">
        <v>184</v>
      </c>
      <c r="BM207" s="237" t="s">
        <v>383</v>
      </c>
    </row>
    <row r="208" s="2" customFormat="1" ht="21.75" customHeight="1">
      <c r="A208" s="35"/>
      <c r="B208" s="36"/>
      <c r="C208" s="226" t="s">
        <v>270</v>
      </c>
      <c r="D208" s="226" t="s">
        <v>156</v>
      </c>
      <c r="E208" s="227" t="s">
        <v>1551</v>
      </c>
      <c r="F208" s="228" t="s">
        <v>1552</v>
      </c>
      <c r="G208" s="229" t="s">
        <v>309</v>
      </c>
      <c r="H208" s="230">
        <v>12</v>
      </c>
      <c r="I208" s="231"/>
      <c r="J208" s="230">
        <f>ROUND(I208*H208,3)</f>
        <v>0</v>
      </c>
      <c r="K208" s="232"/>
      <c r="L208" s="41"/>
      <c r="M208" s="233" t="s">
        <v>1</v>
      </c>
      <c r="N208" s="234" t="s">
        <v>37</v>
      </c>
      <c r="O208" s="94"/>
      <c r="P208" s="235">
        <f>O208*H208</f>
        <v>0</v>
      </c>
      <c r="Q208" s="235">
        <v>0</v>
      </c>
      <c r="R208" s="235">
        <f>Q208*H208</f>
        <v>0</v>
      </c>
      <c r="S208" s="235">
        <v>0</v>
      </c>
      <c r="T208" s="236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37" t="s">
        <v>184</v>
      </c>
      <c r="AT208" s="237" t="s">
        <v>156</v>
      </c>
      <c r="AU208" s="237" t="s">
        <v>79</v>
      </c>
      <c r="AY208" s="14" t="s">
        <v>154</v>
      </c>
      <c r="BE208" s="238">
        <f>IF(N208="základná",J208,0)</f>
        <v>0</v>
      </c>
      <c r="BF208" s="238">
        <f>IF(N208="znížená",J208,0)</f>
        <v>0</v>
      </c>
      <c r="BG208" s="238">
        <f>IF(N208="zákl. prenesená",J208,0)</f>
        <v>0</v>
      </c>
      <c r="BH208" s="238">
        <f>IF(N208="zníž. prenesená",J208,0)</f>
        <v>0</v>
      </c>
      <c r="BI208" s="238">
        <f>IF(N208="nulová",J208,0)</f>
        <v>0</v>
      </c>
      <c r="BJ208" s="14" t="s">
        <v>161</v>
      </c>
      <c r="BK208" s="239">
        <f>ROUND(I208*H208,3)</f>
        <v>0</v>
      </c>
      <c r="BL208" s="14" t="s">
        <v>184</v>
      </c>
      <c r="BM208" s="237" t="s">
        <v>390</v>
      </c>
    </row>
    <row r="209" s="2" customFormat="1" ht="21.75" customHeight="1">
      <c r="A209" s="35"/>
      <c r="B209" s="36"/>
      <c r="C209" s="226" t="s">
        <v>391</v>
      </c>
      <c r="D209" s="226" t="s">
        <v>156</v>
      </c>
      <c r="E209" s="227" t="s">
        <v>1553</v>
      </c>
      <c r="F209" s="228" t="s">
        <v>1554</v>
      </c>
      <c r="G209" s="229" t="s">
        <v>309</v>
      </c>
      <c r="H209" s="230">
        <v>14.699999999999999</v>
      </c>
      <c r="I209" s="231"/>
      <c r="J209" s="230">
        <f>ROUND(I209*H209,3)</f>
        <v>0</v>
      </c>
      <c r="K209" s="232"/>
      <c r="L209" s="41"/>
      <c r="M209" s="233" t="s">
        <v>1</v>
      </c>
      <c r="N209" s="234" t="s">
        <v>37</v>
      </c>
      <c r="O209" s="94"/>
      <c r="P209" s="235">
        <f>O209*H209</f>
        <v>0</v>
      </c>
      <c r="Q209" s="235">
        <v>0</v>
      </c>
      <c r="R209" s="235">
        <f>Q209*H209</f>
        <v>0</v>
      </c>
      <c r="S209" s="235">
        <v>0</v>
      </c>
      <c r="T209" s="236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37" t="s">
        <v>184</v>
      </c>
      <c r="AT209" s="237" t="s">
        <v>156</v>
      </c>
      <c r="AU209" s="237" t="s">
        <v>79</v>
      </c>
      <c r="AY209" s="14" t="s">
        <v>154</v>
      </c>
      <c r="BE209" s="238">
        <f>IF(N209="základná",J209,0)</f>
        <v>0</v>
      </c>
      <c r="BF209" s="238">
        <f>IF(N209="znížená",J209,0)</f>
        <v>0</v>
      </c>
      <c r="BG209" s="238">
        <f>IF(N209="zákl. prenesená",J209,0)</f>
        <v>0</v>
      </c>
      <c r="BH209" s="238">
        <f>IF(N209="zníž. prenesená",J209,0)</f>
        <v>0</v>
      </c>
      <c r="BI209" s="238">
        <f>IF(N209="nulová",J209,0)</f>
        <v>0</v>
      </c>
      <c r="BJ209" s="14" t="s">
        <v>161</v>
      </c>
      <c r="BK209" s="239">
        <f>ROUND(I209*H209,3)</f>
        <v>0</v>
      </c>
      <c r="BL209" s="14" t="s">
        <v>184</v>
      </c>
      <c r="BM209" s="237" t="s">
        <v>394</v>
      </c>
    </row>
    <row r="210" s="2" customFormat="1" ht="24.15" customHeight="1">
      <c r="A210" s="35"/>
      <c r="B210" s="36"/>
      <c r="C210" s="226" t="s">
        <v>274</v>
      </c>
      <c r="D210" s="226" t="s">
        <v>156</v>
      </c>
      <c r="E210" s="227" t="s">
        <v>1555</v>
      </c>
      <c r="F210" s="228" t="s">
        <v>1556</v>
      </c>
      <c r="G210" s="229" t="s">
        <v>262</v>
      </c>
      <c r="H210" s="230">
        <v>29</v>
      </c>
      <c r="I210" s="231"/>
      <c r="J210" s="230">
        <f>ROUND(I210*H210,3)</f>
        <v>0</v>
      </c>
      <c r="K210" s="232"/>
      <c r="L210" s="41"/>
      <c r="M210" s="233" t="s">
        <v>1</v>
      </c>
      <c r="N210" s="234" t="s">
        <v>37</v>
      </c>
      <c r="O210" s="94"/>
      <c r="P210" s="235">
        <f>O210*H210</f>
        <v>0</v>
      </c>
      <c r="Q210" s="235">
        <v>0</v>
      </c>
      <c r="R210" s="235">
        <f>Q210*H210</f>
        <v>0</v>
      </c>
      <c r="S210" s="235">
        <v>0</v>
      </c>
      <c r="T210" s="236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37" t="s">
        <v>184</v>
      </c>
      <c r="AT210" s="237" t="s">
        <v>156</v>
      </c>
      <c r="AU210" s="237" t="s">
        <v>79</v>
      </c>
      <c r="AY210" s="14" t="s">
        <v>154</v>
      </c>
      <c r="BE210" s="238">
        <f>IF(N210="základná",J210,0)</f>
        <v>0</v>
      </c>
      <c r="BF210" s="238">
        <f>IF(N210="znížená",J210,0)</f>
        <v>0</v>
      </c>
      <c r="BG210" s="238">
        <f>IF(N210="zákl. prenesená",J210,0)</f>
        <v>0</v>
      </c>
      <c r="BH210" s="238">
        <f>IF(N210="zníž. prenesená",J210,0)</f>
        <v>0</v>
      </c>
      <c r="BI210" s="238">
        <f>IF(N210="nulová",J210,0)</f>
        <v>0</v>
      </c>
      <c r="BJ210" s="14" t="s">
        <v>161</v>
      </c>
      <c r="BK210" s="239">
        <f>ROUND(I210*H210,3)</f>
        <v>0</v>
      </c>
      <c r="BL210" s="14" t="s">
        <v>184</v>
      </c>
      <c r="BM210" s="237" t="s">
        <v>399</v>
      </c>
    </row>
    <row r="211" s="2" customFormat="1" ht="24.15" customHeight="1">
      <c r="A211" s="35"/>
      <c r="B211" s="36"/>
      <c r="C211" s="226" t="s">
        <v>402</v>
      </c>
      <c r="D211" s="226" t="s">
        <v>156</v>
      </c>
      <c r="E211" s="227" t="s">
        <v>1557</v>
      </c>
      <c r="F211" s="228" t="s">
        <v>1558</v>
      </c>
      <c r="G211" s="229" t="s">
        <v>262</v>
      </c>
      <c r="H211" s="230">
        <v>24</v>
      </c>
      <c r="I211" s="231"/>
      <c r="J211" s="230">
        <f>ROUND(I211*H211,3)</f>
        <v>0</v>
      </c>
      <c r="K211" s="232"/>
      <c r="L211" s="41"/>
      <c r="M211" s="233" t="s">
        <v>1</v>
      </c>
      <c r="N211" s="234" t="s">
        <v>37</v>
      </c>
      <c r="O211" s="94"/>
      <c r="P211" s="235">
        <f>O211*H211</f>
        <v>0</v>
      </c>
      <c r="Q211" s="235">
        <v>0</v>
      </c>
      <c r="R211" s="235">
        <f>Q211*H211</f>
        <v>0</v>
      </c>
      <c r="S211" s="235">
        <v>0</v>
      </c>
      <c r="T211" s="236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37" t="s">
        <v>184</v>
      </c>
      <c r="AT211" s="237" t="s">
        <v>156</v>
      </c>
      <c r="AU211" s="237" t="s">
        <v>79</v>
      </c>
      <c r="AY211" s="14" t="s">
        <v>154</v>
      </c>
      <c r="BE211" s="238">
        <f>IF(N211="základná",J211,0)</f>
        <v>0</v>
      </c>
      <c r="BF211" s="238">
        <f>IF(N211="znížená",J211,0)</f>
        <v>0</v>
      </c>
      <c r="BG211" s="238">
        <f>IF(N211="zákl. prenesená",J211,0)</f>
        <v>0</v>
      </c>
      <c r="BH211" s="238">
        <f>IF(N211="zníž. prenesená",J211,0)</f>
        <v>0</v>
      </c>
      <c r="BI211" s="238">
        <f>IF(N211="nulová",J211,0)</f>
        <v>0</v>
      </c>
      <c r="BJ211" s="14" t="s">
        <v>161</v>
      </c>
      <c r="BK211" s="239">
        <f>ROUND(I211*H211,3)</f>
        <v>0</v>
      </c>
      <c r="BL211" s="14" t="s">
        <v>184</v>
      </c>
      <c r="BM211" s="237" t="s">
        <v>405</v>
      </c>
    </row>
    <row r="212" s="2" customFormat="1" ht="24.15" customHeight="1">
      <c r="A212" s="35"/>
      <c r="B212" s="36"/>
      <c r="C212" s="226" t="s">
        <v>277</v>
      </c>
      <c r="D212" s="226" t="s">
        <v>156</v>
      </c>
      <c r="E212" s="227" t="s">
        <v>1559</v>
      </c>
      <c r="F212" s="228" t="s">
        <v>1560</v>
      </c>
      <c r="G212" s="229" t="s">
        <v>262</v>
      </c>
      <c r="H212" s="230">
        <v>14</v>
      </c>
      <c r="I212" s="231"/>
      <c r="J212" s="230">
        <f>ROUND(I212*H212,3)</f>
        <v>0</v>
      </c>
      <c r="K212" s="232"/>
      <c r="L212" s="41"/>
      <c r="M212" s="233" t="s">
        <v>1</v>
      </c>
      <c r="N212" s="234" t="s">
        <v>37</v>
      </c>
      <c r="O212" s="94"/>
      <c r="P212" s="235">
        <f>O212*H212</f>
        <v>0</v>
      </c>
      <c r="Q212" s="235">
        <v>0</v>
      </c>
      <c r="R212" s="235">
        <f>Q212*H212</f>
        <v>0</v>
      </c>
      <c r="S212" s="235">
        <v>0</v>
      </c>
      <c r="T212" s="236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37" t="s">
        <v>184</v>
      </c>
      <c r="AT212" s="237" t="s">
        <v>156</v>
      </c>
      <c r="AU212" s="237" t="s">
        <v>79</v>
      </c>
      <c r="AY212" s="14" t="s">
        <v>154</v>
      </c>
      <c r="BE212" s="238">
        <f>IF(N212="základná",J212,0)</f>
        <v>0</v>
      </c>
      <c r="BF212" s="238">
        <f>IF(N212="znížená",J212,0)</f>
        <v>0</v>
      </c>
      <c r="BG212" s="238">
        <f>IF(N212="zákl. prenesená",J212,0)</f>
        <v>0</v>
      </c>
      <c r="BH212" s="238">
        <f>IF(N212="zníž. prenesená",J212,0)</f>
        <v>0</v>
      </c>
      <c r="BI212" s="238">
        <f>IF(N212="nulová",J212,0)</f>
        <v>0</v>
      </c>
      <c r="BJ212" s="14" t="s">
        <v>161</v>
      </c>
      <c r="BK212" s="239">
        <f>ROUND(I212*H212,3)</f>
        <v>0</v>
      </c>
      <c r="BL212" s="14" t="s">
        <v>184</v>
      </c>
      <c r="BM212" s="237" t="s">
        <v>408</v>
      </c>
    </row>
    <row r="213" s="2" customFormat="1" ht="24.15" customHeight="1">
      <c r="A213" s="35"/>
      <c r="B213" s="36"/>
      <c r="C213" s="226" t="s">
        <v>409</v>
      </c>
      <c r="D213" s="226" t="s">
        <v>156</v>
      </c>
      <c r="E213" s="227" t="s">
        <v>1561</v>
      </c>
      <c r="F213" s="228" t="s">
        <v>1562</v>
      </c>
      <c r="G213" s="229" t="s">
        <v>262</v>
      </c>
      <c r="H213" s="230">
        <v>1</v>
      </c>
      <c r="I213" s="231"/>
      <c r="J213" s="230">
        <f>ROUND(I213*H213,3)</f>
        <v>0</v>
      </c>
      <c r="K213" s="232"/>
      <c r="L213" s="41"/>
      <c r="M213" s="233" t="s">
        <v>1</v>
      </c>
      <c r="N213" s="234" t="s">
        <v>37</v>
      </c>
      <c r="O213" s="94"/>
      <c r="P213" s="235">
        <f>O213*H213</f>
        <v>0</v>
      </c>
      <c r="Q213" s="235">
        <v>0</v>
      </c>
      <c r="R213" s="235">
        <f>Q213*H213</f>
        <v>0</v>
      </c>
      <c r="S213" s="235">
        <v>0</v>
      </c>
      <c r="T213" s="236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37" t="s">
        <v>184</v>
      </c>
      <c r="AT213" s="237" t="s">
        <v>156</v>
      </c>
      <c r="AU213" s="237" t="s">
        <v>79</v>
      </c>
      <c r="AY213" s="14" t="s">
        <v>154</v>
      </c>
      <c r="BE213" s="238">
        <f>IF(N213="základná",J213,0)</f>
        <v>0</v>
      </c>
      <c r="BF213" s="238">
        <f>IF(N213="znížená",J213,0)</f>
        <v>0</v>
      </c>
      <c r="BG213" s="238">
        <f>IF(N213="zákl. prenesená",J213,0)</f>
        <v>0</v>
      </c>
      <c r="BH213" s="238">
        <f>IF(N213="zníž. prenesená",J213,0)</f>
        <v>0</v>
      </c>
      <c r="BI213" s="238">
        <f>IF(N213="nulová",J213,0)</f>
        <v>0</v>
      </c>
      <c r="BJ213" s="14" t="s">
        <v>161</v>
      </c>
      <c r="BK213" s="239">
        <f>ROUND(I213*H213,3)</f>
        <v>0</v>
      </c>
      <c r="BL213" s="14" t="s">
        <v>184</v>
      </c>
      <c r="BM213" s="237" t="s">
        <v>412</v>
      </c>
    </row>
    <row r="214" s="2" customFormat="1" ht="24.15" customHeight="1">
      <c r="A214" s="35"/>
      <c r="B214" s="36"/>
      <c r="C214" s="240" t="s">
        <v>281</v>
      </c>
      <c r="D214" s="240" t="s">
        <v>195</v>
      </c>
      <c r="E214" s="241" t="s">
        <v>1563</v>
      </c>
      <c r="F214" s="242" t="s">
        <v>1564</v>
      </c>
      <c r="G214" s="243" t="s">
        <v>262</v>
      </c>
      <c r="H214" s="244">
        <v>1</v>
      </c>
      <c r="I214" s="245"/>
      <c r="J214" s="244">
        <f>ROUND(I214*H214,3)</f>
        <v>0</v>
      </c>
      <c r="K214" s="246"/>
      <c r="L214" s="247"/>
      <c r="M214" s="248" t="s">
        <v>1</v>
      </c>
      <c r="N214" s="249" t="s">
        <v>37</v>
      </c>
      <c r="O214" s="94"/>
      <c r="P214" s="235">
        <f>O214*H214</f>
        <v>0</v>
      </c>
      <c r="Q214" s="235">
        <v>0</v>
      </c>
      <c r="R214" s="235">
        <f>Q214*H214</f>
        <v>0</v>
      </c>
      <c r="S214" s="235">
        <v>0</v>
      </c>
      <c r="T214" s="236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37" t="s">
        <v>213</v>
      </c>
      <c r="AT214" s="237" t="s">
        <v>195</v>
      </c>
      <c r="AU214" s="237" t="s">
        <v>79</v>
      </c>
      <c r="AY214" s="14" t="s">
        <v>154</v>
      </c>
      <c r="BE214" s="238">
        <f>IF(N214="základná",J214,0)</f>
        <v>0</v>
      </c>
      <c r="BF214" s="238">
        <f>IF(N214="znížená",J214,0)</f>
        <v>0</v>
      </c>
      <c r="BG214" s="238">
        <f>IF(N214="zákl. prenesená",J214,0)</f>
        <v>0</v>
      </c>
      <c r="BH214" s="238">
        <f>IF(N214="zníž. prenesená",J214,0)</f>
        <v>0</v>
      </c>
      <c r="BI214" s="238">
        <f>IF(N214="nulová",J214,0)</f>
        <v>0</v>
      </c>
      <c r="BJ214" s="14" t="s">
        <v>161</v>
      </c>
      <c r="BK214" s="239">
        <f>ROUND(I214*H214,3)</f>
        <v>0</v>
      </c>
      <c r="BL214" s="14" t="s">
        <v>184</v>
      </c>
      <c r="BM214" s="237" t="s">
        <v>417</v>
      </c>
    </row>
    <row r="215" s="2" customFormat="1" ht="21.75" customHeight="1">
      <c r="A215" s="35"/>
      <c r="B215" s="36"/>
      <c r="C215" s="226" t="s">
        <v>418</v>
      </c>
      <c r="D215" s="226" t="s">
        <v>156</v>
      </c>
      <c r="E215" s="227" t="s">
        <v>1565</v>
      </c>
      <c r="F215" s="228" t="s">
        <v>1566</v>
      </c>
      <c r="G215" s="229" t="s">
        <v>262</v>
      </c>
      <c r="H215" s="230">
        <v>4</v>
      </c>
      <c r="I215" s="231"/>
      <c r="J215" s="230">
        <f>ROUND(I215*H215,3)</f>
        <v>0</v>
      </c>
      <c r="K215" s="232"/>
      <c r="L215" s="41"/>
      <c r="M215" s="233" t="s">
        <v>1</v>
      </c>
      <c r="N215" s="234" t="s">
        <v>37</v>
      </c>
      <c r="O215" s="94"/>
      <c r="P215" s="235">
        <f>O215*H215</f>
        <v>0</v>
      </c>
      <c r="Q215" s="235">
        <v>0</v>
      </c>
      <c r="R215" s="235">
        <f>Q215*H215</f>
        <v>0</v>
      </c>
      <c r="S215" s="235">
        <v>0</v>
      </c>
      <c r="T215" s="236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37" t="s">
        <v>184</v>
      </c>
      <c r="AT215" s="237" t="s">
        <v>156</v>
      </c>
      <c r="AU215" s="237" t="s">
        <v>79</v>
      </c>
      <c r="AY215" s="14" t="s">
        <v>154</v>
      </c>
      <c r="BE215" s="238">
        <f>IF(N215="základná",J215,0)</f>
        <v>0</v>
      </c>
      <c r="BF215" s="238">
        <f>IF(N215="znížená",J215,0)</f>
        <v>0</v>
      </c>
      <c r="BG215" s="238">
        <f>IF(N215="zákl. prenesená",J215,0)</f>
        <v>0</v>
      </c>
      <c r="BH215" s="238">
        <f>IF(N215="zníž. prenesená",J215,0)</f>
        <v>0</v>
      </c>
      <c r="BI215" s="238">
        <f>IF(N215="nulová",J215,0)</f>
        <v>0</v>
      </c>
      <c r="BJ215" s="14" t="s">
        <v>161</v>
      </c>
      <c r="BK215" s="239">
        <f>ROUND(I215*H215,3)</f>
        <v>0</v>
      </c>
      <c r="BL215" s="14" t="s">
        <v>184</v>
      </c>
      <c r="BM215" s="237" t="s">
        <v>421</v>
      </c>
    </row>
    <row r="216" s="2" customFormat="1" ht="33" customHeight="1">
      <c r="A216" s="35"/>
      <c r="B216" s="36"/>
      <c r="C216" s="240" t="s">
        <v>284</v>
      </c>
      <c r="D216" s="240" t="s">
        <v>195</v>
      </c>
      <c r="E216" s="241" t="s">
        <v>1567</v>
      </c>
      <c r="F216" s="242" t="s">
        <v>1568</v>
      </c>
      <c r="G216" s="243" t="s">
        <v>262</v>
      </c>
      <c r="H216" s="244">
        <v>4</v>
      </c>
      <c r="I216" s="245"/>
      <c r="J216" s="244">
        <f>ROUND(I216*H216,3)</f>
        <v>0</v>
      </c>
      <c r="K216" s="246"/>
      <c r="L216" s="247"/>
      <c r="M216" s="248" t="s">
        <v>1</v>
      </c>
      <c r="N216" s="249" t="s">
        <v>37</v>
      </c>
      <c r="O216" s="94"/>
      <c r="P216" s="235">
        <f>O216*H216</f>
        <v>0</v>
      </c>
      <c r="Q216" s="235">
        <v>0</v>
      </c>
      <c r="R216" s="235">
        <f>Q216*H216</f>
        <v>0</v>
      </c>
      <c r="S216" s="235">
        <v>0</v>
      </c>
      <c r="T216" s="236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37" t="s">
        <v>213</v>
      </c>
      <c r="AT216" s="237" t="s">
        <v>195</v>
      </c>
      <c r="AU216" s="237" t="s">
        <v>79</v>
      </c>
      <c r="AY216" s="14" t="s">
        <v>154</v>
      </c>
      <c r="BE216" s="238">
        <f>IF(N216="základná",J216,0)</f>
        <v>0</v>
      </c>
      <c r="BF216" s="238">
        <f>IF(N216="znížená",J216,0)</f>
        <v>0</v>
      </c>
      <c r="BG216" s="238">
        <f>IF(N216="zákl. prenesená",J216,0)</f>
        <v>0</v>
      </c>
      <c r="BH216" s="238">
        <f>IF(N216="zníž. prenesená",J216,0)</f>
        <v>0</v>
      </c>
      <c r="BI216" s="238">
        <f>IF(N216="nulová",J216,0)</f>
        <v>0</v>
      </c>
      <c r="BJ216" s="14" t="s">
        <v>161</v>
      </c>
      <c r="BK216" s="239">
        <f>ROUND(I216*H216,3)</f>
        <v>0</v>
      </c>
      <c r="BL216" s="14" t="s">
        <v>184</v>
      </c>
      <c r="BM216" s="237" t="s">
        <v>426</v>
      </c>
    </row>
    <row r="217" s="2" customFormat="1" ht="24.15" customHeight="1">
      <c r="A217" s="35"/>
      <c r="B217" s="36"/>
      <c r="C217" s="226" t="s">
        <v>427</v>
      </c>
      <c r="D217" s="226" t="s">
        <v>156</v>
      </c>
      <c r="E217" s="227" t="s">
        <v>1569</v>
      </c>
      <c r="F217" s="228" t="s">
        <v>1570</v>
      </c>
      <c r="G217" s="229" t="s">
        <v>262</v>
      </c>
      <c r="H217" s="230">
        <v>6</v>
      </c>
      <c r="I217" s="231"/>
      <c r="J217" s="230">
        <f>ROUND(I217*H217,3)</f>
        <v>0</v>
      </c>
      <c r="K217" s="232"/>
      <c r="L217" s="41"/>
      <c r="M217" s="233" t="s">
        <v>1</v>
      </c>
      <c r="N217" s="234" t="s">
        <v>37</v>
      </c>
      <c r="O217" s="94"/>
      <c r="P217" s="235">
        <f>O217*H217</f>
        <v>0</v>
      </c>
      <c r="Q217" s="235">
        <v>0</v>
      </c>
      <c r="R217" s="235">
        <f>Q217*H217</f>
        <v>0</v>
      </c>
      <c r="S217" s="235">
        <v>0</v>
      </c>
      <c r="T217" s="236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37" t="s">
        <v>184</v>
      </c>
      <c r="AT217" s="237" t="s">
        <v>156</v>
      </c>
      <c r="AU217" s="237" t="s">
        <v>79</v>
      </c>
      <c r="AY217" s="14" t="s">
        <v>154</v>
      </c>
      <c r="BE217" s="238">
        <f>IF(N217="základná",J217,0)</f>
        <v>0</v>
      </c>
      <c r="BF217" s="238">
        <f>IF(N217="znížená",J217,0)</f>
        <v>0</v>
      </c>
      <c r="BG217" s="238">
        <f>IF(N217="zákl. prenesená",J217,0)</f>
        <v>0</v>
      </c>
      <c r="BH217" s="238">
        <f>IF(N217="zníž. prenesená",J217,0)</f>
        <v>0</v>
      </c>
      <c r="BI217" s="238">
        <f>IF(N217="nulová",J217,0)</f>
        <v>0</v>
      </c>
      <c r="BJ217" s="14" t="s">
        <v>161</v>
      </c>
      <c r="BK217" s="239">
        <f>ROUND(I217*H217,3)</f>
        <v>0</v>
      </c>
      <c r="BL217" s="14" t="s">
        <v>184</v>
      </c>
      <c r="BM217" s="237" t="s">
        <v>430</v>
      </c>
    </row>
    <row r="218" s="2" customFormat="1" ht="33" customHeight="1">
      <c r="A218" s="35"/>
      <c r="B218" s="36"/>
      <c r="C218" s="240" t="s">
        <v>288</v>
      </c>
      <c r="D218" s="240" t="s">
        <v>195</v>
      </c>
      <c r="E218" s="241" t="s">
        <v>1571</v>
      </c>
      <c r="F218" s="242" t="s">
        <v>1572</v>
      </c>
      <c r="G218" s="243" t="s">
        <v>262</v>
      </c>
      <c r="H218" s="244">
        <v>6</v>
      </c>
      <c r="I218" s="245"/>
      <c r="J218" s="244">
        <f>ROUND(I218*H218,3)</f>
        <v>0</v>
      </c>
      <c r="K218" s="246"/>
      <c r="L218" s="247"/>
      <c r="M218" s="248" t="s">
        <v>1</v>
      </c>
      <c r="N218" s="249" t="s">
        <v>37</v>
      </c>
      <c r="O218" s="94"/>
      <c r="P218" s="235">
        <f>O218*H218</f>
        <v>0</v>
      </c>
      <c r="Q218" s="235">
        <v>0</v>
      </c>
      <c r="R218" s="235">
        <f>Q218*H218</f>
        <v>0</v>
      </c>
      <c r="S218" s="235">
        <v>0</v>
      </c>
      <c r="T218" s="236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37" t="s">
        <v>213</v>
      </c>
      <c r="AT218" s="237" t="s">
        <v>195</v>
      </c>
      <c r="AU218" s="237" t="s">
        <v>79</v>
      </c>
      <c r="AY218" s="14" t="s">
        <v>154</v>
      </c>
      <c r="BE218" s="238">
        <f>IF(N218="základná",J218,0)</f>
        <v>0</v>
      </c>
      <c r="BF218" s="238">
        <f>IF(N218="znížená",J218,0)</f>
        <v>0</v>
      </c>
      <c r="BG218" s="238">
        <f>IF(N218="zákl. prenesená",J218,0)</f>
        <v>0</v>
      </c>
      <c r="BH218" s="238">
        <f>IF(N218="zníž. prenesená",J218,0)</f>
        <v>0</v>
      </c>
      <c r="BI218" s="238">
        <f>IF(N218="nulová",J218,0)</f>
        <v>0</v>
      </c>
      <c r="BJ218" s="14" t="s">
        <v>161</v>
      </c>
      <c r="BK218" s="239">
        <f>ROUND(I218*H218,3)</f>
        <v>0</v>
      </c>
      <c r="BL218" s="14" t="s">
        <v>184</v>
      </c>
      <c r="BM218" s="237" t="s">
        <v>433</v>
      </c>
    </row>
    <row r="219" s="2" customFormat="1" ht="16.5" customHeight="1">
      <c r="A219" s="35"/>
      <c r="B219" s="36"/>
      <c r="C219" s="226" t="s">
        <v>434</v>
      </c>
      <c r="D219" s="226" t="s">
        <v>156</v>
      </c>
      <c r="E219" s="227" t="s">
        <v>1573</v>
      </c>
      <c r="F219" s="228" t="s">
        <v>1574</v>
      </c>
      <c r="G219" s="229" t="s">
        <v>262</v>
      </c>
      <c r="H219" s="230">
        <v>15</v>
      </c>
      <c r="I219" s="231"/>
      <c r="J219" s="230">
        <f>ROUND(I219*H219,3)</f>
        <v>0</v>
      </c>
      <c r="K219" s="232"/>
      <c r="L219" s="41"/>
      <c r="M219" s="233" t="s">
        <v>1</v>
      </c>
      <c r="N219" s="234" t="s">
        <v>37</v>
      </c>
      <c r="O219" s="94"/>
      <c r="P219" s="235">
        <f>O219*H219</f>
        <v>0</v>
      </c>
      <c r="Q219" s="235">
        <v>0</v>
      </c>
      <c r="R219" s="235">
        <f>Q219*H219</f>
        <v>0</v>
      </c>
      <c r="S219" s="235">
        <v>0</v>
      </c>
      <c r="T219" s="236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37" t="s">
        <v>184</v>
      </c>
      <c r="AT219" s="237" t="s">
        <v>156</v>
      </c>
      <c r="AU219" s="237" t="s">
        <v>79</v>
      </c>
      <c r="AY219" s="14" t="s">
        <v>154</v>
      </c>
      <c r="BE219" s="238">
        <f>IF(N219="základná",J219,0)</f>
        <v>0</v>
      </c>
      <c r="BF219" s="238">
        <f>IF(N219="znížená",J219,0)</f>
        <v>0</v>
      </c>
      <c r="BG219" s="238">
        <f>IF(N219="zákl. prenesená",J219,0)</f>
        <v>0</v>
      </c>
      <c r="BH219" s="238">
        <f>IF(N219="zníž. prenesená",J219,0)</f>
        <v>0</v>
      </c>
      <c r="BI219" s="238">
        <f>IF(N219="nulová",J219,0)</f>
        <v>0</v>
      </c>
      <c r="BJ219" s="14" t="s">
        <v>161</v>
      </c>
      <c r="BK219" s="239">
        <f>ROUND(I219*H219,3)</f>
        <v>0</v>
      </c>
      <c r="BL219" s="14" t="s">
        <v>184</v>
      </c>
      <c r="BM219" s="237" t="s">
        <v>437</v>
      </c>
    </row>
    <row r="220" s="2" customFormat="1" ht="24.15" customHeight="1">
      <c r="A220" s="35"/>
      <c r="B220" s="36"/>
      <c r="C220" s="226" t="s">
        <v>291</v>
      </c>
      <c r="D220" s="226" t="s">
        <v>156</v>
      </c>
      <c r="E220" s="227" t="s">
        <v>1575</v>
      </c>
      <c r="F220" s="228" t="s">
        <v>1576</v>
      </c>
      <c r="G220" s="229" t="s">
        <v>262</v>
      </c>
      <c r="H220" s="230">
        <v>8</v>
      </c>
      <c r="I220" s="231"/>
      <c r="J220" s="230">
        <f>ROUND(I220*H220,3)</f>
        <v>0</v>
      </c>
      <c r="K220" s="232"/>
      <c r="L220" s="41"/>
      <c r="M220" s="233" t="s">
        <v>1</v>
      </c>
      <c r="N220" s="234" t="s">
        <v>37</v>
      </c>
      <c r="O220" s="94"/>
      <c r="P220" s="235">
        <f>O220*H220</f>
        <v>0</v>
      </c>
      <c r="Q220" s="235">
        <v>0</v>
      </c>
      <c r="R220" s="235">
        <f>Q220*H220</f>
        <v>0</v>
      </c>
      <c r="S220" s="235">
        <v>0</v>
      </c>
      <c r="T220" s="236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37" t="s">
        <v>184</v>
      </c>
      <c r="AT220" s="237" t="s">
        <v>156</v>
      </c>
      <c r="AU220" s="237" t="s">
        <v>79</v>
      </c>
      <c r="AY220" s="14" t="s">
        <v>154</v>
      </c>
      <c r="BE220" s="238">
        <f>IF(N220="základná",J220,0)</f>
        <v>0</v>
      </c>
      <c r="BF220" s="238">
        <f>IF(N220="znížená",J220,0)</f>
        <v>0</v>
      </c>
      <c r="BG220" s="238">
        <f>IF(N220="zákl. prenesená",J220,0)</f>
        <v>0</v>
      </c>
      <c r="BH220" s="238">
        <f>IF(N220="zníž. prenesená",J220,0)</f>
        <v>0</v>
      </c>
      <c r="BI220" s="238">
        <f>IF(N220="nulová",J220,0)</f>
        <v>0</v>
      </c>
      <c r="BJ220" s="14" t="s">
        <v>161</v>
      </c>
      <c r="BK220" s="239">
        <f>ROUND(I220*H220,3)</f>
        <v>0</v>
      </c>
      <c r="BL220" s="14" t="s">
        <v>184</v>
      </c>
      <c r="BM220" s="237" t="s">
        <v>440</v>
      </c>
    </row>
    <row r="221" s="2" customFormat="1" ht="24.15" customHeight="1">
      <c r="A221" s="35"/>
      <c r="B221" s="36"/>
      <c r="C221" s="240" t="s">
        <v>441</v>
      </c>
      <c r="D221" s="240" t="s">
        <v>195</v>
      </c>
      <c r="E221" s="241" t="s">
        <v>1577</v>
      </c>
      <c r="F221" s="242" t="s">
        <v>1578</v>
      </c>
      <c r="G221" s="243" t="s">
        <v>262</v>
      </c>
      <c r="H221" s="244">
        <v>8</v>
      </c>
      <c r="I221" s="245"/>
      <c r="J221" s="244">
        <f>ROUND(I221*H221,3)</f>
        <v>0</v>
      </c>
      <c r="K221" s="246"/>
      <c r="L221" s="247"/>
      <c r="M221" s="248" t="s">
        <v>1</v>
      </c>
      <c r="N221" s="249" t="s">
        <v>37</v>
      </c>
      <c r="O221" s="94"/>
      <c r="P221" s="235">
        <f>O221*H221</f>
        <v>0</v>
      </c>
      <c r="Q221" s="235">
        <v>0</v>
      </c>
      <c r="R221" s="235">
        <f>Q221*H221</f>
        <v>0</v>
      </c>
      <c r="S221" s="235">
        <v>0</v>
      </c>
      <c r="T221" s="236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37" t="s">
        <v>213</v>
      </c>
      <c r="AT221" s="237" t="s">
        <v>195</v>
      </c>
      <c r="AU221" s="237" t="s">
        <v>79</v>
      </c>
      <c r="AY221" s="14" t="s">
        <v>154</v>
      </c>
      <c r="BE221" s="238">
        <f>IF(N221="základná",J221,0)</f>
        <v>0</v>
      </c>
      <c r="BF221" s="238">
        <f>IF(N221="znížená",J221,0)</f>
        <v>0</v>
      </c>
      <c r="BG221" s="238">
        <f>IF(N221="zákl. prenesená",J221,0)</f>
        <v>0</v>
      </c>
      <c r="BH221" s="238">
        <f>IF(N221="zníž. prenesená",J221,0)</f>
        <v>0</v>
      </c>
      <c r="BI221" s="238">
        <f>IF(N221="nulová",J221,0)</f>
        <v>0</v>
      </c>
      <c r="BJ221" s="14" t="s">
        <v>161</v>
      </c>
      <c r="BK221" s="239">
        <f>ROUND(I221*H221,3)</f>
        <v>0</v>
      </c>
      <c r="BL221" s="14" t="s">
        <v>184</v>
      </c>
      <c r="BM221" s="237" t="s">
        <v>444</v>
      </c>
    </row>
    <row r="222" s="2" customFormat="1" ht="24.15" customHeight="1">
      <c r="A222" s="35"/>
      <c r="B222" s="36"/>
      <c r="C222" s="226" t="s">
        <v>295</v>
      </c>
      <c r="D222" s="226" t="s">
        <v>156</v>
      </c>
      <c r="E222" s="227" t="s">
        <v>1579</v>
      </c>
      <c r="F222" s="228" t="s">
        <v>1580</v>
      </c>
      <c r="G222" s="229" t="s">
        <v>262</v>
      </c>
      <c r="H222" s="230">
        <v>6</v>
      </c>
      <c r="I222" s="231"/>
      <c r="J222" s="230">
        <f>ROUND(I222*H222,3)</f>
        <v>0</v>
      </c>
      <c r="K222" s="232"/>
      <c r="L222" s="41"/>
      <c r="M222" s="233" t="s">
        <v>1</v>
      </c>
      <c r="N222" s="234" t="s">
        <v>37</v>
      </c>
      <c r="O222" s="94"/>
      <c r="P222" s="235">
        <f>O222*H222</f>
        <v>0</v>
      </c>
      <c r="Q222" s="235">
        <v>0</v>
      </c>
      <c r="R222" s="235">
        <f>Q222*H222</f>
        <v>0</v>
      </c>
      <c r="S222" s="235">
        <v>0</v>
      </c>
      <c r="T222" s="236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37" t="s">
        <v>184</v>
      </c>
      <c r="AT222" s="237" t="s">
        <v>156</v>
      </c>
      <c r="AU222" s="237" t="s">
        <v>79</v>
      </c>
      <c r="AY222" s="14" t="s">
        <v>154</v>
      </c>
      <c r="BE222" s="238">
        <f>IF(N222="základná",J222,0)</f>
        <v>0</v>
      </c>
      <c r="BF222" s="238">
        <f>IF(N222="znížená",J222,0)</f>
        <v>0</v>
      </c>
      <c r="BG222" s="238">
        <f>IF(N222="zákl. prenesená",J222,0)</f>
        <v>0</v>
      </c>
      <c r="BH222" s="238">
        <f>IF(N222="zníž. prenesená",J222,0)</f>
        <v>0</v>
      </c>
      <c r="BI222" s="238">
        <f>IF(N222="nulová",J222,0)</f>
        <v>0</v>
      </c>
      <c r="BJ222" s="14" t="s">
        <v>161</v>
      </c>
      <c r="BK222" s="239">
        <f>ROUND(I222*H222,3)</f>
        <v>0</v>
      </c>
      <c r="BL222" s="14" t="s">
        <v>184</v>
      </c>
      <c r="BM222" s="237" t="s">
        <v>449</v>
      </c>
    </row>
    <row r="223" s="2" customFormat="1" ht="24.15" customHeight="1">
      <c r="A223" s="35"/>
      <c r="B223" s="36"/>
      <c r="C223" s="240" t="s">
        <v>452</v>
      </c>
      <c r="D223" s="240" t="s">
        <v>195</v>
      </c>
      <c r="E223" s="241" t="s">
        <v>1581</v>
      </c>
      <c r="F223" s="242" t="s">
        <v>1582</v>
      </c>
      <c r="G223" s="243" t="s">
        <v>262</v>
      </c>
      <c r="H223" s="244">
        <v>6</v>
      </c>
      <c r="I223" s="245"/>
      <c r="J223" s="244">
        <f>ROUND(I223*H223,3)</f>
        <v>0</v>
      </c>
      <c r="K223" s="246"/>
      <c r="L223" s="247"/>
      <c r="M223" s="248" t="s">
        <v>1</v>
      </c>
      <c r="N223" s="249" t="s">
        <v>37</v>
      </c>
      <c r="O223" s="94"/>
      <c r="P223" s="235">
        <f>O223*H223</f>
        <v>0</v>
      </c>
      <c r="Q223" s="235">
        <v>0</v>
      </c>
      <c r="R223" s="235">
        <f>Q223*H223</f>
        <v>0</v>
      </c>
      <c r="S223" s="235">
        <v>0</v>
      </c>
      <c r="T223" s="236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37" t="s">
        <v>213</v>
      </c>
      <c r="AT223" s="237" t="s">
        <v>195</v>
      </c>
      <c r="AU223" s="237" t="s">
        <v>79</v>
      </c>
      <c r="AY223" s="14" t="s">
        <v>154</v>
      </c>
      <c r="BE223" s="238">
        <f>IF(N223="základná",J223,0)</f>
        <v>0</v>
      </c>
      <c r="BF223" s="238">
        <f>IF(N223="znížená",J223,0)</f>
        <v>0</v>
      </c>
      <c r="BG223" s="238">
        <f>IF(N223="zákl. prenesená",J223,0)</f>
        <v>0</v>
      </c>
      <c r="BH223" s="238">
        <f>IF(N223="zníž. prenesená",J223,0)</f>
        <v>0</v>
      </c>
      <c r="BI223" s="238">
        <f>IF(N223="nulová",J223,0)</f>
        <v>0</v>
      </c>
      <c r="BJ223" s="14" t="s">
        <v>161</v>
      </c>
      <c r="BK223" s="239">
        <f>ROUND(I223*H223,3)</f>
        <v>0</v>
      </c>
      <c r="BL223" s="14" t="s">
        <v>184</v>
      </c>
      <c r="BM223" s="237" t="s">
        <v>455</v>
      </c>
    </row>
    <row r="224" s="2" customFormat="1" ht="24.15" customHeight="1">
      <c r="A224" s="35"/>
      <c r="B224" s="36"/>
      <c r="C224" s="226" t="s">
        <v>298</v>
      </c>
      <c r="D224" s="226" t="s">
        <v>156</v>
      </c>
      <c r="E224" s="227" t="s">
        <v>1583</v>
      </c>
      <c r="F224" s="228" t="s">
        <v>1584</v>
      </c>
      <c r="G224" s="229" t="s">
        <v>262</v>
      </c>
      <c r="H224" s="230">
        <v>3</v>
      </c>
      <c r="I224" s="231"/>
      <c r="J224" s="230">
        <f>ROUND(I224*H224,3)</f>
        <v>0</v>
      </c>
      <c r="K224" s="232"/>
      <c r="L224" s="41"/>
      <c r="M224" s="233" t="s">
        <v>1</v>
      </c>
      <c r="N224" s="234" t="s">
        <v>37</v>
      </c>
      <c r="O224" s="94"/>
      <c r="P224" s="235">
        <f>O224*H224</f>
        <v>0</v>
      </c>
      <c r="Q224" s="235">
        <v>0</v>
      </c>
      <c r="R224" s="235">
        <f>Q224*H224</f>
        <v>0</v>
      </c>
      <c r="S224" s="235">
        <v>0</v>
      </c>
      <c r="T224" s="236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37" t="s">
        <v>184</v>
      </c>
      <c r="AT224" s="237" t="s">
        <v>156</v>
      </c>
      <c r="AU224" s="237" t="s">
        <v>79</v>
      </c>
      <c r="AY224" s="14" t="s">
        <v>154</v>
      </c>
      <c r="BE224" s="238">
        <f>IF(N224="základná",J224,0)</f>
        <v>0</v>
      </c>
      <c r="BF224" s="238">
        <f>IF(N224="znížená",J224,0)</f>
        <v>0</v>
      </c>
      <c r="BG224" s="238">
        <f>IF(N224="zákl. prenesená",J224,0)</f>
        <v>0</v>
      </c>
      <c r="BH224" s="238">
        <f>IF(N224="zníž. prenesená",J224,0)</f>
        <v>0</v>
      </c>
      <c r="BI224" s="238">
        <f>IF(N224="nulová",J224,0)</f>
        <v>0</v>
      </c>
      <c r="BJ224" s="14" t="s">
        <v>161</v>
      </c>
      <c r="BK224" s="239">
        <f>ROUND(I224*H224,3)</f>
        <v>0</v>
      </c>
      <c r="BL224" s="14" t="s">
        <v>184</v>
      </c>
      <c r="BM224" s="237" t="s">
        <v>459</v>
      </c>
    </row>
    <row r="225" s="2" customFormat="1" ht="24.15" customHeight="1">
      <c r="A225" s="35"/>
      <c r="B225" s="36"/>
      <c r="C225" s="240" t="s">
        <v>462</v>
      </c>
      <c r="D225" s="240" t="s">
        <v>195</v>
      </c>
      <c r="E225" s="241" t="s">
        <v>1585</v>
      </c>
      <c r="F225" s="242" t="s">
        <v>1586</v>
      </c>
      <c r="G225" s="243" t="s">
        <v>262</v>
      </c>
      <c r="H225" s="244">
        <v>3</v>
      </c>
      <c r="I225" s="245"/>
      <c r="J225" s="244">
        <f>ROUND(I225*H225,3)</f>
        <v>0</v>
      </c>
      <c r="K225" s="246"/>
      <c r="L225" s="247"/>
      <c r="M225" s="248" t="s">
        <v>1</v>
      </c>
      <c r="N225" s="249" t="s">
        <v>37</v>
      </c>
      <c r="O225" s="94"/>
      <c r="P225" s="235">
        <f>O225*H225</f>
        <v>0</v>
      </c>
      <c r="Q225" s="235">
        <v>0</v>
      </c>
      <c r="R225" s="235">
        <f>Q225*H225</f>
        <v>0</v>
      </c>
      <c r="S225" s="235">
        <v>0</v>
      </c>
      <c r="T225" s="236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37" t="s">
        <v>213</v>
      </c>
      <c r="AT225" s="237" t="s">
        <v>195</v>
      </c>
      <c r="AU225" s="237" t="s">
        <v>79</v>
      </c>
      <c r="AY225" s="14" t="s">
        <v>154</v>
      </c>
      <c r="BE225" s="238">
        <f>IF(N225="základná",J225,0)</f>
        <v>0</v>
      </c>
      <c r="BF225" s="238">
        <f>IF(N225="znížená",J225,0)</f>
        <v>0</v>
      </c>
      <c r="BG225" s="238">
        <f>IF(N225="zákl. prenesená",J225,0)</f>
        <v>0</v>
      </c>
      <c r="BH225" s="238">
        <f>IF(N225="zníž. prenesená",J225,0)</f>
        <v>0</v>
      </c>
      <c r="BI225" s="238">
        <f>IF(N225="nulová",J225,0)</f>
        <v>0</v>
      </c>
      <c r="BJ225" s="14" t="s">
        <v>161</v>
      </c>
      <c r="BK225" s="239">
        <f>ROUND(I225*H225,3)</f>
        <v>0</v>
      </c>
      <c r="BL225" s="14" t="s">
        <v>184</v>
      </c>
      <c r="BM225" s="237" t="s">
        <v>465</v>
      </c>
    </row>
    <row r="226" s="2" customFormat="1" ht="24.15" customHeight="1">
      <c r="A226" s="35"/>
      <c r="B226" s="36"/>
      <c r="C226" s="226" t="s">
        <v>302</v>
      </c>
      <c r="D226" s="226" t="s">
        <v>156</v>
      </c>
      <c r="E226" s="227" t="s">
        <v>1587</v>
      </c>
      <c r="F226" s="228" t="s">
        <v>1588</v>
      </c>
      <c r="G226" s="229" t="s">
        <v>309</v>
      </c>
      <c r="H226" s="230">
        <v>353.60000000000002</v>
      </c>
      <c r="I226" s="231"/>
      <c r="J226" s="230">
        <f>ROUND(I226*H226,3)</f>
        <v>0</v>
      </c>
      <c r="K226" s="232"/>
      <c r="L226" s="41"/>
      <c r="M226" s="233" t="s">
        <v>1</v>
      </c>
      <c r="N226" s="234" t="s">
        <v>37</v>
      </c>
      <c r="O226" s="94"/>
      <c r="P226" s="235">
        <f>O226*H226</f>
        <v>0</v>
      </c>
      <c r="Q226" s="235">
        <v>0</v>
      </c>
      <c r="R226" s="235">
        <f>Q226*H226</f>
        <v>0</v>
      </c>
      <c r="S226" s="235">
        <v>0</v>
      </c>
      <c r="T226" s="236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37" t="s">
        <v>184</v>
      </c>
      <c r="AT226" s="237" t="s">
        <v>156</v>
      </c>
      <c r="AU226" s="237" t="s">
        <v>79</v>
      </c>
      <c r="AY226" s="14" t="s">
        <v>154</v>
      </c>
      <c r="BE226" s="238">
        <f>IF(N226="základná",J226,0)</f>
        <v>0</v>
      </c>
      <c r="BF226" s="238">
        <f>IF(N226="znížená",J226,0)</f>
        <v>0</v>
      </c>
      <c r="BG226" s="238">
        <f>IF(N226="zákl. prenesená",J226,0)</f>
        <v>0</v>
      </c>
      <c r="BH226" s="238">
        <f>IF(N226="zníž. prenesená",J226,0)</f>
        <v>0</v>
      </c>
      <c r="BI226" s="238">
        <f>IF(N226="nulová",J226,0)</f>
        <v>0</v>
      </c>
      <c r="BJ226" s="14" t="s">
        <v>161</v>
      </c>
      <c r="BK226" s="239">
        <f>ROUND(I226*H226,3)</f>
        <v>0</v>
      </c>
      <c r="BL226" s="14" t="s">
        <v>184</v>
      </c>
      <c r="BM226" s="237" t="s">
        <v>470</v>
      </c>
    </row>
    <row r="227" s="2" customFormat="1" ht="24.15" customHeight="1">
      <c r="A227" s="35"/>
      <c r="B227" s="36"/>
      <c r="C227" s="226" t="s">
        <v>471</v>
      </c>
      <c r="D227" s="226" t="s">
        <v>156</v>
      </c>
      <c r="E227" s="227" t="s">
        <v>1589</v>
      </c>
      <c r="F227" s="228" t="s">
        <v>1590</v>
      </c>
      <c r="G227" s="229" t="s">
        <v>309</v>
      </c>
      <c r="H227" s="230">
        <v>26</v>
      </c>
      <c r="I227" s="231"/>
      <c r="J227" s="230">
        <f>ROUND(I227*H227,3)</f>
        <v>0</v>
      </c>
      <c r="K227" s="232"/>
      <c r="L227" s="41"/>
      <c r="M227" s="233" t="s">
        <v>1</v>
      </c>
      <c r="N227" s="234" t="s">
        <v>37</v>
      </c>
      <c r="O227" s="94"/>
      <c r="P227" s="235">
        <f>O227*H227</f>
        <v>0</v>
      </c>
      <c r="Q227" s="235">
        <v>0</v>
      </c>
      <c r="R227" s="235">
        <f>Q227*H227</f>
        <v>0</v>
      </c>
      <c r="S227" s="235">
        <v>0</v>
      </c>
      <c r="T227" s="236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37" t="s">
        <v>184</v>
      </c>
      <c r="AT227" s="237" t="s">
        <v>156</v>
      </c>
      <c r="AU227" s="237" t="s">
        <v>79</v>
      </c>
      <c r="AY227" s="14" t="s">
        <v>154</v>
      </c>
      <c r="BE227" s="238">
        <f>IF(N227="základná",J227,0)</f>
        <v>0</v>
      </c>
      <c r="BF227" s="238">
        <f>IF(N227="znížená",J227,0)</f>
        <v>0</v>
      </c>
      <c r="BG227" s="238">
        <f>IF(N227="zákl. prenesená",J227,0)</f>
        <v>0</v>
      </c>
      <c r="BH227" s="238">
        <f>IF(N227="zníž. prenesená",J227,0)</f>
        <v>0</v>
      </c>
      <c r="BI227" s="238">
        <f>IF(N227="nulová",J227,0)</f>
        <v>0</v>
      </c>
      <c r="BJ227" s="14" t="s">
        <v>161</v>
      </c>
      <c r="BK227" s="239">
        <f>ROUND(I227*H227,3)</f>
        <v>0</v>
      </c>
      <c r="BL227" s="14" t="s">
        <v>184</v>
      </c>
      <c r="BM227" s="237" t="s">
        <v>474</v>
      </c>
    </row>
    <row r="228" s="2" customFormat="1" ht="24.15" customHeight="1">
      <c r="A228" s="35"/>
      <c r="B228" s="36"/>
      <c r="C228" s="226" t="s">
        <v>305</v>
      </c>
      <c r="D228" s="226" t="s">
        <v>156</v>
      </c>
      <c r="E228" s="227" t="s">
        <v>1591</v>
      </c>
      <c r="F228" s="228" t="s">
        <v>1592</v>
      </c>
      <c r="G228" s="229" t="s">
        <v>708</v>
      </c>
      <c r="H228" s="231"/>
      <c r="I228" s="231"/>
      <c r="J228" s="230">
        <f>ROUND(I228*H228,3)</f>
        <v>0</v>
      </c>
      <c r="K228" s="232"/>
      <c r="L228" s="41"/>
      <c r="M228" s="233" t="s">
        <v>1</v>
      </c>
      <c r="N228" s="234" t="s">
        <v>37</v>
      </c>
      <c r="O228" s="94"/>
      <c r="P228" s="235">
        <f>O228*H228</f>
        <v>0</v>
      </c>
      <c r="Q228" s="235">
        <v>0</v>
      </c>
      <c r="R228" s="235">
        <f>Q228*H228</f>
        <v>0</v>
      </c>
      <c r="S228" s="235">
        <v>0</v>
      </c>
      <c r="T228" s="236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37" t="s">
        <v>184</v>
      </c>
      <c r="AT228" s="237" t="s">
        <v>156</v>
      </c>
      <c r="AU228" s="237" t="s">
        <v>79</v>
      </c>
      <c r="AY228" s="14" t="s">
        <v>154</v>
      </c>
      <c r="BE228" s="238">
        <f>IF(N228="základná",J228,0)</f>
        <v>0</v>
      </c>
      <c r="BF228" s="238">
        <f>IF(N228="znížená",J228,0)</f>
        <v>0</v>
      </c>
      <c r="BG228" s="238">
        <f>IF(N228="zákl. prenesená",J228,0)</f>
        <v>0</v>
      </c>
      <c r="BH228" s="238">
        <f>IF(N228="zníž. prenesená",J228,0)</f>
        <v>0</v>
      </c>
      <c r="BI228" s="238">
        <f>IF(N228="nulová",J228,0)</f>
        <v>0</v>
      </c>
      <c r="BJ228" s="14" t="s">
        <v>161</v>
      </c>
      <c r="BK228" s="239">
        <f>ROUND(I228*H228,3)</f>
        <v>0</v>
      </c>
      <c r="BL228" s="14" t="s">
        <v>184</v>
      </c>
      <c r="BM228" s="237" t="s">
        <v>641</v>
      </c>
    </row>
    <row r="229" s="12" customFormat="1" ht="25.92" customHeight="1">
      <c r="A229" s="12"/>
      <c r="B229" s="210"/>
      <c r="C229" s="211"/>
      <c r="D229" s="212" t="s">
        <v>70</v>
      </c>
      <c r="E229" s="213" t="s">
        <v>1593</v>
      </c>
      <c r="F229" s="213" t="s">
        <v>1594</v>
      </c>
      <c r="G229" s="211"/>
      <c r="H229" s="211"/>
      <c r="I229" s="214"/>
      <c r="J229" s="215">
        <f>BK229</f>
        <v>0</v>
      </c>
      <c r="K229" s="211"/>
      <c r="L229" s="216"/>
      <c r="M229" s="217"/>
      <c r="N229" s="218"/>
      <c r="O229" s="218"/>
      <c r="P229" s="219">
        <f>SUM(P230:P271)</f>
        <v>0</v>
      </c>
      <c r="Q229" s="218"/>
      <c r="R229" s="219">
        <f>SUM(R230:R271)</f>
        <v>0</v>
      </c>
      <c r="S229" s="218"/>
      <c r="T229" s="220">
        <f>SUM(T230:T271)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21" t="s">
        <v>161</v>
      </c>
      <c r="AT229" s="222" t="s">
        <v>70</v>
      </c>
      <c r="AU229" s="222" t="s">
        <v>71</v>
      </c>
      <c r="AY229" s="221" t="s">
        <v>154</v>
      </c>
      <c r="BK229" s="223">
        <f>SUM(BK230:BK271)</f>
        <v>0</v>
      </c>
    </row>
    <row r="230" s="2" customFormat="1" ht="33" customHeight="1">
      <c r="A230" s="35"/>
      <c r="B230" s="36"/>
      <c r="C230" s="226" t="s">
        <v>642</v>
      </c>
      <c r="D230" s="226" t="s">
        <v>156</v>
      </c>
      <c r="E230" s="227" t="s">
        <v>1595</v>
      </c>
      <c r="F230" s="228" t="s">
        <v>1596</v>
      </c>
      <c r="G230" s="229" t="s">
        <v>309</v>
      </c>
      <c r="H230" s="230">
        <v>8</v>
      </c>
      <c r="I230" s="231"/>
      <c r="J230" s="230">
        <f>ROUND(I230*H230,3)</f>
        <v>0</v>
      </c>
      <c r="K230" s="232"/>
      <c r="L230" s="41"/>
      <c r="M230" s="233" t="s">
        <v>1</v>
      </c>
      <c r="N230" s="234" t="s">
        <v>37</v>
      </c>
      <c r="O230" s="94"/>
      <c r="P230" s="235">
        <f>O230*H230</f>
        <v>0</v>
      </c>
      <c r="Q230" s="235">
        <v>0</v>
      </c>
      <c r="R230" s="235">
        <f>Q230*H230</f>
        <v>0</v>
      </c>
      <c r="S230" s="235">
        <v>0</v>
      </c>
      <c r="T230" s="236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37" t="s">
        <v>184</v>
      </c>
      <c r="AT230" s="237" t="s">
        <v>156</v>
      </c>
      <c r="AU230" s="237" t="s">
        <v>79</v>
      </c>
      <c r="AY230" s="14" t="s">
        <v>154</v>
      </c>
      <c r="BE230" s="238">
        <f>IF(N230="základná",J230,0)</f>
        <v>0</v>
      </c>
      <c r="BF230" s="238">
        <f>IF(N230="znížená",J230,0)</f>
        <v>0</v>
      </c>
      <c r="BG230" s="238">
        <f>IF(N230="zákl. prenesená",J230,0)</f>
        <v>0</v>
      </c>
      <c r="BH230" s="238">
        <f>IF(N230="zníž. prenesená",J230,0)</f>
        <v>0</v>
      </c>
      <c r="BI230" s="238">
        <f>IF(N230="nulová",J230,0)</f>
        <v>0</v>
      </c>
      <c r="BJ230" s="14" t="s">
        <v>161</v>
      </c>
      <c r="BK230" s="239">
        <f>ROUND(I230*H230,3)</f>
        <v>0</v>
      </c>
      <c r="BL230" s="14" t="s">
        <v>184</v>
      </c>
      <c r="BM230" s="237" t="s">
        <v>645</v>
      </c>
    </row>
    <row r="231" s="2" customFormat="1" ht="33" customHeight="1">
      <c r="A231" s="35"/>
      <c r="B231" s="36"/>
      <c r="C231" s="226" t="s">
        <v>310</v>
      </c>
      <c r="D231" s="226" t="s">
        <v>156</v>
      </c>
      <c r="E231" s="227" t="s">
        <v>1597</v>
      </c>
      <c r="F231" s="228" t="s">
        <v>1598</v>
      </c>
      <c r="G231" s="229" t="s">
        <v>309</v>
      </c>
      <c r="H231" s="230">
        <v>29.699999999999999</v>
      </c>
      <c r="I231" s="231"/>
      <c r="J231" s="230">
        <f>ROUND(I231*H231,3)</f>
        <v>0</v>
      </c>
      <c r="K231" s="232"/>
      <c r="L231" s="41"/>
      <c r="M231" s="233" t="s">
        <v>1</v>
      </c>
      <c r="N231" s="234" t="s">
        <v>37</v>
      </c>
      <c r="O231" s="94"/>
      <c r="P231" s="235">
        <f>O231*H231</f>
        <v>0</v>
      </c>
      <c r="Q231" s="235">
        <v>0</v>
      </c>
      <c r="R231" s="235">
        <f>Q231*H231</f>
        <v>0</v>
      </c>
      <c r="S231" s="235">
        <v>0</v>
      </c>
      <c r="T231" s="236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37" t="s">
        <v>184</v>
      </c>
      <c r="AT231" s="237" t="s">
        <v>156</v>
      </c>
      <c r="AU231" s="237" t="s">
        <v>79</v>
      </c>
      <c r="AY231" s="14" t="s">
        <v>154</v>
      </c>
      <c r="BE231" s="238">
        <f>IF(N231="základná",J231,0)</f>
        <v>0</v>
      </c>
      <c r="BF231" s="238">
        <f>IF(N231="znížená",J231,0)</f>
        <v>0</v>
      </c>
      <c r="BG231" s="238">
        <f>IF(N231="zákl. prenesená",J231,0)</f>
        <v>0</v>
      </c>
      <c r="BH231" s="238">
        <f>IF(N231="zníž. prenesená",J231,0)</f>
        <v>0</v>
      </c>
      <c r="BI231" s="238">
        <f>IF(N231="nulová",J231,0)</f>
        <v>0</v>
      </c>
      <c r="BJ231" s="14" t="s">
        <v>161</v>
      </c>
      <c r="BK231" s="239">
        <f>ROUND(I231*H231,3)</f>
        <v>0</v>
      </c>
      <c r="BL231" s="14" t="s">
        <v>184</v>
      </c>
      <c r="BM231" s="237" t="s">
        <v>648</v>
      </c>
    </row>
    <row r="232" s="2" customFormat="1" ht="33" customHeight="1">
      <c r="A232" s="35"/>
      <c r="B232" s="36"/>
      <c r="C232" s="226" t="s">
        <v>649</v>
      </c>
      <c r="D232" s="226" t="s">
        <v>156</v>
      </c>
      <c r="E232" s="227" t="s">
        <v>1599</v>
      </c>
      <c r="F232" s="228" t="s">
        <v>1600</v>
      </c>
      <c r="G232" s="229" t="s">
        <v>309</v>
      </c>
      <c r="H232" s="230">
        <v>5</v>
      </c>
      <c r="I232" s="231"/>
      <c r="J232" s="230">
        <f>ROUND(I232*H232,3)</f>
        <v>0</v>
      </c>
      <c r="K232" s="232"/>
      <c r="L232" s="41"/>
      <c r="M232" s="233" t="s">
        <v>1</v>
      </c>
      <c r="N232" s="234" t="s">
        <v>37</v>
      </c>
      <c r="O232" s="94"/>
      <c r="P232" s="235">
        <f>O232*H232</f>
        <v>0</v>
      </c>
      <c r="Q232" s="235">
        <v>0</v>
      </c>
      <c r="R232" s="235">
        <f>Q232*H232</f>
        <v>0</v>
      </c>
      <c r="S232" s="235">
        <v>0</v>
      </c>
      <c r="T232" s="236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37" t="s">
        <v>184</v>
      </c>
      <c r="AT232" s="237" t="s">
        <v>156</v>
      </c>
      <c r="AU232" s="237" t="s">
        <v>79</v>
      </c>
      <c r="AY232" s="14" t="s">
        <v>154</v>
      </c>
      <c r="BE232" s="238">
        <f>IF(N232="základná",J232,0)</f>
        <v>0</v>
      </c>
      <c r="BF232" s="238">
        <f>IF(N232="znížená",J232,0)</f>
        <v>0</v>
      </c>
      <c r="BG232" s="238">
        <f>IF(N232="zákl. prenesená",J232,0)</f>
        <v>0</v>
      </c>
      <c r="BH232" s="238">
        <f>IF(N232="zníž. prenesená",J232,0)</f>
        <v>0</v>
      </c>
      <c r="BI232" s="238">
        <f>IF(N232="nulová",J232,0)</f>
        <v>0</v>
      </c>
      <c r="BJ232" s="14" t="s">
        <v>161</v>
      </c>
      <c r="BK232" s="239">
        <f>ROUND(I232*H232,3)</f>
        <v>0</v>
      </c>
      <c r="BL232" s="14" t="s">
        <v>184</v>
      </c>
      <c r="BM232" s="237" t="s">
        <v>652</v>
      </c>
    </row>
    <row r="233" s="2" customFormat="1" ht="24.15" customHeight="1">
      <c r="A233" s="35"/>
      <c r="B233" s="36"/>
      <c r="C233" s="226" t="s">
        <v>313</v>
      </c>
      <c r="D233" s="226" t="s">
        <v>156</v>
      </c>
      <c r="E233" s="227" t="s">
        <v>1601</v>
      </c>
      <c r="F233" s="228" t="s">
        <v>1602</v>
      </c>
      <c r="G233" s="229" t="s">
        <v>309</v>
      </c>
      <c r="H233" s="230">
        <v>286.5</v>
      </c>
      <c r="I233" s="231"/>
      <c r="J233" s="230">
        <f>ROUND(I233*H233,3)</f>
        <v>0</v>
      </c>
      <c r="K233" s="232"/>
      <c r="L233" s="41"/>
      <c r="M233" s="233" t="s">
        <v>1</v>
      </c>
      <c r="N233" s="234" t="s">
        <v>37</v>
      </c>
      <c r="O233" s="94"/>
      <c r="P233" s="235">
        <f>O233*H233</f>
        <v>0</v>
      </c>
      <c r="Q233" s="235">
        <v>0</v>
      </c>
      <c r="R233" s="235">
        <f>Q233*H233</f>
        <v>0</v>
      </c>
      <c r="S233" s="235">
        <v>0</v>
      </c>
      <c r="T233" s="236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37" t="s">
        <v>184</v>
      </c>
      <c r="AT233" s="237" t="s">
        <v>156</v>
      </c>
      <c r="AU233" s="237" t="s">
        <v>79</v>
      </c>
      <c r="AY233" s="14" t="s">
        <v>154</v>
      </c>
      <c r="BE233" s="238">
        <f>IF(N233="základná",J233,0)</f>
        <v>0</v>
      </c>
      <c r="BF233" s="238">
        <f>IF(N233="znížená",J233,0)</f>
        <v>0</v>
      </c>
      <c r="BG233" s="238">
        <f>IF(N233="zákl. prenesená",J233,0)</f>
        <v>0</v>
      </c>
      <c r="BH233" s="238">
        <f>IF(N233="zníž. prenesená",J233,0)</f>
        <v>0</v>
      </c>
      <c r="BI233" s="238">
        <f>IF(N233="nulová",J233,0)</f>
        <v>0</v>
      </c>
      <c r="BJ233" s="14" t="s">
        <v>161</v>
      </c>
      <c r="BK233" s="239">
        <f>ROUND(I233*H233,3)</f>
        <v>0</v>
      </c>
      <c r="BL233" s="14" t="s">
        <v>184</v>
      </c>
      <c r="BM233" s="237" t="s">
        <v>655</v>
      </c>
    </row>
    <row r="234" s="2" customFormat="1" ht="24.15" customHeight="1">
      <c r="A234" s="35"/>
      <c r="B234" s="36"/>
      <c r="C234" s="226" t="s">
        <v>656</v>
      </c>
      <c r="D234" s="226" t="s">
        <v>156</v>
      </c>
      <c r="E234" s="227" t="s">
        <v>1603</v>
      </c>
      <c r="F234" s="228" t="s">
        <v>1604</v>
      </c>
      <c r="G234" s="229" t="s">
        <v>309</v>
      </c>
      <c r="H234" s="230">
        <v>204.90000000000001</v>
      </c>
      <c r="I234" s="231"/>
      <c r="J234" s="230">
        <f>ROUND(I234*H234,3)</f>
        <v>0</v>
      </c>
      <c r="K234" s="232"/>
      <c r="L234" s="41"/>
      <c r="M234" s="233" t="s">
        <v>1</v>
      </c>
      <c r="N234" s="234" t="s">
        <v>37</v>
      </c>
      <c r="O234" s="94"/>
      <c r="P234" s="235">
        <f>O234*H234</f>
        <v>0</v>
      </c>
      <c r="Q234" s="235">
        <v>0</v>
      </c>
      <c r="R234" s="235">
        <f>Q234*H234</f>
        <v>0</v>
      </c>
      <c r="S234" s="235">
        <v>0</v>
      </c>
      <c r="T234" s="236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37" t="s">
        <v>184</v>
      </c>
      <c r="AT234" s="237" t="s">
        <v>156</v>
      </c>
      <c r="AU234" s="237" t="s">
        <v>79</v>
      </c>
      <c r="AY234" s="14" t="s">
        <v>154</v>
      </c>
      <c r="BE234" s="238">
        <f>IF(N234="základná",J234,0)</f>
        <v>0</v>
      </c>
      <c r="BF234" s="238">
        <f>IF(N234="znížená",J234,0)</f>
        <v>0</v>
      </c>
      <c r="BG234" s="238">
        <f>IF(N234="zákl. prenesená",J234,0)</f>
        <v>0</v>
      </c>
      <c r="BH234" s="238">
        <f>IF(N234="zníž. prenesená",J234,0)</f>
        <v>0</v>
      </c>
      <c r="BI234" s="238">
        <f>IF(N234="nulová",J234,0)</f>
        <v>0</v>
      </c>
      <c r="BJ234" s="14" t="s">
        <v>161</v>
      </c>
      <c r="BK234" s="239">
        <f>ROUND(I234*H234,3)</f>
        <v>0</v>
      </c>
      <c r="BL234" s="14" t="s">
        <v>184</v>
      </c>
      <c r="BM234" s="237" t="s">
        <v>659</v>
      </c>
    </row>
    <row r="235" s="2" customFormat="1" ht="24.15" customHeight="1">
      <c r="A235" s="35"/>
      <c r="B235" s="36"/>
      <c r="C235" s="226" t="s">
        <v>317</v>
      </c>
      <c r="D235" s="226" t="s">
        <v>156</v>
      </c>
      <c r="E235" s="227" t="s">
        <v>1605</v>
      </c>
      <c r="F235" s="228" t="s">
        <v>1606</v>
      </c>
      <c r="G235" s="229" t="s">
        <v>309</v>
      </c>
      <c r="H235" s="230">
        <v>120.59999999999999</v>
      </c>
      <c r="I235" s="231"/>
      <c r="J235" s="230">
        <f>ROUND(I235*H235,3)</f>
        <v>0</v>
      </c>
      <c r="K235" s="232"/>
      <c r="L235" s="41"/>
      <c r="M235" s="233" t="s">
        <v>1</v>
      </c>
      <c r="N235" s="234" t="s">
        <v>37</v>
      </c>
      <c r="O235" s="94"/>
      <c r="P235" s="235">
        <f>O235*H235</f>
        <v>0</v>
      </c>
      <c r="Q235" s="235">
        <v>0</v>
      </c>
      <c r="R235" s="235">
        <f>Q235*H235</f>
        <v>0</v>
      </c>
      <c r="S235" s="235">
        <v>0</v>
      </c>
      <c r="T235" s="236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37" t="s">
        <v>184</v>
      </c>
      <c r="AT235" s="237" t="s">
        <v>156</v>
      </c>
      <c r="AU235" s="237" t="s">
        <v>79</v>
      </c>
      <c r="AY235" s="14" t="s">
        <v>154</v>
      </c>
      <c r="BE235" s="238">
        <f>IF(N235="základná",J235,0)</f>
        <v>0</v>
      </c>
      <c r="BF235" s="238">
        <f>IF(N235="znížená",J235,0)</f>
        <v>0</v>
      </c>
      <c r="BG235" s="238">
        <f>IF(N235="zákl. prenesená",J235,0)</f>
        <v>0</v>
      </c>
      <c r="BH235" s="238">
        <f>IF(N235="zníž. prenesená",J235,0)</f>
        <v>0</v>
      </c>
      <c r="BI235" s="238">
        <f>IF(N235="nulová",J235,0)</f>
        <v>0</v>
      </c>
      <c r="BJ235" s="14" t="s">
        <v>161</v>
      </c>
      <c r="BK235" s="239">
        <f>ROUND(I235*H235,3)</f>
        <v>0</v>
      </c>
      <c r="BL235" s="14" t="s">
        <v>184</v>
      </c>
      <c r="BM235" s="237" t="s">
        <v>662</v>
      </c>
    </row>
    <row r="236" s="2" customFormat="1" ht="24.15" customHeight="1">
      <c r="A236" s="35"/>
      <c r="B236" s="36"/>
      <c r="C236" s="226" t="s">
        <v>663</v>
      </c>
      <c r="D236" s="226" t="s">
        <v>156</v>
      </c>
      <c r="E236" s="227" t="s">
        <v>1607</v>
      </c>
      <c r="F236" s="228" t="s">
        <v>1608</v>
      </c>
      <c r="G236" s="229" t="s">
        <v>309</v>
      </c>
      <c r="H236" s="230">
        <v>37</v>
      </c>
      <c r="I236" s="231"/>
      <c r="J236" s="230">
        <f>ROUND(I236*H236,3)</f>
        <v>0</v>
      </c>
      <c r="K236" s="232"/>
      <c r="L236" s="41"/>
      <c r="M236" s="233" t="s">
        <v>1</v>
      </c>
      <c r="N236" s="234" t="s">
        <v>37</v>
      </c>
      <c r="O236" s="94"/>
      <c r="P236" s="235">
        <f>O236*H236</f>
        <v>0</v>
      </c>
      <c r="Q236" s="235">
        <v>0</v>
      </c>
      <c r="R236" s="235">
        <f>Q236*H236</f>
        <v>0</v>
      </c>
      <c r="S236" s="235">
        <v>0</v>
      </c>
      <c r="T236" s="236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37" t="s">
        <v>184</v>
      </c>
      <c r="AT236" s="237" t="s">
        <v>156</v>
      </c>
      <c r="AU236" s="237" t="s">
        <v>79</v>
      </c>
      <c r="AY236" s="14" t="s">
        <v>154</v>
      </c>
      <c r="BE236" s="238">
        <f>IF(N236="základná",J236,0)</f>
        <v>0</v>
      </c>
      <c r="BF236" s="238">
        <f>IF(N236="znížená",J236,0)</f>
        <v>0</v>
      </c>
      <c r="BG236" s="238">
        <f>IF(N236="zákl. prenesená",J236,0)</f>
        <v>0</v>
      </c>
      <c r="BH236" s="238">
        <f>IF(N236="zníž. prenesená",J236,0)</f>
        <v>0</v>
      </c>
      <c r="BI236" s="238">
        <f>IF(N236="nulová",J236,0)</f>
        <v>0</v>
      </c>
      <c r="BJ236" s="14" t="s">
        <v>161</v>
      </c>
      <c r="BK236" s="239">
        <f>ROUND(I236*H236,3)</f>
        <v>0</v>
      </c>
      <c r="BL236" s="14" t="s">
        <v>184</v>
      </c>
      <c r="BM236" s="237" t="s">
        <v>665</v>
      </c>
    </row>
    <row r="237" s="2" customFormat="1" ht="24.15" customHeight="1">
      <c r="A237" s="35"/>
      <c r="B237" s="36"/>
      <c r="C237" s="226" t="s">
        <v>320</v>
      </c>
      <c r="D237" s="226" t="s">
        <v>156</v>
      </c>
      <c r="E237" s="227" t="s">
        <v>1609</v>
      </c>
      <c r="F237" s="228" t="s">
        <v>1610</v>
      </c>
      <c r="G237" s="229" t="s">
        <v>309</v>
      </c>
      <c r="H237" s="230">
        <v>6</v>
      </c>
      <c r="I237" s="231"/>
      <c r="J237" s="230">
        <f>ROUND(I237*H237,3)</f>
        <v>0</v>
      </c>
      <c r="K237" s="232"/>
      <c r="L237" s="41"/>
      <c r="M237" s="233" t="s">
        <v>1</v>
      </c>
      <c r="N237" s="234" t="s">
        <v>37</v>
      </c>
      <c r="O237" s="94"/>
      <c r="P237" s="235">
        <f>O237*H237</f>
        <v>0</v>
      </c>
      <c r="Q237" s="235">
        <v>0</v>
      </c>
      <c r="R237" s="235">
        <f>Q237*H237</f>
        <v>0</v>
      </c>
      <c r="S237" s="235">
        <v>0</v>
      </c>
      <c r="T237" s="236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37" t="s">
        <v>184</v>
      </c>
      <c r="AT237" s="237" t="s">
        <v>156</v>
      </c>
      <c r="AU237" s="237" t="s">
        <v>79</v>
      </c>
      <c r="AY237" s="14" t="s">
        <v>154</v>
      </c>
      <c r="BE237" s="238">
        <f>IF(N237="základná",J237,0)</f>
        <v>0</v>
      </c>
      <c r="BF237" s="238">
        <f>IF(N237="znížená",J237,0)</f>
        <v>0</v>
      </c>
      <c r="BG237" s="238">
        <f>IF(N237="zákl. prenesená",J237,0)</f>
        <v>0</v>
      </c>
      <c r="BH237" s="238">
        <f>IF(N237="zníž. prenesená",J237,0)</f>
        <v>0</v>
      </c>
      <c r="BI237" s="238">
        <f>IF(N237="nulová",J237,0)</f>
        <v>0</v>
      </c>
      <c r="BJ237" s="14" t="s">
        <v>161</v>
      </c>
      <c r="BK237" s="239">
        <f>ROUND(I237*H237,3)</f>
        <v>0</v>
      </c>
      <c r="BL237" s="14" t="s">
        <v>184</v>
      </c>
      <c r="BM237" s="237" t="s">
        <v>667</v>
      </c>
    </row>
    <row r="238" s="2" customFormat="1" ht="16.5" customHeight="1">
      <c r="A238" s="35"/>
      <c r="B238" s="36"/>
      <c r="C238" s="226" t="s">
        <v>668</v>
      </c>
      <c r="D238" s="226" t="s">
        <v>156</v>
      </c>
      <c r="E238" s="227" t="s">
        <v>1611</v>
      </c>
      <c r="F238" s="228" t="s">
        <v>1612</v>
      </c>
      <c r="G238" s="229" t="s">
        <v>262</v>
      </c>
      <c r="H238" s="230">
        <v>96</v>
      </c>
      <c r="I238" s="231"/>
      <c r="J238" s="230">
        <f>ROUND(I238*H238,3)</f>
        <v>0</v>
      </c>
      <c r="K238" s="232"/>
      <c r="L238" s="41"/>
      <c r="M238" s="233" t="s">
        <v>1</v>
      </c>
      <c r="N238" s="234" t="s">
        <v>37</v>
      </c>
      <c r="O238" s="94"/>
      <c r="P238" s="235">
        <f>O238*H238</f>
        <v>0</v>
      </c>
      <c r="Q238" s="235">
        <v>0</v>
      </c>
      <c r="R238" s="235">
        <f>Q238*H238</f>
        <v>0</v>
      </c>
      <c r="S238" s="235">
        <v>0</v>
      </c>
      <c r="T238" s="236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37" t="s">
        <v>184</v>
      </c>
      <c r="AT238" s="237" t="s">
        <v>156</v>
      </c>
      <c r="AU238" s="237" t="s">
        <v>79</v>
      </c>
      <c r="AY238" s="14" t="s">
        <v>154</v>
      </c>
      <c r="BE238" s="238">
        <f>IF(N238="základná",J238,0)</f>
        <v>0</v>
      </c>
      <c r="BF238" s="238">
        <f>IF(N238="znížená",J238,0)</f>
        <v>0</v>
      </c>
      <c r="BG238" s="238">
        <f>IF(N238="zákl. prenesená",J238,0)</f>
        <v>0</v>
      </c>
      <c r="BH238" s="238">
        <f>IF(N238="zníž. prenesená",J238,0)</f>
        <v>0</v>
      </c>
      <c r="BI238" s="238">
        <f>IF(N238="nulová",J238,0)</f>
        <v>0</v>
      </c>
      <c r="BJ238" s="14" t="s">
        <v>161</v>
      </c>
      <c r="BK238" s="239">
        <f>ROUND(I238*H238,3)</f>
        <v>0</v>
      </c>
      <c r="BL238" s="14" t="s">
        <v>184</v>
      </c>
      <c r="BM238" s="237" t="s">
        <v>671</v>
      </c>
    </row>
    <row r="239" s="2" customFormat="1" ht="24.15" customHeight="1">
      <c r="A239" s="35"/>
      <c r="B239" s="36"/>
      <c r="C239" s="240" t="s">
        <v>324</v>
      </c>
      <c r="D239" s="240" t="s">
        <v>195</v>
      </c>
      <c r="E239" s="241" t="s">
        <v>1613</v>
      </c>
      <c r="F239" s="242" t="s">
        <v>1614</v>
      </c>
      <c r="G239" s="243" t="s">
        <v>262</v>
      </c>
      <c r="H239" s="244">
        <v>96</v>
      </c>
      <c r="I239" s="245"/>
      <c r="J239" s="244">
        <f>ROUND(I239*H239,3)</f>
        <v>0</v>
      </c>
      <c r="K239" s="246"/>
      <c r="L239" s="247"/>
      <c r="M239" s="248" t="s">
        <v>1</v>
      </c>
      <c r="N239" s="249" t="s">
        <v>37</v>
      </c>
      <c r="O239" s="94"/>
      <c r="P239" s="235">
        <f>O239*H239</f>
        <v>0</v>
      </c>
      <c r="Q239" s="235">
        <v>0</v>
      </c>
      <c r="R239" s="235">
        <f>Q239*H239</f>
        <v>0</v>
      </c>
      <c r="S239" s="235">
        <v>0</v>
      </c>
      <c r="T239" s="236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37" t="s">
        <v>213</v>
      </c>
      <c r="AT239" s="237" t="s">
        <v>195</v>
      </c>
      <c r="AU239" s="237" t="s">
        <v>79</v>
      </c>
      <c r="AY239" s="14" t="s">
        <v>154</v>
      </c>
      <c r="BE239" s="238">
        <f>IF(N239="základná",J239,0)</f>
        <v>0</v>
      </c>
      <c r="BF239" s="238">
        <f>IF(N239="znížená",J239,0)</f>
        <v>0</v>
      </c>
      <c r="BG239" s="238">
        <f>IF(N239="zákl. prenesená",J239,0)</f>
        <v>0</v>
      </c>
      <c r="BH239" s="238">
        <f>IF(N239="zníž. prenesená",J239,0)</f>
        <v>0</v>
      </c>
      <c r="BI239" s="238">
        <f>IF(N239="nulová",J239,0)</f>
        <v>0</v>
      </c>
      <c r="BJ239" s="14" t="s">
        <v>161</v>
      </c>
      <c r="BK239" s="239">
        <f>ROUND(I239*H239,3)</f>
        <v>0</v>
      </c>
      <c r="BL239" s="14" t="s">
        <v>184</v>
      </c>
      <c r="BM239" s="237" t="s">
        <v>674</v>
      </c>
    </row>
    <row r="240" s="2" customFormat="1" ht="24.15" customHeight="1">
      <c r="A240" s="35"/>
      <c r="B240" s="36"/>
      <c r="C240" s="226" t="s">
        <v>675</v>
      </c>
      <c r="D240" s="226" t="s">
        <v>156</v>
      </c>
      <c r="E240" s="227" t="s">
        <v>1615</v>
      </c>
      <c r="F240" s="228" t="s">
        <v>1616</v>
      </c>
      <c r="G240" s="229" t="s">
        <v>262</v>
      </c>
      <c r="H240" s="230">
        <v>1</v>
      </c>
      <c r="I240" s="231"/>
      <c r="J240" s="230">
        <f>ROUND(I240*H240,3)</f>
        <v>0</v>
      </c>
      <c r="K240" s="232"/>
      <c r="L240" s="41"/>
      <c r="M240" s="233" t="s">
        <v>1</v>
      </c>
      <c r="N240" s="234" t="s">
        <v>37</v>
      </c>
      <c r="O240" s="94"/>
      <c r="P240" s="235">
        <f>O240*H240</f>
        <v>0</v>
      </c>
      <c r="Q240" s="235">
        <v>0</v>
      </c>
      <c r="R240" s="235">
        <f>Q240*H240</f>
        <v>0</v>
      </c>
      <c r="S240" s="235">
        <v>0</v>
      </c>
      <c r="T240" s="236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37" t="s">
        <v>184</v>
      </c>
      <c r="AT240" s="237" t="s">
        <v>156</v>
      </c>
      <c r="AU240" s="237" t="s">
        <v>79</v>
      </c>
      <c r="AY240" s="14" t="s">
        <v>154</v>
      </c>
      <c r="BE240" s="238">
        <f>IF(N240="základná",J240,0)</f>
        <v>0</v>
      </c>
      <c r="BF240" s="238">
        <f>IF(N240="znížená",J240,0)</f>
        <v>0</v>
      </c>
      <c r="BG240" s="238">
        <f>IF(N240="zákl. prenesená",J240,0)</f>
        <v>0</v>
      </c>
      <c r="BH240" s="238">
        <f>IF(N240="zníž. prenesená",J240,0)</f>
        <v>0</v>
      </c>
      <c r="BI240" s="238">
        <f>IF(N240="nulová",J240,0)</f>
        <v>0</v>
      </c>
      <c r="BJ240" s="14" t="s">
        <v>161</v>
      </c>
      <c r="BK240" s="239">
        <f>ROUND(I240*H240,3)</f>
        <v>0</v>
      </c>
      <c r="BL240" s="14" t="s">
        <v>184</v>
      </c>
      <c r="BM240" s="237" t="s">
        <v>678</v>
      </c>
    </row>
    <row r="241" s="2" customFormat="1" ht="16.5" customHeight="1">
      <c r="A241" s="35"/>
      <c r="B241" s="36"/>
      <c r="C241" s="240" t="s">
        <v>327</v>
      </c>
      <c r="D241" s="240" t="s">
        <v>195</v>
      </c>
      <c r="E241" s="241" t="s">
        <v>1617</v>
      </c>
      <c r="F241" s="242" t="s">
        <v>1618</v>
      </c>
      <c r="G241" s="243" t="s">
        <v>262</v>
      </c>
      <c r="H241" s="244">
        <v>1</v>
      </c>
      <c r="I241" s="245"/>
      <c r="J241" s="244">
        <f>ROUND(I241*H241,3)</f>
        <v>0</v>
      </c>
      <c r="K241" s="246"/>
      <c r="L241" s="247"/>
      <c r="M241" s="248" t="s">
        <v>1</v>
      </c>
      <c r="N241" s="249" t="s">
        <v>37</v>
      </c>
      <c r="O241" s="94"/>
      <c r="P241" s="235">
        <f>O241*H241</f>
        <v>0</v>
      </c>
      <c r="Q241" s="235">
        <v>0</v>
      </c>
      <c r="R241" s="235">
        <f>Q241*H241</f>
        <v>0</v>
      </c>
      <c r="S241" s="235">
        <v>0</v>
      </c>
      <c r="T241" s="236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37" t="s">
        <v>213</v>
      </c>
      <c r="AT241" s="237" t="s">
        <v>195</v>
      </c>
      <c r="AU241" s="237" t="s">
        <v>79</v>
      </c>
      <c r="AY241" s="14" t="s">
        <v>154</v>
      </c>
      <c r="BE241" s="238">
        <f>IF(N241="základná",J241,0)</f>
        <v>0</v>
      </c>
      <c r="BF241" s="238">
        <f>IF(N241="znížená",J241,0)</f>
        <v>0</v>
      </c>
      <c r="BG241" s="238">
        <f>IF(N241="zákl. prenesená",J241,0)</f>
        <v>0</v>
      </c>
      <c r="BH241" s="238">
        <f>IF(N241="zníž. prenesená",J241,0)</f>
        <v>0</v>
      </c>
      <c r="BI241" s="238">
        <f>IF(N241="nulová",J241,0)</f>
        <v>0</v>
      </c>
      <c r="BJ241" s="14" t="s">
        <v>161</v>
      </c>
      <c r="BK241" s="239">
        <f>ROUND(I241*H241,3)</f>
        <v>0</v>
      </c>
      <c r="BL241" s="14" t="s">
        <v>184</v>
      </c>
      <c r="BM241" s="237" t="s">
        <v>681</v>
      </c>
    </row>
    <row r="242" s="2" customFormat="1" ht="24.15" customHeight="1">
      <c r="A242" s="35"/>
      <c r="B242" s="36"/>
      <c r="C242" s="226" t="s">
        <v>682</v>
      </c>
      <c r="D242" s="226" t="s">
        <v>156</v>
      </c>
      <c r="E242" s="227" t="s">
        <v>1619</v>
      </c>
      <c r="F242" s="228" t="s">
        <v>1620</v>
      </c>
      <c r="G242" s="229" t="s">
        <v>262</v>
      </c>
      <c r="H242" s="230">
        <v>6</v>
      </c>
      <c r="I242" s="231"/>
      <c r="J242" s="230">
        <f>ROUND(I242*H242,3)</f>
        <v>0</v>
      </c>
      <c r="K242" s="232"/>
      <c r="L242" s="41"/>
      <c r="M242" s="233" t="s">
        <v>1</v>
      </c>
      <c r="N242" s="234" t="s">
        <v>37</v>
      </c>
      <c r="O242" s="94"/>
      <c r="P242" s="235">
        <f>O242*H242</f>
        <v>0</v>
      </c>
      <c r="Q242" s="235">
        <v>0</v>
      </c>
      <c r="R242" s="235">
        <f>Q242*H242</f>
        <v>0</v>
      </c>
      <c r="S242" s="235">
        <v>0</v>
      </c>
      <c r="T242" s="236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37" t="s">
        <v>184</v>
      </c>
      <c r="AT242" s="237" t="s">
        <v>156</v>
      </c>
      <c r="AU242" s="237" t="s">
        <v>79</v>
      </c>
      <c r="AY242" s="14" t="s">
        <v>154</v>
      </c>
      <c r="BE242" s="238">
        <f>IF(N242="základná",J242,0)</f>
        <v>0</v>
      </c>
      <c r="BF242" s="238">
        <f>IF(N242="znížená",J242,0)</f>
        <v>0</v>
      </c>
      <c r="BG242" s="238">
        <f>IF(N242="zákl. prenesená",J242,0)</f>
        <v>0</v>
      </c>
      <c r="BH242" s="238">
        <f>IF(N242="zníž. prenesená",J242,0)</f>
        <v>0</v>
      </c>
      <c r="BI242" s="238">
        <f>IF(N242="nulová",J242,0)</f>
        <v>0</v>
      </c>
      <c r="BJ242" s="14" t="s">
        <v>161</v>
      </c>
      <c r="BK242" s="239">
        <f>ROUND(I242*H242,3)</f>
        <v>0</v>
      </c>
      <c r="BL242" s="14" t="s">
        <v>184</v>
      </c>
      <c r="BM242" s="237" t="s">
        <v>683</v>
      </c>
    </row>
    <row r="243" s="2" customFormat="1" ht="16.5" customHeight="1">
      <c r="A243" s="35"/>
      <c r="B243" s="36"/>
      <c r="C243" s="240" t="s">
        <v>331</v>
      </c>
      <c r="D243" s="240" t="s">
        <v>195</v>
      </c>
      <c r="E243" s="241" t="s">
        <v>1621</v>
      </c>
      <c r="F243" s="242" t="s">
        <v>1622</v>
      </c>
      <c r="G243" s="243" t="s">
        <v>262</v>
      </c>
      <c r="H243" s="244">
        <v>6</v>
      </c>
      <c r="I243" s="245"/>
      <c r="J243" s="244">
        <f>ROUND(I243*H243,3)</f>
        <v>0</v>
      </c>
      <c r="K243" s="246"/>
      <c r="L243" s="247"/>
      <c r="M243" s="248" t="s">
        <v>1</v>
      </c>
      <c r="N243" s="249" t="s">
        <v>37</v>
      </c>
      <c r="O243" s="94"/>
      <c r="P243" s="235">
        <f>O243*H243</f>
        <v>0</v>
      </c>
      <c r="Q243" s="235">
        <v>0</v>
      </c>
      <c r="R243" s="235">
        <f>Q243*H243</f>
        <v>0</v>
      </c>
      <c r="S243" s="235">
        <v>0</v>
      </c>
      <c r="T243" s="236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37" t="s">
        <v>213</v>
      </c>
      <c r="AT243" s="237" t="s">
        <v>195</v>
      </c>
      <c r="AU243" s="237" t="s">
        <v>79</v>
      </c>
      <c r="AY243" s="14" t="s">
        <v>154</v>
      </c>
      <c r="BE243" s="238">
        <f>IF(N243="základná",J243,0)</f>
        <v>0</v>
      </c>
      <c r="BF243" s="238">
        <f>IF(N243="znížená",J243,0)</f>
        <v>0</v>
      </c>
      <c r="BG243" s="238">
        <f>IF(N243="zákl. prenesená",J243,0)</f>
        <v>0</v>
      </c>
      <c r="BH243" s="238">
        <f>IF(N243="zníž. prenesená",J243,0)</f>
        <v>0</v>
      </c>
      <c r="BI243" s="238">
        <f>IF(N243="nulová",J243,0)</f>
        <v>0</v>
      </c>
      <c r="BJ243" s="14" t="s">
        <v>161</v>
      </c>
      <c r="BK243" s="239">
        <f>ROUND(I243*H243,3)</f>
        <v>0</v>
      </c>
      <c r="BL243" s="14" t="s">
        <v>184</v>
      </c>
      <c r="BM243" s="237" t="s">
        <v>684</v>
      </c>
    </row>
    <row r="244" s="2" customFormat="1" ht="24.15" customHeight="1">
      <c r="A244" s="35"/>
      <c r="B244" s="36"/>
      <c r="C244" s="226" t="s">
        <v>375</v>
      </c>
      <c r="D244" s="226" t="s">
        <v>156</v>
      </c>
      <c r="E244" s="227" t="s">
        <v>1623</v>
      </c>
      <c r="F244" s="228" t="s">
        <v>1624</v>
      </c>
      <c r="G244" s="229" t="s">
        <v>262</v>
      </c>
      <c r="H244" s="230">
        <v>2</v>
      </c>
      <c r="I244" s="231"/>
      <c r="J244" s="230">
        <f>ROUND(I244*H244,3)</f>
        <v>0</v>
      </c>
      <c r="K244" s="232"/>
      <c r="L244" s="41"/>
      <c r="M244" s="233" t="s">
        <v>1</v>
      </c>
      <c r="N244" s="234" t="s">
        <v>37</v>
      </c>
      <c r="O244" s="94"/>
      <c r="P244" s="235">
        <f>O244*H244</f>
        <v>0</v>
      </c>
      <c r="Q244" s="235">
        <v>0</v>
      </c>
      <c r="R244" s="235">
        <f>Q244*H244</f>
        <v>0</v>
      </c>
      <c r="S244" s="235">
        <v>0</v>
      </c>
      <c r="T244" s="236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37" t="s">
        <v>184</v>
      </c>
      <c r="AT244" s="237" t="s">
        <v>156</v>
      </c>
      <c r="AU244" s="237" t="s">
        <v>79</v>
      </c>
      <c r="AY244" s="14" t="s">
        <v>154</v>
      </c>
      <c r="BE244" s="238">
        <f>IF(N244="základná",J244,0)</f>
        <v>0</v>
      </c>
      <c r="BF244" s="238">
        <f>IF(N244="znížená",J244,0)</f>
        <v>0</v>
      </c>
      <c r="BG244" s="238">
        <f>IF(N244="zákl. prenesená",J244,0)</f>
        <v>0</v>
      </c>
      <c r="BH244" s="238">
        <f>IF(N244="zníž. prenesená",J244,0)</f>
        <v>0</v>
      </c>
      <c r="BI244" s="238">
        <f>IF(N244="nulová",J244,0)</f>
        <v>0</v>
      </c>
      <c r="BJ244" s="14" t="s">
        <v>161</v>
      </c>
      <c r="BK244" s="239">
        <f>ROUND(I244*H244,3)</f>
        <v>0</v>
      </c>
      <c r="BL244" s="14" t="s">
        <v>184</v>
      </c>
      <c r="BM244" s="237" t="s">
        <v>689</v>
      </c>
    </row>
    <row r="245" s="2" customFormat="1" ht="16.5" customHeight="1">
      <c r="A245" s="35"/>
      <c r="B245" s="36"/>
      <c r="C245" s="240" t="s">
        <v>334</v>
      </c>
      <c r="D245" s="240" t="s">
        <v>195</v>
      </c>
      <c r="E245" s="241" t="s">
        <v>1625</v>
      </c>
      <c r="F245" s="242" t="s">
        <v>1626</v>
      </c>
      <c r="G245" s="243" t="s">
        <v>262</v>
      </c>
      <c r="H245" s="244">
        <v>2</v>
      </c>
      <c r="I245" s="245"/>
      <c r="J245" s="244">
        <f>ROUND(I245*H245,3)</f>
        <v>0</v>
      </c>
      <c r="K245" s="246"/>
      <c r="L245" s="247"/>
      <c r="M245" s="248" t="s">
        <v>1</v>
      </c>
      <c r="N245" s="249" t="s">
        <v>37</v>
      </c>
      <c r="O245" s="94"/>
      <c r="P245" s="235">
        <f>O245*H245</f>
        <v>0</v>
      </c>
      <c r="Q245" s="235">
        <v>0</v>
      </c>
      <c r="R245" s="235">
        <f>Q245*H245</f>
        <v>0</v>
      </c>
      <c r="S245" s="235">
        <v>0</v>
      </c>
      <c r="T245" s="236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37" t="s">
        <v>213</v>
      </c>
      <c r="AT245" s="237" t="s">
        <v>195</v>
      </c>
      <c r="AU245" s="237" t="s">
        <v>79</v>
      </c>
      <c r="AY245" s="14" t="s">
        <v>154</v>
      </c>
      <c r="BE245" s="238">
        <f>IF(N245="základná",J245,0)</f>
        <v>0</v>
      </c>
      <c r="BF245" s="238">
        <f>IF(N245="znížená",J245,0)</f>
        <v>0</v>
      </c>
      <c r="BG245" s="238">
        <f>IF(N245="zákl. prenesená",J245,0)</f>
        <v>0</v>
      </c>
      <c r="BH245" s="238">
        <f>IF(N245="zníž. prenesená",J245,0)</f>
        <v>0</v>
      </c>
      <c r="BI245" s="238">
        <f>IF(N245="nulová",J245,0)</f>
        <v>0</v>
      </c>
      <c r="BJ245" s="14" t="s">
        <v>161</v>
      </c>
      <c r="BK245" s="239">
        <f>ROUND(I245*H245,3)</f>
        <v>0</v>
      </c>
      <c r="BL245" s="14" t="s">
        <v>184</v>
      </c>
      <c r="BM245" s="237" t="s">
        <v>692</v>
      </c>
    </row>
    <row r="246" s="2" customFormat="1" ht="21.75" customHeight="1">
      <c r="A246" s="35"/>
      <c r="B246" s="36"/>
      <c r="C246" s="226" t="s">
        <v>693</v>
      </c>
      <c r="D246" s="226" t="s">
        <v>156</v>
      </c>
      <c r="E246" s="227" t="s">
        <v>1627</v>
      </c>
      <c r="F246" s="228" t="s">
        <v>1628</v>
      </c>
      <c r="G246" s="229" t="s">
        <v>262</v>
      </c>
      <c r="H246" s="230">
        <v>2</v>
      </c>
      <c r="I246" s="231"/>
      <c r="J246" s="230">
        <f>ROUND(I246*H246,3)</f>
        <v>0</v>
      </c>
      <c r="K246" s="232"/>
      <c r="L246" s="41"/>
      <c r="M246" s="233" t="s">
        <v>1</v>
      </c>
      <c r="N246" s="234" t="s">
        <v>37</v>
      </c>
      <c r="O246" s="94"/>
      <c r="P246" s="235">
        <f>O246*H246</f>
        <v>0</v>
      </c>
      <c r="Q246" s="235">
        <v>0</v>
      </c>
      <c r="R246" s="235">
        <f>Q246*H246</f>
        <v>0</v>
      </c>
      <c r="S246" s="235">
        <v>0</v>
      </c>
      <c r="T246" s="236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37" t="s">
        <v>184</v>
      </c>
      <c r="AT246" s="237" t="s">
        <v>156</v>
      </c>
      <c r="AU246" s="237" t="s">
        <v>79</v>
      </c>
      <c r="AY246" s="14" t="s">
        <v>154</v>
      </c>
      <c r="BE246" s="238">
        <f>IF(N246="základná",J246,0)</f>
        <v>0</v>
      </c>
      <c r="BF246" s="238">
        <f>IF(N246="znížená",J246,0)</f>
        <v>0</v>
      </c>
      <c r="BG246" s="238">
        <f>IF(N246="zákl. prenesená",J246,0)</f>
        <v>0</v>
      </c>
      <c r="BH246" s="238">
        <f>IF(N246="zníž. prenesená",J246,0)</f>
        <v>0</v>
      </c>
      <c r="BI246" s="238">
        <f>IF(N246="nulová",J246,0)</f>
        <v>0</v>
      </c>
      <c r="BJ246" s="14" t="s">
        <v>161</v>
      </c>
      <c r="BK246" s="239">
        <f>ROUND(I246*H246,3)</f>
        <v>0</v>
      </c>
      <c r="BL246" s="14" t="s">
        <v>184</v>
      </c>
      <c r="BM246" s="237" t="s">
        <v>696</v>
      </c>
    </row>
    <row r="247" s="2" customFormat="1" ht="21.75" customHeight="1">
      <c r="A247" s="35"/>
      <c r="B247" s="36"/>
      <c r="C247" s="240" t="s">
        <v>338</v>
      </c>
      <c r="D247" s="240" t="s">
        <v>195</v>
      </c>
      <c r="E247" s="241" t="s">
        <v>1629</v>
      </c>
      <c r="F247" s="242" t="s">
        <v>1630</v>
      </c>
      <c r="G247" s="243" t="s">
        <v>262</v>
      </c>
      <c r="H247" s="244">
        <v>2</v>
      </c>
      <c r="I247" s="245"/>
      <c r="J247" s="244">
        <f>ROUND(I247*H247,3)</f>
        <v>0</v>
      </c>
      <c r="K247" s="246"/>
      <c r="L247" s="247"/>
      <c r="M247" s="248" t="s">
        <v>1</v>
      </c>
      <c r="N247" s="249" t="s">
        <v>37</v>
      </c>
      <c r="O247" s="94"/>
      <c r="P247" s="235">
        <f>O247*H247</f>
        <v>0</v>
      </c>
      <c r="Q247" s="235">
        <v>0</v>
      </c>
      <c r="R247" s="235">
        <f>Q247*H247</f>
        <v>0</v>
      </c>
      <c r="S247" s="235">
        <v>0</v>
      </c>
      <c r="T247" s="236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37" t="s">
        <v>213</v>
      </c>
      <c r="AT247" s="237" t="s">
        <v>195</v>
      </c>
      <c r="AU247" s="237" t="s">
        <v>79</v>
      </c>
      <c r="AY247" s="14" t="s">
        <v>154</v>
      </c>
      <c r="BE247" s="238">
        <f>IF(N247="základná",J247,0)</f>
        <v>0</v>
      </c>
      <c r="BF247" s="238">
        <f>IF(N247="znížená",J247,0)</f>
        <v>0</v>
      </c>
      <c r="BG247" s="238">
        <f>IF(N247="zákl. prenesená",J247,0)</f>
        <v>0</v>
      </c>
      <c r="BH247" s="238">
        <f>IF(N247="zníž. prenesená",J247,0)</f>
        <v>0</v>
      </c>
      <c r="BI247" s="238">
        <f>IF(N247="nulová",J247,0)</f>
        <v>0</v>
      </c>
      <c r="BJ247" s="14" t="s">
        <v>161</v>
      </c>
      <c r="BK247" s="239">
        <f>ROUND(I247*H247,3)</f>
        <v>0</v>
      </c>
      <c r="BL247" s="14" t="s">
        <v>184</v>
      </c>
      <c r="BM247" s="237" t="s">
        <v>699</v>
      </c>
    </row>
    <row r="248" s="2" customFormat="1" ht="21.75" customHeight="1">
      <c r="A248" s="35"/>
      <c r="B248" s="36"/>
      <c r="C248" s="226" t="s">
        <v>700</v>
      </c>
      <c r="D248" s="226" t="s">
        <v>156</v>
      </c>
      <c r="E248" s="227" t="s">
        <v>1631</v>
      </c>
      <c r="F248" s="228" t="s">
        <v>1632</v>
      </c>
      <c r="G248" s="229" t="s">
        <v>262</v>
      </c>
      <c r="H248" s="230">
        <v>1</v>
      </c>
      <c r="I248" s="231"/>
      <c r="J248" s="230">
        <f>ROUND(I248*H248,3)</f>
        <v>0</v>
      </c>
      <c r="K248" s="232"/>
      <c r="L248" s="41"/>
      <c r="M248" s="233" t="s">
        <v>1</v>
      </c>
      <c r="N248" s="234" t="s">
        <v>37</v>
      </c>
      <c r="O248" s="94"/>
      <c r="P248" s="235">
        <f>O248*H248</f>
        <v>0</v>
      </c>
      <c r="Q248" s="235">
        <v>0</v>
      </c>
      <c r="R248" s="235">
        <f>Q248*H248</f>
        <v>0</v>
      </c>
      <c r="S248" s="235">
        <v>0</v>
      </c>
      <c r="T248" s="236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37" t="s">
        <v>184</v>
      </c>
      <c r="AT248" s="237" t="s">
        <v>156</v>
      </c>
      <c r="AU248" s="237" t="s">
        <v>79</v>
      </c>
      <c r="AY248" s="14" t="s">
        <v>154</v>
      </c>
      <c r="BE248" s="238">
        <f>IF(N248="základná",J248,0)</f>
        <v>0</v>
      </c>
      <c r="BF248" s="238">
        <f>IF(N248="znížená",J248,0)</f>
        <v>0</v>
      </c>
      <c r="BG248" s="238">
        <f>IF(N248="zákl. prenesená",J248,0)</f>
        <v>0</v>
      </c>
      <c r="BH248" s="238">
        <f>IF(N248="zníž. prenesená",J248,0)</f>
        <v>0</v>
      </c>
      <c r="BI248" s="238">
        <f>IF(N248="nulová",J248,0)</f>
        <v>0</v>
      </c>
      <c r="BJ248" s="14" t="s">
        <v>161</v>
      </c>
      <c r="BK248" s="239">
        <f>ROUND(I248*H248,3)</f>
        <v>0</v>
      </c>
      <c r="BL248" s="14" t="s">
        <v>184</v>
      </c>
      <c r="BM248" s="237" t="s">
        <v>703</v>
      </c>
    </row>
    <row r="249" s="2" customFormat="1" ht="24.15" customHeight="1">
      <c r="A249" s="35"/>
      <c r="B249" s="36"/>
      <c r="C249" s="240" t="s">
        <v>341</v>
      </c>
      <c r="D249" s="240" t="s">
        <v>195</v>
      </c>
      <c r="E249" s="241" t="s">
        <v>1633</v>
      </c>
      <c r="F249" s="242" t="s">
        <v>1634</v>
      </c>
      <c r="G249" s="243" t="s">
        <v>262</v>
      </c>
      <c r="H249" s="244">
        <v>1</v>
      </c>
      <c r="I249" s="245"/>
      <c r="J249" s="244">
        <f>ROUND(I249*H249,3)</f>
        <v>0</v>
      </c>
      <c r="K249" s="246"/>
      <c r="L249" s="247"/>
      <c r="M249" s="248" t="s">
        <v>1</v>
      </c>
      <c r="N249" s="249" t="s">
        <v>37</v>
      </c>
      <c r="O249" s="94"/>
      <c r="P249" s="235">
        <f>O249*H249</f>
        <v>0</v>
      </c>
      <c r="Q249" s="235">
        <v>0</v>
      </c>
      <c r="R249" s="235">
        <f>Q249*H249</f>
        <v>0</v>
      </c>
      <c r="S249" s="235">
        <v>0</v>
      </c>
      <c r="T249" s="236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37" t="s">
        <v>213</v>
      </c>
      <c r="AT249" s="237" t="s">
        <v>195</v>
      </c>
      <c r="AU249" s="237" t="s">
        <v>79</v>
      </c>
      <c r="AY249" s="14" t="s">
        <v>154</v>
      </c>
      <c r="BE249" s="238">
        <f>IF(N249="základná",J249,0)</f>
        <v>0</v>
      </c>
      <c r="BF249" s="238">
        <f>IF(N249="znížená",J249,0)</f>
        <v>0</v>
      </c>
      <c r="BG249" s="238">
        <f>IF(N249="zákl. prenesená",J249,0)</f>
        <v>0</v>
      </c>
      <c r="BH249" s="238">
        <f>IF(N249="zníž. prenesená",J249,0)</f>
        <v>0</v>
      </c>
      <c r="BI249" s="238">
        <f>IF(N249="nulová",J249,0)</f>
        <v>0</v>
      </c>
      <c r="BJ249" s="14" t="s">
        <v>161</v>
      </c>
      <c r="BK249" s="239">
        <f>ROUND(I249*H249,3)</f>
        <v>0</v>
      </c>
      <c r="BL249" s="14" t="s">
        <v>184</v>
      </c>
      <c r="BM249" s="237" t="s">
        <v>704</v>
      </c>
    </row>
    <row r="250" s="2" customFormat="1" ht="21.75" customHeight="1">
      <c r="A250" s="35"/>
      <c r="B250" s="36"/>
      <c r="C250" s="226" t="s">
        <v>705</v>
      </c>
      <c r="D250" s="226" t="s">
        <v>156</v>
      </c>
      <c r="E250" s="227" t="s">
        <v>1635</v>
      </c>
      <c r="F250" s="228" t="s">
        <v>1636</v>
      </c>
      <c r="G250" s="229" t="s">
        <v>262</v>
      </c>
      <c r="H250" s="230">
        <v>2</v>
      </c>
      <c r="I250" s="231"/>
      <c r="J250" s="230">
        <f>ROUND(I250*H250,3)</f>
        <v>0</v>
      </c>
      <c r="K250" s="232"/>
      <c r="L250" s="41"/>
      <c r="M250" s="233" t="s">
        <v>1</v>
      </c>
      <c r="N250" s="234" t="s">
        <v>37</v>
      </c>
      <c r="O250" s="94"/>
      <c r="P250" s="235">
        <f>O250*H250</f>
        <v>0</v>
      </c>
      <c r="Q250" s="235">
        <v>0</v>
      </c>
      <c r="R250" s="235">
        <f>Q250*H250</f>
        <v>0</v>
      </c>
      <c r="S250" s="235">
        <v>0</v>
      </c>
      <c r="T250" s="236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37" t="s">
        <v>184</v>
      </c>
      <c r="AT250" s="237" t="s">
        <v>156</v>
      </c>
      <c r="AU250" s="237" t="s">
        <v>79</v>
      </c>
      <c r="AY250" s="14" t="s">
        <v>154</v>
      </c>
      <c r="BE250" s="238">
        <f>IF(N250="základná",J250,0)</f>
        <v>0</v>
      </c>
      <c r="BF250" s="238">
        <f>IF(N250="znížená",J250,0)</f>
        <v>0</v>
      </c>
      <c r="BG250" s="238">
        <f>IF(N250="zákl. prenesená",J250,0)</f>
        <v>0</v>
      </c>
      <c r="BH250" s="238">
        <f>IF(N250="zníž. prenesená",J250,0)</f>
        <v>0</v>
      </c>
      <c r="BI250" s="238">
        <f>IF(N250="nulová",J250,0)</f>
        <v>0</v>
      </c>
      <c r="BJ250" s="14" t="s">
        <v>161</v>
      </c>
      <c r="BK250" s="239">
        <f>ROUND(I250*H250,3)</f>
        <v>0</v>
      </c>
      <c r="BL250" s="14" t="s">
        <v>184</v>
      </c>
      <c r="BM250" s="237" t="s">
        <v>709</v>
      </c>
    </row>
    <row r="251" s="2" customFormat="1" ht="16.5" customHeight="1">
      <c r="A251" s="35"/>
      <c r="B251" s="36"/>
      <c r="C251" s="240" t="s">
        <v>345</v>
      </c>
      <c r="D251" s="240" t="s">
        <v>195</v>
      </c>
      <c r="E251" s="241" t="s">
        <v>1637</v>
      </c>
      <c r="F251" s="242" t="s">
        <v>1638</v>
      </c>
      <c r="G251" s="243" t="s">
        <v>262</v>
      </c>
      <c r="H251" s="244">
        <v>2</v>
      </c>
      <c r="I251" s="245"/>
      <c r="J251" s="244">
        <f>ROUND(I251*H251,3)</f>
        <v>0</v>
      </c>
      <c r="K251" s="246"/>
      <c r="L251" s="247"/>
      <c r="M251" s="248" t="s">
        <v>1</v>
      </c>
      <c r="N251" s="249" t="s">
        <v>37</v>
      </c>
      <c r="O251" s="94"/>
      <c r="P251" s="235">
        <f>O251*H251</f>
        <v>0</v>
      </c>
      <c r="Q251" s="235">
        <v>0</v>
      </c>
      <c r="R251" s="235">
        <f>Q251*H251</f>
        <v>0</v>
      </c>
      <c r="S251" s="235">
        <v>0</v>
      </c>
      <c r="T251" s="236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37" t="s">
        <v>213</v>
      </c>
      <c r="AT251" s="237" t="s">
        <v>195</v>
      </c>
      <c r="AU251" s="237" t="s">
        <v>79</v>
      </c>
      <c r="AY251" s="14" t="s">
        <v>154</v>
      </c>
      <c r="BE251" s="238">
        <f>IF(N251="základná",J251,0)</f>
        <v>0</v>
      </c>
      <c r="BF251" s="238">
        <f>IF(N251="znížená",J251,0)</f>
        <v>0</v>
      </c>
      <c r="BG251" s="238">
        <f>IF(N251="zákl. prenesená",J251,0)</f>
        <v>0</v>
      </c>
      <c r="BH251" s="238">
        <f>IF(N251="zníž. prenesená",J251,0)</f>
        <v>0</v>
      </c>
      <c r="BI251" s="238">
        <f>IF(N251="nulová",J251,0)</f>
        <v>0</v>
      </c>
      <c r="BJ251" s="14" t="s">
        <v>161</v>
      </c>
      <c r="BK251" s="239">
        <f>ROUND(I251*H251,3)</f>
        <v>0</v>
      </c>
      <c r="BL251" s="14" t="s">
        <v>184</v>
      </c>
      <c r="BM251" s="237" t="s">
        <v>712</v>
      </c>
    </row>
    <row r="252" s="2" customFormat="1" ht="21.75" customHeight="1">
      <c r="A252" s="35"/>
      <c r="B252" s="36"/>
      <c r="C252" s="226" t="s">
        <v>714</v>
      </c>
      <c r="D252" s="226" t="s">
        <v>156</v>
      </c>
      <c r="E252" s="227" t="s">
        <v>1639</v>
      </c>
      <c r="F252" s="228" t="s">
        <v>1640</v>
      </c>
      <c r="G252" s="229" t="s">
        <v>262</v>
      </c>
      <c r="H252" s="230">
        <v>4</v>
      </c>
      <c r="I252" s="231"/>
      <c r="J252" s="230">
        <f>ROUND(I252*H252,3)</f>
        <v>0</v>
      </c>
      <c r="K252" s="232"/>
      <c r="L252" s="41"/>
      <c r="M252" s="233" t="s">
        <v>1</v>
      </c>
      <c r="N252" s="234" t="s">
        <v>37</v>
      </c>
      <c r="O252" s="94"/>
      <c r="P252" s="235">
        <f>O252*H252</f>
        <v>0</v>
      </c>
      <c r="Q252" s="235">
        <v>0</v>
      </c>
      <c r="R252" s="235">
        <f>Q252*H252</f>
        <v>0</v>
      </c>
      <c r="S252" s="235">
        <v>0</v>
      </c>
      <c r="T252" s="236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37" t="s">
        <v>184</v>
      </c>
      <c r="AT252" s="237" t="s">
        <v>156</v>
      </c>
      <c r="AU252" s="237" t="s">
        <v>79</v>
      </c>
      <c r="AY252" s="14" t="s">
        <v>154</v>
      </c>
      <c r="BE252" s="238">
        <f>IF(N252="základná",J252,0)</f>
        <v>0</v>
      </c>
      <c r="BF252" s="238">
        <f>IF(N252="znížená",J252,0)</f>
        <v>0</v>
      </c>
      <c r="BG252" s="238">
        <f>IF(N252="zákl. prenesená",J252,0)</f>
        <v>0</v>
      </c>
      <c r="BH252" s="238">
        <f>IF(N252="zníž. prenesená",J252,0)</f>
        <v>0</v>
      </c>
      <c r="BI252" s="238">
        <f>IF(N252="nulová",J252,0)</f>
        <v>0</v>
      </c>
      <c r="BJ252" s="14" t="s">
        <v>161</v>
      </c>
      <c r="BK252" s="239">
        <f>ROUND(I252*H252,3)</f>
        <v>0</v>
      </c>
      <c r="BL252" s="14" t="s">
        <v>184</v>
      </c>
      <c r="BM252" s="237" t="s">
        <v>717</v>
      </c>
    </row>
    <row r="253" s="2" customFormat="1" ht="16.5" customHeight="1">
      <c r="A253" s="35"/>
      <c r="B253" s="36"/>
      <c r="C253" s="240" t="s">
        <v>348</v>
      </c>
      <c r="D253" s="240" t="s">
        <v>195</v>
      </c>
      <c r="E253" s="241" t="s">
        <v>1641</v>
      </c>
      <c r="F253" s="242" t="s">
        <v>1642</v>
      </c>
      <c r="G253" s="243" t="s">
        <v>262</v>
      </c>
      <c r="H253" s="244">
        <v>4</v>
      </c>
      <c r="I253" s="245"/>
      <c r="J253" s="244">
        <f>ROUND(I253*H253,3)</f>
        <v>0</v>
      </c>
      <c r="K253" s="246"/>
      <c r="L253" s="247"/>
      <c r="M253" s="248" t="s">
        <v>1</v>
      </c>
      <c r="N253" s="249" t="s">
        <v>37</v>
      </c>
      <c r="O253" s="94"/>
      <c r="P253" s="235">
        <f>O253*H253</f>
        <v>0</v>
      </c>
      <c r="Q253" s="235">
        <v>0</v>
      </c>
      <c r="R253" s="235">
        <f>Q253*H253</f>
        <v>0</v>
      </c>
      <c r="S253" s="235">
        <v>0</v>
      </c>
      <c r="T253" s="236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37" t="s">
        <v>213</v>
      </c>
      <c r="AT253" s="237" t="s">
        <v>195</v>
      </c>
      <c r="AU253" s="237" t="s">
        <v>79</v>
      </c>
      <c r="AY253" s="14" t="s">
        <v>154</v>
      </c>
      <c r="BE253" s="238">
        <f>IF(N253="základná",J253,0)</f>
        <v>0</v>
      </c>
      <c r="BF253" s="238">
        <f>IF(N253="znížená",J253,0)</f>
        <v>0</v>
      </c>
      <c r="BG253" s="238">
        <f>IF(N253="zákl. prenesená",J253,0)</f>
        <v>0</v>
      </c>
      <c r="BH253" s="238">
        <f>IF(N253="zníž. prenesená",J253,0)</f>
        <v>0</v>
      </c>
      <c r="BI253" s="238">
        <f>IF(N253="nulová",J253,0)</f>
        <v>0</v>
      </c>
      <c r="BJ253" s="14" t="s">
        <v>161</v>
      </c>
      <c r="BK253" s="239">
        <f>ROUND(I253*H253,3)</f>
        <v>0</v>
      </c>
      <c r="BL253" s="14" t="s">
        <v>184</v>
      </c>
      <c r="BM253" s="237" t="s">
        <v>720</v>
      </c>
    </row>
    <row r="254" s="2" customFormat="1" ht="16.5" customHeight="1">
      <c r="A254" s="35"/>
      <c r="B254" s="36"/>
      <c r="C254" s="226" t="s">
        <v>721</v>
      </c>
      <c r="D254" s="226" t="s">
        <v>156</v>
      </c>
      <c r="E254" s="227" t="s">
        <v>1643</v>
      </c>
      <c r="F254" s="228" t="s">
        <v>1644</v>
      </c>
      <c r="G254" s="229" t="s">
        <v>262</v>
      </c>
      <c r="H254" s="230">
        <v>1</v>
      </c>
      <c r="I254" s="231"/>
      <c r="J254" s="230">
        <f>ROUND(I254*H254,3)</f>
        <v>0</v>
      </c>
      <c r="K254" s="232"/>
      <c r="L254" s="41"/>
      <c r="M254" s="233" t="s">
        <v>1</v>
      </c>
      <c r="N254" s="234" t="s">
        <v>37</v>
      </c>
      <c r="O254" s="94"/>
      <c r="P254" s="235">
        <f>O254*H254</f>
        <v>0</v>
      </c>
      <c r="Q254" s="235">
        <v>0</v>
      </c>
      <c r="R254" s="235">
        <f>Q254*H254</f>
        <v>0</v>
      </c>
      <c r="S254" s="235">
        <v>0</v>
      </c>
      <c r="T254" s="236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37" t="s">
        <v>184</v>
      </c>
      <c r="AT254" s="237" t="s">
        <v>156</v>
      </c>
      <c r="AU254" s="237" t="s">
        <v>79</v>
      </c>
      <c r="AY254" s="14" t="s">
        <v>154</v>
      </c>
      <c r="BE254" s="238">
        <f>IF(N254="základná",J254,0)</f>
        <v>0</v>
      </c>
      <c r="BF254" s="238">
        <f>IF(N254="znížená",J254,0)</f>
        <v>0</v>
      </c>
      <c r="BG254" s="238">
        <f>IF(N254="zákl. prenesená",J254,0)</f>
        <v>0</v>
      </c>
      <c r="BH254" s="238">
        <f>IF(N254="zníž. prenesená",J254,0)</f>
        <v>0</v>
      </c>
      <c r="BI254" s="238">
        <f>IF(N254="nulová",J254,0)</f>
        <v>0</v>
      </c>
      <c r="BJ254" s="14" t="s">
        <v>161</v>
      </c>
      <c r="BK254" s="239">
        <f>ROUND(I254*H254,3)</f>
        <v>0</v>
      </c>
      <c r="BL254" s="14" t="s">
        <v>184</v>
      </c>
      <c r="BM254" s="237" t="s">
        <v>724</v>
      </c>
    </row>
    <row r="255" s="2" customFormat="1" ht="24.15" customHeight="1">
      <c r="A255" s="35"/>
      <c r="B255" s="36"/>
      <c r="C255" s="240" t="s">
        <v>352</v>
      </c>
      <c r="D255" s="240" t="s">
        <v>195</v>
      </c>
      <c r="E255" s="241" t="s">
        <v>1645</v>
      </c>
      <c r="F255" s="242" t="s">
        <v>1646</v>
      </c>
      <c r="G255" s="243" t="s">
        <v>262</v>
      </c>
      <c r="H255" s="244">
        <v>1</v>
      </c>
      <c r="I255" s="245"/>
      <c r="J255" s="244">
        <f>ROUND(I255*H255,3)</f>
        <v>0</v>
      </c>
      <c r="K255" s="246"/>
      <c r="L255" s="247"/>
      <c r="M255" s="248" t="s">
        <v>1</v>
      </c>
      <c r="N255" s="249" t="s">
        <v>37</v>
      </c>
      <c r="O255" s="94"/>
      <c r="P255" s="235">
        <f>O255*H255</f>
        <v>0</v>
      </c>
      <c r="Q255" s="235">
        <v>0</v>
      </c>
      <c r="R255" s="235">
        <f>Q255*H255</f>
        <v>0</v>
      </c>
      <c r="S255" s="235">
        <v>0</v>
      </c>
      <c r="T255" s="236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37" t="s">
        <v>213</v>
      </c>
      <c r="AT255" s="237" t="s">
        <v>195</v>
      </c>
      <c r="AU255" s="237" t="s">
        <v>79</v>
      </c>
      <c r="AY255" s="14" t="s">
        <v>154</v>
      </c>
      <c r="BE255" s="238">
        <f>IF(N255="základná",J255,0)</f>
        <v>0</v>
      </c>
      <c r="BF255" s="238">
        <f>IF(N255="znížená",J255,0)</f>
        <v>0</v>
      </c>
      <c r="BG255" s="238">
        <f>IF(N255="zákl. prenesená",J255,0)</f>
        <v>0</v>
      </c>
      <c r="BH255" s="238">
        <f>IF(N255="zníž. prenesená",J255,0)</f>
        <v>0</v>
      </c>
      <c r="BI255" s="238">
        <f>IF(N255="nulová",J255,0)</f>
        <v>0</v>
      </c>
      <c r="BJ255" s="14" t="s">
        <v>161</v>
      </c>
      <c r="BK255" s="239">
        <f>ROUND(I255*H255,3)</f>
        <v>0</v>
      </c>
      <c r="BL255" s="14" t="s">
        <v>184</v>
      </c>
      <c r="BM255" s="237" t="s">
        <v>727</v>
      </c>
    </row>
    <row r="256" s="2" customFormat="1" ht="16.5" customHeight="1">
      <c r="A256" s="35"/>
      <c r="B256" s="36"/>
      <c r="C256" s="226" t="s">
        <v>728</v>
      </c>
      <c r="D256" s="226" t="s">
        <v>156</v>
      </c>
      <c r="E256" s="227" t="s">
        <v>1647</v>
      </c>
      <c r="F256" s="228" t="s">
        <v>1648</v>
      </c>
      <c r="G256" s="229" t="s">
        <v>262</v>
      </c>
      <c r="H256" s="230">
        <v>1</v>
      </c>
      <c r="I256" s="231"/>
      <c r="J256" s="230">
        <f>ROUND(I256*H256,3)</f>
        <v>0</v>
      </c>
      <c r="K256" s="232"/>
      <c r="L256" s="41"/>
      <c r="M256" s="233" t="s">
        <v>1</v>
      </c>
      <c r="N256" s="234" t="s">
        <v>37</v>
      </c>
      <c r="O256" s="94"/>
      <c r="P256" s="235">
        <f>O256*H256</f>
        <v>0</v>
      </c>
      <c r="Q256" s="235">
        <v>0</v>
      </c>
      <c r="R256" s="235">
        <f>Q256*H256</f>
        <v>0</v>
      </c>
      <c r="S256" s="235">
        <v>0</v>
      </c>
      <c r="T256" s="236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37" t="s">
        <v>184</v>
      </c>
      <c r="AT256" s="237" t="s">
        <v>156</v>
      </c>
      <c r="AU256" s="237" t="s">
        <v>79</v>
      </c>
      <c r="AY256" s="14" t="s">
        <v>154</v>
      </c>
      <c r="BE256" s="238">
        <f>IF(N256="základná",J256,0)</f>
        <v>0</v>
      </c>
      <c r="BF256" s="238">
        <f>IF(N256="znížená",J256,0)</f>
        <v>0</v>
      </c>
      <c r="BG256" s="238">
        <f>IF(N256="zákl. prenesená",J256,0)</f>
        <v>0</v>
      </c>
      <c r="BH256" s="238">
        <f>IF(N256="zníž. prenesená",J256,0)</f>
        <v>0</v>
      </c>
      <c r="BI256" s="238">
        <f>IF(N256="nulová",J256,0)</f>
        <v>0</v>
      </c>
      <c r="BJ256" s="14" t="s">
        <v>161</v>
      </c>
      <c r="BK256" s="239">
        <f>ROUND(I256*H256,3)</f>
        <v>0</v>
      </c>
      <c r="BL256" s="14" t="s">
        <v>184</v>
      </c>
      <c r="BM256" s="237" t="s">
        <v>731</v>
      </c>
    </row>
    <row r="257" s="2" customFormat="1" ht="24.15" customHeight="1">
      <c r="A257" s="35"/>
      <c r="B257" s="36"/>
      <c r="C257" s="240" t="s">
        <v>355</v>
      </c>
      <c r="D257" s="240" t="s">
        <v>195</v>
      </c>
      <c r="E257" s="241" t="s">
        <v>1649</v>
      </c>
      <c r="F257" s="242" t="s">
        <v>1650</v>
      </c>
      <c r="G257" s="243" t="s">
        <v>262</v>
      </c>
      <c r="H257" s="244">
        <v>1</v>
      </c>
      <c r="I257" s="245"/>
      <c r="J257" s="244">
        <f>ROUND(I257*H257,3)</f>
        <v>0</v>
      </c>
      <c r="K257" s="246"/>
      <c r="L257" s="247"/>
      <c r="M257" s="248" t="s">
        <v>1</v>
      </c>
      <c r="N257" s="249" t="s">
        <v>37</v>
      </c>
      <c r="O257" s="94"/>
      <c r="P257" s="235">
        <f>O257*H257</f>
        <v>0</v>
      </c>
      <c r="Q257" s="235">
        <v>0</v>
      </c>
      <c r="R257" s="235">
        <f>Q257*H257</f>
        <v>0</v>
      </c>
      <c r="S257" s="235">
        <v>0</v>
      </c>
      <c r="T257" s="236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37" t="s">
        <v>213</v>
      </c>
      <c r="AT257" s="237" t="s">
        <v>195</v>
      </c>
      <c r="AU257" s="237" t="s">
        <v>79</v>
      </c>
      <c r="AY257" s="14" t="s">
        <v>154</v>
      </c>
      <c r="BE257" s="238">
        <f>IF(N257="základná",J257,0)</f>
        <v>0</v>
      </c>
      <c r="BF257" s="238">
        <f>IF(N257="znížená",J257,0)</f>
        <v>0</v>
      </c>
      <c r="BG257" s="238">
        <f>IF(N257="zákl. prenesená",J257,0)</f>
        <v>0</v>
      </c>
      <c r="BH257" s="238">
        <f>IF(N257="zníž. prenesená",J257,0)</f>
        <v>0</v>
      </c>
      <c r="BI257" s="238">
        <f>IF(N257="nulová",J257,0)</f>
        <v>0</v>
      </c>
      <c r="BJ257" s="14" t="s">
        <v>161</v>
      </c>
      <c r="BK257" s="239">
        <f>ROUND(I257*H257,3)</f>
        <v>0</v>
      </c>
      <c r="BL257" s="14" t="s">
        <v>184</v>
      </c>
      <c r="BM257" s="237" t="s">
        <v>734</v>
      </c>
    </row>
    <row r="258" s="2" customFormat="1" ht="16.5" customHeight="1">
      <c r="A258" s="35"/>
      <c r="B258" s="36"/>
      <c r="C258" s="226" t="s">
        <v>735</v>
      </c>
      <c r="D258" s="226" t="s">
        <v>156</v>
      </c>
      <c r="E258" s="227" t="s">
        <v>1651</v>
      </c>
      <c r="F258" s="228" t="s">
        <v>1652</v>
      </c>
      <c r="G258" s="229" t="s">
        <v>262</v>
      </c>
      <c r="H258" s="230">
        <v>1</v>
      </c>
      <c r="I258" s="231"/>
      <c r="J258" s="230">
        <f>ROUND(I258*H258,3)</f>
        <v>0</v>
      </c>
      <c r="K258" s="232"/>
      <c r="L258" s="41"/>
      <c r="M258" s="233" t="s">
        <v>1</v>
      </c>
      <c r="N258" s="234" t="s">
        <v>37</v>
      </c>
      <c r="O258" s="94"/>
      <c r="P258" s="235">
        <f>O258*H258</f>
        <v>0</v>
      </c>
      <c r="Q258" s="235">
        <v>0</v>
      </c>
      <c r="R258" s="235">
        <f>Q258*H258</f>
        <v>0</v>
      </c>
      <c r="S258" s="235">
        <v>0</v>
      </c>
      <c r="T258" s="236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37" t="s">
        <v>184</v>
      </c>
      <c r="AT258" s="237" t="s">
        <v>156</v>
      </c>
      <c r="AU258" s="237" t="s">
        <v>79</v>
      </c>
      <c r="AY258" s="14" t="s">
        <v>154</v>
      </c>
      <c r="BE258" s="238">
        <f>IF(N258="základná",J258,0)</f>
        <v>0</v>
      </c>
      <c r="BF258" s="238">
        <f>IF(N258="znížená",J258,0)</f>
        <v>0</v>
      </c>
      <c r="BG258" s="238">
        <f>IF(N258="zákl. prenesená",J258,0)</f>
        <v>0</v>
      </c>
      <c r="BH258" s="238">
        <f>IF(N258="zníž. prenesená",J258,0)</f>
        <v>0</v>
      </c>
      <c r="BI258" s="238">
        <f>IF(N258="nulová",J258,0)</f>
        <v>0</v>
      </c>
      <c r="BJ258" s="14" t="s">
        <v>161</v>
      </c>
      <c r="BK258" s="239">
        <f>ROUND(I258*H258,3)</f>
        <v>0</v>
      </c>
      <c r="BL258" s="14" t="s">
        <v>184</v>
      </c>
      <c r="BM258" s="237" t="s">
        <v>738</v>
      </c>
    </row>
    <row r="259" s="2" customFormat="1" ht="16.5" customHeight="1">
      <c r="A259" s="35"/>
      <c r="B259" s="36"/>
      <c r="C259" s="240" t="s">
        <v>359</v>
      </c>
      <c r="D259" s="240" t="s">
        <v>195</v>
      </c>
      <c r="E259" s="241" t="s">
        <v>1653</v>
      </c>
      <c r="F259" s="242" t="s">
        <v>1654</v>
      </c>
      <c r="G259" s="243" t="s">
        <v>262</v>
      </c>
      <c r="H259" s="244">
        <v>1</v>
      </c>
      <c r="I259" s="245"/>
      <c r="J259" s="244">
        <f>ROUND(I259*H259,3)</f>
        <v>0</v>
      </c>
      <c r="K259" s="246"/>
      <c r="L259" s="247"/>
      <c r="M259" s="248" t="s">
        <v>1</v>
      </c>
      <c r="N259" s="249" t="s">
        <v>37</v>
      </c>
      <c r="O259" s="94"/>
      <c r="P259" s="235">
        <f>O259*H259</f>
        <v>0</v>
      </c>
      <c r="Q259" s="235">
        <v>0</v>
      </c>
      <c r="R259" s="235">
        <f>Q259*H259</f>
        <v>0</v>
      </c>
      <c r="S259" s="235">
        <v>0</v>
      </c>
      <c r="T259" s="236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37" t="s">
        <v>213</v>
      </c>
      <c r="AT259" s="237" t="s">
        <v>195</v>
      </c>
      <c r="AU259" s="237" t="s">
        <v>79</v>
      </c>
      <c r="AY259" s="14" t="s">
        <v>154</v>
      </c>
      <c r="BE259" s="238">
        <f>IF(N259="základná",J259,0)</f>
        <v>0</v>
      </c>
      <c r="BF259" s="238">
        <f>IF(N259="znížená",J259,0)</f>
        <v>0</v>
      </c>
      <c r="BG259" s="238">
        <f>IF(N259="zákl. prenesená",J259,0)</f>
        <v>0</v>
      </c>
      <c r="BH259" s="238">
        <f>IF(N259="zníž. prenesená",J259,0)</f>
        <v>0</v>
      </c>
      <c r="BI259" s="238">
        <f>IF(N259="nulová",J259,0)</f>
        <v>0</v>
      </c>
      <c r="BJ259" s="14" t="s">
        <v>161</v>
      </c>
      <c r="BK259" s="239">
        <f>ROUND(I259*H259,3)</f>
        <v>0</v>
      </c>
      <c r="BL259" s="14" t="s">
        <v>184</v>
      </c>
      <c r="BM259" s="237" t="s">
        <v>741</v>
      </c>
    </row>
    <row r="260" s="2" customFormat="1" ht="16.5" customHeight="1">
      <c r="A260" s="35"/>
      <c r="B260" s="36"/>
      <c r="C260" s="226" t="s">
        <v>742</v>
      </c>
      <c r="D260" s="226" t="s">
        <v>156</v>
      </c>
      <c r="E260" s="227" t="s">
        <v>1655</v>
      </c>
      <c r="F260" s="228" t="s">
        <v>1656</v>
      </c>
      <c r="G260" s="229" t="s">
        <v>262</v>
      </c>
      <c r="H260" s="230">
        <v>20</v>
      </c>
      <c r="I260" s="231"/>
      <c r="J260" s="230">
        <f>ROUND(I260*H260,3)</f>
        <v>0</v>
      </c>
      <c r="K260" s="232"/>
      <c r="L260" s="41"/>
      <c r="M260" s="233" t="s">
        <v>1</v>
      </c>
      <c r="N260" s="234" t="s">
        <v>37</v>
      </c>
      <c r="O260" s="94"/>
      <c r="P260" s="235">
        <f>O260*H260</f>
        <v>0</v>
      </c>
      <c r="Q260" s="235">
        <v>0</v>
      </c>
      <c r="R260" s="235">
        <f>Q260*H260</f>
        <v>0</v>
      </c>
      <c r="S260" s="235">
        <v>0</v>
      </c>
      <c r="T260" s="236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37" t="s">
        <v>184</v>
      </c>
      <c r="AT260" s="237" t="s">
        <v>156</v>
      </c>
      <c r="AU260" s="237" t="s">
        <v>79</v>
      </c>
      <c r="AY260" s="14" t="s">
        <v>154</v>
      </c>
      <c r="BE260" s="238">
        <f>IF(N260="základná",J260,0)</f>
        <v>0</v>
      </c>
      <c r="BF260" s="238">
        <f>IF(N260="znížená",J260,0)</f>
        <v>0</v>
      </c>
      <c r="BG260" s="238">
        <f>IF(N260="zákl. prenesená",J260,0)</f>
        <v>0</v>
      </c>
      <c r="BH260" s="238">
        <f>IF(N260="zníž. prenesená",J260,0)</f>
        <v>0</v>
      </c>
      <c r="BI260" s="238">
        <f>IF(N260="nulová",J260,0)</f>
        <v>0</v>
      </c>
      <c r="BJ260" s="14" t="s">
        <v>161</v>
      </c>
      <c r="BK260" s="239">
        <f>ROUND(I260*H260,3)</f>
        <v>0</v>
      </c>
      <c r="BL260" s="14" t="s">
        <v>184</v>
      </c>
      <c r="BM260" s="237" t="s">
        <v>745</v>
      </c>
    </row>
    <row r="261" s="2" customFormat="1" ht="24.15" customHeight="1">
      <c r="A261" s="35"/>
      <c r="B261" s="36"/>
      <c r="C261" s="240" t="s">
        <v>362</v>
      </c>
      <c r="D261" s="240" t="s">
        <v>195</v>
      </c>
      <c r="E261" s="241" t="s">
        <v>1657</v>
      </c>
      <c r="F261" s="242" t="s">
        <v>1658</v>
      </c>
      <c r="G261" s="243" t="s">
        <v>262</v>
      </c>
      <c r="H261" s="244">
        <v>20</v>
      </c>
      <c r="I261" s="245"/>
      <c r="J261" s="244">
        <f>ROUND(I261*H261,3)</f>
        <v>0</v>
      </c>
      <c r="K261" s="246"/>
      <c r="L261" s="247"/>
      <c r="M261" s="248" t="s">
        <v>1</v>
      </c>
      <c r="N261" s="249" t="s">
        <v>37</v>
      </c>
      <c r="O261" s="94"/>
      <c r="P261" s="235">
        <f>O261*H261</f>
        <v>0</v>
      </c>
      <c r="Q261" s="235">
        <v>0</v>
      </c>
      <c r="R261" s="235">
        <f>Q261*H261</f>
        <v>0</v>
      </c>
      <c r="S261" s="235">
        <v>0</v>
      </c>
      <c r="T261" s="236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37" t="s">
        <v>213</v>
      </c>
      <c r="AT261" s="237" t="s">
        <v>195</v>
      </c>
      <c r="AU261" s="237" t="s">
        <v>79</v>
      </c>
      <c r="AY261" s="14" t="s">
        <v>154</v>
      </c>
      <c r="BE261" s="238">
        <f>IF(N261="základná",J261,0)</f>
        <v>0</v>
      </c>
      <c r="BF261" s="238">
        <f>IF(N261="znížená",J261,0)</f>
        <v>0</v>
      </c>
      <c r="BG261" s="238">
        <f>IF(N261="zákl. prenesená",J261,0)</f>
        <v>0</v>
      </c>
      <c r="BH261" s="238">
        <f>IF(N261="zníž. prenesená",J261,0)</f>
        <v>0</v>
      </c>
      <c r="BI261" s="238">
        <f>IF(N261="nulová",J261,0)</f>
        <v>0</v>
      </c>
      <c r="BJ261" s="14" t="s">
        <v>161</v>
      </c>
      <c r="BK261" s="239">
        <f>ROUND(I261*H261,3)</f>
        <v>0</v>
      </c>
      <c r="BL261" s="14" t="s">
        <v>184</v>
      </c>
      <c r="BM261" s="237" t="s">
        <v>748</v>
      </c>
    </row>
    <row r="262" s="2" customFormat="1" ht="16.5" customHeight="1">
      <c r="A262" s="35"/>
      <c r="B262" s="36"/>
      <c r="C262" s="226" t="s">
        <v>749</v>
      </c>
      <c r="D262" s="226" t="s">
        <v>156</v>
      </c>
      <c r="E262" s="227" t="s">
        <v>1659</v>
      </c>
      <c r="F262" s="228" t="s">
        <v>1660</v>
      </c>
      <c r="G262" s="229" t="s">
        <v>262</v>
      </c>
      <c r="H262" s="230">
        <v>2</v>
      </c>
      <c r="I262" s="231"/>
      <c r="J262" s="230">
        <f>ROUND(I262*H262,3)</f>
        <v>0</v>
      </c>
      <c r="K262" s="232"/>
      <c r="L262" s="41"/>
      <c r="M262" s="233" t="s">
        <v>1</v>
      </c>
      <c r="N262" s="234" t="s">
        <v>37</v>
      </c>
      <c r="O262" s="94"/>
      <c r="P262" s="235">
        <f>O262*H262</f>
        <v>0</v>
      </c>
      <c r="Q262" s="235">
        <v>0</v>
      </c>
      <c r="R262" s="235">
        <f>Q262*H262</f>
        <v>0</v>
      </c>
      <c r="S262" s="235">
        <v>0</v>
      </c>
      <c r="T262" s="236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37" t="s">
        <v>184</v>
      </c>
      <c r="AT262" s="237" t="s">
        <v>156</v>
      </c>
      <c r="AU262" s="237" t="s">
        <v>79</v>
      </c>
      <c r="AY262" s="14" t="s">
        <v>154</v>
      </c>
      <c r="BE262" s="238">
        <f>IF(N262="základná",J262,0)</f>
        <v>0</v>
      </c>
      <c r="BF262" s="238">
        <f>IF(N262="znížená",J262,0)</f>
        <v>0</v>
      </c>
      <c r="BG262" s="238">
        <f>IF(N262="zákl. prenesená",J262,0)</f>
        <v>0</v>
      </c>
      <c r="BH262" s="238">
        <f>IF(N262="zníž. prenesená",J262,0)</f>
        <v>0</v>
      </c>
      <c r="BI262" s="238">
        <f>IF(N262="nulová",J262,0)</f>
        <v>0</v>
      </c>
      <c r="BJ262" s="14" t="s">
        <v>161</v>
      </c>
      <c r="BK262" s="239">
        <f>ROUND(I262*H262,3)</f>
        <v>0</v>
      </c>
      <c r="BL262" s="14" t="s">
        <v>184</v>
      </c>
      <c r="BM262" s="237" t="s">
        <v>752</v>
      </c>
    </row>
    <row r="263" s="2" customFormat="1" ht="37.8" customHeight="1">
      <c r="A263" s="35"/>
      <c r="B263" s="36"/>
      <c r="C263" s="240" t="s">
        <v>366</v>
      </c>
      <c r="D263" s="240" t="s">
        <v>195</v>
      </c>
      <c r="E263" s="241" t="s">
        <v>1661</v>
      </c>
      <c r="F263" s="242" t="s">
        <v>1662</v>
      </c>
      <c r="G263" s="243" t="s">
        <v>262</v>
      </c>
      <c r="H263" s="244">
        <v>2</v>
      </c>
      <c r="I263" s="245"/>
      <c r="J263" s="244">
        <f>ROUND(I263*H263,3)</f>
        <v>0</v>
      </c>
      <c r="K263" s="246"/>
      <c r="L263" s="247"/>
      <c r="M263" s="248" t="s">
        <v>1</v>
      </c>
      <c r="N263" s="249" t="s">
        <v>37</v>
      </c>
      <c r="O263" s="94"/>
      <c r="P263" s="235">
        <f>O263*H263</f>
        <v>0</v>
      </c>
      <c r="Q263" s="235">
        <v>0</v>
      </c>
      <c r="R263" s="235">
        <f>Q263*H263</f>
        <v>0</v>
      </c>
      <c r="S263" s="235">
        <v>0</v>
      </c>
      <c r="T263" s="236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37" t="s">
        <v>213</v>
      </c>
      <c r="AT263" s="237" t="s">
        <v>195</v>
      </c>
      <c r="AU263" s="237" t="s">
        <v>79</v>
      </c>
      <c r="AY263" s="14" t="s">
        <v>154</v>
      </c>
      <c r="BE263" s="238">
        <f>IF(N263="základná",J263,0)</f>
        <v>0</v>
      </c>
      <c r="BF263" s="238">
        <f>IF(N263="znížená",J263,0)</f>
        <v>0</v>
      </c>
      <c r="BG263" s="238">
        <f>IF(N263="zákl. prenesená",J263,0)</f>
        <v>0</v>
      </c>
      <c r="BH263" s="238">
        <f>IF(N263="zníž. prenesená",J263,0)</f>
        <v>0</v>
      </c>
      <c r="BI263" s="238">
        <f>IF(N263="nulová",J263,0)</f>
        <v>0</v>
      </c>
      <c r="BJ263" s="14" t="s">
        <v>161</v>
      </c>
      <c r="BK263" s="239">
        <f>ROUND(I263*H263,3)</f>
        <v>0</v>
      </c>
      <c r="BL263" s="14" t="s">
        <v>184</v>
      </c>
      <c r="BM263" s="237" t="s">
        <v>755</v>
      </c>
    </row>
    <row r="264" s="2" customFormat="1" ht="24.15" customHeight="1">
      <c r="A264" s="35"/>
      <c r="B264" s="36"/>
      <c r="C264" s="226" t="s">
        <v>756</v>
      </c>
      <c r="D264" s="226" t="s">
        <v>156</v>
      </c>
      <c r="E264" s="227" t="s">
        <v>1663</v>
      </c>
      <c r="F264" s="228" t="s">
        <v>1664</v>
      </c>
      <c r="G264" s="229" t="s">
        <v>1665</v>
      </c>
      <c r="H264" s="230">
        <v>3</v>
      </c>
      <c r="I264" s="231"/>
      <c r="J264" s="230">
        <f>ROUND(I264*H264,3)</f>
        <v>0</v>
      </c>
      <c r="K264" s="232"/>
      <c r="L264" s="41"/>
      <c r="M264" s="233" t="s">
        <v>1</v>
      </c>
      <c r="N264" s="234" t="s">
        <v>37</v>
      </c>
      <c r="O264" s="94"/>
      <c r="P264" s="235">
        <f>O264*H264</f>
        <v>0</v>
      </c>
      <c r="Q264" s="235">
        <v>0</v>
      </c>
      <c r="R264" s="235">
        <f>Q264*H264</f>
        <v>0</v>
      </c>
      <c r="S264" s="235">
        <v>0</v>
      </c>
      <c r="T264" s="236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37" t="s">
        <v>184</v>
      </c>
      <c r="AT264" s="237" t="s">
        <v>156</v>
      </c>
      <c r="AU264" s="237" t="s">
        <v>79</v>
      </c>
      <c r="AY264" s="14" t="s">
        <v>154</v>
      </c>
      <c r="BE264" s="238">
        <f>IF(N264="základná",J264,0)</f>
        <v>0</v>
      </c>
      <c r="BF264" s="238">
        <f>IF(N264="znížená",J264,0)</f>
        <v>0</v>
      </c>
      <c r="BG264" s="238">
        <f>IF(N264="zákl. prenesená",J264,0)</f>
        <v>0</v>
      </c>
      <c r="BH264" s="238">
        <f>IF(N264="zníž. prenesená",J264,0)</f>
        <v>0</v>
      </c>
      <c r="BI264" s="238">
        <f>IF(N264="nulová",J264,0)</f>
        <v>0</v>
      </c>
      <c r="BJ264" s="14" t="s">
        <v>161</v>
      </c>
      <c r="BK264" s="239">
        <f>ROUND(I264*H264,3)</f>
        <v>0</v>
      </c>
      <c r="BL264" s="14" t="s">
        <v>184</v>
      </c>
      <c r="BM264" s="237" t="s">
        <v>759</v>
      </c>
    </row>
    <row r="265" s="2" customFormat="1" ht="21.75" customHeight="1">
      <c r="A265" s="35"/>
      <c r="B265" s="36"/>
      <c r="C265" s="240" t="s">
        <v>370</v>
      </c>
      <c r="D265" s="240" t="s">
        <v>195</v>
      </c>
      <c r="E265" s="241" t="s">
        <v>1666</v>
      </c>
      <c r="F265" s="242" t="s">
        <v>1667</v>
      </c>
      <c r="G265" s="243" t="s">
        <v>262</v>
      </c>
      <c r="H265" s="244">
        <v>3</v>
      </c>
      <c r="I265" s="245"/>
      <c r="J265" s="244">
        <f>ROUND(I265*H265,3)</f>
        <v>0</v>
      </c>
      <c r="K265" s="246"/>
      <c r="L265" s="247"/>
      <c r="M265" s="248" t="s">
        <v>1</v>
      </c>
      <c r="N265" s="249" t="s">
        <v>37</v>
      </c>
      <c r="O265" s="94"/>
      <c r="P265" s="235">
        <f>O265*H265</f>
        <v>0</v>
      </c>
      <c r="Q265" s="235">
        <v>0</v>
      </c>
      <c r="R265" s="235">
        <f>Q265*H265</f>
        <v>0</v>
      </c>
      <c r="S265" s="235">
        <v>0</v>
      </c>
      <c r="T265" s="236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37" t="s">
        <v>213</v>
      </c>
      <c r="AT265" s="237" t="s">
        <v>195</v>
      </c>
      <c r="AU265" s="237" t="s">
        <v>79</v>
      </c>
      <c r="AY265" s="14" t="s">
        <v>154</v>
      </c>
      <c r="BE265" s="238">
        <f>IF(N265="základná",J265,0)</f>
        <v>0</v>
      </c>
      <c r="BF265" s="238">
        <f>IF(N265="znížená",J265,0)</f>
        <v>0</v>
      </c>
      <c r="BG265" s="238">
        <f>IF(N265="zákl. prenesená",J265,0)</f>
        <v>0</v>
      </c>
      <c r="BH265" s="238">
        <f>IF(N265="zníž. prenesená",J265,0)</f>
        <v>0</v>
      </c>
      <c r="BI265" s="238">
        <f>IF(N265="nulová",J265,0)</f>
        <v>0</v>
      </c>
      <c r="BJ265" s="14" t="s">
        <v>161</v>
      </c>
      <c r="BK265" s="239">
        <f>ROUND(I265*H265,3)</f>
        <v>0</v>
      </c>
      <c r="BL265" s="14" t="s">
        <v>184</v>
      </c>
      <c r="BM265" s="237" t="s">
        <v>762</v>
      </c>
    </row>
    <row r="266" s="2" customFormat="1" ht="24.15" customHeight="1">
      <c r="A266" s="35"/>
      <c r="B266" s="36"/>
      <c r="C266" s="226" t="s">
        <v>763</v>
      </c>
      <c r="D266" s="226" t="s">
        <v>156</v>
      </c>
      <c r="E266" s="227" t="s">
        <v>1668</v>
      </c>
      <c r="F266" s="228" t="s">
        <v>1669</v>
      </c>
      <c r="G266" s="229" t="s">
        <v>309</v>
      </c>
      <c r="H266" s="230">
        <v>697.70000000000005</v>
      </c>
      <c r="I266" s="231"/>
      <c r="J266" s="230">
        <f>ROUND(I266*H266,3)</f>
        <v>0</v>
      </c>
      <c r="K266" s="232"/>
      <c r="L266" s="41"/>
      <c r="M266" s="233" t="s">
        <v>1</v>
      </c>
      <c r="N266" s="234" t="s">
        <v>37</v>
      </c>
      <c r="O266" s="94"/>
      <c r="P266" s="235">
        <f>O266*H266</f>
        <v>0</v>
      </c>
      <c r="Q266" s="235">
        <v>0</v>
      </c>
      <c r="R266" s="235">
        <f>Q266*H266</f>
        <v>0</v>
      </c>
      <c r="S266" s="235">
        <v>0</v>
      </c>
      <c r="T266" s="236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37" t="s">
        <v>184</v>
      </c>
      <c r="AT266" s="237" t="s">
        <v>156</v>
      </c>
      <c r="AU266" s="237" t="s">
        <v>79</v>
      </c>
      <c r="AY266" s="14" t="s">
        <v>154</v>
      </c>
      <c r="BE266" s="238">
        <f>IF(N266="základná",J266,0)</f>
        <v>0</v>
      </c>
      <c r="BF266" s="238">
        <f>IF(N266="znížená",J266,0)</f>
        <v>0</v>
      </c>
      <c r="BG266" s="238">
        <f>IF(N266="zákl. prenesená",J266,0)</f>
        <v>0</v>
      </c>
      <c r="BH266" s="238">
        <f>IF(N266="zníž. prenesená",J266,0)</f>
        <v>0</v>
      </c>
      <c r="BI266" s="238">
        <f>IF(N266="nulová",J266,0)</f>
        <v>0</v>
      </c>
      <c r="BJ266" s="14" t="s">
        <v>161</v>
      </c>
      <c r="BK266" s="239">
        <f>ROUND(I266*H266,3)</f>
        <v>0</v>
      </c>
      <c r="BL266" s="14" t="s">
        <v>184</v>
      </c>
      <c r="BM266" s="237" t="s">
        <v>766</v>
      </c>
    </row>
    <row r="267" s="2" customFormat="1" ht="24.15" customHeight="1">
      <c r="A267" s="35"/>
      <c r="B267" s="36"/>
      <c r="C267" s="226" t="s">
        <v>374</v>
      </c>
      <c r="D267" s="226" t="s">
        <v>156</v>
      </c>
      <c r="E267" s="227" t="s">
        <v>1670</v>
      </c>
      <c r="F267" s="228" t="s">
        <v>1671</v>
      </c>
      <c r="G267" s="229" t="s">
        <v>309</v>
      </c>
      <c r="H267" s="230">
        <v>7.5</v>
      </c>
      <c r="I267" s="231"/>
      <c r="J267" s="230">
        <f>ROUND(I267*H267,3)</f>
        <v>0</v>
      </c>
      <c r="K267" s="232"/>
      <c r="L267" s="41"/>
      <c r="M267" s="233" t="s">
        <v>1</v>
      </c>
      <c r="N267" s="234" t="s">
        <v>37</v>
      </c>
      <c r="O267" s="94"/>
      <c r="P267" s="235">
        <f>O267*H267</f>
        <v>0</v>
      </c>
      <c r="Q267" s="235">
        <v>0</v>
      </c>
      <c r="R267" s="235">
        <f>Q267*H267</f>
        <v>0</v>
      </c>
      <c r="S267" s="235">
        <v>0</v>
      </c>
      <c r="T267" s="236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37" t="s">
        <v>184</v>
      </c>
      <c r="AT267" s="237" t="s">
        <v>156</v>
      </c>
      <c r="AU267" s="237" t="s">
        <v>79</v>
      </c>
      <c r="AY267" s="14" t="s">
        <v>154</v>
      </c>
      <c r="BE267" s="238">
        <f>IF(N267="základná",J267,0)</f>
        <v>0</v>
      </c>
      <c r="BF267" s="238">
        <f>IF(N267="znížená",J267,0)</f>
        <v>0</v>
      </c>
      <c r="BG267" s="238">
        <f>IF(N267="zákl. prenesená",J267,0)</f>
        <v>0</v>
      </c>
      <c r="BH267" s="238">
        <f>IF(N267="zníž. prenesená",J267,0)</f>
        <v>0</v>
      </c>
      <c r="BI267" s="238">
        <f>IF(N267="nulová",J267,0)</f>
        <v>0</v>
      </c>
      <c r="BJ267" s="14" t="s">
        <v>161</v>
      </c>
      <c r="BK267" s="239">
        <f>ROUND(I267*H267,3)</f>
        <v>0</v>
      </c>
      <c r="BL267" s="14" t="s">
        <v>184</v>
      </c>
      <c r="BM267" s="237" t="s">
        <v>769</v>
      </c>
    </row>
    <row r="268" s="2" customFormat="1" ht="24.15" customHeight="1">
      <c r="A268" s="35"/>
      <c r="B268" s="36"/>
      <c r="C268" s="226" t="s">
        <v>770</v>
      </c>
      <c r="D268" s="226" t="s">
        <v>156</v>
      </c>
      <c r="E268" s="227" t="s">
        <v>1672</v>
      </c>
      <c r="F268" s="228" t="s">
        <v>1673</v>
      </c>
      <c r="G268" s="229" t="s">
        <v>309</v>
      </c>
      <c r="H268" s="230">
        <v>705.20000000000005</v>
      </c>
      <c r="I268" s="231"/>
      <c r="J268" s="230">
        <f>ROUND(I268*H268,3)</f>
        <v>0</v>
      </c>
      <c r="K268" s="232"/>
      <c r="L268" s="41"/>
      <c r="M268" s="233" t="s">
        <v>1</v>
      </c>
      <c r="N268" s="234" t="s">
        <v>37</v>
      </c>
      <c r="O268" s="94"/>
      <c r="P268" s="235">
        <f>O268*H268</f>
        <v>0</v>
      </c>
      <c r="Q268" s="235">
        <v>0</v>
      </c>
      <c r="R268" s="235">
        <f>Q268*H268</f>
        <v>0</v>
      </c>
      <c r="S268" s="235">
        <v>0</v>
      </c>
      <c r="T268" s="236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37" t="s">
        <v>184</v>
      </c>
      <c r="AT268" s="237" t="s">
        <v>156</v>
      </c>
      <c r="AU268" s="237" t="s">
        <v>79</v>
      </c>
      <c r="AY268" s="14" t="s">
        <v>154</v>
      </c>
      <c r="BE268" s="238">
        <f>IF(N268="základná",J268,0)</f>
        <v>0</v>
      </c>
      <c r="BF268" s="238">
        <f>IF(N268="znížená",J268,0)</f>
        <v>0</v>
      </c>
      <c r="BG268" s="238">
        <f>IF(N268="zákl. prenesená",J268,0)</f>
        <v>0</v>
      </c>
      <c r="BH268" s="238">
        <f>IF(N268="zníž. prenesená",J268,0)</f>
        <v>0</v>
      </c>
      <c r="BI268" s="238">
        <f>IF(N268="nulová",J268,0)</f>
        <v>0</v>
      </c>
      <c r="BJ268" s="14" t="s">
        <v>161</v>
      </c>
      <c r="BK268" s="239">
        <f>ROUND(I268*H268,3)</f>
        <v>0</v>
      </c>
      <c r="BL268" s="14" t="s">
        <v>184</v>
      </c>
      <c r="BM268" s="237" t="s">
        <v>773</v>
      </c>
    </row>
    <row r="269" s="2" customFormat="1" ht="24.15" customHeight="1">
      <c r="A269" s="35"/>
      <c r="B269" s="36"/>
      <c r="C269" s="226" t="s">
        <v>379</v>
      </c>
      <c r="D269" s="226" t="s">
        <v>156</v>
      </c>
      <c r="E269" s="227" t="s">
        <v>1674</v>
      </c>
      <c r="F269" s="228" t="s">
        <v>1675</v>
      </c>
      <c r="G269" s="229" t="s">
        <v>309</v>
      </c>
      <c r="H269" s="230">
        <v>7.5</v>
      </c>
      <c r="I269" s="231"/>
      <c r="J269" s="230">
        <f>ROUND(I269*H269,3)</f>
        <v>0</v>
      </c>
      <c r="K269" s="232"/>
      <c r="L269" s="41"/>
      <c r="M269" s="233" t="s">
        <v>1</v>
      </c>
      <c r="N269" s="234" t="s">
        <v>37</v>
      </c>
      <c r="O269" s="94"/>
      <c r="P269" s="235">
        <f>O269*H269</f>
        <v>0</v>
      </c>
      <c r="Q269" s="235">
        <v>0</v>
      </c>
      <c r="R269" s="235">
        <f>Q269*H269</f>
        <v>0</v>
      </c>
      <c r="S269" s="235">
        <v>0</v>
      </c>
      <c r="T269" s="236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37" t="s">
        <v>184</v>
      </c>
      <c r="AT269" s="237" t="s">
        <v>156</v>
      </c>
      <c r="AU269" s="237" t="s">
        <v>79</v>
      </c>
      <c r="AY269" s="14" t="s">
        <v>154</v>
      </c>
      <c r="BE269" s="238">
        <f>IF(N269="základná",J269,0)</f>
        <v>0</v>
      </c>
      <c r="BF269" s="238">
        <f>IF(N269="znížená",J269,0)</f>
        <v>0</v>
      </c>
      <c r="BG269" s="238">
        <f>IF(N269="zákl. prenesená",J269,0)</f>
        <v>0</v>
      </c>
      <c r="BH269" s="238">
        <f>IF(N269="zníž. prenesená",J269,0)</f>
        <v>0</v>
      </c>
      <c r="BI269" s="238">
        <f>IF(N269="nulová",J269,0)</f>
        <v>0</v>
      </c>
      <c r="BJ269" s="14" t="s">
        <v>161</v>
      </c>
      <c r="BK269" s="239">
        <f>ROUND(I269*H269,3)</f>
        <v>0</v>
      </c>
      <c r="BL269" s="14" t="s">
        <v>184</v>
      </c>
      <c r="BM269" s="237" t="s">
        <v>776</v>
      </c>
    </row>
    <row r="270" s="2" customFormat="1" ht="24.15" customHeight="1">
      <c r="A270" s="35"/>
      <c r="B270" s="36"/>
      <c r="C270" s="240" t="s">
        <v>777</v>
      </c>
      <c r="D270" s="240" t="s">
        <v>195</v>
      </c>
      <c r="E270" s="241" t="s">
        <v>1676</v>
      </c>
      <c r="F270" s="242" t="s">
        <v>1677</v>
      </c>
      <c r="G270" s="243" t="s">
        <v>309</v>
      </c>
      <c r="H270" s="244">
        <v>7.5</v>
      </c>
      <c r="I270" s="245"/>
      <c r="J270" s="244">
        <f>ROUND(I270*H270,3)</f>
        <v>0</v>
      </c>
      <c r="K270" s="246"/>
      <c r="L270" s="247"/>
      <c r="M270" s="248" t="s">
        <v>1</v>
      </c>
      <c r="N270" s="249" t="s">
        <v>37</v>
      </c>
      <c r="O270" s="94"/>
      <c r="P270" s="235">
        <f>O270*H270</f>
        <v>0</v>
      </c>
      <c r="Q270" s="235">
        <v>0</v>
      </c>
      <c r="R270" s="235">
        <f>Q270*H270</f>
        <v>0</v>
      </c>
      <c r="S270" s="235">
        <v>0</v>
      </c>
      <c r="T270" s="236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37" t="s">
        <v>213</v>
      </c>
      <c r="AT270" s="237" t="s">
        <v>195</v>
      </c>
      <c r="AU270" s="237" t="s">
        <v>79</v>
      </c>
      <c r="AY270" s="14" t="s">
        <v>154</v>
      </c>
      <c r="BE270" s="238">
        <f>IF(N270="základná",J270,0)</f>
        <v>0</v>
      </c>
      <c r="BF270" s="238">
        <f>IF(N270="znížená",J270,0)</f>
        <v>0</v>
      </c>
      <c r="BG270" s="238">
        <f>IF(N270="zákl. prenesená",J270,0)</f>
        <v>0</v>
      </c>
      <c r="BH270" s="238">
        <f>IF(N270="zníž. prenesená",J270,0)</f>
        <v>0</v>
      </c>
      <c r="BI270" s="238">
        <f>IF(N270="nulová",J270,0)</f>
        <v>0</v>
      </c>
      <c r="BJ270" s="14" t="s">
        <v>161</v>
      </c>
      <c r="BK270" s="239">
        <f>ROUND(I270*H270,3)</f>
        <v>0</v>
      </c>
      <c r="BL270" s="14" t="s">
        <v>184</v>
      </c>
      <c r="BM270" s="237" t="s">
        <v>780</v>
      </c>
    </row>
    <row r="271" s="2" customFormat="1" ht="24.15" customHeight="1">
      <c r="A271" s="35"/>
      <c r="B271" s="36"/>
      <c r="C271" s="226" t="s">
        <v>383</v>
      </c>
      <c r="D271" s="226" t="s">
        <v>156</v>
      </c>
      <c r="E271" s="227" t="s">
        <v>1678</v>
      </c>
      <c r="F271" s="228" t="s">
        <v>1679</v>
      </c>
      <c r="G271" s="229" t="s">
        <v>708</v>
      </c>
      <c r="H271" s="231"/>
      <c r="I271" s="231"/>
      <c r="J271" s="230">
        <f>ROUND(I271*H271,3)</f>
        <v>0</v>
      </c>
      <c r="K271" s="232"/>
      <c r="L271" s="41"/>
      <c r="M271" s="233" t="s">
        <v>1</v>
      </c>
      <c r="N271" s="234" t="s">
        <v>37</v>
      </c>
      <c r="O271" s="94"/>
      <c r="P271" s="235">
        <f>O271*H271</f>
        <v>0</v>
      </c>
      <c r="Q271" s="235">
        <v>0</v>
      </c>
      <c r="R271" s="235">
        <f>Q271*H271</f>
        <v>0</v>
      </c>
      <c r="S271" s="235">
        <v>0</v>
      </c>
      <c r="T271" s="236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37" t="s">
        <v>184</v>
      </c>
      <c r="AT271" s="237" t="s">
        <v>156</v>
      </c>
      <c r="AU271" s="237" t="s">
        <v>79</v>
      </c>
      <c r="AY271" s="14" t="s">
        <v>154</v>
      </c>
      <c r="BE271" s="238">
        <f>IF(N271="základná",J271,0)</f>
        <v>0</v>
      </c>
      <c r="BF271" s="238">
        <f>IF(N271="znížená",J271,0)</f>
        <v>0</v>
      </c>
      <c r="BG271" s="238">
        <f>IF(N271="zákl. prenesená",J271,0)</f>
        <v>0</v>
      </c>
      <c r="BH271" s="238">
        <f>IF(N271="zníž. prenesená",J271,0)</f>
        <v>0</v>
      </c>
      <c r="BI271" s="238">
        <f>IF(N271="nulová",J271,0)</f>
        <v>0</v>
      </c>
      <c r="BJ271" s="14" t="s">
        <v>161</v>
      </c>
      <c r="BK271" s="239">
        <f>ROUND(I271*H271,3)</f>
        <v>0</v>
      </c>
      <c r="BL271" s="14" t="s">
        <v>184</v>
      </c>
      <c r="BM271" s="237" t="s">
        <v>783</v>
      </c>
    </row>
    <row r="272" s="12" customFormat="1" ht="25.92" customHeight="1">
      <c r="A272" s="12"/>
      <c r="B272" s="210"/>
      <c r="C272" s="211"/>
      <c r="D272" s="212" t="s">
        <v>70</v>
      </c>
      <c r="E272" s="213" t="s">
        <v>1680</v>
      </c>
      <c r="F272" s="213" t="s">
        <v>1681</v>
      </c>
      <c r="G272" s="211"/>
      <c r="H272" s="211"/>
      <c r="I272" s="214"/>
      <c r="J272" s="215">
        <f>BK272</f>
        <v>0</v>
      </c>
      <c r="K272" s="211"/>
      <c r="L272" s="216"/>
      <c r="M272" s="217"/>
      <c r="N272" s="218"/>
      <c r="O272" s="218"/>
      <c r="P272" s="219">
        <f>SUM(P273:P306)</f>
        <v>0</v>
      </c>
      <c r="Q272" s="218"/>
      <c r="R272" s="219">
        <f>SUM(R273:R306)</f>
        <v>0</v>
      </c>
      <c r="S272" s="218"/>
      <c r="T272" s="220">
        <f>SUM(T273:T306)</f>
        <v>0</v>
      </c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R272" s="221" t="s">
        <v>161</v>
      </c>
      <c r="AT272" s="222" t="s">
        <v>70</v>
      </c>
      <c r="AU272" s="222" t="s">
        <v>71</v>
      </c>
      <c r="AY272" s="221" t="s">
        <v>154</v>
      </c>
      <c r="BK272" s="223">
        <f>SUM(BK273:BK306)</f>
        <v>0</v>
      </c>
    </row>
    <row r="273" s="2" customFormat="1" ht="24.15" customHeight="1">
      <c r="A273" s="35"/>
      <c r="B273" s="36"/>
      <c r="C273" s="226" t="s">
        <v>784</v>
      </c>
      <c r="D273" s="226" t="s">
        <v>156</v>
      </c>
      <c r="E273" s="227" t="s">
        <v>1682</v>
      </c>
      <c r="F273" s="228" t="s">
        <v>1683</v>
      </c>
      <c r="G273" s="229" t="s">
        <v>1665</v>
      </c>
      <c r="H273" s="230">
        <v>10</v>
      </c>
      <c r="I273" s="231"/>
      <c r="J273" s="230">
        <f>ROUND(I273*H273,3)</f>
        <v>0</v>
      </c>
      <c r="K273" s="232"/>
      <c r="L273" s="41"/>
      <c r="M273" s="233" t="s">
        <v>1</v>
      </c>
      <c r="N273" s="234" t="s">
        <v>37</v>
      </c>
      <c r="O273" s="94"/>
      <c r="P273" s="235">
        <f>O273*H273</f>
        <v>0</v>
      </c>
      <c r="Q273" s="235">
        <v>0</v>
      </c>
      <c r="R273" s="235">
        <f>Q273*H273</f>
        <v>0</v>
      </c>
      <c r="S273" s="235">
        <v>0</v>
      </c>
      <c r="T273" s="236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237" t="s">
        <v>184</v>
      </c>
      <c r="AT273" s="237" t="s">
        <v>156</v>
      </c>
      <c r="AU273" s="237" t="s">
        <v>79</v>
      </c>
      <c r="AY273" s="14" t="s">
        <v>154</v>
      </c>
      <c r="BE273" s="238">
        <f>IF(N273="základná",J273,0)</f>
        <v>0</v>
      </c>
      <c r="BF273" s="238">
        <f>IF(N273="znížená",J273,0)</f>
        <v>0</v>
      </c>
      <c r="BG273" s="238">
        <f>IF(N273="zákl. prenesená",J273,0)</f>
        <v>0</v>
      </c>
      <c r="BH273" s="238">
        <f>IF(N273="zníž. prenesená",J273,0)</f>
        <v>0</v>
      </c>
      <c r="BI273" s="238">
        <f>IF(N273="nulová",J273,0)</f>
        <v>0</v>
      </c>
      <c r="BJ273" s="14" t="s">
        <v>161</v>
      </c>
      <c r="BK273" s="239">
        <f>ROUND(I273*H273,3)</f>
        <v>0</v>
      </c>
      <c r="BL273" s="14" t="s">
        <v>184</v>
      </c>
      <c r="BM273" s="237" t="s">
        <v>787</v>
      </c>
    </row>
    <row r="274" s="2" customFormat="1" ht="24.15" customHeight="1">
      <c r="A274" s="35"/>
      <c r="B274" s="36"/>
      <c r="C274" s="226" t="s">
        <v>390</v>
      </c>
      <c r="D274" s="226" t="s">
        <v>156</v>
      </c>
      <c r="E274" s="227" t="s">
        <v>1684</v>
      </c>
      <c r="F274" s="228" t="s">
        <v>1685</v>
      </c>
      <c r="G274" s="229" t="s">
        <v>262</v>
      </c>
      <c r="H274" s="230">
        <v>8</v>
      </c>
      <c r="I274" s="231"/>
      <c r="J274" s="230">
        <f>ROUND(I274*H274,3)</f>
        <v>0</v>
      </c>
      <c r="K274" s="232"/>
      <c r="L274" s="41"/>
      <c r="M274" s="233" t="s">
        <v>1</v>
      </c>
      <c r="N274" s="234" t="s">
        <v>37</v>
      </c>
      <c r="O274" s="94"/>
      <c r="P274" s="235">
        <f>O274*H274</f>
        <v>0</v>
      </c>
      <c r="Q274" s="235">
        <v>0</v>
      </c>
      <c r="R274" s="235">
        <f>Q274*H274</f>
        <v>0</v>
      </c>
      <c r="S274" s="235">
        <v>0</v>
      </c>
      <c r="T274" s="236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37" t="s">
        <v>184</v>
      </c>
      <c r="AT274" s="237" t="s">
        <v>156</v>
      </c>
      <c r="AU274" s="237" t="s">
        <v>79</v>
      </c>
      <c r="AY274" s="14" t="s">
        <v>154</v>
      </c>
      <c r="BE274" s="238">
        <f>IF(N274="základná",J274,0)</f>
        <v>0</v>
      </c>
      <c r="BF274" s="238">
        <f>IF(N274="znížená",J274,0)</f>
        <v>0</v>
      </c>
      <c r="BG274" s="238">
        <f>IF(N274="zákl. prenesená",J274,0)</f>
        <v>0</v>
      </c>
      <c r="BH274" s="238">
        <f>IF(N274="zníž. prenesená",J274,0)</f>
        <v>0</v>
      </c>
      <c r="BI274" s="238">
        <f>IF(N274="nulová",J274,0)</f>
        <v>0</v>
      </c>
      <c r="BJ274" s="14" t="s">
        <v>161</v>
      </c>
      <c r="BK274" s="239">
        <f>ROUND(I274*H274,3)</f>
        <v>0</v>
      </c>
      <c r="BL274" s="14" t="s">
        <v>184</v>
      </c>
      <c r="BM274" s="237" t="s">
        <v>790</v>
      </c>
    </row>
    <row r="275" s="2" customFormat="1" ht="24.15" customHeight="1">
      <c r="A275" s="35"/>
      <c r="B275" s="36"/>
      <c r="C275" s="240" t="s">
        <v>791</v>
      </c>
      <c r="D275" s="240" t="s">
        <v>195</v>
      </c>
      <c r="E275" s="241" t="s">
        <v>1686</v>
      </c>
      <c r="F275" s="242" t="s">
        <v>1687</v>
      </c>
      <c r="G275" s="243" t="s">
        <v>262</v>
      </c>
      <c r="H275" s="244">
        <v>8</v>
      </c>
      <c r="I275" s="245"/>
      <c r="J275" s="244">
        <f>ROUND(I275*H275,3)</f>
        <v>0</v>
      </c>
      <c r="K275" s="246"/>
      <c r="L275" s="247"/>
      <c r="M275" s="248" t="s">
        <v>1</v>
      </c>
      <c r="N275" s="249" t="s">
        <v>37</v>
      </c>
      <c r="O275" s="94"/>
      <c r="P275" s="235">
        <f>O275*H275</f>
        <v>0</v>
      </c>
      <c r="Q275" s="235">
        <v>0</v>
      </c>
      <c r="R275" s="235">
        <f>Q275*H275</f>
        <v>0</v>
      </c>
      <c r="S275" s="235">
        <v>0</v>
      </c>
      <c r="T275" s="236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37" t="s">
        <v>213</v>
      </c>
      <c r="AT275" s="237" t="s">
        <v>195</v>
      </c>
      <c r="AU275" s="237" t="s">
        <v>79</v>
      </c>
      <c r="AY275" s="14" t="s">
        <v>154</v>
      </c>
      <c r="BE275" s="238">
        <f>IF(N275="základná",J275,0)</f>
        <v>0</v>
      </c>
      <c r="BF275" s="238">
        <f>IF(N275="znížená",J275,0)</f>
        <v>0</v>
      </c>
      <c r="BG275" s="238">
        <f>IF(N275="zákl. prenesená",J275,0)</f>
        <v>0</v>
      </c>
      <c r="BH275" s="238">
        <f>IF(N275="zníž. prenesená",J275,0)</f>
        <v>0</v>
      </c>
      <c r="BI275" s="238">
        <f>IF(N275="nulová",J275,0)</f>
        <v>0</v>
      </c>
      <c r="BJ275" s="14" t="s">
        <v>161</v>
      </c>
      <c r="BK275" s="239">
        <f>ROUND(I275*H275,3)</f>
        <v>0</v>
      </c>
      <c r="BL275" s="14" t="s">
        <v>184</v>
      </c>
      <c r="BM275" s="237" t="s">
        <v>794</v>
      </c>
    </row>
    <row r="276" s="2" customFormat="1" ht="24.15" customHeight="1">
      <c r="A276" s="35"/>
      <c r="B276" s="36"/>
      <c r="C276" s="226" t="s">
        <v>394</v>
      </c>
      <c r="D276" s="226" t="s">
        <v>156</v>
      </c>
      <c r="E276" s="227" t="s">
        <v>1688</v>
      </c>
      <c r="F276" s="228" t="s">
        <v>1689</v>
      </c>
      <c r="G276" s="229" t="s">
        <v>262</v>
      </c>
      <c r="H276" s="230">
        <v>4</v>
      </c>
      <c r="I276" s="231"/>
      <c r="J276" s="230">
        <f>ROUND(I276*H276,3)</f>
        <v>0</v>
      </c>
      <c r="K276" s="232"/>
      <c r="L276" s="41"/>
      <c r="M276" s="233" t="s">
        <v>1</v>
      </c>
      <c r="N276" s="234" t="s">
        <v>37</v>
      </c>
      <c r="O276" s="94"/>
      <c r="P276" s="235">
        <f>O276*H276</f>
        <v>0</v>
      </c>
      <c r="Q276" s="235">
        <v>0</v>
      </c>
      <c r="R276" s="235">
        <f>Q276*H276</f>
        <v>0</v>
      </c>
      <c r="S276" s="235">
        <v>0</v>
      </c>
      <c r="T276" s="236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37" t="s">
        <v>184</v>
      </c>
      <c r="AT276" s="237" t="s">
        <v>156</v>
      </c>
      <c r="AU276" s="237" t="s">
        <v>79</v>
      </c>
      <c r="AY276" s="14" t="s">
        <v>154</v>
      </c>
      <c r="BE276" s="238">
        <f>IF(N276="základná",J276,0)</f>
        <v>0</v>
      </c>
      <c r="BF276" s="238">
        <f>IF(N276="znížená",J276,0)</f>
        <v>0</v>
      </c>
      <c r="BG276" s="238">
        <f>IF(N276="zákl. prenesená",J276,0)</f>
        <v>0</v>
      </c>
      <c r="BH276" s="238">
        <f>IF(N276="zníž. prenesená",J276,0)</f>
        <v>0</v>
      </c>
      <c r="BI276" s="238">
        <f>IF(N276="nulová",J276,0)</f>
        <v>0</v>
      </c>
      <c r="BJ276" s="14" t="s">
        <v>161</v>
      </c>
      <c r="BK276" s="239">
        <f>ROUND(I276*H276,3)</f>
        <v>0</v>
      </c>
      <c r="BL276" s="14" t="s">
        <v>184</v>
      </c>
      <c r="BM276" s="237" t="s">
        <v>798</v>
      </c>
    </row>
    <row r="277" s="2" customFormat="1" ht="37.8" customHeight="1">
      <c r="A277" s="35"/>
      <c r="B277" s="36"/>
      <c r="C277" s="240" t="s">
        <v>799</v>
      </c>
      <c r="D277" s="240" t="s">
        <v>195</v>
      </c>
      <c r="E277" s="241" t="s">
        <v>1690</v>
      </c>
      <c r="F277" s="242" t="s">
        <v>1691</v>
      </c>
      <c r="G277" s="243" t="s">
        <v>262</v>
      </c>
      <c r="H277" s="244">
        <v>4</v>
      </c>
      <c r="I277" s="245"/>
      <c r="J277" s="244">
        <f>ROUND(I277*H277,3)</f>
        <v>0</v>
      </c>
      <c r="K277" s="246"/>
      <c r="L277" s="247"/>
      <c r="M277" s="248" t="s">
        <v>1</v>
      </c>
      <c r="N277" s="249" t="s">
        <v>37</v>
      </c>
      <c r="O277" s="94"/>
      <c r="P277" s="235">
        <f>O277*H277</f>
        <v>0</v>
      </c>
      <c r="Q277" s="235">
        <v>0</v>
      </c>
      <c r="R277" s="235">
        <f>Q277*H277</f>
        <v>0</v>
      </c>
      <c r="S277" s="235">
        <v>0</v>
      </c>
      <c r="T277" s="236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37" t="s">
        <v>213</v>
      </c>
      <c r="AT277" s="237" t="s">
        <v>195</v>
      </c>
      <c r="AU277" s="237" t="s">
        <v>79</v>
      </c>
      <c r="AY277" s="14" t="s">
        <v>154</v>
      </c>
      <c r="BE277" s="238">
        <f>IF(N277="základná",J277,0)</f>
        <v>0</v>
      </c>
      <c r="BF277" s="238">
        <f>IF(N277="znížená",J277,0)</f>
        <v>0</v>
      </c>
      <c r="BG277" s="238">
        <f>IF(N277="zákl. prenesená",J277,0)</f>
        <v>0</v>
      </c>
      <c r="BH277" s="238">
        <f>IF(N277="zníž. prenesená",J277,0)</f>
        <v>0</v>
      </c>
      <c r="BI277" s="238">
        <f>IF(N277="nulová",J277,0)</f>
        <v>0</v>
      </c>
      <c r="BJ277" s="14" t="s">
        <v>161</v>
      </c>
      <c r="BK277" s="239">
        <f>ROUND(I277*H277,3)</f>
        <v>0</v>
      </c>
      <c r="BL277" s="14" t="s">
        <v>184</v>
      </c>
      <c r="BM277" s="237" t="s">
        <v>802</v>
      </c>
    </row>
    <row r="278" s="2" customFormat="1" ht="16.5" customHeight="1">
      <c r="A278" s="35"/>
      <c r="B278" s="36"/>
      <c r="C278" s="226" t="s">
        <v>399</v>
      </c>
      <c r="D278" s="226" t="s">
        <v>156</v>
      </c>
      <c r="E278" s="227" t="s">
        <v>1692</v>
      </c>
      <c r="F278" s="228" t="s">
        <v>1693</v>
      </c>
      <c r="G278" s="229" t="s">
        <v>262</v>
      </c>
      <c r="H278" s="230">
        <v>4</v>
      </c>
      <c r="I278" s="231"/>
      <c r="J278" s="230">
        <f>ROUND(I278*H278,3)</f>
        <v>0</v>
      </c>
      <c r="K278" s="232"/>
      <c r="L278" s="41"/>
      <c r="M278" s="233" t="s">
        <v>1</v>
      </c>
      <c r="N278" s="234" t="s">
        <v>37</v>
      </c>
      <c r="O278" s="94"/>
      <c r="P278" s="235">
        <f>O278*H278</f>
        <v>0</v>
      </c>
      <c r="Q278" s="235">
        <v>0</v>
      </c>
      <c r="R278" s="235">
        <f>Q278*H278</f>
        <v>0</v>
      </c>
      <c r="S278" s="235">
        <v>0</v>
      </c>
      <c r="T278" s="236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37" t="s">
        <v>184</v>
      </c>
      <c r="AT278" s="237" t="s">
        <v>156</v>
      </c>
      <c r="AU278" s="237" t="s">
        <v>79</v>
      </c>
      <c r="AY278" s="14" t="s">
        <v>154</v>
      </c>
      <c r="BE278" s="238">
        <f>IF(N278="základná",J278,0)</f>
        <v>0</v>
      </c>
      <c r="BF278" s="238">
        <f>IF(N278="znížená",J278,0)</f>
        <v>0</v>
      </c>
      <c r="BG278" s="238">
        <f>IF(N278="zákl. prenesená",J278,0)</f>
        <v>0</v>
      </c>
      <c r="BH278" s="238">
        <f>IF(N278="zníž. prenesená",J278,0)</f>
        <v>0</v>
      </c>
      <c r="BI278" s="238">
        <f>IF(N278="nulová",J278,0)</f>
        <v>0</v>
      </c>
      <c r="BJ278" s="14" t="s">
        <v>161</v>
      </c>
      <c r="BK278" s="239">
        <f>ROUND(I278*H278,3)</f>
        <v>0</v>
      </c>
      <c r="BL278" s="14" t="s">
        <v>184</v>
      </c>
      <c r="BM278" s="237" t="s">
        <v>805</v>
      </c>
    </row>
    <row r="279" s="2" customFormat="1" ht="24.15" customHeight="1">
      <c r="A279" s="35"/>
      <c r="B279" s="36"/>
      <c r="C279" s="240" t="s">
        <v>806</v>
      </c>
      <c r="D279" s="240" t="s">
        <v>195</v>
      </c>
      <c r="E279" s="241" t="s">
        <v>1694</v>
      </c>
      <c r="F279" s="242" t="s">
        <v>1695</v>
      </c>
      <c r="G279" s="243" t="s">
        <v>262</v>
      </c>
      <c r="H279" s="244">
        <v>4</v>
      </c>
      <c r="I279" s="245"/>
      <c r="J279" s="244">
        <f>ROUND(I279*H279,3)</f>
        <v>0</v>
      </c>
      <c r="K279" s="246"/>
      <c r="L279" s="247"/>
      <c r="M279" s="248" t="s">
        <v>1</v>
      </c>
      <c r="N279" s="249" t="s">
        <v>37</v>
      </c>
      <c r="O279" s="94"/>
      <c r="P279" s="235">
        <f>O279*H279</f>
        <v>0</v>
      </c>
      <c r="Q279" s="235">
        <v>0</v>
      </c>
      <c r="R279" s="235">
        <f>Q279*H279</f>
        <v>0</v>
      </c>
      <c r="S279" s="235">
        <v>0</v>
      </c>
      <c r="T279" s="236">
        <f>S279*H279</f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237" t="s">
        <v>213</v>
      </c>
      <c r="AT279" s="237" t="s">
        <v>195</v>
      </c>
      <c r="AU279" s="237" t="s">
        <v>79</v>
      </c>
      <c r="AY279" s="14" t="s">
        <v>154</v>
      </c>
      <c r="BE279" s="238">
        <f>IF(N279="základná",J279,0)</f>
        <v>0</v>
      </c>
      <c r="BF279" s="238">
        <f>IF(N279="znížená",J279,0)</f>
        <v>0</v>
      </c>
      <c r="BG279" s="238">
        <f>IF(N279="zákl. prenesená",J279,0)</f>
        <v>0</v>
      </c>
      <c r="BH279" s="238">
        <f>IF(N279="zníž. prenesená",J279,0)</f>
        <v>0</v>
      </c>
      <c r="BI279" s="238">
        <f>IF(N279="nulová",J279,0)</f>
        <v>0</v>
      </c>
      <c r="BJ279" s="14" t="s">
        <v>161</v>
      </c>
      <c r="BK279" s="239">
        <f>ROUND(I279*H279,3)</f>
        <v>0</v>
      </c>
      <c r="BL279" s="14" t="s">
        <v>184</v>
      </c>
      <c r="BM279" s="237" t="s">
        <v>809</v>
      </c>
    </row>
    <row r="280" s="2" customFormat="1" ht="24.15" customHeight="1">
      <c r="A280" s="35"/>
      <c r="B280" s="36"/>
      <c r="C280" s="226" t="s">
        <v>405</v>
      </c>
      <c r="D280" s="226" t="s">
        <v>156</v>
      </c>
      <c r="E280" s="227" t="s">
        <v>1696</v>
      </c>
      <c r="F280" s="228" t="s">
        <v>1697</v>
      </c>
      <c r="G280" s="229" t="s">
        <v>1665</v>
      </c>
      <c r="H280" s="230">
        <v>9</v>
      </c>
      <c r="I280" s="231"/>
      <c r="J280" s="230">
        <f>ROUND(I280*H280,3)</f>
        <v>0</v>
      </c>
      <c r="K280" s="232"/>
      <c r="L280" s="41"/>
      <c r="M280" s="233" t="s">
        <v>1</v>
      </c>
      <c r="N280" s="234" t="s">
        <v>37</v>
      </c>
      <c r="O280" s="94"/>
      <c r="P280" s="235">
        <f>O280*H280</f>
        <v>0</v>
      </c>
      <c r="Q280" s="235">
        <v>0</v>
      </c>
      <c r="R280" s="235">
        <f>Q280*H280</f>
        <v>0</v>
      </c>
      <c r="S280" s="235">
        <v>0</v>
      </c>
      <c r="T280" s="236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37" t="s">
        <v>184</v>
      </c>
      <c r="AT280" s="237" t="s">
        <v>156</v>
      </c>
      <c r="AU280" s="237" t="s">
        <v>79</v>
      </c>
      <c r="AY280" s="14" t="s">
        <v>154</v>
      </c>
      <c r="BE280" s="238">
        <f>IF(N280="základná",J280,0)</f>
        <v>0</v>
      </c>
      <c r="BF280" s="238">
        <f>IF(N280="znížená",J280,0)</f>
        <v>0</v>
      </c>
      <c r="BG280" s="238">
        <f>IF(N280="zákl. prenesená",J280,0)</f>
        <v>0</v>
      </c>
      <c r="BH280" s="238">
        <f>IF(N280="zníž. prenesená",J280,0)</f>
        <v>0</v>
      </c>
      <c r="BI280" s="238">
        <f>IF(N280="nulová",J280,0)</f>
        <v>0</v>
      </c>
      <c r="BJ280" s="14" t="s">
        <v>161</v>
      </c>
      <c r="BK280" s="239">
        <f>ROUND(I280*H280,3)</f>
        <v>0</v>
      </c>
      <c r="BL280" s="14" t="s">
        <v>184</v>
      </c>
      <c r="BM280" s="237" t="s">
        <v>812</v>
      </c>
    </row>
    <row r="281" s="2" customFormat="1" ht="24.15" customHeight="1">
      <c r="A281" s="35"/>
      <c r="B281" s="36"/>
      <c r="C281" s="226" t="s">
        <v>813</v>
      </c>
      <c r="D281" s="226" t="s">
        <v>156</v>
      </c>
      <c r="E281" s="227" t="s">
        <v>1698</v>
      </c>
      <c r="F281" s="228" t="s">
        <v>1699</v>
      </c>
      <c r="G281" s="229" t="s">
        <v>262</v>
      </c>
      <c r="H281" s="230">
        <v>27</v>
      </c>
      <c r="I281" s="231"/>
      <c r="J281" s="230">
        <f>ROUND(I281*H281,3)</f>
        <v>0</v>
      </c>
      <c r="K281" s="232"/>
      <c r="L281" s="41"/>
      <c r="M281" s="233" t="s">
        <v>1</v>
      </c>
      <c r="N281" s="234" t="s">
        <v>37</v>
      </c>
      <c r="O281" s="94"/>
      <c r="P281" s="235">
        <f>O281*H281</f>
        <v>0</v>
      </c>
      <c r="Q281" s="235">
        <v>0</v>
      </c>
      <c r="R281" s="235">
        <f>Q281*H281</f>
        <v>0</v>
      </c>
      <c r="S281" s="235">
        <v>0</v>
      </c>
      <c r="T281" s="236">
        <f>S281*H281</f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237" t="s">
        <v>184</v>
      </c>
      <c r="AT281" s="237" t="s">
        <v>156</v>
      </c>
      <c r="AU281" s="237" t="s">
        <v>79</v>
      </c>
      <c r="AY281" s="14" t="s">
        <v>154</v>
      </c>
      <c r="BE281" s="238">
        <f>IF(N281="základná",J281,0)</f>
        <v>0</v>
      </c>
      <c r="BF281" s="238">
        <f>IF(N281="znížená",J281,0)</f>
        <v>0</v>
      </c>
      <c r="BG281" s="238">
        <f>IF(N281="zákl. prenesená",J281,0)</f>
        <v>0</v>
      </c>
      <c r="BH281" s="238">
        <f>IF(N281="zníž. prenesená",J281,0)</f>
        <v>0</v>
      </c>
      <c r="BI281" s="238">
        <f>IF(N281="nulová",J281,0)</f>
        <v>0</v>
      </c>
      <c r="BJ281" s="14" t="s">
        <v>161</v>
      </c>
      <c r="BK281" s="239">
        <f>ROUND(I281*H281,3)</f>
        <v>0</v>
      </c>
      <c r="BL281" s="14" t="s">
        <v>184</v>
      </c>
      <c r="BM281" s="237" t="s">
        <v>816</v>
      </c>
    </row>
    <row r="282" s="2" customFormat="1" ht="16.5" customHeight="1">
      <c r="A282" s="35"/>
      <c r="B282" s="36"/>
      <c r="C282" s="240" t="s">
        <v>408</v>
      </c>
      <c r="D282" s="240" t="s">
        <v>195</v>
      </c>
      <c r="E282" s="241" t="s">
        <v>1700</v>
      </c>
      <c r="F282" s="242" t="s">
        <v>1701</v>
      </c>
      <c r="G282" s="243" t="s">
        <v>262</v>
      </c>
      <c r="H282" s="244">
        <v>27</v>
      </c>
      <c r="I282" s="245"/>
      <c r="J282" s="244">
        <f>ROUND(I282*H282,3)</f>
        <v>0</v>
      </c>
      <c r="K282" s="246"/>
      <c r="L282" s="247"/>
      <c r="M282" s="248" t="s">
        <v>1</v>
      </c>
      <c r="N282" s="249" t="s">
        <v>37</v>
      </c>
      <c r="O282" s="94"/>
      <c r="P282" s="235">
        <f>O282*H282</f>
        <v>0</v>
      </c>
      <c r="Q282" s="235">
        <v>0</v>
      </c>
      <c r="R282" s="235">
        <f>Q282*H282</f>
        <v>0</v>
      </c>
      <c r="S282" s="235">
        <v>0</v>
      </c>
      <c r="T282" s="236">
        <f>S282*H282</f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237" t="s">
        <v>213</v>
      </c>
      <c r="AT282" s="237" t="s">
        <v>195</v>
      </c>
      <c r="AU282" s="237" t="s">
        <v>79</v>
      </c>
      <c r="AY282" s="14" t="s">
        <v>154</v>
      </c>
      <c r="BE282" s="238">
        <f>IF(N282="základná",J282,0)</f>
        <v>0</v>
      </c>
      <c r="BF282" s="238">
        <f>IF(N282="znížená",J282,0)</f>
        <v>0</v>
      </c>
      <c r="BG282" s="238">
        <f>IF(N282="zákl. prenesená",J282,0)</f>
        <v>0</v>
      </c>
      <c r="BH282" s="238">
        <f>IF(N282="zníž. prenesená",J282,0)</f>
        <v>0</v>
      </c>
      <c r="BI282" s="238">
        <f>IF(N282="nulová",J282,0)</f>
        <v>0</v>
      </c>
      <c r="BJ282" s="14" t="s">
        <v>161</v>
      </c>
      <c r="BK282" s="239">
        <f>ROUND(I282*H282,3)</f>
        <v>0</v>
      </c>
      <c r="BL282" s="14" t="s">
        <v>184</v>
      </c>
      <c r="BM282" s="237" t="s">
        <v>819</v>
      </c>
    </row>
    <row r="283" s="2" customFormat="1" ht="24.15" customHeight="1">
      <c r="A283" s="35"/>
      <c r="B283" s="36"/>
      <c r="C283" s="226" t="s">
        <v>820</v>
      </c>
      <c r="D283" s="226" t="s">
        <v>156</v>
      </c>
      <c r="E283" s="227" t="s">
        <v>1702</v>
      </c>
      <c r="F283" s="228" t="s">
        <v>1703</v>
      </c>
      <c r="G283" s="229" t="s">
        <v>262</v>
      </c>
      <c r="H283" s="230">
        <v>4</v>
      </c>
      <c r="I283" s="231"/>
      <c r="J283" s="230">
        <f>ROUND(I283*H283,3)</f>
        <v>0</v>
      </c>
      <c r="K283" s="232"/>
      <c r="L283" s="41"/>
      <c r="M283" s="233" t="s">
        <v>1</v>
      </c>
      <c r="N283" s="234" t="s">
        <v>37</v>
      </c>
      <c r="O283" s="94"/>
      <c r="P283" s="235">
        <f>O283*H283</f>
        <v>0</v>
      </c>
      <c r="Q283" s="235">
        <v>0</v>
      </c>
      <c r="R283" s="235">
        <f>Q283*H283</f>
        <v>0</v>
      </c>
      <c r="S283" s="235">
        <v>0</v>
      </c>
      <c r="T283" s="236">
        <f>S283*H283</f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237" t="s">
        <v>184</v>
      </c>
      <c r="AT283" s="237" t="s">
        <v>156</v>
      </c>
      <c r="AU283" s="237" t="s">
        <v>79</v>
      </c>
      <c r="AY283" s="14" t="s">
        <v>154</v>
      </c>
      <c r="BE283" s="238">
        <f>IF(N283="základná",J283,0)</f>
        <v>0</v>
      </c>
      <c r="BF283" s="238">
        <f>IF(N283="znížená",J283,0)</f>
        <v>0</v>
      </c>
      <c r="BG283" s="238">
        <f>IF(N283="zákl. prenesená",J283,0)</f>
        <v>0</v>
      </c>
      <c r="BH283" s="238">
        <f>IF(N283="zníž. prenesená",J283,0)</f>
        <v>0</v>
      </c>
      <c r="BI283" s="238">
        <f>IF(N283="nulová",J283,0)</f>
        <v>0</v>
      </c>
      <c r="BJ283" s="14" t="s">
        <v>161</v>
      </c>
      <c r="BK283" s="239">
        <f>ROUND(I283*H283,3)</f>
        <v>0</v>
      </c>
      <c r="BL283" s="14" t="s">
        <v>184</v>
      </c>
      <c r="BM283" s="237" t="s">
        <v>823</v>
      </c>
    </row>
    <row r="284" s="2" customFormat="1" ht="24.15" customHeight="1">
      <c r="A284" s="35"/>
      <c r="B284" s="36"/>
      <c r="C284" s="240" t="s">
        <v>412</v>
      </c>
      <c r="D284" s="240" t="s">
        <v>195</v>
      </c>
      <c r="E284" s="241" t="s">
        <v>1704</v>
      </c>
      <c r="F284" s="242" t="s">
        <v>1705</v>
      </c>
      <c r="G284" s="243" t="s">
        <v>262</v>
      </c>
      <c r="H284" s="244">
        <v>4</v>
      </c>
      <c r="I284" s="245"/>
      <c r="J284" s="244">
        <f>ROUND(I284*H284,3)</f>
        <v>0</v>
      </c>
      <c r="K284" s="246"/>
      <c r="L284" s="247"/>
      <c r="M284" s="248" t="s">
        <v>1</v>
      </c>
      <c r="N284" s="249" t="s">
        <v>37</v>
      </c>
      <c r="O284" s="94"/>
      <c r="P284" s="235">
        <f>O284*H284</f>
        <v>0</v>
      </c>
      <c r="Q284" s="235">
        <v>0</v>
      </c>
      <c r="R284" s="235">
        <f>Q284*H284</f>
        <v>0</v>
      </c>
      <c r="S284" s="235">
        <v>0</v>
      </c>
      <c r="T284" s="236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237" t="s">
        <v>213</v>
      </c>
      <c r="AT284" s="237" t="s">
        <v>195</v>
      </c>
      <c r="AU284" s="237" t="s">
        <v>79</v>
      </c>
      <c r="AY284" s="14" t="s">
        <v>154</v>
      </c>
      <c r="BE284" s="238">
        <f>IF(N284="základná",J284,0)</f>
        <v>0</v>
      </c>
      <c r="BF284" s="238">
        <f>IF(N284="znížená",J284,0)</f>
        <v>0</v>
      </c>
      <c r="BG284" s="238">
        <f>IF(N284="zákl. prenesená",J284,0)</f>
        <v>0</v>
      </c>
      <c r="BH284" s="238">
        <f>IF(N284="zníž. prenesená",J284,0)</f>
        <v>0</v>
      </c>
      <c r="BI284" s="238">
        <f>IF(N284="nulová",J284,0)</f>
        <v>0</v>
      </c>
      <c r="BJ284" s="14" t="s">
        <v>161</v>
      </c>
      <c r="BK284" s="239">
        <f>ROUND(I284*H284,3)</f>
        <v>0</v>
      </c>
      <c r="BL284" s="14" t="s">
        <v>184</v>
      </c>
      <c r="BM284" s="237" t="s">
        <v>826</v>
      </c>
    </row>
    <row r="285" s="2" customFormat="1" ht="21.75" customHeight="1">
      <c r="A285" s="35"/>
      <c r="B285" s="36"/>
      <c r="C285" s="226" t="s">
        <v>827</v>
      </c>
      <c r="D285" s="226" t="s">
        <v>156</v>
      </c>
      <c r="E285" s="227" t="s">
        <v>1706</v>
      </c>
      <c r="F285" s="228" t="s">
        <v>1707</v>
      </c>
      <c r="G285" s="229" t="s">
        <v>262</v>
      </c>
      <c r="H285" s="230">
        <v>16</v>
      </c>
      <c r="I285" s="231"/>
      <c r="J285" s="230">
        <f>ROUND(I285*H285,3)</f>
        <v>0</v>
      </c>
      <c r="K285" s="232"/>
      <c r="L285" s="41"/>
      <c r="M285" s="233" t="s">
        <v>1</v>
      </c>
      <c r="N285" s="234" t="s">
        <v>37</v>
      </c>
      <c r="O285" s="94"/>
      <c r="P285" s="235">
        <f>O285*H285</f>
        <v>0</v>
      </c>
      <c r="Q285" s="235">
        <v>0</v>
      </c>
      <c r="R285" s="235">
        <f>Q285*H285</f>
        <v>0</v>
      </c>
      <c r="S285" s="235">
        <v>0</v>
      </c>
      <c r="T285" s="236">
        <f>S285*H285</f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237" t="s">
        <v>184</v>
      </c>
      <c r="AT285" s="237" t="s">
        <v>156</v>
      </c>
      <c r="AU285" s="237" t="s">
        <v>79</v>
      </c>
      <c r="AY285" s="14" t="s">
        <v>154</v>
      </c>
      <c r="BE285" s="238">
        <f>IF(N285="základná",J285,0)</f>
        <v>0</v>
      </c>
      <c r="BF285" s="238">
        <f>IF(N285="znížená",J285,0)</f>
        <v>0</v>
      </c>
      <c r="BG285" s="238">
        <f>IF(N285="zákl. prenesená",J285,0)</f>
        <v>0</v>
      </c>
      <c r="BH285" s="238">
        <f>IF(N285="zníž. prenesená",J285,0)</f>
        <v>0</v>
      </c>
      <c r="BI285" s="238">
        <f>IF(N285="nulová",J285,0)</f>
        <v>0</v>
      </c>
      <c r="BJ285" s="14" t="s">
        <v>161</v>
      </c>
      <c r="BK285" s="239">
        <f>ROUND(I285*H285,3)</f>
        <v>0</v>
      </c>
      <c r="BL285" s="14" t="s">
        <v>184</v>
      </c>
      <c r="BM285" s="237" t="s">
        <v>830</v>
      </c>
    </row>
    <row r="286" s="2" customFormat="1" ht="16.5" customHeight="1">
      <c r="A286" s="35"/>
      <c r="B286" s="36"/>
      <c r="C286" s="240" t="s">
        <v>417</v>
      </c>
      <c r="D286" s="240" t="s">
        <v>195</v>
      </c>
      <c r="E286" s="241" t="s">
        <v>1708</v>
      </c>
      <c r="F286" s="242" t="s">
        <v>1709</v>
      </c>
      <c r="G286" s="243" t="s">
        <v>262</v>
      </c>
      <c r="H286" s="244">
        <v>8</v>
      </c>
      <c r="I286" s="245"/>
      <c r="J286" s="244">
        <f>ROUND(I286*H286,3)</f>
        <v>0</v>
      </c>
      <c r="K286" s="246"/>
      <c r="L286" s="247"/>
      <c r="M286" s="248" t="s">
        <v>1</v>
      </c>
      <c r="N286" s="249" t="s">
        <v>37</v>
      </c>
      <c r="O286" s="94"/>
      <c r="P286" s="235">
        <f>O286*H286</f>
        <v>0</v>
      </c>
      <c r="Q286" s="235">
        <v>0</v>
      </c>
      <c r="R286" s="235">
        <f>Q286*H286</f>
        <v>0</v>
      </c>
      <c r="S286" s="235">
        <v>0</v>
      </c>
      <c r="T286" s="236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237" t="s">
        <v>213</v>
      </c>
      <c r="AT286" s="237" t="s">
        <v>195</v>
      </c>
      <c r="AU286" s="237" t="s">
        <v>79</v>
      </c>
      <c r="AY286" s="14" t="s">
        <v>154</v>
      </c>
      <c r="BE286" s="238">
        <f>IF(N286="základná",J286,0)</f>
        <v>0</v>
      </c>
      <c r="BF286" s="238">
        <f>IF(N286="znížená",J286,0)</f>
        <v>0</v>
      </c>
      <c r="BG286" s="238">
        <f>IF(N286="zákl. prenesená",J286,0)</f>
        <v>0</v>
      </c>
      <c r="BH286" s="238">
        <f>IF(N286="zníž. prenesená",J286,0)</f>
        <v>0</v>
      </c>
      <c r="BI286" s="238">
        <f>IF(N286="nulová",J286,0)</f>
        <v>0</v>
      </c>
      <c r="BJ286" s="14" t="s">
        <v>161</v>
      </c>
      <c r="BK286" s="239">
        <f>ROUND(I286*H286,3)</f>
        <v>0</v>
      </c>
      <c r="BL286" s="14" t="s">
        <v>184</v>
      </c>
      <c r="BM286" s="237" t="s">
        <v>833</v>
      </c>
    </row>
    <row r="287" s="2" customFormat="1" ht="16.5" customHeight="1">
      <c r="A287" s="35"/>
      <c r="B287" s="36"/>
      <c r="C287" s="240" t="s">
        <v>834</v>
      </c>
      <c r="D287" s="240" t="s">
        <v>195</v>
      </c>
      <c r="E287" s="241" t="s">
        <v>1710</v>
      </c>
      <c r="F287" s="242" t="s">
        <v>1711</v>
      </c>
      <c r="G287" s="243" t="s">
        <v>262</v>
      </c>
      <c r="H287" s="244">
        <v>8</v>
      </c>
      <c r="I287" s="245"/>
      <c r="J287" s="244">
        <f>ROUND(I287*H287,3)</f>
        <v>0</v>
      </c>
      <c r="K287" s="246"/>
      <c r="L287" s="247"/>
      <c r="M287" s="248" t="s">
        <v>1</v>
      </c>
      <c r="N287" s="249" t="s">
        <v>37</v>
      </c>
      <c r="O287" s="94"/>
      <c r="P287" s="235">
        <f>O287*H287</f>
        <v>0</v>
      </c>
      <c r="Q287" s="235">
        <v>0</v>
      </c>
      <c r="R287" s="235">
        <f>Q287*H287</f>
        <v>0</v>
      </c>
      <c r="S287" s="235">
        <v>0</v>
      </c>
      <c r="T287" s="236">
        <f>S287*H287</f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237" t="s">
        <v>213</v>
      </c>
      <c r="AT287" s="237" t="s">
        <v>195</v>
      </c>
      <c r="AU287" s="237" t="s">
        <v>79</v>
      </c>
      <c r="AY287" s="14" t="s">
        <v>154</v>
      </c>
      <c r="BE287" s="238">
        <f>IF(N287="základná",J287,0)</f>
        <v>0</v>
      </c>
      <c r="BF287" s="238">
        <f>IF(N287="znížená",J287,0)</f>
        <v>0</v>
      </c>
      <c r="BG287" s="238">
        <f>IF(N287="zákl. prenesená",J287,0)</f>
        <v>0</v>
      </c>
      <c r="BH287" s="238">
        <f>IF(N287="zníž. prenesená",J287,0)</f>
        <v>0</v>
      </c>
      <c r="BI287" s="238">
        <f>IF(N287="nulová",J287,0)</f>
        <v>0</v>
      </c>
      <c r="BJ287" s="14" t="s">
        <v>161</v>
      </c>
      <c r="BK287" s="239">
        <f>ROUND(I287*H287,3)</f>
        <v>0</v>
      </c>
      <c r="BL287" s="14" t="s">
        <v>184</v>
      </c>
      <c r="BM287" s="237" t="s">
        <v>837</v>
      </c>
    </row>
    <row r="288" s="2" customFormat="1" ht="24.15" customHeight="1">
      <c r="A288" s="35"/>
      <c r="B288" s="36"/>
      <c r="C288" s="226" t="s">
        <v>421</v>
      </c>
      <c r="D288" s="226" t="s">
        <v>156</v>
      </c>
      <c r="E288" s="227" t="s">
        <v>1712</v>
      </c>
      <c r="F288" s="228" t="s">
        <v>1713</v>
      </c>
      <c r="G288" s="229" t="s">
        <v>262</v>
      </c>
      <c r="H288" s="230">
        <v>8</v>
      </c>
      <c r="I288" s="231"/>
      <c r="J288" s="230">
        <f>ROUND(I288*H288,3)</f>
        <v>0</v>
      </c>
      <c r="K288" s="232"/>
      <c r="L288" s="41"/>
      <c r="M288" s="233" t="s">
        <v>1</v>
      </c>
      <c r="N288" s="234" t="s">
        <v>37</v>
      </c>
      <c r="O288" s="94"/>
      <c r="P288" s="235">
        <f>O288*H288</f>
        <v>0</v>
      </c>
      <c r="Q288" s="235">
        <v>0</v>
      </c>
      <c r="R288" s="235">
        <f>Q288*H288</f>
        <v>0</v>
      </c>
      <c r="S288" s="235">
        <v>0</v>
      </c>
      <c r="T288" s="236">
        <f>S288*H288</f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237" t="s">
        <v>184</v>
      </c>
      <c r="AT288" s="237" t="s">
        <v>156</v>
      </c>
      <c r="AU288" s="237" t="s">
        <v>79</v>
      </c>
      <c r="AY288" s="14" t="s">
        <v>154</v>
      </c>
      <c r="BE288" s="238">
        <f>IF(N288="základná",J288,0)</f>
        <v>0</v>
      </c>
      <c r="BF288" s="238">
        <f>IF(N288="znížená",J288,0)</f>
        <v>0</v>
      </c>
      <c r="BG288" s="238">
        <f>IF(N288="zákl. prenesená",J288,0)</f>
        <v>0</v>
      </c>
      <c r="BH288" s="238">
        <f>IF(N288="zníž. prenesená",J288,0)</f>
        <v>0</v>
      </c>
      <c r="BI288" s="238">
        <f>IF(N288="nulová",J288,0)</f>
        <v>0</v>
      </c>
      <c r="BJ288" s="14" t="s">
        <v>161</v>
      </c>
      <c r="BK288" s="239">
        <f>ROUND(I288*H288,3)</f>
        <v>0</v>
      </c>
      <c r="BL288" s="14" t="s">
        <v>184</v>
      </c>
      <c r="BM288" s="237" t="s">
        <v>840</v>
      </c>
    </row>
    <row r="289" s="2" customFormat="1" ht="24.15" customHeight="1">
      <c r="A289" s="35"/>
      <c r="B289" s="36"/>
      <c r="C289" s="240" t="s">
        <v>841</v>
      </c>
      <c r="D289" s="240" t="s">
        <v>195</v>
      </c>
      <c r="E289" s="241" t="s">
        <v>1714</v>
      </c>
      <c r="F289" s="242" t="s">
        <v>1715</v>
      </c>
      <c r="G289" s="243" t="s">
        <v>262</v>
      </c>
      <c r="H289" s="244">
        <v>8</v>
      </c>
      <c r="I289" s="245"/>
      <c r="J289" s="244">
        <f>ROUND(I289*H289,3)</f>
        <v>0</v>
      </c>
      <c r="K289" s="246"/>
      <c r="L289" s="247"/>
      <c r="M289" s="248" t="s">
        <v>1</v>
      </c>
      <c r="N289" s="249" t="s">
        <v>37</v>
      </c>
      <c r="O289" s="94"/>
      <c r="P289" s="235">
        <f>O289*H289</f>
        <v>0</v>
      </c>
      <c r="Q289" s="235">
        <v>0</v>
      </c>
      <c r="R289" s="235">
        <f>Q289*H289</f>
        <v>0</v>
      </c>
      <c r="S289" s="235">
        <v>0</v>
      </c>
      <c r="T289" s="236">
        <f>S289*H289</f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237" t="s">
        <v>213</v>
      </c>
      <c r="AT289" s="237" t="s">
        <v>195</v>
      </c>
      <c r="AU289" s="237" t="s">
        <v>79</v>
      </c>
      <c r="AY289" s="14" t="s">
        <v>154</v>
      </c>
      <c r="BE289" s="238">
        <f>IF(N289="základná",J289,0)</f>
        <v>0</v>
      </c>
      <c r="BF289" s="238">
        <f>IF(N289="znížená",J289,0)</f>
        <v>0</v>
      </c>
      <c r="BG289" s="238">
        <f>IF(N289="zákl. prenesená",J289,0)</f>
        <v>0</v>
      </c>
      <c r="BH289" s="238">
        <f>IF(N289="zníž. prenesená",J289,0)</f>
        <v>0</v>
      </c>
      <c r="BI289" s="238">
        <f>IF(N289="nulová",J289,0)</f>
        <v>0</v>
      </c>
      <c r="BJ289" s="14" t="s">
        <v>161</v>
      </c>
      <c r="BK289" s="239">
        <f>ROUND(I289*H289,3)</f>
        <v>0</v>
      </c>
      <c r="BL289" s="14" t="s">
        <v>184</v>
      </c>
      <c r="BM289" s="237" t="s">
        <v>844</v>
      </c>
    </row>
    <row r="290" s="2" customFormat="1" ht="24.15" customHeight="1">
      <c r="A290" s="35"/>
      <c r="B290" s="36"/>
      <c r="C290" s="226" t="s">
        <v>426</v>
      </c>
      <c r="D290" s="226" t="s">
        <v>156</v>
      </c>
      <c r="E290" s="227" t="s">
        <v>1716</v>
      </c>
      <c r="F290" s="228" t="s">
        <v>1717</v>
      </c>
      <c r="G290" s="229" t="s">
        <v>262</v>
      </c>
      <c r="H290" s="230">
        <v>2</v>
      </c>
      <c r="I290" s="231"/>
      <c r="J290" s="230">
        <f>ROUND(I290*H290,3)</f>
        <v>0</v>
      </c>
      <c r="K290" s="232"/>
      <c r="L290" s="41"/>
      <c r="M290" s="233" t="s">
        <v>1</v>
      </c>
      <c r="N290" s="234" t="s">
        <v>37</v>
      </c>
      <c r="O290" s="94"/>
      <c r="P290" s="235">
        <f>O290*H290</f>
        <v>0</v>
      </c>
      <c r="Q290" s="235">
        <v>0</v>
      </c>
      <c r="R290" s="235">
        <f>Q290*H290</f>
        <v>0</v>
      </c>
      <c r="S290" s="235">
        <v>0</v>
      </c>
      <c r="T290" s="236">
        <f>S290*H290</f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237" t="s">
        <v>184</v>
      </c>
      <c r="AT290" s="237" t="s">
        <v>156</v>
      </c>
      <c r="AU290" s="237" t="s">
        <v>79</v>
      </c>
      <c r="AY290" s="14" t="s">
        <v>154</v>
      </c>
      <c r="BE290" s="238">
        <f>IF(N290="základná",J290,0)</f>
        <v>0</v>
      </c>
      <c r="BF290" s="238">
        <f>IF(N290="znížená",J290,0)</f>
        <v>0</v>
      </c>
      <c r="BG290" s="238">
        <f>IF(N290="zákl. prenesená",J290,0)</f>
        <v>0</v>
      </c>
      <c r="BH290" s="238">
        <f>IF(N290="zníž. prenesená",J290,0)</f>
        <v>0</v>
      </c>
      <c r="BI290" s="238">
        <f>IF(N290="nulová",J290,0)</f>
        <v>0</v>
      </c>
      <c r="BJ290" s="14" t="s">
        <v>161</v>
      </c>
      <c r="BK290" s="239">
        <f>ROUND(I290*H290,3)</f>
        <v>0</v>
      </c>
      <c r="BL290" s="14" t="s">
        <v>184</v>
      </c>
      <c r="BM290" s="237" t="s">
        <v>847</v>
      </c>
    </row>
    <row r="291" s="2" customFormat="1" ht="24.15" customHeight="1">
      <c r="A291" s="35"/>
      <c r="B291" s="36"/>
      <c r="C291" s="240" t="s">
        <v>848</v>
      </c>
      <c r="D291" s="240" t="s">
        <v>195</v>
      </c>
      <c r="E291" s="241" t="s">
        <v>1718</v>
      </c>
      <c r="F291" s="242" t="s">
        <v>1719</v>
      </c>
      <c r="G291" s="243" t="s">
        <v>262</v>
      </c>
      <c r="H291" s="244">
        <v>2</v>
      </c>
      <c r="I291" s="245"/>
      <c r="J291" s="244">
        <f>ROUND(I291*H291,3)</f>
        <v>0</v>
      </c>
      <c r="K291" s="246"/>
      <c r="L291" s="247"/>
      <c r="M291" s="248" t="s">
        <v>1</v>
      </c>
      <c r="N291" s="249" t="s">
        <v>37</v>
      </c>
      <c r="O291" s="94"/>
      <c r="P291" s="235">
        <f>O291*H291</f>
        <v>0</v>
      </c>
      <c r="Q291" s="235">
        <v>0</v>
      </c>
      <c r="R291" s="235">
        <f>Q291*H291</f>
        <v>0</v>
      </c>
      <c r="S291" s="235">
        <v>0</v>
      </c>
      <c r="T291" s="236">
        <f>S291*H291</f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237" t="s">
        <v>213</v>
      </c>
      <c r="AT291" s="237" t="s">
        <v>195</v>
      </c>
      <c r="AU291" s="237" t="s">
        <v>79</v>
      </c>
      <c r="AY291" s="14" t="s">
        <v>154</v>
      </c>
      <c r="BE291" s="238">
        <f>IF(N291="základná",J291,0)</f>
        <v>0</v>
      </c>
      <c r="BF291" s="238">
        <f>IF(N291="znížená",J291,0)</f>
        <v>0</v>
      </c>
      <c r="BG291" s="238">
        <f>IF(N291="zákl. prenesená",J291,0)</f>
        <v>0</v>
      </c>
      <c r="BH291" s="238">
        <f>IF(N291="zníž. prenesená",J291,0)</f>
        <v>0</v>
      </c>
      <c r="BI291" s="238">
        <f>IF(N291="nulová",J291,0)</f>
        <v>0</v>
      </c>
      <c r="BJ291" s="14" t="s">
        <v>161</v>
      </c>
      <c r="BK291" s="239">
        <f>ROUND(I291*H291,3)</f>
        <v>0</v>
      </c>
      <c r="BL291" s="14" t="s">
        <v>184</v>
      </c>
      <c r="BM291" s="237" t="s">
        <v>851</v>
      </c>
    </row>
    <row r="292" s="2" customFormat="1" ht="33" customHeight="1">
      <c r="A292" s="35"/>
      <c r="B292" s="36"/>
      <c r="C292" s="226" t="s">
        <v>430</v>
      </c>
      <c r="D292" s="226" t="s">
        <v>156</v>
      </c>
      <c r="E292" s="227" t="s">
        <v>1720</v>
      </c>
      <c r="F292" s="228" t="s">
        <v>1721</v>
      </c>
      <c r="G292" s="229" t="s">
        <v>1665</v>
      </c>
      <c r="H292" s="230">
        <v>2</v>
      </c>
      <c r="I292" s="231"/>
      <c r="J292" s="230">
        <f>ROUND(I292*H292,3)</f>
        <v>0</v>
      </c>
      <c r="K292" s="232"/>
      <c r="L292" s="41"/>
      <c r="M292" s="233" t="s">
        <v>1</v>
      </c>
      <c r="N292" s="234" t="s">
        <v>37</v>
      </c>
      <c r="O292" s="94"/>
      <c r="P292" s="235">
        <f>O292*H292</f>
        <v>0</v>
      </c>
      <c r="Q292" s="235">
        <v>0</v>
      </c>
      <c r="R292" s="235">
        <f>Q292*H292</f>
        <v>0</v>
      </c>
      <c r="S292" s="235">
        <v>0</v>
      </c>
      <c r="T292" s="236">
        <f>S292*H292</f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237" t="s">
        <v>184</v>
      </c>
      <c r="AT292" s="237" t="s">
        <v>156</v>
      </c>
      <c r="AU292" s="237" t="s">
        <v>79</v>
      </c>
      <c r="AY292" s="14" t="s">
        <v>154</v>
      </c>
      <c r="BE292" s="238">
        <f>IF(N292="základná",J292,0)</f>
        <v>0</v>
      </c>
      <c r="BF292" s="238">
        <f>IF(N292="znížená",J292,0)</f>
        <v>0</v>
      </c>
      <c r="BG292" s="238">
        <f>IF(N292="zákl. prenesená",J292,0)</f>
        <v>0</v>
      </c>
      <c r="BH292" s="238">
        <f>IF(N292="zníž. prenesená",J292,0)</f>
        <v>0</v>
      </c>
      <c r="BI292" s="238">
        <f>IF(N292="nulová",J292,0)</f>
        <v>0</v>
      </c>
      <c r="BJ292" s="14" t="s">
        <v>161</v>
      </c>
      <c r="BK292" s="239">
        <f>ROUND(I292*H292,3)</f>
        <v>0</v>
      </c>
      <c r="BL292" s="14" t="s">
        <v>184</v>
      </c>
      <c r="BM292" s="237" t="s">
        <v>854</v>
      </c>
    </row>
    <row r="293" s="2" customFormat="1" ht="24.15" customHeight="1">
      <c r="A293" s="35"/>
      <c r="B293" s="36"/>
      <c r="C293" s="226" t="s">
        <v>855</v>
      </c>
      <c r="D293" s="226" t="s">
        <v>156</v>
      </c>
      <c r="E293" s="227" t="s">
        <v>1722</v>
      </c>
      <c r="F293" s="228" t="s">
        <v>1723</v>
      </c>
      <c r="G293" s="229" t="s">
        <v>262</v>
      </c>
      <c r="H293" s="230">
        <v>2</v>
      </c>
      <c r="I293" s="231"/>
      <c r="J293" s="230">
        <f>ROUND(I293*H293,3)</f>
        <v>0</v>
      </c>
      <c r="K293" s="232"/>
      <c r="L293" s="41"/>
      <c r="M293" s="233" t="s">
        <v>1</v>
      </c>
      <c r="N293" s="234" t="s">
        <v>37</v>
      </c>
      <c r="O293" s="94"/>
      <c r="P293" s="235">
        <f>O293*H293</f>
        <v>0</v>
      </c>
      <c r="Q293" s="235">
        <v>0</v>
      </c>
      <c r="R293" s="235">
        <f>Q293*H293</f>
        <v>0</v>
      </c>
      <c r="S293" s="235">
        <v>0</v>
      </c>
      <c r="T293" s="236">
        <f>S293*H293</f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237" t="s">
        <v>184</v>
      </c>
      <c r="AT293" s="237" t="s">
        <v>156</v>
      </c>
      <c r="AU293" s="237" t="s">
        <v>79</v>
      </c>
      <c r="AY293" s="14" t="s">
        <v>154</v>
      </c>
      <c r="BE293" s="238">
        <f>IF(N293="základná",J293,0)</f>
        <v>0</v>
      </c>
      <c r="BF293" s="238">
        <f>IF(N293="znížená",J293,0)</f>
        <v>0</v>
      </c>
      <c r="BG293" s="238">
        <f>IF(N293="zákl. prenesená",J293,0)</f>
        <v>0</v>
      </c>
      <c r="BH293" s="238">
        <f>IF(N293="zníž. prenesená",J293,0)</f>
        <v>0</v>
      </c>
      <c r="BI293" s="238">
        <f>IF(N293="nulová",J293,0)</f>
        <v>0</v>
      </c>
      <c r="BJ293" s="14" t="s">
        <v>161</v>
      </c>
      <c r="BK293" s="239">
        <f>ROUND(I293*H293,3)</f>
        <v>0</v>
      </c>
      <c r="BL293" s="14" t="s">
        <v>184</v>
      </c>
      <c r="BM293" s="237" t="s">
        <v>858</v>
      </c>
    </row>
    <row r="294" s="2" customFormat="1" ht="16.5" customHeight="1">
      <c r="A294" s="35"/>
      <c r="B294" s="36"/>
      <c r="C294" s="240" t="s">
        <v>433</v>
      </c>
      <c r="D294" s="240" t="s">
        <v>195</v>
      </c>
      <c r="E294" s="241" t="s">
        <v>1724</v>
      </c>
      <c r="F294" s="242" t="s">
        <v>1725</v>
      </c>
      <c r="G294" s="243" t="s">
        <v>262</v>
      </c>
      <c r="H294" s="244">
        <v>2</v>
      </c>
      <c r="I294" s="245"/>
      <c r="J294" s="244">
        <f>ROUND(I294*H294,3)</f>
        <v>0</v>
      </c>
      <c r="K294" s="246"/>
      <c r="L294" s="247"/>
      <c r="M294" s="248" t="s">
        <v>1</v>
      </c>
      <c r="N294" s="249" t="s">
        <v>37</v>
      </c>
      <c r="O294" s="94"/>
      <c r="P294" s="235">
        <f>O294*H294</f>
        <v>0</v>
      </c>
      <c r="Q294" s="235">
        <v>0</v>
      </c>
      <c r="R294" s="235">
        <f>Q294*H294</f>
        <v>0</v>
      </c>
      <c r="S294" s="235">
        <v>0</v>
      </c>
      <c r="T294" s="236">
        <f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237" t="s">
        <v>213</v>
      </c>
      <c r="AT294" s="237" t="s">
        <v>195</v>
      </c>
      <c r="AU294" s="237" t="s">
        <v>79</v>
      </c>
      <c r="AY294" s="14" t="s">
        <v>154</v>
      </c>
      <c r="BE294" s="238">
        <f>IF(N294="základná",J294,0)</f>
        <v>0</v>
      </c>
      <c r="BF294" s="238">
        <f>IF(N294="znížená",J294,0)</f>
        <v>0</v>
      </c>
      <c r="BG294" s="238">
        <f>IF(N294="zákl. prenesená",J294,0)</f>
        <v>0</v>
      </c>
      <c r="BH294" s="238">
        <f>IF(N294="zníž. prenesená",J294,0)</f>
        <v>0</v>
      </c>
      <c r="BI294" s="238">
        <f>IF(N294="nulová",J294,0)</f>
        <v>0</v>
      </c>
      <c r="BJ294" s="14" t="s">
        <v>161</v>
      </c>
      <c r="BK294" s="239">
        <f>ROUND(I294*H294,3)</f>
        <v>0</v>
      </c>
      <c r="BL294" s="14" t="s">
        <v>184</v>
      </c>
      <c r="BM294" s="237" t="s">
        <v>861</v>
      </c>
    </row>
    <row r="295" s="2" customFormat="1" ht="21.75" customHeight="1">
      <c r="A295" s="35"/>
      <c r="B295" s="36"/>
      <c r="C295" s="226" t="s">
        <v>862</v>
      </c>
      <c r="D295" s="226" t="s">
        <v>156</v>
      </c>
      <c r="E295" s="227" t="s">
        <v>1726</v>
      </c>
      <c r="F295" s="228" t="s">
        <v>1727</v>
      </c>
      <c r="G295" s="229" t="s">
        <v>262</v>
      </c>
      <c r="H295" s="230">
        <v>96</v>
      </c>
      <c r="I295" s="231"/>
      <c r="J295" s="230">
        <f>ROUND(I295*H295,3)</f>
        <v>0</v>
      </c>
      <c r="K295" s="232"/>
      <c r="L295" s="41"/>
      <c r="M295" s="233" t="s">
        <v>1</v>
      </c>
      <c r="N295" s="234" t="s">
        <v>37</v>
      </c>
      <c r="O295" s="94"/>
      <c r="P295" s="235">
        <f>O295*H295</f>
        <v>0</v>
      </c>
      <c r="Q295" s="235">
        <v>0</v>
      </c>
      <c r="R295" s="235">
        <f>Q295*H295</f>
        <v>0</v>
      </c>
      <c r="S295" s="235">
        <v>0</v>
      </c>
      <c r="T295" s="236">
        <f>S295*H295</f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237" t="s">
        <v>184</v>
      </c>
      <c r="AT295" s="237" t="s">
        <v>156</v>
      </c>
      <c r="AU295" s="237" t="s">
        <v>79</v>
      </c>
      <c r="AY295" s="14" t="s">
        <v>154</v>
      </c>
      <c r="BE295" s="238">
        <f>IF(N295="základná",J295,0)</f>
        <v>0</v>
      </c>
      <c r="BF295" s="238">
        <f>IF(N295="znížená",J295,0)</f>
        <v>0</v>
      </c>
      <c r="BG295" s="238">
        <f>IF(N295="zákl. prenesená",J295,0)</f>
        <v>0</v>
      </c>
      <c r="BH295" s="238">
        <f>IF(N295="zníž. prenesená",J295,0)</f>
        <v>0</v>
      </c>
      <c r="BI295" s="238">
        <f>IF(N295="nulová",J295,0)</f>
        <v>0</v>
      </c>
      <c r="BJ295" s="14" t="s">
        <v>161</v>
      </c>
      <c r="BK295" s="239">
        <f>ROUND(I295*H295,3)</f>
        <v>0</v>
      </c>
      <c r="BL295" s="14" t="s">
        <v>184</v>
      </c>
      <c r="BM295" s="237" t="s">
        <v>865</v>
      </c>
    </row>
    <row r="296" s="2" customFormat="1" ht="21.75" customHeight="1">
      <c r="A296" s="35"/>
      <c r="B296" s="36"/>
      <c r="C296" s="240" t="s">
        <v>437</v>
      </c>
      <c r="D296" s="240" t="s">
        <v>195</v>
      </c>
      <c r="E296" s="241" t="s">
        <v>1728</v>
      </c>
      <c r="F296" s="242" t="s">
        <v>1729</v>
      </c>
      <c r="G296" s="243" t="s">
        <v>262</v>
      </c>
      <c r="H296" s="244">
        <v>96</v>
      </c>
      <c r="I296" s="245"/>
      <c r="J296" s="244">
        <f>ROUND(I296*H296,3)</f>
        <v>0</v>
      </c>
      <c r="K296" s="246"/>
      <c r="L296" s="247"/>
      <c r="M296" s="248" t="s">
        <v>1</v>
      </c>
      <c r="N296" s="249" t="s">
        <v>37</v>
      </c>
      <c r="O296" s="94"/>
      <c r="P296" s="235">
        <f>O296*H296</f>
        <v>0</v>
      </c>
      <c r="Q296" s="235">
        <v>0</v>
      </c>
      <c r="R296" s="235">
        <f>Q296*H296</f>
        <v>0</v>
      </c>
      <c r="S296" s="235">
        <v>0</v>
      </c>
      <c r="T296" s="236">
        <f>S296*H296</f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237" t="s">
        <v>213</v>
      </c>
      <c r="AT296" s="237" t="s">
        <v>195</v>
      </c>
      <c r="AU296" s="237" t="s">
        <v>79</v>
      </c>
      <c r="AY296" s="14" t="s">
        <v>154</v>
      </c>
      <c r="BE296" s="238">
        <f>IF(N296="základná",J296,0)</f>
        <v>0</v>
      </c>
      <c r="BF296" s="238">
        <f>IF(N296="znížená",J296,0)</f>
        <v>0</v>
      </c>
      <c r="BG296" s="238">
        <f>IF(N296="zákl. prenesená",J296,0)</f>
        <v>0</v>
      </c>
      <c r="BH296" s="238">
        <f>IF(N296="zníž. prenesená",J296,0)</f>
        <v>0</v>
      </c>
      <c r="BI296" s="238">
        <f>IF(N296="nulová",J296,0)</f>
        <v>0</v>
      </c>
      <c r="BJ296" s="14" t="s">
        <v>161</v>
      </c>
      <c r="BK296" s="239">
        <f>ROUND(I296*H296,3)</f>
        <v>0</v>
      </c>
      <c r="BL296" s="14" t="s">
        <v>184</v>
      </c>
      <c r="BM296" s="237" t="s">
        <v>868</v>
      </c>
    </row>
    <row r="297" s="2" customFormat="1" ht="24.15" customHeight="1">
      <c r="A297" s="35"/>
      <c r="B297" s="36"/>
      <c r="C297" s="226" t="s">
        <v>869</v>
      </c>
      <c r="D297" s="226" t="s">
        <v>156</v>
      </c>
      <c r="E297" s="227" t="s">
        <v>1730</v>
      </c>
      <c r="F297" s="228" t="s">
        <v>1731</v>
      </c>
      <c r="G297" s="229" t="s">
        <v>1665</v>
      </c>
      <c r="H297" s="230">
        <v>11</v>
      </c>
      <c r="I297" s="231"/>
      <c r="J297" s="230">
        <f>ROUND(I297*H297,3)</f>
        <v>0</v>
      </c>
      <c r="K297" s="232"/>
      <c r="L297" s="41"/>
      <c r="M297" s="233" t="s">
        <v>1</v>
      </c>
      <c r="N297" s="234" t="s">
        <v>37</v>
      </c>
      <c r="O297" s="94"/>
      <c r="P297" s="235">
        <f>O297*H297</f>
        <v>0</v>
      </c>
      <c r="Q297" s="235">
        <v>0</v>
      </c>
      <c r="R297" s="235">
        <f>Q297*H297</f>
        <v>0</v>
      </c>
      <c r="S297" s="235">
        <v>0</v>
      </c>
      <c r="T297" s="236">
        <f>S297*H297</f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237" t="s">
        <v>184</v>
      </c>
      <c r="AT297" s="237" t="s">
        <v>156</v>
      </c>
      <c r="AU297" s="237" t="s">
        <v>79</v>
      </c>
      <c r="AY297" s="14" t="s">
        <v>154</v>
      </c>
      <c r="BE297" s="238">
        <f>IF(N297="základná",J297,0)</f>
        <v>0</v>
      </c>
      <c r="BF297" s="238">
        <f>IF(N297="znížená",J297,0)</f>
        <v>0</v>
      </c>
      <c r="BG297" s="238">
        <f>IF(N297="zákl. prenesená",J297,0)</f>
        <v>0</v>
      </c>
      <c r="BH297" s="238">
        <f>IF(N297="zníž. prenesená",J297,0)</f>
        <v>0</v>
      </c>
      <c r="BI297" s="238">
        <f>IF(N297="nulová",J297,0)</f>
        <v>0</v>
      </c>
      <c r="BJ297" s="14" t="s">
        <v>161</v>
      </c>
      <c r="BK297" s="239">
        <f>ROUND(I297*H297,3)</f>
        <v>0</v>
      </c>
      <c r="BL297" s="14" t="s">
        <v>184</v>
      </c>
      <c r="BM297" s="237" t="s">
        <v>872</v>
      </c>
    </row>
    <row r="298" s="2" customFormat="1" ht="33" customHeight="1">
      <c r="A298" s="35"/>
      <c r="B298" s="36"/>
      <c r="C298" s="226" t="s">
        <v>440</v>
      </c>
      <c r="D298" s="226" t="s">
        <v>156</v>
      </c>
      <c r="E298" s="227" t="s">
        <v>1732</v>
      </c>
      <c r="F298" s="228" t="s">
        <v>1733</v>
      </c>
      <c r="G298" s="229" t="s">
        <v>262</v>
      </c>
      <c r="H298" s="230">
        <v>37</v>
      </c>
      <c r="I298" s="231"/>
      <c r="J298" s="230">
        <f>ROUND(I298*H298,3)</f>
        <v>0</v>
      </c>
      <c r="K298" s="232"/>
      <c r="L298" s="41"/>
      <c r="M298" s="233" t="s">
        <v>1</v>
      </c>
      <c r="N298" s="234" t="s">
        <v>37</v>
      </c>
      <c r="O298" s="94"/>
      <c r="P298" s="235">
        <f>O298*H298</f>
        <v>0</v>
      </c>
      <c r="Q298" s="235">
        <v>0</v>
      </c>
      <c r="R298" s="235">
        <f>Q298*H298</f>
        <v>0</v>
      </c>
      <c r="S298" s="235">
        <v>0</v>
      </c>
      <c r="T298" s="236">
        <f>S298*H298</f>
        <v>0</v>
      </c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R298" s="237" t="s">
        <v>184</v>
      </c>
      <c r="AT298" s="237" t="s">
        <v>156</v>
      </c>
      <c r="AU298" s="237" t="s">
        <v>79</v>
      </c>
      <c r="AY298" s="14" t="s">
        <v>154</v>
      </c>
      <c r="BE298" s="238">
        <f>IF(N298="základná",J298,0)</f>
        <v>0</v>
      </c>
      <c r="BF298" s="238">
        <f>IF(N298="znížená",J298,0)</f>
        <v>0</v>
      </c>
      <c r="BG298" s="238">
        <f>IF(N298="zákl. prenesená",J298,0)</f>
        <v>0</v>
      </c>
      <c r="BH298" s="238">
        <f>IF(N298="zníž. prenesená",J298,0)</f>
        <v>0</v>
      </c>
      <c r="BI298" s="238">
        <f>IF(N298="nulová",J298,0)</f>
        <v>0</v>
      </c>
      <c r="BJ298" s="14" t="s">
        <v>161</v>
      </c>
      <c r="BK298" s="239">
        <f>ROUND(I298*H298,3)</f>
        <v>0</v>
      </c>
      <c r="BL298" s="14" t="s">
        <v>184</v>
      </c>
      <c r="BM298" s="237" t="s">
        <v>875</v>
      </c>
    </row>
    <row r="299" s="2" customFormat="1" ht="16.5" customHeight="1">
      <c r="A299" s="35"/>
      <c r="B299" s="36"/>
      <c r="C299" s="240" t="s">
        <v>876</v>
      </c>
      <c r="D299" s="240" t="s">
        <v>195</v>
      </c>
      <c r="E299" s="241" t="s">
        <v>1734</v>
      </c>
      <c r="F299" s="242" t="s">
        <v>1735</v>
      </c>
      <c r="G299" s="243" t="s">
        <v>262</v>
      </c>
      <c r="H299" s="244">
        <v>27</v>
      </c>
      <c r="I299" s="245"/>
      <c r="J299" s="244">
        <f>ROUND(I299*H299,3)</f>
        <v>0</v>
      </c>
      <c r="K299" s="246"/>
      <c r="L299" s="247"/>
      <c r="M299" s="248" t="s">
        <v>1</v>
      </c>
      <c r="N299" s="249" t="s">
        <v>37</v>
      </c>
      <c r="O299" s="94"/>
      <c r="P299" s="235">
        <f>O299*H299</f>
        <v>0</v>
      </c>
      <c r="Q299" s="235">
        <v>0</v>
      </c>
      <c r="R299" s="235">
        <f>Q299*H299</f>
        <v>0</v>
      </c>
      <c r="S299" s="235">
        <v>0</v>
      </c>
      <c r="T299" s="236">
        <f>S299*H299</f>
        <v>0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237" t="s">
        <v>213</v>
      </c>
      <c r="AT299" s="237" t="s">
        <v>195</v>
      </c>
      <c r="AU299" s="237" t="s">
        <v>79</v>
      </c>
      <c r="AY299" s="14" t="s">
        <v>154</v>
      </c>
      <c r="BE299" s="238">
        <f>IF(N299="základná",J299,0)</f>
        <v>0</v>
      </c>
      <c r="BF299" s="238">
        <f>IF(N299="znížená",J299,0)</f>
        <v>0</v>
      </c>
      <c r="BG299" s="238">
        <f>IF(N299="zákl. prenesená",J299,0)</f>
        <v>0</v>
      </c>
      <c r="BH299" s="238">
        <f>IF(N299="zníž. prenesená",J299,0)</f>
        <v>0</v>
      </c>
      <c r="BI299" s="238">
        <f>IF(N299="nulová",J299,0)</f>
        <v>0</v>
      </c>
      <c r="BJ299" s="14" t="s">
        <v>161</v>
      </c>
      <c r="BK299" s="239">
        <f>ROUND(I299*H299,3)</f>
        <v>0</v>
      </c>
      <c r="BL299" s="14" t="s">
        <v>184</v>
      </c>
      <c r="BM299" s="237" t="s">
        <v>879</v>
      </c>
    </row>
    <row r="300" s="2" customFormat="1" ht="24.15" customHeight="1">
      <c r="A300" s="35"/>
      <c r="B300" s="36"/>
      <c r="C300" s="226" t="s">
        <v>444</v>
      </c>
      <c r="D300" s="226" t="s">
        <v>156</v>
      </c>
      <c r="E300" s="227" t="s">
        <v>1736</v>
      </c>
      <c r="F300" s="228" t="s">
        <v>1737</v>
      </c>
      <c r="G300" s="229" t="s">
        <v>262</v>
      </c>
      <c r="H300" s="230">
        <v>2</v>
      </c>
      <c r="I300" s="231"/>
      <c r="J300" s="230">
        <f>ROUND(I300*H300,3)</f>
        <v>0</v>
      </c>
      <c r="K300" s="232"/>
      <c r="L300" s="41"/>
      <c r="M300" s="233" t="s">
        <v>1</v>
      </c>
      <c r="N300" s="234" t="s">
        <v>37</v>
      </c>
      <c r="O300" s="94"/>
      <c r="P300" s="235">
        <f>O300*H300</f>
        <v>0</v>
      </c>
      <c r="Q300" s="235">
        <v>0</v>
      </c>
      <c r="R300" s="235">
        <f>Q300*H300</f>
        <v>0</v>
      </c>
      <c r="S300" s="235">
        <v>0</v>
      </c>
      <c r="T300" s="236">
        <f>S300*H300</f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237" t="s">
        <v>184</v>
      </c>
      <c r="AT300" s="237" t="s">
        <v>156</v>
      </c>
      <c r="AU300" s="237" t="s">
        <v>79</v>
      </c>
      <c r="AY300" s="14" t="s">
        <v>154</v>
      </c>
      <c r="BE300" s="238">
        <f>IF(N300="základná",J300,0)</f>
        <v>0</v>
      </c>
      <c r="BF300" s="238">
        <f>IF(N300="znížená",J300,0)</f>
        <v>0</v>
      </c>
      <c r="BG300" s="238">
        <f>IF(N300="zákl. prenesená",J300,0)</f>
        <v>0</v>
      </c>
      <c r="BH300" s="238">
        <f>IF(N300="zníž. prenesená",J300,0)</f>
        <v>0</v>
      </c>
      <c r="BI300" s="238">
        <f>IF(N300="nulová",J300,0)</f>
        <v>0</v>
      </c>
      <c r="BJ300" s="14" t="s">
        <v>161</v>
      </c>
      <c r="BK300" s="239">
        <f>ROUND(I300*H300,3)</f>
        <v>0</v>
      </c>
      <c r="BL300" s="14" t="s">
        <v>184</v>
      </c>
      <c r="BM300" s="237" t="s">
        <v>882</v>
      </c>
    </row>
    <row r="301" s="2" customFormat="1" ht="24.15" customHeight="1">
      <c r="A301" s="35"/>
      <c r="B301" s="36"/>
      <c r="C301" s="226" t="s">
        <v>883</v>
      </c>
      <c r="D301" s="226" t="s">
        <v>156</v>
      </c>
      <c r="E301" s="227" t="s">
        <v>1738</v>
      </c>
      <c r="F301" s="228" t="s">
        <v>1739</v>
      </c>
      <c r="G301" s="229" t="s">
        <v>262</v>
      </c>
      <c r="H301" s="230">
        <v>10</v>
      </c>
      <c r="I301" s="231"/>
      <c r="J301" s="230">
        <f>ROUND(I301*H301,3)</f>
        <v>0</v>
      </c>
      <c r="K301" s="232"/>
      <c r="L301" s="41"/>
      <c r="M301" s="233" t="s">
        <v>1</v>
      </c>
      <c r="N301" s="234" t="s">
        <v>37</v>
      </c>
      <c r="O301" s="94"/>
      <c r="P301" s="235">
        <f>O301*H301</f>
        <v>0</v>
      </c>
      <c r="Q301" s="235">
        <v>0</v>
      </c>
      <c r="R301" s="235">
        <f>Q301*H301</f>
        <v>0</v>
      </c>
      <c r="S301" s="235">
        <v>0</v>
      </c>
      <c r="T301" s="236">
        <f>S301*H301</f>
        <v>0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237" t="s">
        <v>184</v>
      </c>
      <c r="AT301" s="237" t="s">
        <v>156</v>
      </c>
      <c r="AU301" s="237" t="s">
        <v>79</v>
      </c>
      <c r="AY301" s="14" t="s">
        <v>154</v>
      </c>
      <c r="BE301" s="238">
        <f>IF(N301="základná",J301,0)</f>
        <v>0</v>
      </c>
      <c r="BF301" s="238">
        <f>IF(N301="znížená",J301,0)</f>
        <v>0</v>
      </c>
      <c r="BG301" s="238">
        <f>IF(N301="zákl. prenesená",J301,0)</f>
        <v>0</v>
      </c>
      <c r="BH301" s="238">
        <f>IF(N301="zníž. prenesená",J301,0)</f>
        <v>0</v>
      </c>
      <c r="BI301" s="238">
        <f>IF(N301="nulová",J301,0)</f>
        <v>0</v>
      </c>
      <c r="BJ301" s="14" t="s">
        <v>161</v>
      </c>
      <c r="BK301" s="239">
        <f>ROUND(I301*H301,3)</f>
        <v>0</v>
      </c>
      <c r="BL301" s="14" t="s">
        <v>184</v>
      </c>
      <c r="BM301" s="237" t="s">
        <v>886</v>
      </c>
    </row>
    <row r="302" s="2" customFormat="1" ht="24.15" customHeight="1">
      <c r="A302" s="35"/>
      <c r="B302" s="36"/>
      <c r="C302" s="240" t="s">
        <v>449</v>
      </c>
      <c r="D302" s="240" t="s">
        <v>195</v>
      </c>
      <c r="E302" s="241" t="s">
        <v>1740</v>
      </c>
      <c r="F302" s="242" t="s">
        <v>1741</v>
      </c>
      <c r="G302" s="243" t="s">
        <v>262</v>
      </c>
      <c r="H302" s="244">
        <v>10</v>
      </c>
      <c r="I302" s="245"/>
      <c r="J302" s="244">
        <f>ROUND(I302*H302,3)</f>
        <v>0</v>
      </c>
      <c r="K302" s="246"/>
      <c r="L302" s="247"/>
      <c r="M302" s="248" t="s">
        <v>1</v>
      </c>
      <c r="N302" s="249" t="s">
        <v>37</v>
      </c>
      <c r="O302" s="94"/>
      <c r="P302" s="235">
        <f>O302*H302</f>
        <v>0</v>
      </c>
      <c r="Q302" s="235">
        <v>0</v>
      </c>
      <c r="R302" s="235">
        <f>Q302*H302</f>
        <v>0</v>
      </c>
      <c r="S302" s="235">
        <v>0</v>
      </c>
      <c r="T302" s="236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237" t="s">
        <v>213</v>
      </c>
      <c r="AT302" s="237" t="s">
        <v>195</v>
      </c>
      <c r="AU302" s="237" t="s">
        <v>79</v>
      </c>
      <c r="AY302" s="14" t="s">
        <v>154</v>
      </c>
      <c r="BE302" s="238">
        <f>IF(N302="základná",J302,0)</f>
        <v>0</v>
      </c>
      <c r="BF302" s="238">
        <f>IF(N302="znížená",J302,0)</f>
        <v>0</v>
      </c>
      <c r="BG302" s="238">
        <f>IF(N302="zákl. prenesená",J302,0)</f>
        <v>0</v>
      </c>
      <c r="BH302" s="238">
        <f>IF(N302="zníž. prenesená",J302,0)</f>
        <v>0</v>
      </c>
      <c r="BI302" s="238">
        <f>IF(N302="nulová",J302,0)</f>
        <v>0</v>
      </c>
      <c r="BJ302" s="14" t="s">
        <v>161</v>
      </c>
      <c r="BK302" s="239">
        <f>ROUND(I302*H302,3)</f>
        <v>0</v>
      </c>
      <c r="BL302" s="14" t="s">
        <v>184</v>
      </c>
      <c r="BM302" s="237" t="s">
        <v>889</v>
      </c>
    </row>
    <row r="303" s="2" customFormat="1" ht="37.8" customHeight="1">
      <c r="A303" s="35"/>
      <c r="B303" s="36"/>
      <c r="C303" s="226" t="s">
        <v>890</v>
      </c>
      <c r="D303" s="226" t="s">
        <v>156</v>
      </c>
      <c r="E303" s="227" t="s">
        <v>1742</v>
      </c>
      <c r="F303" s="228" t="s">
        <v>1743</v>
      </c>
      <c r="G303" s="229" t="s">
        <v>262</v>
      </c>
      <c r="H303" s="230">
        <v>9</v>
      </c>
      <c r="I303" s="231"/>
      <c r="J303" s="230">
        <f>ROUND(I303*H303,3)</f>
        <v>0</v>
      </c>
      <c r="K303" s="232"/>
      <c r="L303" s="41"/>
      <c r="M303" s="233" t="s">
        <v>1</v>
      </c>
      <c r="N303" s="234" t="s">
        <v>37</v>
      </c>
      <c r="O303" s="94"/>
      <c r="P303" s="235">
        <f>O303*H303</f>
        <v>0</v>
      </c>
      <c r="Q303" s="235">
        <v>0</v>
      </c>
      <c r="R303" s="235">
        <f>Q303*H303</f>
        <v>0</v>
      </c>
      <c r="S303" s="235">
        <v>0</v>
      </c>
      <c r="T303" s="236">
        <f>S303*H303</f>
        <v>0</v>
      </c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R303" s="237" t="s">
        <v>184</v>
      </c>
      <c r="AT303" s="237" t="s">
        <v>156</v>
      </c>
      <c r="AU303" s="237" t="s">
        <v>79</v>
      </c>
      <c r="AY303" s="14" t="s">
        <v>154</v>
      </c>
      <c r="BE303" s="238">
        <f>IF(N303="základná",J303,0)</f>
        <v>0</v>
      </c>
      <c r="BF303" s="238">
        <f>IF(N303="znížená",J303,0)</f>
        <v>0</v>
      </c>
      <c r="BG303" s="238">
        <f>IF(N303="zákl. prenesená",J303,0)</f>
        <v>0</v>
      </c>
      <c r="BH303" s="238">
        <f>IF(N303="zníž. prenesená",J303,0)</f>
        <v>0</v>
      </c>
      <c r="BI303" s="238">
        <f>IF(N303="nulová",J303,0)</f>
        <v>0</v>
      </c>
      <c r="BJ303" s="14" t="s">
        <v>161</v>
      </c>
      <c r="BK303" s="239">
        <f>ROUND(I303*H303,3)</f>
        <v>0</v>
      </c>
      <c r="BL303" s="14" t="s">
        <v>184</v>
      </c>
      <c r="BM303" s="237" t="s">
        <v>893</v>
      </c>
    </row>
    <row r="304" s="2" customFormat="1" ht="33" customHeight="1">
      <c r="A304" s="35"/>
      <c r="B304" s="36"/>
      <c r="C304" s="226" t="s">
        <v>455</v>
      </c>
      <c r="D304" s="226" t="s">
        <v>156</v>
      </c>
      <c r="E304" s="227" t="s">
        <v>1744</v>
      </c>
      <c r="F304" s="228" t="s">
        <v>1745</v>
      </c>
      <c r="G304" s="229" t="s">
        <v>262</v>
      </c>
      <c r="H304" s="230">
        <v>8</v>
      </c>
      <c r="I304" s="231"/>
      <c r="J304" s="230">
        <f>ROUND(I304*H304,3)</f>
        <v>0</v>
      </c>
      <c r="K304" s="232"/>
      <c r="L304" s="41"/>
      <c r="M304" s="233" t="s">
        <v>1</v>
      </c>
      <c r="N304" s="234" t="s">
        <v>37</v>
      </c>
      <c r="O304" s="94"/>
      <c r="P304" s="235">
        <f>O304*H304</f>
        <v>0</v>
      </c>
      <c r="Q304" s="235">
        <v>0</v>
      </c>
      <c r="R304" s="235">
        <f>Q304*H304</f>
        <v>0</v>
      </c>
      <c r="S304" s="235">
        <v>0</v>
      </c>
      <c r="T304" s="236">
        <f>S304*H304</f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237" t="s">
        <v>184</v>
      </c>
      <c r="AT304" s="237" t="s">
        <v>156</v>
      </c>
      <c r="AU304" s="237" t="s">
        <v>79</v>
      </c>
      <c r="AY304" s="14" t="s">
        <v>154</v>
      </c>
      <c r="BE304" s="238">
        <f>IF(N304="základná",J304,0)</f>
        <v>0</v>
      </c>
      <c r="BF304" s="238">
        <f>IF(N304="znížená",J304,0)</f>
        <v>0</v>
      </c>
      <c r="BG304" s="238">
        <f>IF(N304="zákl. prenesená",J304,0)</f>
        <v>0</v>
      </c>
      <c r="BH304" s="238">
        <f>IF(N304="zníž. prenesená",J304,0)</f>
        <v>0</v>
      </c>
      <c r="BI304" s="238">
        <f>IF(N304="nulová",J304,0)</f>
        <v>0</v>
      </c>
      <c r="BJ304" s="14" t="s">
        <v>161</v>
      </c>
      <c r="BK304" s="239">
        <f>ROUND(I304*H304,3)</f>
        <v>0</v>
      </c>
      <c r="BL304" s="14" t="s">
        <v>184</v>
      </c>
      <c r="BM304" s="237" t="s">
        <v>896</v>
      </c>
    </row>
    <row r="305" s="2" customFormat="1" ht="24.15" customHeight="1">
      <c r="A305" s="35"/>
      <c r="B305" s="36"/>
      <c r="C305" s="240" t="s">
        <v>897</v>
      </c>
      <c r="D305" s="240" t="s">
        <v>195</v>
      </c>
      <c r="E305" s="241" t="s">
        <v>1746</v>
      </c>
      <c r="F305" s="242" t="s">
        <v>1747</v>
      </c>
      <c r="G305" s="243" t="s">
        <v>262</v>
      </c>
      <c r="H305" s="244">
        <v>8</v>
      </c>
      <c r="I305" s="245"/>
      <c r="J305" s="244">
        <f>ROUND(I305*H305,3)</f>
        <v>0</v>
      </c>
      <c r="K305" s="246"/>
      <c r="L305" s="247"/>
      <c r="M305" s="248" t="s">
        <v>1</v>
      </c>
      <c r="N305" s="249" t="s">
        <v>37</v>
      </c>
      <c r="O305" s="94"/>
      <c r="P305" s="235">
        <f>O305*H305</f>
        <v>0</v>
      </c>
      <c r="Q305" s="235">
        <v>0</v>
      </c>
      <c r="R305" s="235">
        <f>Q305*H305</f>
        <v>0</v>
      </c>
      <c r="S305" s="235">
        <v>0</v>
      </c>
      <c r="T305" s="236">
        <f>S305*H305</f>
        <v>0</v>
      </c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R305" s="237" t="s">
        <v>213</v>
      </c>
      <c r="AT305" s="237" t="s">
        <v>195</v>
      </c>
      <c r="AU305" s="237" t="s">
        <v>79</v>
      </c>
      <c r="AY305" s="14" t="s">
        <v>154</v>
      </c>
      <c r="BE305" s="238">
        <f>IF(N305="základná",J305,0)</f>
        <v>0</v>
      </c>
      <c r="BF305" s="238">
        <f>IF(N305="znížená",J305,0)</f>
        <v>0</v>
      </c>
      <c r="BG305" s="238">
        <f>IF(N305="zákl. prenesená",J305,0)</f>
        <v>0</v>
      </c>
      <c r="BH305" s="238">
        <f>IF(N305="zníž. prenesená",J305,0)</f>
        <v>0</v>
      </c>
      <c r="BI305" s="238">
        <f>IF(N305="nulová",J305,0)</f>
        <v>0</v>
      </c>
      <c r="BJ305" s="14" t="s">
        <v>161</v>
      </c>
      <c r="BK305" s="239">
        <f>ROUND(I305*H305,3)</f>
        <v>0</v>
      </c>
      <c r="BL305" s="14" t="s">
        <v>184</v>
      </c>
      <c r="BM305" s="237" t="s">
        <v>900</v>
      </c>
    </row>
    <row r="306" s="2" customFormat="1" ht="24.15" customHeight="1">
      <c r="A306" s="35"/>
      <c r="B306" s="36"/>
      <c r="C306" s="226" t="s">
        <v>459</v>
      </c>
      <c r="D306" s="226" t="s">
        <v>156</v>
      </c>
      <c r="E306" s="227" t="s">
        <v>1748</v>
      </c>
      <c r="F306" s="228" t="s">
        <v>1749</v>
      </c>
      <c r="G306" s="229" t="s">
        <v>708</v>
      </c>
      <c r="H306" s="231"/>
      <c r="I306" s="231"/>
      <c r="J306" s="230">
        <f>ROUND(I306*H306,3)</f>
        <v>0</v>
      </c>
      <c r="K306" s="232"/>
      <c r="L306" s="41"/>
      <c r="M306" s="233" t="s">
        <v>1</v>
      </c>
      <c r="N306" s="234" t="s">
        <v>37</v>
      </c>
      <c r="O306" s="94"/>
      <c r="P306" s="235">
        <f>O306*H306</f>
        <v>0</v>
      </c>
      <c r="Q306" s="235">
        <v>0</v>
      </c>
      <c r="R306" s="235">
        <f>Q306*H306</f>
        <v>0</v>
      </c>
      <c r="S306" s="235">
        <v>0</v>
      </c>
      <c r="T306" s="236">
        <f>S306*H306</f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237" t="s">
        <v>184</v>
      </c>
      <c r="AT306" s="237" t="s">
        <v>156</v>
      </c>
      <c r="AU306" s="237" t="s">
        <v>79</v>
      </c>
      <c r="AY306" s="14" t="s">
        <v>154</v>
      </c>
      <c r="BE306" s="238">
        <f>IF(N306="základná",J306,0)</f>
        <v>0</v>
      </c>
      <c r="BF306" s="238">
        <f>IF(N306="znížená",J306,0)</f>
        <v>0</v>
      </c>
      <c r="BG306" s="238">
        <f>IF(N306="zákl. prenesená",J306,0)</f>
        <v>0</v>
      </c>
      <c r="BH306" s="238">
        <f>IF(N306="zníž. prenesená",J306,0)</f>
        <v>0</v>
      </c>
      <c r="BI306" s="238">
        <f>IF(N306="nulová",J306,0)</f>
        <v>0</v>
      </c>
      <c r="BJ306" s="14" t="s">
        <v>161</v>
      </c>
      <c r="BK306" s="239">
        <f>ROUND(I306*H306,3)</f>
        <v>0</v>
      </c>
      <c r="BL306" s="14" t="s">
        <v>184</v>
      </c>
      <c r="BM306" s="237" t="s">
        <v>903</v>
      </c>
    </row>
    <row r="307" s="12" customFormat="1" ht="25.92" customHeight="1">
      <c r="A307" s="12"/>
      <c r="B307" s="210"/>
      <c r="C307" s="211"/>
      <c r="D307" s="212" t="s">
        <v>70</v>
      </c>
      <c r="E307" s="213" t="s">
        <v>384</v>
      </c>
      <c r="F307" s="213" t="s">
        <v>385</v>
      </c>
      <c r="G307" s="211"/>
      <c r="H307" s="211"/>
      <c r="I307" s="214"/>
      <c r="J307" s="215">
        <f>BK307</f>
        <v>0</v>
      </c>
      <c r="K307" s="211"/>
      <c r="L307" s="216"/>
      <c r="M307" s="217"/>
      <c r="N307" s="218"/>
      <c r="O307" s="218"/>
      <c r="P307" s="219">
        <f>P308+P312+P318</f>
        <v>0</v>
      </c>
      <c r="Q307" s="218"/>
      <c r="R307" s="219">
        <f>R308+R312+R318</f>
        <v>0</v>
      </c>
      <c r="S307" s="218"/>
      <c r="T307" s="220">
        <f>T308+T312+T318</f>
        <v>0</v>
      </c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R307" s="221" t="s">
        <v>161</v>
      </c>
      <c r="AT307" s="222" t="s">
        <v>70</v>
      </c>
      <c r="AU307" s="222" t="s">
        <v>71</v>
      </c>
      <c r="AY307" s="221" t="s">
        <v>154</v>
      </c>
      <c r="BK307" s="223">
        <f>BK308+BK312+BK318</f>
        <v>0</v>
      </c>
    </row>
    <row r="308" s="12" customFormat="1" ht="22.8" customHeight="1">
      <c r="A308" s="12"/>
      <c r="B308" s="210"/>
      <c r="C308" s="211"/>
      <c r="D308" s="212" t="s">
        <v>70</v>
      </c>
      <c r="E308" s="224" t="s">
        <v>1750</v>
      </c>
      <c r="F308" s="224" t="s">
        <v>1751</v>
      </c>
      <c r="G308" s="211"/>
      <c r="H308" s="211"/>
      <c r="I308" s="214"/>
      <c r="J308" s="225">
        <f>BK308</f>
        <v>0</v>
      </c>
      <c r="K308" s="211"/>
      <c r="L308" s="216"/>
      <c r="M308" s="217"/>
      <c r="N308" s="218"/>
      <c r="O308" s="218"/>
      <c r="P308" s="219">
        <f>SUM(P309:P311)</f>
        <v>0</v>
      </c>
      <c r="Q308" s="218"/>
      <c r="R308" s="219">
        <f>SUM(R309:R311)</f>
        <v>0</v>
      </c>
      <c r="S308" s="218"/>
      <c r="T308" s="220">
        <f>SUM(T309:T311)</f>
        <v>0</v>
      </c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R308" s="221" t="s">
        <v>161</v>
      </c>
      <c r="AT308" s="222" t="s">
        <v>70</v>
      </c>
      <c r="AU308" s="222" t="s">
        <v>79</v>
      </c>
      <c r="AY308" s="221" t="s">
        <v>154</v>
      </c>
      <c r="BK308" s="223">
        <f>SUM(BK309:BK311)</f>
        <v>0</v>
      </c>
    </row>
    <row r="309" s="2" customFormat="1" ht="24.15" customHeight="1">
      <c r="A309" s="35"/>
      <c r="B309" s="36"/>
      <c r="C309" s="226" t="s">
        <v>904</v>
      </c>
      <c r="D309" s="226" t="s">
        <v>156</v>
      </c>
      <c r="E309" s="227" t="s">
        <v>1752</v>
      </c>
      <c r="F309" s="228" t="s">
        <v>1753</v>
      </c>
      <c r="G309" s="229" t="s">
        <v>309</v>
      </c>
      <c r="H309" s="230">
        <v>1.05</v>
      </c>
      <c r="I309" s="231"/>
      <c r="J309" s="230">
        <f>ROUND(I309*H309,3)</f>
        <v>0</v>
      </c>
      <c r="K309" s="232"/>
      <c r="L309" s="41"/>
      <c r="M309" s="233" t="s">
        <v>1</v>
      </c>
      <c r="N309" s="234" t="s">
        <v>37</v>
      </c>
      <c r="O309" s="94"/>
      <c r="P309" s="235">
        <f>O309*H309</f>
        <v>0</v>
      </c>
      <c r="Q309" s="235">
        <v>0</v>
      </c>
      <c r="R309" s="235">
        <f>Q309*H309</f>
        <v>0</v>
      </c>
      <c r="S309" s="235">
        <v>0</v>
      </c>
      <c r="T309" s="236">
        <f>S309*H309</f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237" t="s">
        <v>184</v>
      </c>
      <c r="AT309" s="237" t="s">
        <v>156</v>
      </c>
      <c r="AU309" s="237" t="s">
        <v>161</v>
      </c>
      <c r="AY309" s="14" t="s">
        <v>154</v>
      </c>
      <c r="BE309" s="238">
        <f>IF(N309="základná",J309,0)</f>
        <v>0</v>
      </c>
      <c r="BF309" s="238">
        <f>IF(N309="znížená",J309,0)</f>
        <v>0</v>
      </c>
      <c r="BG309" s="238">
        <f>IF(N309="zákl. prenesená",J309,0)</f>
        <v>0</v>
      </c>
      <c r="BH309" s="238">
        <f>IF(N309="zníž. prenesená",J309,0)</f>
        <v>0</v>
      </c>
      <c r="BI309" s="238">
        <f>IF(N309="nulová",J309,0)</f>
        <v>0</v>
      </c>
      <c r="BJ309" s="14" t="s">
        <v>161</v>
      </c>
      <c r="BK309" s="239">
        <f>ROUND(I309*H309,3)</f>
        <v>0</v>
      </c>
      <c r="BL309" s="14" t="s">
        <v>184</v>
      </c>
      <c r="BM309" s="237" t="s">
        <v>907</v>
      </c>
    </row>
    <row r="310" s="2" customFormat="1" ht="16.5" customHeight="1">
      <c r="A310" s="35"/>
      <c r="B310" s="36"/>
      <c r="C310" s="240" t="s">
        <v>465</v>
      </c>
      <c r="D310" s="240" t="s">
        <v>195</v>
      </c>
      <c r="E310" s="241" t="s">
        <v>1754</v>
      </c>
      <c r="F310" s="242" t="s">
        <v>1755</v>
      </c>
      <c r="G310" s="243" t="s">
        <v>262</v>
      </c>
      <c r="H310" s="244">
        <v>10</v>
      </c>
      <c r="I310" s="245"/>
      <c r="J310" s="244">
        <f>ROUND(I310*H310,3)</f>
        <v>0</v>
      </c>
      <c r="K310" s="246"/>
      <c r="L310" s="247"/>
      <c r="M310" s="248" t="s">
        <v>1</v>
      </c>
      <c r="N310" s="249" t="s">
        <v>37</v>
      </c>
      <c r="O310" s="94"/>
      <c r="P310" s="235">
        <f>O310*H310</f>
        <v>0</v>
      </c>
      <c r="Q310" s="235">
        <v>0</v>
      </c>
      <c r="R310" s="235">
        <f>Q310*H310</f>
        <v>0</v>
      </c>
      <c r="S310" s="235">
        <v>0</v>
      </c>
      <c r="T310" s="236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237" t="s">
        <v>213</v>
      </c>
      <c r="AT310" s="237" t="s">
        <v>195</v>
      </c>
      <c r="AU310" s="237" t="s">
        <v>161</v>
      </c>
      <c r="AY310" s="14" t="s">
        <v>154</v>
      </c>
      <c r="BE310" s="238">
        <f>IF(N310="základná",J310,0)</f>
        <v>0</v>
      </c>
      <c r="BF310" s="238">
        <f>IF(N310="znížená",J310,0)</f>
        <v>0</v>
      </c>
      <c r="BG310" s="238">
        <f>IF(N310="zákl. prenesená",J310,0)</f>
        <v>0</v>
      </c>
      <c r="BH310" s="238">
        <f>IF(N310="zníž. prenesená",J310,0)</f>
        <v>0</v>
      </c>
      <c r="BI310" s="238">
        <f>IF(N310="nulová",J310,0)</f>
        <v>0</v>
      </c>
      <c r="BJ310" s="14" t="s">
        <v>161</v>
      </c>
      <c r="BK310" s="239">
        <f>ROUND(I310*H310,3)</f>
        <v>0</v>
      </c>
      <c r="BL310" s="14" t="s">
        <v>184</v>
      </c>
      <c r="BM310" s="237" t="s">
        <v>910</v>
      </c>
    </row>
    <row r="311" s="2" customFormat="1" ht="24.15" customHeight="1">
      <c r="A311" s="35"/>
      <c r="B311" s="36"/>
      <c r="C311" s="226" t="s">
        <v>911</v>
      </c>
      <c r="D311" s="226" t="s">
        <v>156</v>
      </c>
      <c r="E311" s="227" t="s">
        <v>1756</v>
      </c>
      <c r="F311" s="228" t="s">
        <v>1757</v>
      </c>
      <c r="G311" s="229" t="s">
        <v>708</v>
      </c>
      <c r="H311" s="231"/>
      <c r="I311" s="231"/>
      <c r="J311" s="230">
        <f>ROUND(I311*H311,3)</f>
        <v>0</v>
      </c>
      <c r="K311" s="232"/>
      <c r="L311" s="41"/>
      <c r="M311" s="233" t="s">
        <v>1</v>
      </c>
      <c r="N311" s="234" t="s">
        <v>37</v>
      </c>
      <c r="O311" s="94"/>
      <c r="P311" s="235">
        <f>O311*H311</f>
        <v>0</v>
      </c>
      <c r="Q311" s="235">
        <v>0</v>
      </c>
      <c r="R311" s="235">
        <f>Q311*H311</f>
        <v>0</v>
      </c>
      <c r="S311" s="235">
        <v>0</v>
      </c>
      <c r="T311" s="236">
        <f>S311*H311</f>
        <v>0</v>
      </c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R311" s="237" t="s">
        <v>184</v>
      </c>
      <c r="AT311" s="237" t="s">
        <v>156</v>
      </c>
      <c r="AU311" s="237" t="s">
        <v>161</v>
      </c>
      <c r="AY311" s="14" t="s">
        <v>154</v>
      </c>
      <c r="BE311" s="238">
        <f>IF(N311="základná",J311,0)</f>
        <v>0</v>
      </c>
      <c r="BF311" s="238">
        <f>IF(N311="znížená",J311,0)</f>
        <v>0</v>
      </c>
      <c r="BG311" s="238">
        <f>IF(N311="zákl. prenesená",J311,0)</f>
        <v>0</v>
      </c>
      <c r="BH311" s="238">
        <f>IF(N311="zníž. prenesená",J311,0)</f>
        <v>0</v>
      </c>
      <c r="BI311" s="238">
        <f>IF(N311="nulová",J311,0)</f>
        <v>0</v>
      </c>
      <c r="BJ311" s="14" t="s">
        <v>161</v>
      </c>
      <c r="BK311" s="239">
        <f>ROUND(I311*H311,3)</f>
        <v>0</v>
      </c>
      <c r="BL311" s="14" t="s">
        <v>184</v>
      </c>
      <c r="BM311" s="237" t="s">
        <v>914</v>
      </c>
    </row>
    <row r="312" s="12" customFormat="1" ht="22.8" customHeight="1">
      <c r="A312" s="12"/>
      <c r="B312" s="210"/>
      <c r="C312" s="211"/>
      <c r="D312" s="212" t="s">
        <v>70</v>
      </c>
      <c r="E312" s="224" t="s">
        <v>1758</v>
      </c>
      <c r="F312" s="224" t="s">
        <v>1759</v>
      </c>
      <c r="G312" s="211"/>
      <c r="H312" s="211"/>
      <c r="I312" s="214"/>
      <c r="J312" s="225">
        <f>BK312</f>
        <v>0</v>
      </c>
      <c r="K312" s="211"/>
      <c r="L312" s="216"/>
      <c r="M312" s="217"/>
      <c r="N312" s="218"/>
      <c r="O312" s="218"/>
      <c r="P312" s="219">
        <f>SUM(P313:P317)</f>
        <v>0</v>
      </c>
      <c r="Q312" s="218"/>
      <c r="R312" s="219">
        <f>SUM(R313:R317)</f>
        <v>0</v>
      </c>
      <c r="S312" s="218"/>
      <c r="T312" s="220">
        <f>SUM(T313:T317)</f>
        <v>0</v>
      </c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R312" s="221" t="s">
        <v>161</v>
      </c>
      <c r="AT312" s="222" t="s">
        <v>70</v>
      </c>
      <c r="AU312" s="222" t="s">
        <v>79</v>
      </c>
      <c r="AY312" s="221" t="s">
        <v>154</v>
      </c>
      <c r="BK312" s="223">
        <f>SUM(BK313:BK317)</f>
        <v>0</v>
      </c>
    </row>
    <row r="313" s="2" customFormat="1" ht="24.15" customHeight="1">
      <c r="A313" s="35"/>
      <c r="B313" s="36"/>
      <c r="C313" s="226" t="s">
        <v>470</v>
      </c>
      <c r="D313" s="226" t="s">
        <v>156</v>
      </c>
      <c r="E313" s="227" t="s">
        <v>1760</v>
      </c>
      <c r="F313" s="228" t="s">
        <v>1761</v>
      </c>
      <c r="G313" s="229" t="s">
        <v>262</v>
      </c>
      <c r="H313" s="230">
        <v>2</v>
      </c>
      <c r="I313" s="231"/>
      <c r="J313" s="230">
        <f>ROUND(I313*H313,3)</f>
        <v>0</v>
      </c>
      <c r="K313" s="232"/>
      <c r="L313" s="41"/>
      <c r="M313" s="233" t="s">
        <v>1</v>
      </c>
      <c r="N313" s="234" t="s">
        <v>37</v>
      </c>
      <c r="O313" s="94"/>
      <c r="P313" s="235">
        <f>O313*H313</f>
        <v>0</v>
      </c>
      <c r="Q313" s="235">
        <v>0</v>
      </c>
      <c r="R313" s="235">
        <f>Q313*H313</f>
        <v>0</v>
      </c>
      <c r="S313" s="235">
        <v>0</v>
      </c>
      <c r="T313" s="236">
        <f>S313*H313</f>
        <v>0</v>
      </c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R313" s="237" t="s">
        <v>184</v>
      </c>
      <c r="AT313" s="237" t="s">
        <v>156</v>
      </c>
      <c r="AU313" s="237" t="s">
        <v>161</v>
      </c>
      <c r="AY313" s="14" t="s">
        <v>154</v>
      </c>
      <c r="BE313" s="238">
        <f>IF(N313="základná",J313,0)</f>
        <v>0</v>
      </c>
      <c r="BF313" s="238">
        <f>IF(N313="znížená",J313,0)</f>
        <v>0</v>
      </c>
      <c r="BG313" s="238">
        <f>IF(N313="zákl. prenesená",J313,0)</f>
        <v>0</v>
      </c>
      <c r="BH313" s="238">
        <f>IF(N313="zníž. prenesená",J313,0)</f>
        <v>0</v>
      </c>
      <c r="BI313" s="238">
        <f>IF(N313="nulová",J313,0)</f>
        <v>0</v>
      </c>
      <c r="BJ313" s="14" t="s">
        <v>161</v>
      </c>
      <c r="BK313" s="239">
        <f>ROUND(I313*H313,3)</f>
        <v>0</v>
      </c>
      <c r="BL313" s="14" t="s">
        <v>184</v>
      </c>
      <c r="BM313" s="237" t="s">
        <v>917</v>
      </c>
    </row>
    <row r="314" s="2" customFormat="1" ht="24.15" customHeight="1">
      <c r="A314" s="35"/>
      <c r="B314" s="36"/>
      <c r="C314" s="240" t="s">
        <v>918</v>
      </c>
      <c r="D314" s="240" t="s">
        <v>195</v>
      </c>
      <c r="E314" s="241" t="s">
        <v>1762</v>
      </c>
      <c r="F314" s="242" t="s">
        <v>1763</v>
      </c>
      <c r="G314" s="243" t="s">
        <v>262</v>
      </c>
      <c r="H314" s="244">
        <v>2</v>
      </c>
      <c r="I314" s="245"/>
      <c r="J314" s="244">
        <f>ROUND(I314*H314,3)</f>
        <v>0</v>
      </c>
      <c r="K314" s="246"/>
      <c r="L314" s="247"/>
      <c r="M314" s="248" t="s">
        <v>1</v>
      </c>
      <c r="N314" s="249" t="s">
        <v>37</v>
      </c>
      <c r="O314" s="94"/>
      <c r="P314" s="235">
        <f>O314*H314</f>
        <v>0</v>
      </c>
      <c r="Q314" s="235">
        <v>0</v>
      </c>
      <c r="R314" s="235">
        <f>Q314*H314</f>
        <v>0</v>
      </c>
      <c r="S314" s="235">
        <v>0</v>
      </c>
      <c r="T314" s="236">
        <f>S314*H314</f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237" t="s">
        <v>213</v>
      </c>
      <c r="AT314" s="237" t="s">
        <v>195</v>
      </c>
      <c r="AU314" s="237" t="s">
        <v>161</v>
      </c>
      <c r="AY314" s="14" t="s">
        <v>154</v>
      </c>
      <c r="BE314" s="238">
        <f>IF(N314="základná",J314,0)</f>
        <v>0</v>
      </c>
      <c r="BF314" s="238">
        <f>IF(N314="znížená",J314,0)</f>
        <v>0</v>
      </c>
      <c r="BG314" s="238">
        <f>IF(N314="zákl. prenesená",J314,0)</f>
        <v>0</v>
      </c>
      <c r="BH314" s="238">
        <f>IF(N314="zníž. prenesená",J314,0)</f>
        <v>0</v>
      </c>
      <c r="BI314" s="238">
        <f>IF(N314="nulová",J314,0)</f>
        <v>0</v>
      </c>
      <c r="BJ314" s="14" t="s">
        <v>161</v>
      </c>
      <c r="BK314" s="239">
        <f>ROUND(I314*H314,3)</f>
        <v>0</v>
      </c>
      <c r="BL314" s="14" t="s">
        <v>184</v>
      </c>
      <c r="BM314" s="237" t="s">
        <v>921</v>
      </c>
    </row>
    <row r="315" s="2" customFormat="1" ht="24.15" customHeight="1">
      <c r="A315" s="35"/>
      <c r="B315" s="36"/>
      <c r="C315" s="226" t="s">
        <v>474</v>
      </c>
      <c r="D315" s="226" t="s">
        <v>156</v>
      </c>
      <c r="E315" s="227" t="s">
        <v>1764</v>
      </c>
      <c r="F315" s="228" t="s">
        <v>1765</v>
      </c>
      <c r="G315" s="229" t="s">
        <v>262</v>
      </c>
      <c r="H315" s="230">
        <v>1</v>
      </c>
      <c r="I315" s="231"/>
      <c r="J315" s="230">
        <f>ROUND(I315*H315,3)</f>
        <v>0</v>
      </c>
      <c r="K315" s="232"/>
      <c r="L315" s="41"/>
      <c r="M315" s="233" t="s">
        <v>1</v>
      </c>
      <c r="N315" s="234" t="s">
        <v>37</v>
      </c>
      <c r="O315" s="94"/>
      <c r="P315" s="235">
        <f>O315*H315</f>
        <v>0</v>
      </c>
      <c r="Q315" s="235">
        <v>0</v>
      </c>
      <c r="R315" s="235">
        <f>Q315*H315</f>
        <v>0</v>
      </c>
      <c r="S315" s="235">
        <v>0</v>
      </c>
      <c r="T315" s="236">
        <f>S315*H315</f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237" t="s">
        <v>184</v>
      </c>
      <c r="AT315" s="237" t="s">
        <v>156</v>
      </c>
      <c r="AU315" s="237" t="s">
        <v>161</v>
      </c>
      <c r="AY315" s="14" t="s">
        <v>154</v>
      </c>
      <c r="BE315" s="238">
        <f>IF(N315="základná",J315,0)</f>
        <v>0</v>
      </c>
      <c r="BF315" s="238">
        <f>IF(N315="znížená",J315,0)</f>
        <v>0</v>
      </c>
      <c r="BG315" s="238">
        <f>IF(N315="zákl. prenesená",J315,0)</f>
        <v>0</v>
      </c>
      <c r="BH315" s="238">
        <f>IF(N315="zníž. prenesená",J315,0)</f>
        <v>0</v>
      </c>
      <c r="BI315" s="238">
        <f>IF(N315="nulová",J315,0)</f>
        <v>0</v>
      </c>
      <c r="BJ315" s="14" t="s">
        <v>161</v>
      </c>
      <c r="BK315" s="239">
        <f>ROUND(I315*H315,3)</f>
        <v>0</v>
      </c>
      <c r="BL315" s="14" t="s">
        <v>184</v>
      </c>
      <c r="BM315" s="237" t="s">
        <v>924</v>
      </c>
    </row>
    <row r="316" s="2" customFormat="1" ht="16.5" customHeight="1">
      <c r="A316" s="35"/>
      <c r="B316" s="36"/>
      <c r="C316" s="240" t="s">
        <v>925</v>
      </c>
      <c r="D316" s="240" t="s">
        <v>195</v>
      </c>
      <c r="E316" s="241" t="s">
        <v>1766</v>
      </c>
      <c r="F316" s="242" t="s">
        <v>1767</v>
      </c>
      <c r="G316" s="243" t="s">
        <v>262</v>
      </c>
      <c r="H316" s="244">
        <v>1</v>
      </c>
      <c r="I316" s="245"/>
      <c r="J316" s="244">
        <f>ROUND(I316*H316,3)</f>
        <v>0</v>
      </c>
      <c r="K316" s="246"/>
      <c r="L316" s="247"/>
      <c r="M316" s="248" t="s">
        <v>1</v>
      </c>
      <c r="N316" s="249" t="s">
        <v>37</v>
      </c>
      <c r="O316" s="94"/>
      <c r="P316" s="235">
        <f>O316*H316</f>
        <v>0</v>
      </c>
      <c r="Q316" s="235">
        <v>0</v>
      </c>
      <c r="R316" s="235">
        <f>Q316*H316</f>
        <v>0</v>
      </c>
      <c r="S316" s="235">
        <v>0</v>
      </c>
      <c r="T316" s="236">
        <f>S316*H316</f>
        <v>0</v>
      </c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R316" s="237" t="s">
        <v>213</v>
      </c>
      <c r="AT316" s="237" t="s">
        <v>195</v>
      </c>
      <c r="AU316" s="237" t="s">
        <v>161</v>
      </c>
      <c r="AY316" s="14" t="s">
        <v>154</v>
      </c>
      <c r="BE316" s="238">
        <f>IF(N316="základná",J316,0)</f>
        <v>0</v>
      </c>
      <c r="BF316" s="238">
        <f>IF(N316="znížená",J316,0)</f>
        <v>0</v>
      </c>
      <c r="BG316" s="238">
        <f>IF(N316="zákl. prenesená",J316,0)</f>
        <v>0</v>
      </c>
      <c r="BH316" s="238">
        <f>IF(N316="zníž. prenesená",J316,0)</f>
        <v>0</v>
      </c>
      <c r="BI316" s="238">
        <f>IF(N316="nulová",J316,0)</f>
        <v>0</v>
      </c>
      <c r="BJ316" s="14" t="s">
        <v>161</v>
      </c>
      <c r="BK316" s="239">
        <f>ROUND(I316*H316,3)</f>
        <v>0</v>
      </c>
      <c r="BL316" s="14" t="s">
        <v>184</v>
      </c>
      <c r="BM316" s="237" t="s">
        <v>928</v>
      </c>
    </row>
    <row r="317" s="2" customFormat="1" ht="24.15" customHeight="1">
      <c r="A317" s="35"/>
      <c r="B317" s="36"/>
      <c r="C317" s="226" t="s">
        <v>641</v>
      </c>
      <c r="D317" s="226" t="s">
        <v>156</v>
      </c>
      <c r="E317" s="227" t="s">
        <v>1768</v>
      </c>
      <c r="F317" s="228" t="s">
        <v>1769</v>
      </c>
      <c r="G317" s="229" t="s">
        <v>708</v>
      </c>
      <c r="H317" s="231"/>
      <c r="I317" s="231"/>
      <c r="J317" s="230">
        <f>ROUND(I317*H317,3)</f>
        <v>0</v>
      </c>
      <c r="K317" s="232"/>
      <c r="L317" s="41"/>
      <c r="M317" s="233" t="s">
        <v>1</v>
      </c>
      <c r="N317" s="234" t="s">
        <v>37</v>
      </c>
      <c r="O317" s="94"/>
      <c r="P317" s="235">
        <f>O317*H317</f>
        <v>0</v>
      </c>
      <c r="Q317" s="235">
        <v>0</v>
      </c>
      <c r="R317" s="235">
        <f>Q317*H317</f>
        <v>0</v>
      </c>
      <c r="S317" s="235">
        <v>0</v>
      </c>
      <c r="T317" s="236">
        <f>S317*H317</f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237" t="s">
        <v>184</v>
      </c>
      <c r="AT317" s="237" t="s">
        <v>156</v>
      </c>
      <c r="AU317" s="237" t="s">
        <v>161</v>
      </c>
      <c r="AY317" s="14" t="s">
        <v>154</v>
      </c>
      <c r="BE317" s="238">
        <f>IF(N317="základná",J317,0)</f>
        <v>0</v>
      </c>
      <c r="BF317" s="238">
        <f>IF(N317="znížená",J317,0)</f>
        <v>0</v>
      </c>
      <c r="BG317" s="238">
        <f>IF(N317="zákl. prenesená",J317,0)</f>
        <v>0</v>
      </c>
      <c r="BH317" s="238">
        <f>IF(N317="zníž. prenesená",J317,0)</f>
        <v>0</v>
      </c>
      <c r="BI317" s="238">
        <f>IF(N317="nulová",J317,0)</f>
        <v>0</v>
      </c>
      <c r="BJ317" s="14" t="s">
        <v>161</v>
      </c>
      <c r="BK317" s="239">
        <f>ROUND(I317*H317,3)</f>
        <v>0</v>
      </c>
      <c r="BL317" s="14" t="s">
        <v>184</v>
      </c>
      <c r="BM317" s="237" t="s">
        <v>931</v>
      </c>
    </row>
    <row r="318" s="12" customFormat="1" ht="22.8" customHeight="1">
      <c r="A318" s="12"/>
      <c r="B318" s="210"/>
      <c r="C318" s="211"/>
      <c r="D318" s="212" t="s">
        <v>70</v>
      </c>
      <c r="E318" s="224" t="s">
        <v>1770</v>
      </c>
      <c r="F318" s="224" t="s">
        <v>1771</v>
      </c>
      <c r="G318" s="211"/>
      <c r="H318" s="211"/>
      <c r="I318" s="214"/>
      <c r="J318" s="225">
        <f>BK318</f>
        <v>0</v>
      </c>
      <c r="K318" s="211"/>
      <c r="L318" s="216"/>
      <c r="M318" s="217"/>
      <c r="N318" s="218"/>
      <c r="O318" s="218"/>
      <c r="P318" s="219">
        <f>SUM(P319:P321)</f>
        <v>0</v>
      </c>
      <c r="Q318" s="218"/>
      <c r="R318" s="219">
        <f>SUM(R319:R321)</f>
        <v>0</v>
      </c>
      <c r="S318" s="218"/>
      <c r="T318" s="220">
        <f>SUM(T319:T321)</f>
        <v>0</v>
      </c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R318" s="221" t="s">
        <v>161</v>
      </c>
      <c r="AT318" s="222" t="s">
        <v>70</v>
      </c>
      <c r="AU318" s="222" t="s">
        <v>79</v>
      </c>
      <c r="AY318" s="221" t="s">
        <v>154</v>
      </c>
      <c r="BK318" s="223">
        <f>SUM(BK319:BK321)</f>
        <v>0</v>
      </c>
    </row>
    <row r="319" s="2" customFormat="1" ht="21.75" customHeight="1">
      <c r="A319" s="35"/>
      <c r="B319" s="36"/>
      <c r="C319" s="226" t="s">
        <v>932</v>
      </c>
      <c r="D319" s="226" t="s">
        <v>156</v>
      </c>
      <c r="E319" s="227" t="s">
        <v>1772</v>
      </c>
      <c r="F319" s="228" t="s">
        <v>1773</v>
      </c>
      <c r="G319" s="229" t="s">
        <v>262</v>
      </c>
      <c r="H319" s="230">
        <v>4</v>
      </c>
      <c r="I319" s="231"/>
      <c r="J319" s="230">
        <f>ROUND(I319*H319,3)</f>
        <v>0</v>
      </c>
      <c r="K319" s="232"/>
      <c r="L319" s="41"/>
      <c r="M319" s="233" t="s">
        <v>1</v>
      </c>
      <c r="N319" s="234" t="s">
        <v>37</v>
      </c>
      <c r="O319" s="94"/>
      <c r="P319" s="235">
        <f>O319*H319</f>
        <v>0</v>
      </c>
      <c r="Q319" s="235">
        <v>0</v>
      </c>
      <c r="R319" s="235">
        <f>Q319*H319</f>
        <v>0</v>
      </c>
      <c r="S319" s="235">
        <v>0</v>
      </c>
      <c r="T319" s="236">
        <f>S319*H319</f>
        <v>0</v>
      </c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R319" s="237" t="s">
        <v>184</v>
      </c>
      <c r="AT319" s="237" t="s">
        <v>156</v>
      </c>
      <c r="AU319" s="237" t="s">
        <v>161</v>
      </c>
      <c r="AY319" s="14" t="s">
        <v>154</v>
      </c>
      <c r="BE319" s="238">
        <f>IF(N319="základná",J319,0)</f>
        <v>0</v>
      </c>
      <c r="BF319" s="238">
        <f>IF(N319="znížená",J319,0)</f>
        <v>0</v>
      </c>
      <c r="BG319" s="238">
        <f>IF(N319="zákl. prenesená",J319,0)</f>
        <v>0</v>
      </c>
      <c r="BH319" s="238">
        <f>IF(N319="zníž. prenesená",J319,0)</f>
        <v>0</v>
      </c>
      <c r="BI319" s="238">
        <f>IF(N319="nulová",J319,0)</f>
        <v>0</v>
      </c>
      <c r="BJ319" s="14" t="s">
        <v>161</v>
      </c>
      <c r="BK319" s="239">
        <f>ROUND(I319*H319,3)</f>
        <v>0</v>
      </c>
      <c r="BL319" s="14" t="s">
        <v>184</v>
      </c>
      <c r="BM319" s="237" t="s">
        <v>935</v>
      </c>
    </row>
    <row r="320" s="2" customFormat="1" ht="16.5" customHeight="1">
      <c r="A320" s="35"/>
      <c r="B320" s="36"/>
      <c r="C320" s="240" t="s">
        <v>645</v>
      </c>
      <c r="D320" s="240" t="s">
        <v>195</v>
      </c>
      <c r="E320" s="241" t="s">
        <v>1774</v>
      </c>
      <c r="F320" s="242" t="s">
        <v>1775</v>
      </c>
      <c r="G320" s="243" t="s">
        <v>262</v>
      </c>
      <c r="H320" s="244">
        <v>4</v>
      </c>
      <c r="I320" s="245"/>
      <c r="J320" s="244">
        <f>ROUND(I320*H320,3)</f>
        <v>0</v>
      </c>
      <c r="K320" s="246"/>
      <c r="L320" s="247"/>
      <c r="M320" s="248" t="s">
        <v>1</v>
      </c>
      <c r="N320" s="249" t="s">
        <v>37</v>
      </c>
      <c r="O320" s="94"/>
      <c r="P320" s="235">
        <f>O320*H320</f>
        <v>0</v>
      </c>
      <c r="Q320" s="235">
        <v>0</v>
      </c>
      <c r="R320" s="235">
        <f>Q320*H320</f>
        <v>0</v>
      </c>
      <c r="S320" s="235">
        <v>0</v>
      </c>
      <c r="T320" s="236">
        <f>S320*H320</f>
        <v>0</v>
      </c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R320" s="237" t="s">
        <v>213</v>
      </c>
      <c r="AT320" s="237" t="s">
        <v>195</v>
      </c>
      <c r="AU320" s="237" t="s">
        <v>161</v>
      </c>
      <c r="AY320" s="14" t="s">
        <v>154</v>
      </c>
      <c r="BE320" s="238">
        <f>IF(N320="základná",J320,0)</f>
        <v>0</v>
      </c>
      <c r="BF320" s="238">
        <f>IF(N320="znížená",J320,0)</f>
        <v>0</v>
      </c>
      <c r="BG320" s="238">
        <f>IF(N320="zákl. prenesená",J320,0)</f>
        <v>0</v>
      </c>
      <c r="BH320" s="238">
        <f>IF(N320="zníž. prenesená",J320,0)</f>
        <v>0</v>
      </c>
      <c r="BI320" s="238">
        <f>IF(N320="nulová",J320,0)</f>
        <v>0</v>
      </c>
      <c r="BJ320" s="14" t="s">
        <v>161</v>
      </c>
      <c r="BK320" s="239">
        <f>ROUND(I320*H320,3)</f>
        <v>0</v>
      </c>
      <c r="BL320" s="14" t="s">
        <v>184</v>
      </c>
      <c r="BM320" s="237" t="s">
        <v>938</v>
      </c>
    </row>
    <row r="321" s="2" customFormat="1" ht="24.15" customHeight="1">
      <c r="A321" s="35"/>
      <c r="B321" s="36"/>
      <c r="C321" s="226" t="s">
        <v>939</v>
      </c>
      <c r="D321" s="226" t="s">
        <v>156</v>
      </c>
      <c r="E321" s="227" t="s">
        <v>1776</v>
      </c>
      <c r="F321" s="228" t="s">
        <v>1777</v>
      </c>
      <c r="G321" s="229" t="s">
        <v>708</v>
      </c>
      <c r="H321" s="231"/>
      <c r="I321" s="231"/>
      <c r="J321" s="230">
        <f>ROUND(I321*H321,3)</f>
        <v>0</v>
      </c>
      <c r="K321" s="232"/>
      <c r="L321" s="41"/>
      <c r="M321" s="233" t="s">
        <v>1</v>
      </c>
      <c r="N321" s="234" t="s">
        <v>37</v>
      </c>
      <c r="O321" s="94"/>
      <c r="P321" s="235">
        <f>O321*H321</f>
        <v>0</v>
      </c>
      <c r="Q321" s="235">
        <v>0</v>
      </c>
      <c r="R321" s="235">
        <f>Q321*H321</f>
        <v>0</v>
      </c>
      <c r="S321" s="235">
        <v>0</v>
      </c>
      <c r="T321" s="236">
        <f>S321*H321</f>
        <v>0</v>
      </c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R321" s="237" t="s">
        <v>184</v>
      </c>
      <c r="AT321" s="237" t="s">
        <v>156</v>
      </c>
      <c r="AU321" s="237" t="s">
        <v>161</v>
      </c>
      <c r="AY321" s="14" t="s">
        <v>154</v>
      </c>
      <c r="BE321" s="238">
        <f>IF(N321="základná",J321,0)</f>
        <v>0</v>
      </c>
      <c r="BF321" s="238">
        <f>IF(N321="znížená",J321,0)</f>
        <v>0</v>
      </c>
      <c r="BG321" s="238">
        <f>IF(N321="zákl. prenesená",J321,0)</f>
        <v>0</v>
      </c>
      <c r="BH321" s="238">
        <f>IF(N321="zníž. prenesená",J321,0)</f>
        <v>0</v>
      </c>
      <c r="BI321" s="238">
        <f>IF(N321="nulová",J321,0)</f>
        <v>0</v>
      </c>
      <c r="BJ321" s="14" t="s">
        <v>161</v>
      </c>
      <c r="BK321" s="239">
        <f>ROUND(I321*H321,3)</f>
        <v>0</v>
      </c>
      <c r="BL321" s="14" t="s">
        <v>184</v>
      </c>
      <c r="BM321" s="237" t="s">
        <v>942</v>
      </c>
    </row>
    <row r="322" s="12" customFormat="1" ht="25.92" customHeight="1">
      <c r="A322" s="12"/>
      <c r="B322" s="210"/>
      <c r="C322" s="211"/>
      <c r="D322" s="212" t="s">
        <v>70</v>
      </c>
      <c r="E322" s="213" t="s">
        <v>195</v>
      </c>
      <c r="F322" s="213" t="s">
        <v>1118</v>
      </c>
      <c r="G322" s="211"/>
      <c r="H322" s="211"/>
      <c r="I322" s="214"/>
      <c r="J322" s="215">
        <f>BK322</f>
        <v>0</v>
      </c>
      <c r="K322" s="211"/>
      <c r="L322" s="216"/>
      <c r="M322" s="217"/>
      <c r="N322" s="218"/>
      <c r="O322" s="218"/>
      <c r="P322" s="219">
        <f>P323</f>
        <v>0</v>
      </c>
      <c r="Q322" s="218"/>
      <c r="R322" s="219">
        <f>R323</f>
        <v>0</v>
      </c>
      <c r="S322" s="218"/>
      <c r="T322" s="220">
        <f>T323</f>
        <v>0</v>
      </c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R322" s="221" t="s">
        <v>164</v>
      </c>
      <c r="AT322" s="222" t="s">
        <v>70</v>
      </c>
      <c r="AU322" s="222" t="s">
        <v>71</v>
      </c>
      <c r="AY322" s="221" t="s">
        <v>154</v>
      </c>
      <c r="BK322" s="223">
        <f>BK323</f>
        <v>0</v>
      </c>
    </row>
    <row r="323" s="12" customFormat="1" ht="22.8" customHeight="1">
      <c r="A323" s="12"/>
      <c r="B323" s="210"/>
      <c r="C323" s="211"/>
      <c r="D323" s="212" t="s">
        <v>70</v>
      </c>
      <c r="E323" s="224" t="s">
        <v>1778</v>
      </c>
      <c r="F323" s="224" t="s">
        <v>1779</v>
      </c>
      <c r="G323" s="211"/>
      <c r="H323" s="211"/>
      <c r="I323" s="214"/>
      <c r="J323" s="225">
        <f>BK323</f>
        <v>0</v>
      </c>
      <c r="K323" s="211"/>
      <c r="L323" s="216"/>
      <c r="M323" s="217"/>
      <c r="N323" s="218"/>
      <c r="O323" s="218"/>
      <c r="P323" s="219">
        <f>SUM(P324:P325)</f>
        <v>0</v>
      </c>
      <c r="Q323" s="218"/>
      <c r="R323" s="219">
        <f>SUM(R324:R325)</f>
        <v>0</v>
      </c>
      <c r="S323" s="218"/>
      <c r="T323" s="220">
        <f>SUM(T324:T325)</f>
        <v>0</v>
      </c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R323" s="221" t="s">
        <v>164</v>
      </c>
      <c r="AT323" s="222" t="s">
        <v>70</v>
      </c>
      <c r="AU323" s="222" t="s">
        <v>79</v>
      </c>
      <c r="AY323" s="221" t="s">
        <v>154</v>
      </c>
      <c r="BK323" s="223">
        <f>SUM(BK324:BK325)</f>
        <v>0</v>
      </c>
    </row>
    <row r="324" s="2" customFormat="1" ht="24.15" customHeight="1">
      <c r="A324" s="35"/>
      <c r="B324" s="36"/>
      <c r="C324" s="226" t="s">
        <v>648</v>
      </c>
      <c r="D324" s="226" t="s">
        <v>156</v>
      </c>
      <c r="E324" s="227" t="s">
        <v>1780</v>
      </c>
      <c r="F324" s="228" t="s">
        <v>1781</v>
      </c>
      <c r="G324" s="229" t="s">
        <v>262</v>
      </c>
      <c r="H324" s="230">
        <v>1</v>
      </c>
      <c r="I324" s="231"/>
      <c r="J324" s="230">
        <f>ROUND(I324*H324,3)</f>
        <v>0</v>
      </c>
      <c r="K324" s="232"/>
      <c r="L324" s="41"/>
      <c r="M324" s="233" t="s">
        <v>1</v>
      </c>
      <c r="N324" s="234" t="s">
        <v>37</v>
      </c>
      <c r="O324" s="94"/>
      <c r="P324" s="235">
        <f>O324*H324</f>
        <v>0</v>
      </c>
      <c r="Q324" s="235">
        <v>0</v>
      </c>
      <c r="R324" s="235">
        <f>Q324*H324</f>
        <v>0</v>
      </c>
      <c r="S324" s="235">
        <v>0</v>
      </c>
      <c r="T324" s="236">
        <f>S324*H324</f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237" t="s">
        <v>270</v>
      </c>
      <c r="AT324" s="237" t="s">
        <v>156</v>
      </c>
      <c r="AU324" s="237" t="s">
        <v>161</v>
      </c>
      <c r="AY324" s="14" t="s">
        <v>154</v>
      </c>
      <c r="BE324" s="238">
        <f>IF(N324="základná",J324,0)</f>
        <v>0</v>
      </c>
      <c r="BF324" s="238">
        <f>IF(N324="znížená",J324,0)</f>
        <v>0</v>
      </c>
      <c r="BG324" s="238">
        <f>IF(N324="zákl. prenesená",J324,0)</f>
        <v>0</v>
      </c>
      <c r="BH324" s="238">
        <f>IF(N324="zníž. prenesená",J324,0)</f>
        <v>0</v>
      </c>
      <c r="BI324" s="238">
        <f>IF(N324="nulová",J324,0)</f>
        <v>0</v>
      </c>
      <c r="BJ324" s="14" t="s">
        <v>161</v>
      </c>
      <c r="BK324" s="239">
        <f>ROUND(I324*H324,3)</f>
        <v>0</v>
      </c>
      <c r="BL324" s="14" t="s">
        <v>270</v>
      </c>
      <c r="BM324" s="237" t="s">
        <v>945</v>
      </c>
    </row>
    <row r="325" s="2" customFormat="1" ht="16.5" customHeight="1">
      <c r="A325" s="35"/>
      <c r="B325" s="36"/>
      <c r="C325" s="226" t="s">
        <v>946</v>
      </c>
      <c r="D325" s="226" t="s">
        <v>156</v>
      </c>
      <c r="E325" s="227" t="s">
        <v>1234</v>
      </c>
      <c r="F325" s="228" t="s">
        <v>1235</v>
      </c>
      <c r="G325" s="229" t="s">
        <v>708</v>
      </c>
      <c r="H325" s="231"/>
      <c r="I325" s="231"/>
      <c r="J325" s="230">
        <f>ROUND(I325*H325,3)</f>
        <v>0</v>
      </c>
      <c r="K325" s="232"/>
      <c r="L325" s="41"/>
      <c r="M325" s="250" t="s">
        <v>1</v>
      </c>
      <c r="N325" s="251" t="s">
        <v>37</v>
      </c>
      <c r="O325" s="252"/>
      <c r="P325" s="253">
        <f>O325*H325</f>
        <v>0</v>
      </c>
      <c r="Q325" s="253">
        <v>0</v>
      </c>
      <c r="R325" s="253">
        <f>Q325*H325</f>
        <v>0</v>
      </c>
      <c r="S325" s="253">
        <v>0</v>
      </c>
      <c r="T325" s="254">
        <f>S325*H325</f>
        <v>0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237" t="s">
        <v>270</v>
      </c>
      <c r="AT325" s="237" t="s">
        <v>156</v>
      </c>
      <c r="AU325" s="237" t="s">
        <v>161</v>
      </c>
      <c r="AY325" s="14" t="s">
        <v>154</v>
      </c>
      <c r="BE325" s="238">
        <f>IF(N325="základná",J325,0)</f>
        <v>0</v>
      </c>
      <c r="BF325" s="238">
        <f>IF(N325="znížená",J325,0)</f>
        <v>0</v>
      </c>
      <c r="BG325" s="238">
        <f>IF(N325="zákl. prenesená",J325,0)</f>
        <v>0</v>
      </c>
      <c r="BH325" s="238">
        <f>IF(N325="zníž. prenesená",J325,0)</f>
        <v>0</v>
      </c>
      <c r="BI325" s="238">
        <f>IF(N325="nulová",J325,0)</f>
        <v>0</v>
      </c>
      <c r="BJ325" s="14" t="s">
        <v>161</v>
      </c>
      <c r="BK325" s="239">
        <f>ROUND(I325*H325,3)</f>
        <v>0</v>
      </c>
      <c r="BL325" s="14" t="s">
        <v>270</v>
      </c>
      <c r="BM325" s="237" t="s">
        <v>949</v>
      </c>
    </row>
    <row r="326" s="2" customFormat="1" ht="6.96" customHeight="1">
      <c r="A326" s="35"/>
      <c r="B326" s="69"/>
      <c r="C326" s="70"/>
      <c r="D326" s="70"/>
      <c r="E326" s="70"/>
      <c r="F326" s="70"/>
      <c r="G326" s="70"/>
      <c r="H326" s="70"/>
      <c r="I326" s="70"/>
      <c r="J326" s="70"/>
      <c r="K326" s="70"/>
      <c r="L326" s="41"/>
      <c r="M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</row>
  </sheetData>
  <sheetProtection sheet="1" autoFilter="0" formatColumns="0" formatRows="0" objects="1" scenarios="1" spinCount="100000" saltValue="awYU3SYLDhoDZ3CeV402xi9LN1rR5/HhFU/sKvnz2DmZhhkuMs4khT7r0xM2jJ88dZ8KlbbMicYxRB82Bmvmtg==" hashValue="PIhDrQvUH11yFYurnPYvLAIMl9k7LnL3efWpkiBYEJa3CdHAXvcCVMSW/2UYodx4tcYIdtmRL81yKHkOuXbStw==" algorithmName="SHA-512" password="CC35"/>
  <autoFilter ref="C133:K325"/>
  <mergeCells count="9">
    <mergeCell ref="E7:H7"/>
    <mergeCell ref="E9:H9"/>
    <mergeCell ref="E18:H18"/>
    <mergeCell ref="E27:H27"/>
    <mergeCell ref="E85:H85"/>
    <mergeCell ref="E87:H87"/>
    <mergeCell ref="E124:H124"/>
    <mergeCell ref="E126:H12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99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71</v>
      </c>
    </row>
    <row r="4" s="1" customFormat="1" ht="24.96" customHeight="1">
      <c r="B4" s="17"/>
      <c r="D4" s="141" t="s">
        <v>118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14</v>
      </c>
      <c r="L6" s="17"/>
    </row>
    <row r="7" s="1" customFormat="1" ht="16.5" customHeight="1">
      <c r="B7" s="17"/>
      <c r="E7" s="144" t="str">
        <f>'Rekapitulácia stavby'!K6</f>
        <v>Denný stacionár v meste Tlmače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119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1782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16</v>
      </c>
      <c r="E11" s="35"/>
      <c r="F11" s="146" t="s">
        <v>1</v>
      </c>
      <c r="G11" s="35"/>
      <c r="H11" s="35"/>
      <c r="I11" s="143" t="s">
        <v>17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18</v>
      </c>
      <c r="E12" s="35"/>
      <c r="F12" s="146" t="s">
        <v>19</v>
      </c>
      <c r="G12" s="35"/>
      <c r="H12" s="35"/>
      <c r="I12" s="143" t="s">
        <v>20</v>
      </c>
      <c r="J12" s="147" t="str">
        <f>'Rekapitulácia stavby'!AN8</f>
        <v>29. 6. 2022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22</v>
      </c>
      <c r="E14" s="35"/>
      <c r="F14" s="35"/>
      <c r="G14" s="35"/>
      <c r="H14" s="35"/>
      <c r="I14" s="143" t="s">
        <v>23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24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25</v>
      </c>
      <c r="E17" s="35"/>
      <c r="F17" s="35"/>
      <c r="G17" s="35"/>
      <c r="H17" s="35"/>
      <c r="I17" s="143" t="s">
        <v>23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24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27</v>
      </c>
      <c r="E20" s="35"/>
      <c r="F20" s="35"/>
      <c r="G20" s="35"/>
      <c r="H20" s="35"/>
      <c r="I20" s="143" t="s">
        <v>23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24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29</v>
      </c>
      <c r="E23" s="35"/>
      <c r="F23" s="35"/>
      <c r="G23" s="35"/>
      <c r="H23" s="35"/>
      <c r="I23" s="143" t="s">
        <v>23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24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30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31</v>
      </c>
      <c r="E30" s="35"/>
      <c r="F30" s="35"/>
      <c r="G30" s="35"/>
      <c r="H30" s="35"/>
      <c r="I30" s="35"/>
      <c r="J30" s="154">
        <f>ROUND(J131, 3)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33</v>
      </c>
      <c r="G32" s="35"/>
      <c r="H32" s="35"/>
      <c r="I32" s="155" t="s">
        <v>32</v>
      </c>
      <c r="J32" s="155" t="s">
        <v>34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35</v>
      </c>
      <c r="E33" s="157" t="s">
        <v>36</v>
      </c>
      <c r="F33" s="158">
        <f>ROUND((SUM(BE131:BE280)),  3)</f>
        <v>0</v>
      </c>
      <c r="G33" s="159"/>
      <c r="H33" s="159"/>
      <c r="I33" s="160">
        <v>0.20000000000000001</v>
      </c>
      <c r="J33" s="158">
        <f>ROUND(((SUM(BE131:BE280))*I33),  3)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37</v>
      </c>
      <c r="F34" s="158">
        <f>ROUND((SUM(BF131:BF280)),  3)</f>
        <v>0</v>
      </c>
      <c r="G34" s="159"/>
      <c r="H34" s="159"/>
      <c r="I34" s="160">
        <v>0.20000000000000001</v>
      </c>
      <c r="J34" s="158">
        <f>ROUND(((SUM(BF131:BF280))*I34),  3)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38</v>
      </c>
      <c r="F35" s="161">
        <f>ROUND((SUM(BG131:BG280)),  3)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39</v>
      </c>
      <c r="F36" s="161">
        <f>ROUND((SUM(BH131:BH280)),  3)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40</v>
      </c>
      <c r="F37" s="158">
        <f>ROUND((SUM(BI131:BI280)),  3)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41</v>
      </c>
      <c r="E39" s="165"/>
      <c r="F39" s="165"/>
      <c r="G39" s="166" t="s">
        <v>42</v>
      </c>
      <c r="H39" s="167" t="s">
        <v>43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44</v>
      </c>
      <c r="E50" s="171"/>
      <c r="F50" s="171"/>
      <c r="G50" s="170" t="s">
        <v>45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46</v>
      </c>
      <c r="E61" s="173"/>
      <c r="F61" s="174" t="s">
        <v>47</v>
      </c>
      <c r="G61" s="172" t="s">
        <v>46</v>
      </c>
      <c r="H61" s="173"/>
      <c r="I61" s="173"/>
      <c r="J61" s="175" t="s">
        <v>47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48</v>
      </c>
      <c r="E65" s="176"/>
      <c r="F65" s="176"/>
      <c r="G65" s="170" t="s">
        <v>49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46</v>
      </c>
      <c r="E76" s="173"/>
      <c r="F76" s="174" t="s">
        <v>47</v>
      </c>
      <c r="G76" s="172" t="s">
        <v>46</v>
      </c>
      <c r="H76" s="173"/>
      <c r="I76" s="173"/>
      <c r="J76" s="175" t="s">
        <v>47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121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1" t="str">
        <f>E7</f>
        <v>Denný stacionár v meste Tlmače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119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05 - SO 05 Vykurovanie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18</v>
      </c>
      <c r="D89" s="37"/>
      <c r="E89" s="37"/>
      <c r="F89" s="24" t="str">
        <f>F12</f>
        <v xml:space="preserve"> </v>
      </c>
      <c r="G89" s="37"/>
      <c r="H89" s="37"/>
      <c r="I89" s="29" t="s">
        <v>20</v>
      </c>
      <c r="J89" s="82" t="str">
        <f>IF(J12="","",J12)</f>
        <v>29. 6. 2022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22</v>
      </c>
      <c r="D91" s="37"/>
      <c r="E91" s="37"/>
      <c r="F91" s="24" t="str">
        <f>E15</f>
        <v xml:space="preserve"> </v>
      </c>
      <c r="G91" s="37"/>
      <c r="H91" s="37"/>
      <c r="I91" s="29" t="s">
        <v>27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25</v>
      </c>
      <c r="D92" s="37"/>
      <c r="E92" s="37"/>
      <c r="F92" s="24" t="str">
        <f>IF(E18="","",E18)</f>
        <v>Vyplň údaj</v>
      </c>
      <c r="G92" s="37"/>
      <c r="H92" s="37"/>
      <c r="I92" s="29" t="s">
        <v>29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122</v>
      </c>
      <c r="D94" s="183"/>
      <c r="E94" s="183"/>
      <c r="F94" s="183"/>
      <c r="G94" s="183"/>
      <c r="H94" s="183"/>
      <c r="I94" s="183"/>
      <c r="J94" s="184" t="s">
        <v>123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124</v>
      </c>
      <c r="D96" s="37"/>
      <c r="E96" s="37"/>
      <c r="F96" s="37"/>
      <c r="G96" s="37"/>
      <c r="H96" s="37"/>
      <c r="I96" s="37"/>
      <c r="J96" s="113">
        <f>J131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125</v>
      </c>
    </row>
    <row r="97" s="9" customFormat="1" ht="24.96" customHeight="1">
      <c r="A97" s="9"/>
      <c r="B97" s="186"/>
      <c r="C97" s="187"/>
      <c r="D97" s="188" t="s">
        <v>126</v>
      </c>
      <c r="E97" s="189"/>
      <c r="F97" s="189"/>
      <c r="G97" s="189"/>
      <c r="H97" s="189"/>
      <c r="I97" s="189"/>
      <c r="J97" s="190">
        <f>J132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477</v>
      </c>
      <c r="E98" s="195"/>
      <c r="F98" s="195"/>
      <c r="G98" s="195"/>
      <c r="H98" s="195"/>
      <c r="I98" s="195"/>
      <c r="J98" s="196">
        <f>J133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2"/>
      <c r="C99" s="193"/>
      <c r="D99" s="194" t="s">
        <v>479</v>
      </c>
      <c r="E99" s="195"/>
      <c r="F99" s="195"/>
      <c r="G99" s="195"/>
      <c r="H99" s="195"/>
      <c r="I99" s="195"/>
      <c r="J99" s="196">
        <f>J136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2"/>
      <c r="C100" s="193"/>
      <c r="D100" s="194" t="s">
        <v>128</v>
      </c>
      <c r="E100" s="195"/>
      <c r="F100" s="195"/>
      <c r="G100" s="195"/>
      <c r="H100" s="195"/>
      <c r="I100" s="195"/>
      <c r="J100" s="196">
        <f>J138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2"/>
      <c r="C101" s="193"/>
      <c r="D101" s="194" t="s">
        <v>129</v>
      </c>
      <c r="E101" s="195"/>
      <c r="F101" s="195"/>
      <c r="G101" s="195"/>
      <c r="H101" s="195"/>
      <c r="I101" s="195"/>
      <c r="J101" s="196">
        <f>J147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6"/>
      <c r="C102" s="187"/>
      <c r="D102" s="188" t="s">
        <v>1423</v>
      </c>
      <c r="E102" s="189"/>
      <c r="F102" s="189"/>
      <c r="G102" s="189"/>
      <c r="H102" s="189"/>
      <c r="I102" s="189"/>
      <c r="J102" s="190">
        <f>J149</f>
        <v>0</v>
      </c>
      <c r="K102" s="187"/>
      <c r="L102" s="191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86"/>
      <c r="C103" s="187"/>
      <c r="D103" s="188" t="s">
        <v>1783</v>
      </c>
      <c r="E103" s="189"/>
      <c r="F103" s="189"/>
      <c r="G103" s="189"/>
      <c r="H103" s="189"/>
      <c r="I103" s="189"/>
      <c r="J103" s="190">
        <f>J165</f>
        <v>0</v>
      </c>
      <c r="K103" s="187"/>
      <c r="L103" s="191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86"/>
      <c r="C104" s="187"/>
      <c r="D104" s="188" t="s">
        <v>1784</v>
      </c>
      <c r="E104" s="189"/>
      <c r="F104" s="189"/>
      <c r="G104" s="189"/>
      <c r="H104" s="189"/>
      <c r="I104" s="189"/>
      <c r="J104" s="190">
        <f>J186</f>
        <v>0</v>
      </c>
      <c r="K104" s="187"/>
      <c r="L104" s="191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86"/>
      <c r="C105" s="187"/>
      <c r="D105" s="188" t="s">
        <v>1785</v>
      </c>
      <c r="E105" s="189"/>
      <c r="F105" s="189"/>
      <c r="G105" s="189"/>
      <c r="H105" s="189"/>
      <c r="I105" s="189"/>
      <c r="J105" s="190">
        <f>J214</f>
        <v>0</v>
      </c>
      <c r="K105" s="187"/>
      <c r="L105" s="191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86"/>
      <c r="C106" s="187"/>
      <c r="D106" s="188" t="s">
        <v>130</v>
      </c>
      <c r="E106" s="189"/>
      <c r="F106" s="189"/>
      <c r="G106" s="189"/>
      <c r="H106" s="189"/>
      <c r="I106" s="189"/>
      <c r="J106" s="190">
        <f>J238</f>
        <v>0</v>
      </c>
      <c r="K106" s="187"/>
      <c r="L106" s="191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92"/>
      <c r="C107" s="193"/>
      <c r="D107" s="194" t="s">
        <v>1427</v>
      </c>
      <c r="E107" s="195"/>
      <c r="F107" s="195"/>
      <c r="G107" s="195"/>
      <c r="H107" s="195"/>
      <c r="I107" s="195"/>
      <c r="J107" s="196">
        <f>J239</f>
        <v>0</v>
      </c>
      <c r="K107" s="193"/>
      <c r="L107" s="19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2"/>
      <c r="C108" s="193"/>
      <c r="D108" s="194" t="s">
        <v>1786</v>
      </c>
      <c r="E108" s="195"/>
      <c r="F108" s="195"/>
      <c r="G108" s="195"/>
      <c r="H108" s="195"/>
      <c r="I108" s="195"/>
      <c r="J108" s="196">
        <f>J245</f>
        <v>0</v>
      </c>
      <c r="K108" s="193"/>
      <c r="L108" s="19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2"/>
      <c r="C109" s="193"/>
      <c r="D109" s="194" t="s">
        <v>1428</v>
      </c>
      <c r="E109" s="195"/>
      <c r="F109" s="195"/>
      <c r="G109" s="195"/>
      <c r="H109" s="195"/>
      <c r="I109" s="195"/>
      <c r="J109" s="196">
        <f>J258</f>
        <v>0</v>
      </c>
      <c r="K109" s="193"/>
      <c r="L109" s="19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2"/>
      <c r="C110" s="193"/>
      <c r="D110" s="194" t="s">
        <v>136</v>
      </c>
      <c r="E110" s="195"/>
      <c r="F110" s="195"/>
      <c r="G110" s="195"/>
      <c r="H110" s="195"/>
      <c r="I110" s="195"/>
      <c r="J110" s="196">
        <f>J270</f>
        <v>0</v>
      </c>
      <c r="K110" s="193"/>
      <c r="L110" s="197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92"/>
      <c r="C111" s="193"/>
      <c r="D111" s="194" t="s">
        <v>1787</v>
      </c>
      <c r="E111" s="195"/>
      <c r="F111" s="195"/>
      <c r="G111" s="195"/>
      <c r="H111" s="195"/>
      <c r="I111" s="195"/>
      <c r="J111" s="196">
        <f>J273</f>
        <v>0</v>
      </c>
      <c r="K111" s="193"/>
      <c r="L111" s="197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2" customFormat="1" ht="21.84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69"/>
      <c r="C113" s="70"/>
      <c r="D113" s="70"/>
      <c r="E113" s="70"/>
      <c r="F113" s="70"/>
      <c r="G113" s="70"/>
      <c r="H113" s="70"/>
      <c r="I113" s="70"/>
      <c r="J113" s="70"/>
      <c r="K113" s="70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7" s="2" customFormat="1" ht="6.96" customHeight="1">
      <c r="A117" s="35"/>
      <c r="B117" s="71"/>
      <c r="C117" s="72"/>
      <c r="D117" s="72"/>
      <c r="E117" s="72"/>
      <c r="F117" s="72"/>
      <c r="G117" s="72"/>
      <c r="H117" s="72"/>
      <c r="I117" s="72"/>
      <c r="J117" s="72"/>
      <c r="K117" s="72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24.96" customHeight="1">
      <c r="A118" s="35"/>
      <c r="B118" s="36"/>
      <c r="C118" s="20" t="s">
        <v>140</v>
      </c>
      <c r="D118" s="37"/>
      <c r="E118" s="37"/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6.96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2" customHeight="1">
      <c r="A120" s="35"/>
      <c r="B120" s="36"/>
      <c r="C120" s="29" t="s">
        <v>14</v>
      </c>
      <c r="D120" s="37"/>
      <c r="E120" s="37"/>
      <c r="F120" s="37"/>
      <c r="G120" s="37"/>
      <c r="H120" s="37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6.5" customHeight="1">
      <c r="A121" s="35"/>
      <c r="B121" s="36"/>
      <c r="C121" s="37"/>
      <c r="D121" s="37"/>
      <c r="E121" s="181" t="str">
        <f>E7</f>
        <v>Denný stacionár v meste Tlmače</v>
      </c>
      <c r="F121" s="29"/>
      <c r="G121" s="29"/>
      <c r="H121" s="29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2" customHeight="1">
      <c r="A122" s="35"/>
      <c r="B122" s="36"/>
      <c r="C122" s="29" t="s">
        <v>119</v>
      </c>
      <c r="D122" s="37"/>
      <c r="E122" s="37"/>
      <c r="F122" s="37"/>
      <c r="G122" s="37"/>
      <c r="H122" s="37"/>
      <c r="I122" s="37"/>
      <c r="J122" s="37"/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6.5" customHeight="1">
      <c r="A123" s="35"/>
      <c r="B123" s="36"/>
      <c r="C123" s="37"/>
      <c r="D123" s="37"/>
      <c r="E123" s="79" t="str">
        <f>E9</f>
        <v>05 - SO 05 Vykurovanie</v>
      </c>
      <c r="F123" s="37"/>
      <c r="G123" s="37"/>
      <c r="H123" s="37"/>
      <c r="I123" s="37"/>
      <c r="J123" s="37"/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6.96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2" customHeight="1">
      <c r="A125" s="35"/>
      <c r="B125" s="36"/>
      <c r="C125" s="29" t="s">
        <v>18</v>
      </c>
      <c r="D125" s="37"/>
      <c r="E125" s="37"/>
      <c r="F125" s="24" t="str">
        <f>F12</f>
        <v xml:space="preserve"> </v>
      </c>
      <c r="G125" s="37"/>
      <c r="H125" s="37"/>
      <c r="I125" s="29" t="s">
        <v>20</v>
      </c>
      <c r="J125" s="82" t="str">
        <f>IF(J12="","",J12)</f>
        <v>29. 6. 2022</v>
      </c>
      <c r="K125" s="37"/>
      <c r="L125" s="6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6.96" customHeight="1">
      <c r="A126" s="35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6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5.15" customHeight="1">
      <c r="A127" s="35"/>
      <c r="B127" s="36"/>
      <c r="C127" s="29" t="s">
        <v>22</v>
      </c>
      <c r="D127" s="37"/>
      <c r="E127" s="37"/>
      <c r="F127" s="24" t="str">
        <f>E15</f>
        <v xml:space="preserve"> </v>
      </c>
      <c r="G127" s="37"/>
      <c r="H127" s="37"/>
      <c r="I127" s="29" t="s">
        <v>27</v>
      </c>
      <c r="J127" s="33" t="str">
        <f>E21</f>
        <v xml:space="preserve"> </v>
      </c>
      <c r="K127" s="37"/>
      <c r="L127" s="66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15.15" customHeight="1">
      <c r="A128" s="35"/>
      <c r="B128" s="36"/>
      <c r="C128" s="29" t="s">
        <v>25</v>
      </c>
      <c r="D128" s="37"/>
      <c r="E128" s="37"/>
      <c r="F128" s="24" t="str">
        <f>IF(E18="","",E18)</f>
        <v>Vyplň údaj</v>
      </c>
      <c r="G128" s="37"/>
      <c r="H128" s="37"/>
      <c r="I128" s="29" t="s">
        <v>29</v>
      </c>
      <c r="J128" s="33" t="str">
        <f>E24</f>
        <v xml:space="preserve"> </v>
      </c>
      <c r="K128" s="37"/>
      <c r="L128" s="66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2" customFormat="1" ht="10.32" customHeight="1">
      <c r="A129" s="35"/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66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="11" customFormat="1" ht="29.28" customHeight="1">
      <c r="A130" s="198"/>
      <c r="B130" s="199"/>
      <c r="C130" s="200" t="s">
        <v>141</v>
      </c>
      <c r="D130" s="201" t="s">
        <v>56</v>
      </c>
      <c r="E130" s="201" t="s">
        <v>52</v>
      </c>
      <c r="F130" s="201" t="s">
        <v>53</v>
      </c>
      <c r="G130" s="201" t="s">
        <v>142</v>
      </c>
      <c r="H130" s="201" t="s">
        <v>143</v>
      </c>
      <c r="I130" s="201" t="s">
        <v>144</v>
      </c>
      <c r="J130" s="202" t="s">
        <v>123</v>
      </c>
      <c r="K130" s="203" t="s">
        <v>145</v>
      </c>
      <c r="L130" s="204"/>
      <c r="M130" s="103" t="s">
        <v>1</v>
      </c>
      <c r="N130" s="104" t="s">
        <v>35</v>
      </c>
      <c r="O130" s="104" t="s">
        <v>146</v>
      </c>
      <c r="P130" s="104" t="s">
        <v>147</v>
      </c>
      <c r="Q130" s="104" t="s">
        <v>148</v>
      </c>
      <c r="R130" s="104" t="s">
        <v>149</v>
      </c>
      <c r="S130" s="104" t="s">
        <v>150</v>
      </c>
      <c r="T130" s="105" t="s">
        <v>151</v>
      </c>
      <c r="U130" s="198"/>
      <c r="V130" s="198"/>
      <c r="W130" s="198"/>
      <c r="X130" s="198"/>
      <c r="Y130" s="198"/>
      <c r="Z130" s="198"/>
      <c r="AA130" s="198"/>
      <c r="AB130" s="198"/>
      <c r="AC130" s="198"/>
      <c r="AD130" s="198"/>
      <c r="AE130" s="198"/>
    </row>
    <row r="131" s="2" customFormat="1" ht="22.8" customHeight="1">
      <c r="A131" s="35"/>
      <c r="B131" s="36"/>
      <c r="C131" s="110" t="s">
        <v>124</v>
      </c>
      <c r="D131" s="37"/>
      <c r="E131" s="37"/>
      <c r="F131" s="37"/>
      <c r="G131" s="37"/>
      <c r="H131" s="37"/>
      <c r="I131" s="37"/>
      <c r="J131" s="205">
        <f>BK131</f>
        <v>0</v>
      </c>
      <c r="K131" s="37"/>
      <c r="L131" s="41"/>
      <c r="M131" s="106"/>
      <c r="N131" s="206"/>
      <c r="O131" s="107"/>
      <c r="P131" s="207">
        <f>P132+P149+P165+P186+P214+P238</f>
        <v>0</v>
      </c>
      <c r="Q131" s="107"/>
      <c r="R131" s="207">
        <f>R132+R149+R165+R186+R214+R238</f>
        <v>0</v>
      </c>
      <c r="S131" s="107"/>
      <c r="T131" s="208">
        <f>T132+T149+T165+T186+T214+T238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4" t="s">
        <v>70</v>
      </c>
      <c r="AU131" s="14" t="s">
        <v>125</v>
      </c>
      <c r="BK131" s="209">
        <f>BK132+BK149+BK165+BK186+BK214+BK238</f>
        <v>0</v>
      </c>
    </row>
    <row r="132" s="12" customFormat="1" ht="25.92" customHeight="1">
      <c r="A132" s="12"/>
      <c r="B132" s="210"/>
      <c r="C132" s="211"/>
      <c r="D132" s="212" t="s">
        <v>70</v>
      </c>
      <c r="E132" s="213" t="s">
        <v>152</v>
      </c>
      <c r="F132" s="213" t="s">
        <v>153</v>
      </c>
      <c r="G132" s="211"/>
      <c r="H132" s="211"/>
      <c r="I132" s="214"/>
      <c r="J132" s="215">
        <f>BK132</f>
        <v>0</v>
      </c>
      <c r="K132" s="211"/>
      <c r="L132" s="216"/>
      <c r="M132" s="217"/>
      <c r="N132" s="218"/>
      <c r="O132" s="218"/>
      <c r="P132" s="219">
        <f>P133+P136+P138+P147</f>
        <v>0</v>
      </c>
      <c r="Q132" s="218"/>
      <c r="R132" s="219">
        <f>R133+R136+R138+R147</f>
        <v>0</v>
      </c>
      <c r="S132" s="218"/>
      <c r="T132" s="220">
        <f>T133+T136+T138+T147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1" t="s">
        <v>79</v>
      </c>
      <c r="AT132" s="222" t="s">
        <v>70</v>
      </c>
      <c r="AU132" s="222" t="s">
        <v>71</v>
      </c>
      <c r="AY132" s="221" t="s">
        <v>154</v>
      </c>
      <c r="BK132" s="223">
        <f>BK133+BK136+BK138+BK147</f>
        <v>0</v>
      </c>
    </row>
    <row r="133" s="12" customFormat="1" ht="22.8" customHeight="1">
      <c r="A133" s="12"/>
      <c r="B133" s="210"/>
      <c r="C133" s="211"/>
      <c r="D133" s="212" t="s">
        <v>70</v>
      </c>
      <c r="E133" s="224" t="s">
        <v>164</v>
      </c>
      <c r="F133" s="224" t="s">
        <v>519</v>
      </c>
      <c r="G133" s="211"/>
      <c r="H133" s="211"/>
      <c r="I133" s="214"/>
      <c r="J133" s="225">
        <f>BK133</f>
        <v>0</v>
      </c>
      <c r="K133" s="211"/>
      <c r="L133" s="216"/>
      <c r="M133" s="217"/>
      <c r="N133" s="218"/>
      <c r="O133" s="218"/>
      <c r="P133" s="219">
        <f>SUM(P134:P135)</f>
        <v>0</v>
      </c>
      <c r="Q133" s="218"/>
      <c r="R133" s="219">
        <f>SUM(R134:R135)</f>
        <v>0</v>
      </c>
      <c r="S133" s="218"/>
      <c r="T133" s="220">
        <f>SUM(T134:T135)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1" t="s">
        <v>79</v>
      </c>
      <c r="AT133" s="222" t="s">
        <v>70</v>
      </c>
      <c r="AU133" s="222" t="s">
        <v>79</v>
      </c>
      <c r="AY133" s="221" t="s">
        <v>154</v>
      </c>
      <c r="BK133" s="223">
        <f>SUM(BK134:BK135)</f>
        <v>0</v>
      </c>
    </row>
    <row r="134" s="2" customFormat="1" ht="37.8" customHeight="1">
      <c r="A134" s="35"/>
      <c r="B134" s="36"/>
      <c r="C134" s="226" t="s">
        <v>79</v>
      </c>
      <c r="D134" s="226" t="s">
        <v>156</v>
      </c>
      <c r="E134" s="227" t="s">
        <v>1788</v>
      </c>
      <c r="F134" s="228" t="s">
        <v>1789</v>
      </c>
      <c r="G134" s="229" t="s">
        <v>1665</v>
      </c>
      <c r="H134" s="230">
        <v>1</v>
      </c>
      <c r="I134" s="231"/>
      <c r="J134" s="230">
        <f>ROUND(I134*H134,3)</f>
        <v>0</v>
      </c>
      <c r="K134" s="232"/>
      <c r="L134" s="41"/>
      <c r="M134" s="233" t="s">
        <v>1</v>
      </c>
      <c r="N134" s="234" t="s">
        <v>37</v>
      </c>
      <c r="O134" s="94"/>
      <c r="P134" s="235">
        <f>O134*H134</f>
        <v>0</v>
      </c>
      <c r="Q134" s="235">
        <v>0</v>
      </c>
      <c r="R134" s="235">
        <f>Q134*H134</f>
        <v>0</v>
      </c>
      <c r="S134" s="235">
        <v>0</v>
      </c>
      <c r="T134" s="236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7" t="s">
        <v>160</v>
      </c>
      <c r="AT134" s="237" t="s">
        <v>156</v>
      </c>
      <c r="AU134" s="237" t="s">
        <v>161</v>
      </c>
      <c r="AY134" s="14" t="s">
        <v>154</v>
      </c>
      <c r="BE134" s="238">
        <f>IF(N134="základná",J134,0)</f>
        <v>0</v>
      </c>
      <c r="BF134" s="238">
        <f>IF(N134="znížená",J134,0)</f>
        <v>0</v>
      </c>
      <c r="BG134" s="238">
        <f>IF(N134="zákl. prenesená",J134,0)</f>
        <v>0</v>
      </c>
      <c r="BH134" s="238">
        <f>IF(N134="zníž. prenesená",J134,0)</f>
        <v>0</v>
      </c>
      <c r="BI134" s="238">
        <f>IF(N134="nulová",J134,0)</f>
        <v>0</v>
      </c>
      <c r="BJ134" s="14" t="s">
        <v>161</v>
      </c>
      <c r="BK134" s="239">
        <f>ROUND(I134*H134,3)</f>
        <v>0</v>
      </c>
      <c r="BL134" s="14" t="s">
        <v>160</v>
      </c>
      <c r="BM134" s="237" t="s">
        <v>161</v>
      </c>
    </row>
    <row r="135" s="2" customFormat="1" ht="37.8" customHeight="1">
      <c r="A135" s="35"/>
      <c r="B135" s="36"/>
      <c r="C135" s="226" t="s">
        <v>161</v>
      </c>
      <c r="D135" s="226" t="s">
        <v>156</v>
      </c>
      <c r="E135" s="227" t="s">
        <v>1790</v>
      </c>
      <c r="F135" s="228" t="s">
        <v>1791</v>
      </c>
      <c r="G135" s="229" t="s">
        <v>262</v>
      </c>
      <c r="H135" s="230">
        <v>15</v>
      </c>
      <c r="I135" s="231"/>
      <c r="J135" s="230">
        <f>ROUND(I135*H135,3)</f>
        <v>0</v>
      </c>
      <c r="K135" s="232"/>
      <c r="L135" s="41"/>
      <c r="M135" s="233" t="s">
        <v>1</v>
      </c>
      <c r="N135" s="234" t="s">
        <v>37</v>
      </c>
      <c r="O135" s="94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6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7" t="s">
        <v>160</v>
      </c>
      <c r="AT135" s="237" t="s">
        <v>156</v>
      </c>
      <c r="AU135" s="237" t="s">
        <v>161</v>
      </c>
      <c r="AY135" s="14" t="s">
        <v>154</v>
      </c>
      <c r="BE135" s="238">
        <f>IF(N135="základná",J135,0)</f>
        <v>0</v>
      </c>
      <c r="BF135" s="238">
        <f>IF(N135="znížená",J135,0)</f>
        <v>0</v>
      </c>
      <c r="BG135" s="238">
        <f>IF(N135="zákl. prenesená",J135,0)</f>
        <v>0</v>
      </c>
      <c r="BH135" s="238">
        <f>IF(N135="zníž. prenesená",J135,0)</f>
        <v>0</v>
      </c>
      <c r="BI135" s="238">
        <f>IF(N135="nulová",J135,0)</f>
        <v>0</v>
      </c>
      <c r="BJ135" s="14" t="s">
        <v>161</v>
      </c>
      <c r="BK135" s="239">
        <f>ROUND(I135*H135,3)</f>
        <v>0</v>
      </c>
      <c r="BL135" s="14" t="s">
        <v>160</v>
      </c>
      <c r="BM135" s="237" t="s">
        <v>160</v>
      </c>
    </row>
    <row r="136" s="12" customFormat="1" ht="22.8" customHeight="1">
      <c r="A136" s="12"/>
      <c r="B136" s="210"/>
      <c r="C136" s="211"/>
      <c r="D136" s="212" t="s">
        <v>70</v>
      </c>
      <c r="E136" s="224" t="s">
        <v>168</v>
      </c>
      <c r="F136" s="224" t="s">
        <v>590</v>
      </c>
      <c r="G136" s="211"/>
      <c r="H136" s="211"/>
      <c r="I136" s="214"/>
      <c r="J136" s="225">
        <f>BK136</f>
        <v>0</v>
      </c>
      <c r="K136" s="211"/>
      <c r="L136" s="216"/>
      <c r="M136" s="217"/>
      <c r="N136" s="218"/>
      <c r="O136" s="218"/>
      <c r="P136" s="219">
        <f>P137</f>
        <v>0</v>
      </c>
      <c r="Q136" s="218"/>
      <c r="R136" s="219">
        <f>R137</f>
        <v>0</v>
      </c>
      <c r="S136" s="218"/>
      <c r="T136" s="220">
        <f>T137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1" t="s">
        <v>79</v>
      </c>
      <c r="AT136" s="222" t="s">
        <v>70</v>
      </c>
      <c r="AU136" s="222" t="s">
        <v>79</v>
      </c>
      <c r="AY136" s="221" t="s">
        <v>154</v>
      </c>
      <c r="BK136" s="223">
        <f>BK137</f>
        <v>0</v>
      </c>
    </row>
    <row r="137" s="2" customFormat="1" ht="24.15" customHeight="1">
      <c r="A137" s="35"/>
      <c r="B137" s="36"/>
      <c r="C137" s="226" t="s">
        <v>164</v>
      </c>
      <c r="D137" s="226" t="s">
        <v>156</v>
      </c>
      <c r="E137" s="227" t="s">
        <v>1460</v>
      </c>
      <c r="F137" s="228" t="s">
        <v>1461</v>
      </c>
      <c r="G137" s="229" t="s">
        <v>167</v>
      </c>
      <c r="H137" s="230">
        <v>1.25</v>
      </c>
      <c r="I137" s="231"/>
      <c r="J137" s="230">
        <f>ROUND(I137*H137,3)</f>
        <v>0</v>
      </c>
      <c r="K137" s="232"/>
      <c r="L137" s="41"/>
      <c r="M137" s="233" t="s">
        <v>1</v>
      </c>
      <c r="N137" s="234" t="s">
        <v>37</v>
      </c>
      <c r="O137" s="94"/>
      <c r="P137" s="235">
        <f>O137*H137</f>
        <v>0</v>
      </c>
      <c r="Q137" s="235">
        <v>0</v>
      </c>
      <c r="R137" s="235">
        <f>Q137*H137</f>
        <v>0</v>
      </c>
      <c r="S137" s="235">
        <v>0</v>
      </c>
      <c r="T137" s="236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7" t="s">
        <v>160</v>
      </c>
      <c r="AT137" s="237" t="s">
        <v>156</v>
      </c>
      <c r="AU137" s="237" t="s">
        <v>161</v>
      </c>
      <c r="AY137" s="14" t="s">
        <v>154</v>
      </c>
      <c r="BE137" s="238">
        <f>IF(N137="základná",J137,0)</f>
        <v>0</v>
      </c>
      <c r="BF137" s="238">
        <f>IF(N137="znížená",J137,0)</f>
        <v>0</v>
      </c>
      <c r="BG137" s="238">
        <f>IF(N137="zákl. prenesená",J137,0)</f>
        <v>0</v>
      </c>
      <c r="BH137" s="238">
        <f>IF(N137="zníž. prenesená",J137,0)</f>
        <v>0</v>
      </c>
      <c r="BI137" s="238">
        <f>IF(N137="nulová",J137,0)</f>
        <v>0</v>
      </c>
      <c r="BJ137" s="14" t="s">
        <v>161</v>
      </c>
      <c r="BK137" s="239">
        <f>ROUND(I137*H137,3)</f>
        <v>0</v>
      </c>
      <c r="BL137" s="14" t="s">
        <v>160</v>
      </c>
      <c r="BM137" s="237" t="s">
        <v>168</v>
      </c>
    </row>
    <row r="138" s="12" customFormat="1" ht="22.8" customHeight="1">
      <c r="A138" s="12"/>
      <c r="B138" s="210"/>
      <c r="C138" s="211"/>
      <c r="D138" s="212" t="s">
        <v>70</v>
      </c>
      <c r="E138" s="224" t="s">
        <v>185</v>
      </c>
      <c r="F138" s="224" t="s">
        <v>199</v>
      </c>
      <c r="G138" s="211"/>
      <c r="H138" s="211"/>
      <c r="I138" s="214"/>
      <c r="J138" s="225">
        <f>BK138</f>
        <v>0</v>
      </c>
      <c r="K138" s="211"/>
      <c r="L138" s="216"/>
      <c r="M138" s="217"/>
      <c r="N138" s="218"/>
      <c r="O138" s="218"/>
      <c r="P138" s="219">
        <f>SUM(P139:P146)</f>
        <v>0</v>
      </c>
      <c r="Q138" s="218"/>
      <c r="R138" s="219">
        <f>SUM(R139:R146)</f>
        <v>0</v>
      </c>
      <c r="S138" s="218"/>
      <c r="T138" s="220">
        <f>SUM(T139:T146)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21" t="s">
        <v>79</v>
      </c>
      <c r="AT138" s="222" t="s">
        <v>70</v>
      </c>
      <c r="AU138" s="222" t="s">
        <v>79</v>
      </c>
      <c r="AY138" s="221" t="s">
        <v>154</v>
      </c>
      <c r="BK138" s="223">
        <f>SUM(BK139:BK146)</f>
        <v>0</v>
      </c>
    </row>
    <row r="139" s="2" customFormat="1" ht="24.15" customHeight="1">
      <c r="A139" s="35"/>
      <c r="B139" s="36"/>
      <c r="C139" s="226" t="s">
        <v>160</v>
      </c>
      <c r="D139" s="226" t="s">
        <v>156</v>
      </c>
      <c r="E139" s="227" t="s">
        <v>1792</v>
      </c>
      <c r="F139" s="228" t="s">
        <v>1793</v>
      </c>
      <c r="G139" s="229" t="s">
        <v>262</v>
      </c>
      <c r="H139" s="230">
        <v>1</v>
      </c>
      <c r="I139" s="231"/>
      <c r="J139" s="230">
        <f>ROUND(I139*H139,3)</f>
        <v>0</v>
      </c>
      <c r="K139" s="232"/>
      <c r="L139" s="41"/>
      <c r="M139" s="233" t="s">
        <v>1</v>
      </c>
      <c r="N139" s="234" t="s">
        <v>37</v>
      </c>
      <c r="O139" s="94"/>
      <c r="P139" s="235">
        <f>O139*H139</f>
        <v>0</v>
      </c>
      <c r="Q139" s="235">
        <v>0</v>
      </c>
      <c r="R139" s="235">
        <f>Q139*H139</f>
        <v>0</v>
      </c>
      <c r="S139" s="235">
        <v>0</v>
      </c>
      <c r="T139" s="236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7" t="s">
        <v>160</v>
      </c>
      <c r="AT139" s="237" t="s">
        <v>156</v>
      </c>
      <c r="AU139" s="237" t="s">
        <v>161</v>
      </c>
      <c r="AY139" s="14" t="s">
        <v>154</v>
      </c>
      <c r="BE139" s="238">
        <f>IF(N139="základná",J139,0)</f>
        <v>0</v>
      </c>
      <c r="BF139" s="238">
        <f>IF(N139="znížená",J139,0)</f>
        <v>0</v>
      </c>
      <c r="BG139" s="238">
        <f>IF(N139="zákl. prenesená",J139,0)</f>
        <v>0</v>
      </c>
      <c r="BH139" s="238">
        <f>IF(N139="zníž. prenesená",J139,0)</f>
        <v>0</v>
      </c>
      <c r="BI139" s="238">
        <f>IF(N139="nulová",J139,0)</f>
        <v>0</v>
      </c>
      <c r="BJ139" s="14" t="s">
        <v>161</v>
      </c>
      <c r="BK139" s="239">
        <f>ROUND(I139*H139,3)</f>
        <v>0</v>
      </c>
      <c r="BL139" s="14" t="s">
        <v>160</v>
      </c>
      <c r="BM139" s="237" t="s">
        <v>171</v>
      </c>
    </row>
    <row r="140" s="2" customFormat="1" ht="24.15" customHeight="1">
      <c r="A140" s="35"/>
      <c r="B140" s="36"/>
      <c r="C140" s="226" t="s">
        <v>172</v>
      </c>
      <c r="D140" s="226" t="s">
        <v>156</v>
      </c>
      <c r="E140" s="227" t="s">
        <v>1794</v>
      </c>
      <c r="F140" s="228" t="s">
        <v>1795</v>
      </c>
      <c r="G140" s="229" t="s">
        <v>1140</v>
      </c>
      <c r="H140" s="230">
        <v>530</v>
      </c>
      <c r="I140" s="231"/>
      <c r="J140" s="230">
        <f>ROUND(I140*H140,3)</f>
        <v>0</v>
      </c>
      <c r="K140" s="232"/>
      <c r="L140" s="41"/>
      <c r="M140" s="233" t="s">
        <v>1</v>
      </c>
      <c r="N140" s="234" t="s">
        <v>37</v>
      </c>
      <c r="O140" s="94"/>
      <c r="P140" s="235">
        <f>O140*H140</f>
        <v>0</v>
      </c>
      <c r="Q140" s="235">
        <v>0</v>
      </c>
      <c r="R140" s="235">
        <f>Q140*H140</f>
        <v>0</v>
      </c>
      <c r="S140" s="235">
        <v>0</v>
      </c>
      <c r="T140" s="236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7" t="s">
        <v>160</v>
      </c>
      <c r="AT140" s="237" t="s">
        <v>156</v>
      </c>
      <c r="AU140" s="237" t="s">
        <v>161</v>
      </c>
      <c r="AY140" s="14" t="s">
        <v>154</v>
      </c>
      <c r="BE140" s="238">
        <f>IF(N140="základná",J140,0)</f>
        <v>0</v>
      </c>
      <c r="BF140" s="238">
        <f>IF(N140="znížená",J140,0)</f>
        <v>0</v>
      </c>
      <c r="BG140" s="238">
        <f>IF(N140="zákl. prenesená",J140,0)</f>
        <v>0</v>
      </c>
      <c r="BH140" s="238">
        <f>IF(N140="zníž. prenesená",J140,0)</f>
        <v>0</v>
      </c>
      <c r="BI140" s="238">
        <f>IF(N140="nulová",J140,0)</f>
        <v>0</v>
      </c>
      <c r="BJ140" s="14" t="s">
        <v>161</v>
      </c>
      <c r="BK140" s="239">
        <f>ROUND(I140*H140,3)</f>
        <v>0</v>
      </c>
      <c r="BL140" s="14" t="s">
        <v>160</v>
      </c>
      <c r="BM140" s="237" t="s">
        <v>112</v>
      </c>
    </row>
    <row r="141" s="2" customFormat="1" ht="24.15" customHeight="1">
      <c r="A141" s="35"/>
      <c r="B141" s="36"/>
      <c r="C141" s="226" t="s">
        <v>168</v>
      </c>
      <c r="D141" s="226" t="s">
        <v>156</v>
      </c>
      <c r="E141" s="227" t="s">
        <v>1252</v>
      </c>
      <c r="F141" s="228" t="s">
        <v>1253</v>
      </c>
      <c r="G141" s="229" t="s">
        <v>1140</v>
      </c>
      <c r="H141" s="230">
        <v>230</v>
      </c>
      <c r="I141" s="231"/>
      <c r="J141" s="230">
        <f>ROUND(I141*H141,3)</f>
        <v>0</v>
      </c>
      <c r="K141" s="232"/>
      <c r="L141" s="41"/>
      <c r="M141" s="233" t="s">
        <v>1</v>
      </c>
      <c r="N141" s="234" t="s">
        <v>37</v>
      </c>
      <c r="O141" s="94"/>
      <c r="P141" s="235">
        <f>O141*H141</f>
        <v>0</v>
      </c>
      <c r="Q141" s="235">
        <v>0</v>
      </c>
      <c r="R141" s="235">
        <f>Q141*H141</f>
        <v>0</v>
      </c>
      <c r="S141" s="235">
        <v>0</v>
      </c>
      <c r="T141" s="236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7" t="s">
        <v>160</v>
      </c>
      <c r="AT141" s="237" t="s">
        <v>156</v>
      </c>
      <c r="AU141" s="237" t="s">
        <v>161</v>
      </c>
      <c r="AY141" s="14" t="s">
        <v>154</v>
      </c>
      <c r="BE141" s="238">
        <f>IF(N141="základná",J141,0)</f>
        <v>0</v>
      </c>
      <c r="BF141" s="238">
        <f>IF(N141="znížená",J141,0)</f>
        <v>0</v>
      </c>
      <c r="BG141" s="238">
        <f>IF(N141="zákl. prenesená",J141,0)</f>
        <v>0</v>
      </c>
      <c r="BH141" s="238">
        <f>IF(N141="zníž. prenesená",J141,0)</f>
        <v>0</v>
      </c>
      <c r="BI141" s="238">
        <f>IF(N141="nulová",J141,0)</f>
        <v>0</v>
      </c>
      <c r="BJ141" s="14" t="s">
        <v>161</v>
      </c>
      <c r="BK141" s="239">
        <f>ROUND(I141*H141,3)</f>
        <v>0</v>
      </c>
      <c r="BL141" s="14" t="s">
        <v>160</v>
      </c>
      <c r="BM141" s="237" t="s">
        <v>177</v>
      </c>
    </row>
    <row r="142" s="2" customFormat="1" ht="37.8" customHeight="1">
      <c r="A142" s="35"/>
      <c r="B142" s="36"/>
      <c r="C142" s="226" t="s">
        <v>178</v>
      </c>
      <c r="D142" s="226" t="s">
        <v>156</v>
      </c>
      <c r="E142" s="227" t="s">
        <v>1481</v>
      </c>
      <c r="F142" s="228" t="s">
        <v>1482</v>
      </c>
      <c r="G142" s="229" t="s">
        <v>309</v>
      </c>
      <c r="H142" s="230">
        <v>3.5</v>
      </c>
      <c r="I142" s="231"/>
      <c r="J142" s="230">
        <f>ROUND(I142*H142,3)</f>
        <v>0</v>
      </c>
      <c r="K142" s="232"/>
      <c r="L142" s="41"/>
      <c r="M142" s="233" t="s">
        <v>1</v>
      </c>
      <c r="N142" s="234" t="s">
        <v>37</v>
      </c>
      <c r="O142" s="94"/>
      <c r="P142" s="235">
        <f>O142*H142</f>
        <v>0</v>
      </c>
      <c r="Q142" s="235">
        <v>0</v>
      </c>
      <c r="R142" s="235">
        <f>Q142*H142</f>
        <v>0</v>
      </c>
      <c r="S142" s="235">
        <v>0</v>
      </c>
      <c r="T142" s="236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7" t="s">
        <v>160</v>
      </c>
      <c r="AT142" s="237" t="s">
        <v>156</v>
      </c>
      <c r="AU142" s="237" t="s">
        <v>161</v>
      </c>
      <c r="AY142" s="14" t="s">
        <v>154</v>
      </c>
      <c r="BE142" s="238">
        <f>IF(N142="základná",J142,0)</f>
        <v>0</v>
      </c>
      <c r="BF142" s="238">
        <f>IF(N142="znížená",J142,0)</f>
        <v>0</v>
      </c>
      <c r="BG142" s="238">
        <f>IF(N142="zákl. prenesená",J142,0)</f>
        <v>0</v>
      </c>
      <c r="BH142" s="238">
        <f>IF(N142="zníž. prenesená",J142,0)</f>
        <v>0</v>
      </c>
      <c r="BI142" s="238">
        <f>IF(N142="nulová",J142,0)</f>
        <v>0</v>
      </c>
      <c r="BJ142" s="14" t="s">
        <v>161</v>
      </c>
      <c r="BK142" s="239">
        <f>ROUND(I142*H142,3)</f>
        <v>0</v>
      </c>
      <c r="BL142" s="14" t="s">
        <v>160</v>
      </c>
      <c r="BM142" s="237" t="s">
        <v>181</v>
      </c>
    </row>
    <row r="143" s="2" customFormat="1" ht="37.8" customHeight="1">
      <c r="A143" s="35"/>
      <c r="B143" s="36"/>
      <c r="C143" s="226" t="s">
        <v>171</v>
      </c>
      <c r="D143" s="226" t="s">
        <v>156</v>
      </c>
      <c r="E143" s="227" t="s">
        <v>1796</v>
      </c>
      <c r="F143" s="228" t="s">
        <v>1797</v>
      </c>
      <c r="G143" s="229" t="s">
        <v>309</v>
      </c>
      <c r="H143" s="230">
        <v>4.5</v>
      </c>
      <c r="I143" s="231"/>
      <c r="J143" s="230">
        <f>ROUND(I143*H143,3)</f>
        <v>0</v>
      </c>
      <c r="K143" s="232"/>
      <c r="L143" s="41"/>
      <c r="M143" s="233" t="s">
        <v>1</v>
      </c>
      <c r="N143" s="234" t="s">
        <v>37</v>
      </c>
      <c r="O143" s="94"/>
      <c r="P143" s="235">
        <f>O143*H143</f>
        <v>0</v>
      </c>
      <c r="Q143" s="235">
        <v>0</v>
      </c>
      <c r="R143" s="235">
        <f>Q143*H143</f>
        <v>0</v>
      </c>
      <c r="S143" s="235">
        <v>0</v>
      </c>
      <c r="T143" s="236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7" t="s">
        <v>160</v>
      </c>
      <c r="AT143" s="237" t="s">
        <v>156</v>
      </c>
      <c r="AU143" s="237" t="s">
        <v>161</v>
      </c>
      <c r="AY143" s="14" t="s">
        <v>154</v>
      </c>
      <c r="BE143" s="238">
        <f>IF(N143="základná",J143,0)</f>
        <v>0</v>
      </c>
      <c r="BF143" s="238">
        <f>IF(N143="znížená",J143,0)</f>
        <v>0</v>
      </c>
      <c r="BG143" s="238">
        <f>IF(N143="zákl. prenesená",J143,0)</f>
        <v>0</v>
      </c>
      <c r="BH143" s="238">
        <f>IF(N143="zníž. prenesená",J143,0)</f>
        <v>0</v>
      </c>
      <c r="BI143" s="238">
        <f>IF(N143="nulová",J143,0)</f>
        <v>0</v>
      </c>
      <c r="BJ143" s="14" t="s">
        <v>161</v>
      </c>
      <c r="BK143" s="239">
        <f>ROUND(I143*H143,3)</f>
        <v>0</v>
      </c>
      <c r="BL143" s="14" t="s">
        <v>160</v>
      </c>
      <c r="BM143" s="237" t="s">
        <v>184</v>
      </c>
    </row>
    <row r="144" s="2" customFormat="1" ht="21.75" customHeight="1">
      <c r="A144" s="35"/>
      <c r="B144" s="36"/>
      <c r="C144" s="226" t="s">
        <v>185</v>
      </c>
      <c r="D144" s="226" t="s">
        <v>156</v>
      </c>
      <c r="E144" s="227" t="s">
        <v>1491</v>
      </c>
      <c r="F144" s="228" t="s">
        <v>354</v>
      </c>
      <c r="G144" s="229" t="s">
        <v>191</v>
      </c>
      <c r="H144" s="230">
        <v>4.3520000000000003</v>
      </c>
      <c r="I144" s="231"/>
      <c r="J144" s="230">
        <f>ROUND(I144*H144,3)</f>
        <v>0</v>
      </c>
      <c r="K144" s="232"/>
      <c r="L144" s="41"/>
      <c r="M144" s="233" t="s">
        <v>1</v>
      </c>
      <c r="N144" s="234" t="s">
        <v>37</v>
      </c>
      <c r="O144" s="94"/>
      <c r="P144" s="235">
        <f>O144*H144</f>
        <v>0</v>
      </c>
      <c r="Q144" s="235">
        <v>0</v>
      </c>
      <c r="R144" s="235">
        <f>Q144*H144</f>
        <v>0</v>
      </c>
      <c r="S144" s="235">
        <v>0</v>
      </c>
      <c r="T144" s="236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7" t="s">
        <v>160</v>
      </c>
      <c r="AT144" s="237" t="s">
        <v>156</v>
      </c>
      <c r="AU144" s="237" t="s">
        <v>161</v>
      </c>
      <c r="AY144" s="14" t="s">
        <v>154</v>
      </c>
      <c r="BE144" s="238">
        <f>IF(N144="základná",J144,0)</f>
        <v>0</v>
      </c>
      <c r="BF144" s="238">
        <f>IF(N144="znížená",J144,0)</f>
        <v>0</v>
      </c>
      <c r="BG144" s="238">
        <f>IF(N144="zákl. prenesená",J144,0)</f>
        <v>0</v>
      </c>
      <c r="BH144" s="238">
        <f>IF(N144="zníž. prenesená",J144,0)</f>
        <v>0</v>
      </c>
      <c r="BI144" s="238">
        <f>IF(N144="nulová",J144,0)</f>
        <v>0</v>
      </c>
      <c r="BJ144" s="14" t="s">
        <v>161</v>
      </c>
      <c r="BK144" s="239">
        <f>ROUND(I144*H144,3)</f>
        <v>0</v>
      </c>
      <c r="BL144" s="14" t="s">
        <v>160</v>
      </c>
      <c r="BM144" s="237" t="s">
        <v>188</v>
      </c>
    </row>
    <row r="145" s="2" customFormat="1" ht="24.15" customHeight="1">
      <c r="A145" s="35"/>
      <c r="B145" s="36"/>
      <c r="C145" s="226" t="s">
        <v>112</v>
      </c>
      <c r="D145" s="226" t="s">
        <v>156</v>
      </c>
      <c r="E145" s="227" t="s">
        <v>1492</v>
      </c>
      <c r="F145" s="228" t="s">
        <v>358</v>
      </c>
      <c r="G145" s="229" t="s">
        <v>191</v>
      </c>
      <c r="H145" s="230">
        <v>21.760000000000002</v>
      </c>
      <c r="I145" s="231"/>
      <c r="J145" s="230">
        <f>ROUND(I145*H145,3)</f>
        <v>0</v>
      </c>
      <c r="K145" s="232"/>
      <c r="L145" s="41"/>
      <c r="M145" s="233" t="s">
        <v>1</v>
      </c>
      <c r="N145" s="234" t="s">
        <v>37</v>
      </c>
      <c r="O145" s="94"/>
      <c r="P145" s="235">
        <f>O145*H145</f>
        <v>0</v>
      </c>
      <c r="Q145" s="235">
        <v>0</v>
      </c>
      <c r="R145" s="235">
        <f>Q145*H145</f>
        <v>0</v>
      </c>
      <c r="S145" s="235">
        <v>0</v>
      </c>
      <c r="T145" s="236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7" t="s">
        <v>160</v>
      </c>
      <c r="AT145" s="237" t="s">
        <v>156</v>
      </c>
      <c r="AU145" s="237" t="s">
        <v>161</v>
      </c>
      <c r="AY145" s="14" t="s">
        <v>154</v>
      </c>
      <c r="BE145" s="238">
        <f>IF(N145="základná",J145,0)</f>
        <v>0</v>
      </c>
      <c r="BF145" s="238">
        <f>IF(N145="znížená",J145,0)</f>
        <v>0</v>
      </c>
      <c r="BG145" s="238">
        <f>IF(N145="zákl. prenesená",J145,0)</f>
        <v>0</v>
      </c>
      <c r="BH145" s="238">
        <f>IF(N145="zníž. prenesená",J145,0)</f>
        <v>0</v>
      </c>
      <c r="BI145" s="238">
        <f>IF(N145="nulová",J145,0)</f>
        <v>0</v>
      </c>
      <c r="BJ145" s="14" t="s">
        <v>161</v>
      </c>
      <c r="BK145" s="239">
        <f>ROUND(I145*H145,3)</f>
        <v>0</v>
      </c>
      <c r="BL145" s="14" t="s">
        <v>160</v>
      </c>
      <c r="BM145" s="237" t="s">
        <v>7</v>
      </c>
    </row>
    <row r="146" s="2" customFormat="1" ht="24.15" customHeight="1">
      <c r="A146" s="35"/>
      <c r="B146" s="36"/>
      <c r="C146" s="226" t="s">
        <v>115</v>
      </c>
      <c r="D146" s="226" t="s">
        <v>156</v>
      </c>
      <c r="E146" s="227" t="s">
        <v>1493</v>
      </c>
      <c r="F146" s="228" t="s">
        <v>1494</v>
      </c>
      <c r="G146" s="229" t="s">
        <v>191</v>
      </c>
      <c r="H146" s="230">
        <v>4.3520000000000003</v>
      </c>
      <c r="I146" s="231"/>
      <c r="J146" s="230">
        <f>ROUND(I146*H146,3)</f>
        <v>0</v>
      </c>
      <c r="K146" s="232"/>
      <c r="L146" s="41"/>
      <c r="M146" s="233" t="s">
        <v>1</v>
      </c>
      <c r="N146" s="234" t="s">
        <v>37</v>
      </c>
      <c r="O146" s="94"/>
      <c r="P146" s="235">
        <f>O146*H146</f>
        <v>0</v>
      </c>
      <c r="Q146" s="235">
        <v>0</v>
      </c>
      <c r="R146" s="235">
        <f>Q146*H146</f>
        <v>0</v>
      </c>
      <c r="S146" s="235">
        <v>0</v>
      </c>
      <c r="T146" s="236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7" t="s">
        <v>160</v>
      </c>
      <c r="AT146" s="237" t="s">
        <v>156</v>
      </c>
      <c r="AU146" s="237" t="s">
        <v>161</v>
      </c>
      <c r="AY146" s="14" t="s">
        <v>154</v>
      </c>
      <c r="BE146" s="238">
        <f>IF(N146="základná",J146,0)</f>
        <v>0</v>
      </c>
      <c r="BF146" s="238">
        <f>IF(N146="znížená",J146,0)</f>
        <v>0</v>
      </c>
      <c r="BG146" s="238">
        <f>IF(N146="zákl. prenesená",J146,0)</f>
        <v>0</v>
      </c>
      <c r="BH146" s="238">
        <f>IF(N146="zníž. prenesená",J146,0)</f>
        <v>0</v>
      </c>
      <c r="BI146" s="238">
        <f>IF(N146="nulová",J146,0)</f>
        <v>0</v>
      </c>
      <c r="BJ146" s="14" t="s">
        <v>161</v>
      </c>
      <c r="BK146" s="239">
        <f>ROUND(I146*H146,3)</f>
        <v>0</v>
      </c>
      <c r="BL146" s="14" t="s">
        <v>160</v>
      </c>
      <c r="BM146" s="237" t="s">
        <v>194</v>
      </c>
    </row>
    <row r="147" s="12" customFormat="1" ht="22.8" customHeight="1">
      <c r="A147" s="12"/>
      <c r="B147" s="210"/>
      <c r="C147" s="211"/>
      <c r="D147" s="212" t="s">
        <v>70</v>
      </c>
      <c r="E147" s="224" t="s">
        <v>375</v>
      </c>
      <c r="F147" s="224" t="s">
        <v>376</v>
      </c>
      <c r="G147" s="211"/>
      <c r="H147" s="211"/>
      <c r="I147" s="214"/>
      <c r="J147" s="225">
        <f>BK147</f>
        <v>0</v>
      </c>
      <c r="K147" s="211"/>
      <c r="L147" s="216"/>
      <c r="M147" s="217"/>
      <c r="N147" s="218"/>
      <c r="O147" s="218"/>
      <c r="P147" s="219">
        <f>P148</f>
        <v>0</v>
      </c>
      <c r="Q147" s="218"/>
      <c r="R147" s="219">
        <f>R148</f>
        <v>0</v>
      </c>
      <c r="S147" s="218"/>
      <c r="T147" s="220">
        <f>T148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21" t="s">
        <v>79</v>
      </c>
      <c r="AT147" s="222" t="s">
        <v>70</v>
      </c>
      <c r="AU147" s="222" t="s">
        <v>79</v>
      </c>
      <c r="AY147" s="221" t="s">
        <v>154</v>
      </c>
      <c r="BK147" s="223">
        <f>BK148</f>
        <v>0</v>
      </c>
    </row>
    <row r="148" s="2" customFormat="1" ht="24.15" customHeight="1">
      <c r="A148" s="35"/>
      <c r="B148" s="36"/>
      <c r="C148" s="226" t="s">
        <v>177</v>
      </c>
      <c r="D148" s="226" t="s">
        <v>156</v>
      </c>
      <c r="E148" s="227" t="s">
        <v>1495</v>
      </c>
      <c r="F148" s="228" t="s">
        <v>378</v>
      </c>
      <c r="G148" s="229" t="s">
        <v>191</v>
      </c>
      <c r="H148" s="230">
        <v>1.472</v>
      </c>
      <c r="I148" s="231"/>
      <c r="J148" s="230">
        <f>ROUND(I148*H148,3)</f>
        <v>0</v>
      </c>
      <c r="K148" s="232"/>
      <c r="L148" s="41"/>
      <c r="M148" s="233" t="s">
        <v>1</v>
      </c>
      <c r="N148" s="234" t="s">
        <v>37</v>
      </c>
      <c r="O148" s="94"/>
      <c r="P148" s="235">
        <f>O148*H148</f>
        <v>0</v>
      </c>
      <c r="Q148" s="235">
        <v>0</v>
      </c>
      <c r="R148" s="235">
        <f>Q148*H148</f>
        <v>0</v>
      </c>
      <c r="S148" s="235">
        <v>0</v>
      </c>
      <c r="T148" s="236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7" t="s">
        <v>160</v>
      </c>
      <c r="AT148" s="237" t="s">
        <v>156</v>
      </c>
      <c r="AU148" s="237" t="s">
        <v>161</v>
      </c>
      <c r="AY148" s="14" t="s">
        <v>154</v>
      </c>
      <c r="BE148" s="238">
        <f>IF(N148="základná",J148,0)</f>
        <v>0</v>
      </c>
      <c r="BF148" s="238">
        <f>IF(N148="znížená",J148,0)</f>
        <v>0</v>
      </c>
      <c r="BG148" s="238">
        <f>IF(N148="zákl. prenesená",J148,0)</f>
        <v>0</v>
      </c>
      <c r="BH148" s="238">
        <f>IF(N148="zníž. prenesená",J148,0)</f>
        <v>0</v>
      </c>
      <c r="BI148" s="238">
        <f>IF(N148="nulová",J148,0)</f>
        <v>0</v>
      </c>
      <c r="BJ148" s="14" t="s">
        <v>161</v>
      </c>
      <c r="BK148" s="239">
        <f>ROUND(I148*H148,3)</f>
        <v>0</v>
      </c>
      <c r="BL148" s="14" t="s">
        <v>160</v>
      </c>
      <c r="BM148" s="237" t="s">
        <v>198</v>
      </c>
    </row>
    <row r="149" s="12" customFormat="1" ht="25.92" customHeight="1">
      <c r="A149" s="12"/>
      <c r="B149" s="210"/>
      <c r="C149" s="211"/>
      <c r="D149" s="212" t="s">
        <v>70</v>
      </c>
      <c r="E149" s="213" t="s">
        <v>395</v>
      </c>
      <c r="F149" s="213" t="s">
        <v>396</v>
      </c>
      <c r="G149" s="211"/>
      <c r="H149" s="211"/>
      <c r="I149" s="214"/>
      <c r="J149" s="215">
        <f>BK149</f>
        <v>0</v>
      </c>
      <c r="K149" s="211"/>
      <c r="L149" s="216"/>
      <c r="M149" s="217"/>
      <c r="N149" s="218"/>
      <c r="O149" s="218"/>
      <c r="P149" s="219">
        <f>SUM(P150:P164)</f>
        <v>0</v>
      </c>
      <c r="Q149" s="218"/>
      <c r="R149" s="219">
        <f>SUM(R150:R164)</f>
        <v>0</v>
      </c>
      <c r="S149" s="218"/>
      <c r="T149" s="220">
        <f>SUM(T150:T164)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21" t="s">
        <v>161</v>
      </c>
      <c r="AT149" s="222" t="s">
        <v>70</v>
      </c>
      <c r="AU149" s="222" t="s">
        <v>71</v>
      </c>
      <c r="AY149" s="221" t="s">
        <v>154</v>
      </c>
      <c r="BK149" s="223">
        <f>SUM(BK150:BK164)</f>
        <v>0</v>
      </c>
    </row>
    <row r="150" s="2" customFormat="1" ht="24.15" customHeight="1">
      <c r="A150" s="35"/>
      <c r="B150" s="36"/>
      <c r="C150" s="226" t="s">
        <v>200</v>
      </c>
      <c r="D150" s="226" t="s">
        <v>156</v>
      </c>
      <c r="E150" s="227" t="s">
        <v>1496</v>
      </c>
      <c r="F150" s="228" t="s">
        <v>1497</v>
      </c>
      <c r="G150" s="229" t="s">
        <v>309</v>
      </c>
      <c r="H150" s="230">
        <v>580.60000000000002</v>
      </c>
      <c r="I150" s="231"/>
      <c r="J150" s="230">
        <f>ROUND(I150*H150,3)</f>
        <v>0</v>
      </c>
      <c r="K150" s="232"/>
      <c r="L150" s="41"/>
      <c r="M150" s="233" t="s">
        <v>1</v>
      </c>
      <c r="N150" s="234" t="s">
        <v>37</v>
      </c>
      <c r="O150" s="94"/>
      <c r="P150" s="235">
        <f>O150*H150</f>
        <v>0</v>
      </c>
      <c r="Q150" s="235">
        <v>0</v>
      </c>
      <c r="R150" s="235">
        <f>Q150*H150</f>
        <v>0</v>
      </c>
      <c r="S150" s="235">
        <v>0</v>
      </c>
      <c r="T150" s="236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7" t="s">
        <v>184</v>
      </c>
      <c r="AT150" s="237" t="s">
        <v>156</v>
      </c>
      <c r="AU150" s="237" t="s">
        <v>79</v>
      </c>
      <c r="AY150" s="14" t="s">
        <v>154</v>
      </c>
      <c r="BE150" s="238">
        <f>IF(N150="základná",J150,0)</f>
        <v>0</v>
      </c>
      <c r="BF150" s="238">
        <f>IF(N150="znížená",J150,0)</f>
        <v>0</v>
      </c>
      <c r="BG150" s="238">
        <f>IF(N150="zákl. prenesená",J150,0)</f>
        <v>0</v>
      </c>
      <c r="BH150" s="238">
        <f>IF(N150="zníž. prenesená",J150,0)</f>
        <v>0</v>
      </c>
      <c r="BI150" s="238">
        <f>IF(N150="nulová",J150,0)</f>
        <v>0</v>
      </c>
      <c r="BJ150" s="14" t="s">
        <v>161</v>
      </c>
      <c r="BK150" s="239">
        <f>ROUND(I150*H150,3)</f>
        <v>0</v>
      </c>
      <c r="BL150" s="14" t="s">
        <v>184</v>
      </c>
      <c r="BM150" s="237" t="s">
        <v>203</v>
      </c>
    </row>
    <row r="151" s="2" customFormat="1" ht="33" customHeight="1">
      <c r="A151" s="35"/>
      <c r="B151" s="36"/>
      <c r="C151" s="240" t="s">
        <v>181</v>
      </c>
      <c r="D151" s="240" t="s">
        <v>195</v>
      </c>
      <c r="E151" s="241" t="s">
        <v>1798</v>
      </c>
      <c r="F151" s="242" t="s">
        <v>1799</v>
      </c>
      <c r="G151" s="243" t="s">
        <v>309</v>
      </c>
      <c r="H151" s="244">
        <v>269.30000000000001</v>
      </c>
      <c r="I151" s="245"/>
      <c r="J151" s="244">
        <f>ROUND(I151*H151,3)</f>
        <v>0</v>
      </c>
      <c r="K151" s="246"/>
      <c r="L151" s="247"/>
      <c r="M151" s="248" t="s">
        <v>1</v>
      </c>
      <c r="N151" s="249" t="s">
        <v>37</v>
      </c>
      <c r="O151" s="94"/>
      <c r="P151" s="235">
        <f>O151*H151</f>
        <v>0</v>
      </c>
      <c r="Q151" s="235">
        <v>0</v>
      </c>
      <c r="R151" s="235">
        <f>Q151*H151</f>
        <v>0</v>
      </c>
      <c r="S151" s="235">
        <v>0</v>
      </c>
      <c r="T151" s="236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7" t="s">
        <v>213</v>
      </c>
      <c r="AT151" s="237" t="s">
        <v>195</v>
      </c>
      <c r="AU151" s="237" t="s">
        <v>79</v>
      </c>
      <c r="AY151" s="14" t="s">
        <v>154</v>
      </c>
      <c r="BE151" s="238">
        <f>IF(N151="základná",J151,0)</f>
        <v>0</v>
      </c>
      <c r="BF151" s="238">
        <f>IF(N151="znížená",J151,0)</f>
        <v>0</v>
      </c>
      <c r="BG151" s="238">
        <f>IF(N151="zákl. prenesená",J151,0)</f>
        <v>0</v>
      </c>
      <c r="BH151" s="238">
        <f>IF(N151="zníž. prenesená",J151,0)</f>
        <v>0</v>
      </c>
      <c r="BI151" s="238">
        <f>IF(N151="nulová",J151,0)</f>
        <v>0</v>
      </c>
      <c r="BJ151" s="14" t="s">
        <v>161</v>
      </c>
      <c r="BK151" s="239">
        <f>ROUND(I151*H151,3)</f>
        <v>0</v>
      </c>
      <c r="BL151" s="14" t="s">
        <v>184</v>
      </c>
      <c r="BM151" s="237" t="s">
        <v>206</v>
      </c>
    </row>
    <row r="152" s="2" customFormat="1" ht="33" customHeight="1">
      <c r="A152" s="35"/>
      <c r="B152" s="36"/>
      <c r="C152" s="240" t="s">
        <v>207</v>
      </c>
      <c r="D152" s="240" t="s">
        <v>195</v>
      </c>
      <c r="E152" s="241" t="s">
        <v>1500</v>
      </c>
      <c r="F152" s="242" t="s">
        <v>1501</v>
      </c>
      <c r="G152" s="243" t="s">
        <v>309</v>
      </c>
      <c r="H152" s="244">
        <v>155.59999999999999</v>
      </c>
      <c r="I152" s="245"/>
      <c r="J152" s="244">
        <f>ROUND(I152*H152,3)</f>
        <v>0</v>
      </c>
      <c r="K152" s="246"/>
      <c r="L152" s="247"/>
      <c r="M152" s="248" t="s">
        <v>1</v>
      </c>
      <c r="N152" s="249" t="s">
        <v>37</v>
      </c>
      <c r="O152" s="94"/>
      <c r="P152" s="235">
        <f>O152*H152</f>
        <v>0</v>
      </c>
      <c r="Q152" s="235">
        <v>0</v>
      </c>
      <c r="R152" s="235">
        <f>Q152*H152</f>
        <v>0</v>
      </c>
      <c r="S152" s="235">
        <v>0</v>
      </c>
      <c r="T152" s="236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7" t="s">
        <v>213</v>
      </c>
      <c r="AT152" s="237" t="s">
        <v>195</v>
      </c>
      <c r="AU152" s="237" t="s">
        <v>79</v>
      </c>
      <c r="AY152" s="14" t="s">
        <v>154</v>
      </c>
      <c r="BE152" s="238">
        <f>IF(N152="základná",J152,0)</f>
        <v>0</v>
      </c>
      <c r="BF152" s="238">
        <f>IF(N152="znížená",J152,0)</f>
        <v>0</v>
      </c>
      <c r="BG152" s="238">
        <f>IF(N152="zákl. prenesená",J152,0)</f>
        <v>0</v>
      </c>
      <c r="BH152" s="238">
        <f>IF(N152="zníž. prenesená",J152,0)</f>
        <v>0</v>
      </c>
      <c r="BI152" s="238">
        <f>IF(N152="nulová",J152,0)</f>
        <v>0</v>
      </c>
      <c r="BJ152" s="14" t="s">
        <v>161</v>
      </c>
      <c r="BK152" s="239">
        <f>ROUND(I152*H152,3)</f>
        <v>0</v>
      </c>
      <c r="BL152" s="14" t="s">
        <v>184</v>
      </c>
      <c r="BM152" s="237" t="s">
        <v>210</v>
      </c>
    </row>
    <row r="153" s="2" customFormat="1" ht="33" customHeight="1">
      <c r="A153" s="35"/>
      <c r="B153" s="36"/>
      <c r="C153" s="240" t="s">
        <v>184</v>
      </c>
      <c r="D153" s="240" t="s">
        <v>195</v>
      </c>
      <c r="E153" s="241" t="s">
        <v>1502</v>
      </c>
      <c r="F153" s="242" t="s">
        <v>1503</v>
      </c>
      <c r="G153" s="243" t="s">
        <v>309</v>
      </c>
      <c r="H153" s="244">
        <v>60</v>
      </c>
      <c r="I153" s="245"/>
      <c r="J153" s="244">
        <f>ROUND(I153*H153,3)</f>
        <v>0</v>
      </c>
      <c r="K153" s="246"/>
      <c r="L153" s="247"/>
      <c r="M153" s="248" t="s">
        <v>1</v>
      </c>
      <c r="N153" s="249" t="s">
        <v>37</v>
      </c>
      <c r="O153" s="94"/>
      <c r="P153" s="235">
        <f>O153*H153</f>
        <v>0</v>
      </c>
      <c r="Q153" s="235">
        <v>0</v>
      </c>
      <c r="R153" s="235">
        <f>Q153*H153</f>
        <v>0</v>
      </c>
      <c r="S153" s="235">
        <v>0</v>
      </c>
      <c r="T153" s="236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7" t="s">
        <v>213</v>
      </c>
      <c r="AT153" s="237" t="s">
        <v>195</v>
      </c>
      <c r="AU153" s="237" t="s">
        <v>79</v>
      </c>
      <c r="AY153" s="14" t="s">
        <v>154</v>
      </c>
      <c r="BE153" s="238">
        <f>IF(N153="základná",J153,0)</f>
        <v>0</v>
      </c>
      <c r="BF153" s="238">
        <f>IF(N153="znížená",J153,0)</f>
        <v>0</v>
      </c>
      <c r="BG153" s="238">
        <f>IF(N153="zákl. prenesená",J153,0)</f>
        <v>0</v>
      </c>
      <c r="BH153" s="238">
        <f>IF(N153="zníž. prenesená",J153,0)</f>
        <v>0</v>
      </c>
      <c r="BI153" s="238">
        <f>IF(N153="nulová",J153,0)</f>
        <v>0</v>
      </c>
      <c r="BJ153" s="14" t="s">
        <v>161</v>
      </c>
      <c r="BK153" s="239">
        <f>ROUND(I153*H153,3)</f>
        <v>0</v>
      </c>
      <c r="BL153" s="14" t="s">
        <v>184</v>
      </c>
      <c r="BM153" s="237" t="s">
        <v>213</v>
      </c>
    </row>
    <row r="154" s="2" customFormat="1" ht="33" customHeight="1">
      <c r="A154" s="35"/>
      <c r="B154" s="36"/>
      <c r="C154" s="240" t="s">
        <v>214</v>
      </c>
      <c r="D154" s="240" t="s">
        <v>195</v>
      </c>
      <c r="E154" s="241" t="s">
        <v>1504</v>
      </c>
      <c r="F154" s="242" t="s">
        <v>1505</v>
      </c>
      <c r="G154" s="243" t="s">
        <v>309</v>
      </c>
      <c r="H154" s="244">
        <v>95.700000000000003</v>
      </c>
      <c r="I154" s="245"/>
      <c r="J154" s="244">
        <f>ROUND(I154*H154,3)</f>
        <v>0</v>
      </c>
      <c r="K154" s="246"/>
      <c r="L154" s="247"/>
      <c r="M154" s="248" t="s">
        <v>1</v>
      </c>
      <c r="N154" s="249" t="s">
        <v>37</v>
      </c>
      <c r="O154" s="94"/>
      <c r="P154" s="235">
        <f>O154*H154</f>
        <v>0</v>
      </c>
      <c r="Q154" s="235">
        <v>0</v>
      </c>
      <c r="R154" s="235">
        <f>Q154*H154</f>
        <v>0</v>
      </c>
      <c r="S154" s="235">
        <v>0</v>
      </c>
      <c r="T154" s="236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7" t="s">
        <v>213</v>
      </c>
      <c r="AT154" s="237" t="s">
        <v>195</v>
      </c>
      <c r="AU154" s="237" t="s">
        <v>79</v>
      </c>
      <c r="AY154" s="14" t="s">
        <v>154</v>
      </c>
      <c r="BE154" s="238">
        <f>IF(N154="základná",J154,0)</f>
        <v>0</v>
      </c>
      <c r="BF154" s="238">
        <f>IF(N154="znížená",J154,0)</f>
        <v>0</v>
      </c>
      <c r="BG154" s="238">
        <f>IF(N154="zákl. prenesená",J154,0)</f>
        <v>0</v>
      </c>
      <c r="BH154" s="238">
        <f>IF(N154="zníž. prenesená",J154,0)</f>
        <v>0</v>
      </c>
      <c r="BI154" s="238">
        <f>IF(N154="nulová",J154,0)</f>
        <v>0</v>
      </c>
      <c r="BJ154" s="14" t="s">
        <v>161</v>
      </c>
      <c r="BK154" s="239">
        <f>ROUND(I154*H154,3)</f>
        <v>0</v>
      </c>
      <c r="BL154" s="14" t="s">
        <v>184</v>
      </c>
      <c r="BM154" s="237" t="s">
        <v>217</v>
      </c>
    </row>
    <row r="155" s="2" customFormat="1" ht="24.15" customHeight="1">
      <c r="A155" s="35"/>
      <c r="B155" s="36"/>
      <c r="C155" s="226" t="s">
        <v>188</v>
      </c>
      <c r="D155" s="226" t="s">
        <v>156</v>
      </c>
      <c r="E155" s="227" t="s">
        <v>1506</v>
      </c>
      <c r="F155" s="228" t="s">
        <v>1507</v>
      </c>
      <c r="G155" s="229" t="s">
        <v>309</v>
      </c>
      <c r="H155" s="230">
        <v>101.8</v>
      </c>
      <c r="I155" s="231"/>
      <c r="J155" s="230">
        <f>ROUND(I155*H155,3)</f>
        <v>0</v>
      </c>
      <c r="K155" s="232"/>
      <c r="L155" s="41"/>
      <c r="M155" s="233" t="s">
        <v>1</v>
      </c>
      <c r="N155" s="234" t="s">
        <v>37</v>
      </c>
      <c r="O155" s="94"/>
      <c r="P155" s="235">
        <f>O155*H155</f>
        <v>0</v>
      </c>
      <c r="Q155" s="235">
        <v>0</v>
      </c>
      <c r="R155" s="235">
        <f>Q155*H155</f>
        <v>0</v>
      </c>
      <c r="S155" s="235">
        <v>0</v>
      </c>
      <c r="T155" s="236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7" t="s">
        <v>184</v>
      </c>
      <c r="AT155" s="237" t="s">
        <v>156</v>
      </c>
      <c r="AU155" s="237" t="s">
        <v>79</v>
      </c>
      <c r="AY155" s="14" t="s">
        <v>154</v>
      </c>
      <c r="BE155" s="238">
        <f>IF(N155="základná",J155,0)</f>
        <v>0</v>
      </c>
      <c r="BF155" s="238">
        <f>IF(N155="znížená",J155,0)</f>
        <v>0</v>
      </c>
      <c r="BG155" s="238">
        <f>IF(N155="zákl. prenesená",J155,0)</f>
        <v>0</v>
      </c>
      <c r="BH155" s="238">
        <f>IF(N155="zníž. prenesená",J155,0)</f>
        <v>0</v>
      </c>
      <c r="BI155" s="238">
        <f>IF(N155="nulová",J155,0)</f>
        <v>0</v>
      </c>
      <c r="BJ155" s="14" t="s">
        <v>161</v>
      </c>
      <c r="BK155" s="239">
        <f>ROUND(I155*H155,3)</f>
        <v>0</v>
      </c>
      <c r="BL155" s="14" t="s">
        <v>184</v>
      </c>
      <c r="BM155" s="237" t="s">
        <v>220</v>
      </c>
    </row>
    <row r="156" s="2" customFormat="1" ht="33" customHeight="1">
      <c r="A156" s="35"/>
      <c r="B156" s="36"/>
      <c r="C156" s="240" t="s">
        <v>221</v>
      </c>
      <c r="D156" s="240" t="s">
        <v>195</v>
      </c>
      <c r="E156" s="241" t="s">
        <v>1800</v>
      </c>
      <c r="F156" s="242" t="s">
        <v>1801</v>
      </c>
      <c r="G156" s="243" t="s">
        <v>309</v>
      </c>
      <c r="H156" s="244">
        <v>101.8</v>
      </c>
      <c r="I156" s="245"/>
      <c r="J156" s="244">
        <f>ROUND(I156*H156,3)</f>
        <v>0</v>
      </c>
      <c r="K156" s="246"/>
      <c r="L156" s="247"/>
      <c r="M156" s="248" t="s">
        <v>1</v>
      </c>
      <c r="N156" s="249" t="s">
        <v>37</v>
      </c>
      <c r="O156" s="94"/>
      <c r="P156" s="235">
        <f>O156*H156</f>
        <v>0</v>
      </c>
      <c r="Q156" s="235">
        <v>0</v>
      </c>
      <c r="R156" s="235">
        <f>Q156*H156</f>
        <v>0</v>
      </c>
      <c r="S156" s="235">
        <v>0</v>
      </c>
      <c r="T156" s="236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7" t="s">
        <v>213</v>
      </c>
      <c r="AT156" s="237" t="s">
        <v>195</v>
      </c>
      <c r="AU156" s="237" t="s">
        <v>79</v>
      </c>
      <c r="AY156" s="14" t="s">
        <v>154</v>
      </c>
      <c r="BE156" s="238">
        <f>IF(N156="základná",J156,0)</f>
        <v>0</v>
      </c>
      <c r="BF156" s="238">
        <f>IF(N156="znížená",J156,0)</f>
        <v>0</v>
      </c>
      <c r="BG156" s="238">
        <f>IF(N156="zákl. prenesená",J156,0)</f>
        <v>0</v>
      </c>
      <c r="BH156" s="238">
        <f>IF(N156="zníž. prenesená",J156,0)</f>
        <v>0</v>
      </c>
      <c r="BI156" s="238">
        <f>IF(N156="nulová",J156,0)</f>
        <v>0</v>
      </c>
      <c r="BJ156" s="14" t="s">
        <v>161</v>
      </c>
      <c r="BK156" s="239">
        <f>ROUND(I156*H156,3)</f>
        <v>0</v>
      </c>
      <c r="BL156" s="14" t="s">
        <v>184</v>
      </c>
      <c r="BM156" s="237" t="s">
        <v>224</v>
      </c>
    </row>
    <row r="157" s="2" customFormat="1" ht="24.15" customHeight="1">
      <c r="A157" s="35"/>
      <c r="B157" s="36"/>
      <c r="C157" s="226" t="s">
        <v>7</v>
      </c>
      <c r="D157" s="226" t="s">
        <v>156</v>
      </c>
      <c r="E157" s="227" t="s">
        <v>1512</v>
      </c>
      <c r="F157" s="228" t="s">
        <v>1513</v>
      </c>
      <c r="G157" s="229" t="s">
        <v>309</v>
      </c>
      <c r="H157" s="230">
        <v>24.399999999999999</v>
      </c>
      <c r="I157" s="231"/>
      <c r="J157" s="230">
        <f>ROUND(I157*H157,3)</f>
        <v>0</v>
      </c>
      <c r="K157" s="232"/>
      <c r="L157" s="41"/>
      <c r="M157" s="233" t="s">
        <v>1</v>
      </c>
      <c r="N157" s="234" t="s">
        <v>37</v>
      </c>
      <c r="O157" s="94"/>
      <c r="P157" s="235">
        <f>O157*H157</f>
        <v>0</v>
      </c>
      <c r="Q157" s="235">
        <v>0</v>
      </c>
      <c r="R157" s="235">
        <f>Q157*H157</f>
        <v>0</v>
      </c>
      <c r="S157" s="235">
        <v>0</v>
      </c>
      <c r="T157" s="236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7" t="s">
        <v>184</v>
      </c>
      <c r="AT157" s="237" t="s">
        <v>156</v>
      </c>
      <c r="AU157" s="237" t="s">
        <v>79</v>
      </c>
      <c r="AY157" s="14" t="s">
        <v>154</v>
      </c>
      <c r="BE157" s="238">
        <f>IF(N157="základná",J157,0)</f>
        <v>0</v>
      </c>
      <c r="BF157" s="238">
        <f>IF(N157="znížená",J157,0)</f>
        <v>0</v>
      </c>
      <c r="BG157" s="238">
        <f>IF(N157="zákl. prenesená",J157,0)</f>
        <v>0</v>
      </c>
      <c r="BH157" s="238">
        <f>IF(N157="zníž. prenesená",J157,0)</f>
        <v>0</v>
      </c>
      <c r="BI157" s="238">
        <f>IF(N157="nulová",J157,0)</f>
        <v>0</v>
      </c>
      <c r="BJ157" s="14" t="s">
        <v>161</v>
      </c>
      <c r="BK157" s="239">
        <f>ROUND(I157*H157,3)</f>
        <v>0</v>
      </c>
      <c r="BL157" s="14" t="s">
        <v>184</v>
      </c>
      <c r="BM157" s="237" t="s">
        <v>227</v>
      </c>
    </row>
    <row r="158" s="2" customFormat="1" ht="33" customHeight="1">
      <c r="A158" s="35"/>
      <c r="B158" s="36"/>
      <c r="C158" s="240" t="s">
        <v>228</v>
      </c>
      <c r="D158" s="240" t="s">
        <v>195</v>
      </c>
      <c r="E158" s="241" t="s">
        <v>1802</v>
      </c>
      <c r="F158" s="242" t="s">
        <v>1803</v>
      </c>
      <c r="G158" s="243" t="s">
        <v>309</v>
      </c>
      <c r="H158" s="244">
        <v>24.399999999999999</v>
      </c>
      <c r="I158" s="245"/>
      <c r="J158" s="244">
        <f>ROUND(I158*H158,3)</f>
        <v>0</v>
      </c>
      <c r="K158" s="246"/>
      <c r="L158" s="247"/>
      <c r="M158" s="248" t="s">
        <v>1</v>
      </c>
      <c r="N158" s="249" t="s">
        <v>37</v>
      </c>
      <c r="O158" s="94"/>
      <c r="P158" s="235">
        <f>O158*H158</f>
        <v>0</v>
      </c>
      <c r="Q158" s="235">
        <v>0</v>
      </c>
      <c r="R158" s="235">
        <f>Q158*H158</f>
        <v>0</v>
      </c>
      <c r="S158" s="235">
        <v>0</v>
      </c>
      <c r="T158" s="236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7" t="s">
        <v>213</v>
      </c>
      <c r="AT158" s="237" t="s">
        <v>195</v>
      </c>
      <c r="AU158" s="237" t="s">
        <v>79</v>
      </c>
      <c r="AY158" s="14" t="s">
        <v>154</v>
      </c>
      <c r="BE158" s="238">
        <f>IF(N158="základná",J158,0)</f>
        <v>0</v>
      </c>
      <c r="BF158" s="238">
        <f>IF(N158="znížená",J158,0)</f>
        <v>0</v>
      </c>
      <c r="BG158" s="238">
        <f>IF(N158="zákl. prenesená",J158,0)</f>
        <v>0</v>
      </c>
      <c r="BH158" s="238">
        <f>IF(N158="zníž. prenesená",J158,0)</f>
        <v>0</v>
      </c>
      <c r="BI158" s="238">
        <f>IF(N158="nulová",J158,0)</f>
        <v>0</v>
      </c>
      <c r="BJ158" s="14" t="s">
        <v>161</v>
      </c>
      <c r="BK158" s="239">
        <f>ROUND(I158*H158,3)</f>
        <v>0</v>
      </c>
      <c r="BL158" s="14" t="s">
        <v>184</v>
      </c>
      <c r="BM158" s="237" t="s">
        <v>231</v>
      </c>
    </row>
    <row r="159" s="2" customFormat="1" ht="21.75" customHeight="1">
      <c r="A159" s="35"/>
      <c r="B159" s="36"/>
      <c r="C159" s="226" t="s">
        <v>194</v>
      </c>
      <c r="D159" s="226" t="s">
        <v>156</v>
      </c>
      <c r="E159" s="227" t="s">
        <v>1518</v>
      </c>
      <c r="F159" s="228" t="s">
        <v>1519</v>
      </c>
      <c r="G159" s="229" t="s">
        <v>309</v>
      </c>
      <c r="H159" s="230">
        <v>109.90000000000001</v>
      </c>
      <c r="I159" s="231"/>
      <c r="J159" s="230">
        <f>ROUND(I159*H159,3)</f>
        <v>0</v>
      </c>
      <c r="K159" s="232"/>
      <c r="L159" s="41"/>
      <c r="M159" s="233" t="s">
        <v>1</v>
      </c>
      <c r="N159" s="234" t="s">
        <v>37</v>
      </c>
      <c r="O159" s="94"/>
      <c r="P159" s="235">
        <f>O159*H159</f>
        <v>0</v>
      </c>
      <c r="Q159" s="235">
        <v>0</v>
      </c>
      <c r="R159" s="235">
        <f>Q159*H159</f>
        <v>0</v>
      </c>
      <c r="S159" s="235">
        <v>0</v>
      </c>
      <c r="T159" s="236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7" t="s">
        <v>184</v>
      </c>
      <c r="AT159" s="237" t="s">
        <v>156</v>
      </c>
      <c r="AU159" s="237" t="s">
        <v>79</v>
      </c>
      <c r="AY159" s="14" t="s">
        <v>154</v>
      </c>
      <c r="BE159" s="238">
        <f>IF(N159="základná",J159,0)</f>
        <v>0</v>
      </c>
      <c r="BF159" s="238">
        <f>IF(N159="znížená",J159,0)</f>
        <v>0</v>
      </c>
      <c r="BG159" s="238">
        <f>IF(N159="zákl. prenesená",J159,0)</f>
        <v>0</v>
      </c>
      <c r="BH159" s="238">
        <f>IF(N159="zníž. prenesená",J159,0)</f>
        <v>0</v>
      </c>
      <c r="BI159" s="238">
        <f>IF(N159="nulová",J159,0)</f>
        <v>0</v>
      </c>
      <c r="BJ159" s="14" t="s">
        <v>161</v>
      </c>
      <c r="BK159" s="239">
        <f>ROUND(I159*H159,3)</f>
        <v>0</v>
      </c>
      <c r="BL159" s="14" t="s">
        <v>184</v>
      </c>
      <c r="BM159" s="237" t="s">
        <v>234</v>
      </c>
    </row>
    <row r="160" s="2" customFormat="1" ht="33" customHeight="1">
      <c r="A160" s="35"/>
      <c r="B160" s="36"/>
      <c r="C160" s="240" t="s">
        <v>235</v>
      </c>
      <c r="D160" s="240" t="s">
        <v>195</v>
      </c>
      <c r="E160" s="241" t="s">
        <v>1520</v>
      </c>
      <c r="F160" s="242" t="s">
        <v>1521</v>
      </c>
      <c r="G160" s="243" t="s">
        <v>309</v>
      </c>
      <c r="H160" s="244">
        <v>25.399999999999999</v>
      </c>
      <c r="I160" s="245"/>
      <c r="J160" s="244">
        <f>ROUND(I160*H160,3)</f>
        <v>0</v>
      </c>
      <c r="K160" s="246"/>
      <c r="L160" s="247"/>
      <c r="M160" s="248" t="s">
        <v>1</v>
      </c>
      <c r="N160" s="249" t="s">
        <v>37</v>
      </c>
      <c r="O160" s="94"/>
      <c r="P160" s="235">
        <f>O160*H160</f>
        <v>0</v>
      </c>
      <c r="Q160" s="235">
        <v>0</v>
      </c>
      <c r="R160" s="235">
        <f>Q160*H160</f>
        <v>0</v>
      </c>
      <c r="S160" s="235">
        <v>0</v>
      </c>
      <c r="T160" s="236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7" t="s">
        <v>213</v>
      </c>
      <c r="AT160" s="237" t="s">
        <v>195</v>
      </c>
      <c r="AU160" s="237" t="s">
        <v>79</v>
      </c>
      <c r="AY160" s="14" t="s">
        <v>154</v>
      </c>
      <c r="BE160" s="238">
        <f>IF(N160="základná",J160,0)</f>
        <v>0</v>
      </c>
      <c r="BF160" s="238">
        <f>IF(N160="znížená",J160,0)</f>
        <v>0</v>
      </c>
      <c r="BG160" s="238">
        <f>IF(N160="zákl. prenesená",J160,0)</f>
        <v>0</v>
      </c>
      <c r="BH160" s="238">
        <f>IF(N160="zníž. prenesená",J160,0)</f>
        <v>0</v>
      </c>
      <c r="BI160" s="238">
        <f>IF(N160="nulová",J160,0)</f>
        <v>0</v>
      </c>
      <c r="BJ160" s="14" t="s">
        <v>161</v>
      </c>
      <c r="BK160" s="239">
        <f>ROUND(I160*H160,3)</f>
        <v>0</v>
      </c>
      <c r="BL160" s="14" t="s">
        <v>184</v>
      </c>
      <c r="BM160" s="237" t="s">
        <v>238</v>
      </c>
    </row>
    <row r="161" s="2" customFormat="1" ht="33" customHeight="1">
      <c r="A161" s="35"/>
      <c r="B161" s="36"/>
      <c r="C161" s="240" t="s">
        <v>198</v>
      </c>
      <c r="D161" s="240" t="s">
        <v>195</v>
      </c>
      <c r="E161" s="241" t="s">
        <v>1522</v>
      </c>
      <c r="F161" s="242" t="s">
        <v>1523</v>
      </c>
      <c r="G161" s="243" t="s">
        <v>309</v>
      </c>
      <c r="H161" s="244">
        <v>84.5</v>
      </c>
      <c r="I161" s="245"/>
      <c r="J161" s="244">
        <f>ROUND(I161*H161,3)</f>
        <v>0</v>
      </c>
      <c r="K161" s="246"/>
      <c r="L161" s="247"/>
      <c r="M161" s="248" t="s">
        <v>1</v>
      </c>
      <c r="N161" s="249" t="s">
        <v>37</v>
      </c>
      <c r="O161" s="94"/>
      <c r="P161" s="235">
        <f>O161*H161</f>
        <v>0</v>
      </c>
      <c r="Q161" s="235">
        <v>0</v>
      </c>
      <c r="R161" s="235">
        <f>Q161*H161</f>
        <v>0</v>
      </c>
      <c r="S161" s="235">
        <v>0</v>
      </c>
      <c r="T161" s="236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7" t="s">
        <v>213</v>
      </c>
      <c r="AT161" s="237" t="s">
        <v>195</v>
      </c>
      <c r="AU161" s="237" t="s">
        <v>79</v>
      </c>
      <c r="AY161" s="14" t="s">
        <v>154</v>
      </c>
      <c r="BE161" s="238">
        <f>IF(N161="základná",J161,0)</f>
        <v>0</v>
      </c>
      <c r="BF161" s="238">
        <f>IF(N161="znížená",J161,0)</f>
        <v>0</v>
      </c>
      <c r="BG161" s="238">
        <f>IF(N161="zákl. prenesená",J161,0)</f>
        <v>0</v>
      </c>
      <c r="BH161" s="238">
        <f>IF(N161="zníž. prenesená",J161,0)</f>
        <v>0</v>
      </c>
      <c r="BI161" s="238">
        <f>IF(N161="nulová",J161,0)</f>
        <v>0</v>
      </c>
      <c r="BJ161" s="14" t="s">
        <v>161</v>
      </c>
      <c r="BK161" s="239">
        <f>ROUND(I161*H161,3)</f>
        <v>0</v>
      </c>
      <c r="BL161" s="14" t="s">
        <v>184</v>
      </c>
      <c r="BM161" s="237" t="s">
        <v>241</v>
      </c>
    </row>
    <row r="162" s="2" customFormat="1" ht="21.75" customHeight="1">
      <c r="A162" s="35"/>
      <c r="B162" s="36"/>
      <c r="C162" s="226" t="s">
        <v>242</v>
      </c>
      <c r="D162" s="226" t="s">
        <v>156</v>
      </c>
      <c r="E162" s="227" t="s">
        <v>1524</v>
      </c>
      <c r="F162" s="228" t="s">
        <v>1525</v>
      </c>
      <c r="G162" s="229" t="s">
        <v>309</v>
      </c>
      <c r="H162" s="230">
        <v>6</v>
      </c>
      <c r="I162" s="231"/>
      <c r="J162" s="230">
        <f>ROUND(I162*H162,3)</f>
        <v>0</v>
      </c>
      <c r="K162" s="232"/>
      <c r="L162" s="41"/>
      <c r="M162" s="233" t="s">
        <v>1</v>
      </c>
      <c r="N162" s="234" t="s">
        <v>37</v>
      </c>
      <c r="O162" s="94"/>
      <c r="P162" s="235">
        <f>O162*H162</f>
        <v>0</v>
      </c>
      <c r="Q162" s="235">
        <v>0</v>
      </c>
      <c r="R162" s="235">
        <f>Q162*H162</f>
        <v>0</v>
      </c>
      <c r="S162" s="235">
        <v>0</v>
      </c>
      <c r="T162" s="236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7" t="s">
        <v>184</v>
      </c>
      <c r="AT162" s="237" t="s">
        <v>156</v>
      </c>
      <c r="AU162" s="237" t="s">
        <v>79</v>
      </c>
      <c r="AY162" s="14" t="s">
        <v>154</v>
      </c>
      <c r="BE162" s="238">
        <f>IF(N162="základná",J162,0)</f>
        <v>0</v>
      </c>
      <c r="BF162" s="238">
        <f>IF(N162="znížená",J162,0)</f>
        <v>0</v>
      </c>
      <c r="BG162" s="238">
        <f>IF(N162="zákl. prenesená",J162,0)</f>
        <v>0</v>
      </c>
      <c r="BH162" s="238">
        <f>IF(N162="zníž. prenesená",J162,0)</f>
        <v>0</v>
      </c>
      <c r="BI162" s="238">
        <f>IF(N162="nulová",J162,0)</f>
        <v>0</v>
      </c>
      <c r="BJ162" s="14" t="s">
        <v>161</v>
      </c>
      <c r="BK162" s="239">
        <f>ROUND(I162*H162,3)</f>
        <v>0</v>
      </c>
      <c r="BL162" s="14" t="s">
        <v>184</v>
      </c>
      <c r="BM162" s="237" t="s">
        <v>245</v>
      </c>
    </row>
    <row r="163" s="2" customFormat="1" ht="33" customHeight="1">
      <c r="A163" s="35"/>
      <c r="B163" s="36"/>
      <c r="C163" s="240" t="s">
        <v>203</v>
      </c>
      <c r="D163" s="240" t="s">
        <v>195</v>
      </c>
      <c r="E163" s="241" t="s">
        <v>1804</v>
      </c>
      <c r="F163" s="242" t="s">
        <v>1805</v>
      </c>
      <c r="G163" s="243" t="s">
        <v>167</v>
      </c>
      <c r="H163" s="244">
        <v>2.827</v>
      </c>
      <c r="I163" s="245"/>
      <c r="J163" s="244">
        <f>ROUND(I163*H163,3)</f>
        <v>0</v>
      </c>
      <c r="K163" s="246"/>
      <c r="L163" s="247"/>
      <c r="M163" s="248" t="s">
        <v>1</v>
      </c>
      <c r="N163" s="249" t="s">
        <v>37</v>
      </c>
      <c r="O163" s="94"/>
      <c r="P163" s="235">
        <f>O163*H163</f>
        <v>0</v>
      </c>
      <c r="Q163" s="235">
        <v>0</v>
      </c>
      <c r="R163" s="235">
        <f>Q163*H163</f>
        <v>0</v>
      </c>
      <c r="S163" s="235">
        <v>0</v>
      </c>
      <c r="T163" s="236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7" t="s">
        <v>213</v>
      </c>
      <c r="AT163" s="237" t="s">
        <v>195</v>
      </c>
      <c r="AU163" s="237" t="s">
        <v>79</v>
      </c>
      <c r="AY163" s="14" t="s">
        <v>154</v>
      </c>
      <c r="BE163" s="238">
        <f>IF(N163="základná",J163,0)</f>
        <v>0</v>
      </c>
      <c r="BF163" s="238">
        <f>IF(N163="znížená",J163,0)</f>
        <v>0</v>
      </c>
      <c r="BG163" s="238">
        <f>IF(N163="zákl. prenesená",J163,0)</f>
        <v>0</v>
      </c>
      <c r="BH163" s="238">
        <f>IF(N163="zníž. prenesená",J163,0)</f>
        <v>0</v>
      </c>
      <c r="BI163" s="238">
        <f>IF(N163="nulová",J163,0)</f>
        <v>0</v>
      </c>
      <c r="BJ163" s="14" t="s">
        <v>161</v>
      </c>
      <c r="BK163" s="239">
        <f>ROUND(I163*H163,3)</f>
        <v>0</v>
      </c>
      <c r="BL163" s="14" t="s">
        <v>184</v>
      </c>
      <c r="BM163" s="237" t="s">
        <v>248</v>
      </c>
    </row>
    <row r="164" s="2" customFormat="1" ht="24.15" customHeight="1">
      <c r="A164" s="35"/>
      <c r="B164" s="36"/>
      <c r="C164" s="226" t="s">
        <v>249</v>
      </c>
      <c r="D164" s="226" t="s">
        <v>156</v>
      </c>
      <c r="E164" s="227" t="s">
        <v>1528</v>
      </c>
      <c r="F164" s="228" t="s">
        <v>786</v>
      </c>
      <c r="G164" s="229" t="s">
        <v>708</v>
      </c>
      <c r="H164" s="231"/>
      <c r="I164" s="231"/>
      <c r="J164" s="230">
        <f>ROUND(I164*H164,3)</f>
        <v>0</v>
      </c>
      <c r="K164" s="232"/>
      <c r="L164" s="41"/>
      <c r="M164" s="233" t="s">
        <v>1</v>
      </c>
      <c r="N164" s="234" t="s">
        <v>37</v>
      </c>
      <c r="O164" s="94"/>
      <c r="P164" s="235">
        <f>O164*H164</f>
        <v>0</v>
      </c>
      <c r="Q164" s="235">
        <v>0</v>
      </c>
      <c r="R164" s="235">
        <f>Q164*H164</f>
        <v>0</v>
      </c>
      <c r="S164" s="235">
        <v>0</v>
      </c>
      <c r="T164" s="236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7" t="s">
        <v>184</v>
      </c>
      <c r="AT164" s="237" t="s">
        <v>156</v>
      </c>
      <c r="AU164" s="237" t="s">
        <v>79</v>
      </c>
      <c r="AY164" s="14" t="s">
        <v>154</v>
      </c>
      <c r="BE164" s="238">
        <f>IF(N164="základná",J164,0)</f>
        <v>0</v>
      </c>
      <c r="BF164" s="238">
        <f>IF(N164="znížená",J164,0)</f>
        <v>0</v>
      </c>
      <c r="BG164" s="238">
        <f>IF(N164="zákl. prenesená",J164,0)</f>
        <v>0</v>
      </c>
      <c r="BH164" s="238">
        <f>IF(N164="zníž. prenesená",J164,0)</f>
        <v>0</v>
      </c>
      <c r="BI164" s="238">
        <f>IF(N164="nulová",J164,0)</f>
        <v>0</v>
      </c>
      <c r="BJ164" s="14" t="s">
        <v>161</v>
      </c>
      <c r="BK164" s="239">
        <f>ROUND(I164*H164,3)</f>
        <v>0</v>
      </c>
      <c r="BL164" s="14" t="s">
        <v>184</v>
      </c>
      <c r="BM164" s="237" t="s">
        <v>252</v>
      </c>
    </row>
    <row r="165" s="12" customFormat="1" ht="25.92" customHeight="1">
      <c r="A165" s="12"/>
      <c r="B165" s="210"/>
      <c r="C165" s="211"/>
      <c r="D165" s="212" t="s">
        <v>70</v>
      </c>
      <c r="E165" s="213" t="s">
        <v>1806</v>
      </c>
      <c r="F165" s="213" t="s">
        <v>1807</v>
      </c>
      <c r="G165" s="211"/>
      <c r="H165" s="211"/>
      <c r="I165" s="214"/>
      <c r="J165" s="215">
        <f>BK165</f>
        <v>0</v>
      </c>
      <c r="K165" s="211"/>
      <c r="L165" s="216"/>
      <c r="M165" s="217"/>
      <c r="N165" s="218"/>
      <c r="O165" s="218"/>
      <c r="P165" s="219">
        <f>SUM(P166:P185)</f>
        <v>0</v>
      </c>
      <c r="Q165" s="218"/>
      <c r="R165" s="219">
        <f>SUM(R166:R185)</f>
        <v>0</v>
      </c>
      <c r="S165" s="218"/>
      <c r="T165" s="220">
        <f>SUM(T166:T185)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21" t="s">
        <v>161</v>
      </c>
      <c r="AT165" s="222" t="s">
        <v>70</v>
      </c>
      <c r="AU165" s="222" t="s">
        <v>71</v>
      </c>
      <c r="AY165" s="221" t="s">
        <v>154</v>
      </c>
      <c r="BK165" s="223">
        <f>SUM(BK166:BK185)</f>
        <v>0</v>
      </c>
    </row>
    <row r="166" s="2" customFormat="1" ht="24.15" customHeight="1">
      <c r="A166" s="35"/>
      <c r="B166" s="36"/>
      <c r="C166" s="226" t="s">
        <v>206</v>
      </c>
      <c r="D166" s="226" t="s">
        <v>156</v>
      </c>
      <c r="E166" s="227" t="s">
        <v>1808</v>
      </c>
      <c r="F166" s="228" t="s">
        <v>1809</v>
      </c>
      <c r="G166" s="229" t="s">
        <v>309</v>
      </c>
      <c r="H166" s="230">
        <v>740.42999999999995</v>
      </c>
      <c r="I166" s="231"/>
      <c r="J166" s="230">
        <f>ROUND(I166*H166,3)</f>
        <v>0</v>
      </c>
      <c r="K166" s="232"/>
      <c r="L166" s="41"/>
      <c r="M166" s="233" t="s">
        <v>1</v>
      </c>
      <c r="N166" s="234" t="s">
        <v>37</v>
      </c>
      <c r="O166" s="94"/>
      <c r="P166" s="235">
        <f>O166*H166</f>
        <v>0</v>
      </c>
      <c r="Q166" s="235">
        <v>0</v>
      </c>
      <c r="R166" s="235">
        <f>Q166*H166</f>
        <v>0</v>
      </c>
      <c r="S166" s="235">
        <v>0</v>
      </c>
      <c r="T166" s="236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7" t="s">
        <v>184</v>
      </c>
      <c r="AT166" s="237" t="s">
        <v>156</v>
      </c>
      <c r="AU166" s="237" t="s">
        <v>79</v>
      </c>
      <c r="AY166" s="14" t="s">
        <v>154</v>
      </c>
      <c r="BE166" s="238">
        <f>IF(N166="základná",J166,0)</f>
        <v>0</v>
      </c>
      <c r="BF166" s="238">
        <f>IF(N166="znížená",J166,0)</f>
        <v>0</v>
      </c>
      <c r="BG166" s="238">
        <f>IF(N166="zákl. prenesená",J166,0)</f>
        <v>0</v>
      </c>
      <c r="BH166" s="238">
        <f>IF(N166="zníž. prenesená",J166,0)</f>
        <v>0</v>
      </c>
      <c r="BI166" s="238">
        <f>IF(N166="nulová",J166,0)</f>
        <v>0</v>
      </c>
      <c r="BJ166" s="14" t="s">
        <v>161</v>
      </c>
      <c r="BK166" s="239">
        <f>ROUND(I166*H166,3)</f>
        <v>0</v>
      </c>
      <c r="BL166" s="14" t="s">
        <v>184</v>
      </c>
      <c r="BM166" s="237" t="s">
        <v>255</v>
      </c>
    </row>
    <row r="167" s="2" customFormat="1" ht="24.15" customHeight="1">
      <c r="A167" s="35"/>
      <c r="B167" s="36"/>
      <c r="C167" s="226" t="s">
        <v>256</v>
      </c>
      <c r="D167" s="226" t="s">
        <v>156</v>
      </c>
      <c r="E167" s="227" t="s">
        <v>1810</v>
      </c>
      <c r="F167" s="228" t="s">
        <v>1811</v>
      </c>
      <c r="G167" s="229" t="s">
        <v>309</v>
      </c>
      <c r="H167" s="230">
        <v>24.399999999999999</v>
      </c>
      <c r="I167" s="231"/>
      <c r="J167" s="230">
        <f>ROUND(I167*H167,3)</f>
        <v>0</v>
      </c>
      <c r="K167" s="232"/>
      <c r="L167" s="41"/>
      <c r="M167" s="233" t="s">
        <v>1</v>
      </c>
      <c r="N167" s="234" t="s">
        <v>37</v>
      </c>
      <c r="O167" s="94"/>
      <c r="P167" s="235">
        <f>O167*H167</f>
        <v>0</v>
      </c>
      <c r="Q167" s="235">
        <v>0</v>
      </c>
      <c r="R167" s="235">
        <f>Q167*H167</f>
        <v>0</v>
      </c>
      <c r="S167" s="235">
        <v>0</v>
      </c>
      <c r="T167" s="236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7" t="s">
        <v>184</v>
      </c>
      <c r="AT167" s="237" t="s">
        <v>156</v>
      </c>
      <c r="AU167" s="237" t="s">
        <v>79</v>
      </c>
      <c r="AY167" s="14" t="s">
        <v>154</v>
      </c>
      <c r="BE167" s="238">
        <f>IF(N167="základná",J167,0)</f>
        <v>0</v>
      </c>
      <c r="BF167" s="238">
        <f>IF(N167="znížená",J167,0)</f>
        <v>0</v>
      </c>
      <c r="BG167" s="238">
        <f>IF(N167="zákl. prenesená",J167,0)</f>
        <v>0</v>
      </c>
      <c r="BH167" s="238">
        <f>IF(N167="zníž. prenesená",J167,0)</f>
        <v>0</v>
      </c>
      <c r="BI167" s="238">
        <f>IF(N167="nulová",J167,0)</f>
        <v>0</v>
      </c>
      <c r="BJ167" s="14" t="s">
        <v>161</v>
      </c>
      <c r="BK167" s="239">
        <f>ROUND(I167*H167,3)</f>
        <v>0</v>
      </c>
      <c r="BL167" s="14" t="s">
        <v>184</v>
      </c>
      <c r="BM167" s="237" t="s">
        <v>259</v>
      </c>
    </row>
    <row r="168" s="2" customFormat="1" ht="24.15" customHeight="1">
      <c r="A168" s="35"/>
      <c r="B168" s="36"/>
      <c r="C168" s="226" t="s">
        <v>210</v>
      </c>
      <c r="D168" s="226" t="s">
        <v>156</v>
      </c>
      <c r="E168" s="227" t="s">
        <v>1812</v>
      </c>
      <c r="F168" s="228" t="s">
        <v>1813</v>
      </c>
      <c r="G168" s="229" t="s">
        <v>309</v>
      </c>
      <c r="H168" s="230">
        <v>25.399999999999999</v>
      </c>
      <c r="I168" s="231"/>
      <c r="J168" s="230">
        <f>ROUND(I168*H168,3)</f>
        <v>0</v>
      </c>
      <c r="K168" s="232"/>
      <c r="L168" s="41"/>
      <c r="M168" s="233" t="s">
        <v>1</v>
      </c>
      <c r="N168" s="234" t="s">
        <v>37</v>
      </c>
      <c r="O168" s="94"/>
      <c r="P168" s="235">
        <f>O168*H168</f>
        <v>0</v>
      </c>
      <c r="Q168" s="235">
        <v>0</v>
      </c>
      <c r="R168" s="235">
        <f>Q168*H168</f>
        <v>0</v>
      </c>
      <c r="S168" s="235">
        <v>0</v>
      </c>
      <c r="T168" s="236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7" t="s">
        <v>184</v>
      </c>
      <c r="AT168" s="237" t="s">
        <v>156</v>
      </c>
      <c r="AU168" s="237" t="s">
        <v>79</v>
      </c>
      <c r="AY168" s="14" t="s">
        <v>154</v>
      </c>
      <c r="BE168" s="238">
        <f>IF(N168="základná",J168,0)</f>
        <v>0</v>
      </c>
      <c r="BF168" s="238">
        <f>IF(N168="znížená",J168,0)</f>
        <v>0</v>
      </c>
      <c r="BG168" s="238">
        <f>IF(N168="zákl. prenesená",J168,0)</f>
        <v>0</v>
      </c>
      <c r="BH168" s="238">
        <f>IF(N168="zníž. prenesená",J168,0)</f>
        <v>0</v>
      </c>
      <c r="BI168" s="238">
        <f>IF(N168="nulová",J168,0)</f>
        <v>0</v>
      </c>
      <c r="BJ168" s="14" t="s">
        <v>161</v>
      </c>
      <c r="BK168" s="239">
        <f>ROUND(I168*H168,3)</f>
        <v>0</v>
      </c>
      <c r="BL168" s="14" t="s">
        <v>184</v>
      </c>
      <c r="BM168" s="237" t="s">
        <v>263</v>
      </c>
    </row>
    <row r="169" s="2" customFormat="1" ht="24.15" customHeight="1">
      <c r="A169" s="35"/>
      <c r="B169" s="36"/>
      <c r="C169" s="226" t="s">
        <v>264</v>
      </c>
      <c r="D169" s="226" t="s">
        <v>156</v>
      </c>
      <c r="E169" s="227" t="s">
        <v>1814</v>
      </c>
      <c r="F169" s="228" t="s">
        <v>1815</v>
      </c>
      <c r="G169" s="229" t="s">
        <v>309</v>
      </c>
      <c r="H169" s="230">
        <v>90.200000000000003</v>
      </c>
      <c r="I169" s="231"/>
      <c r="J169" s="230">
        <f>ROUND(I169*H169,3)</f>
        <v>0</v>
      </c>
      <c r="K169" s="232"/>
      <c r="L169" s="41"/>
      <c r="M169" s="233" t="s">
        <v>1</v>
      </c>
      <c r="N169" s="234" t="s">
        <v>37</v>
      </c>
      <c r="O169" s="94"/>
      <c r="P169" s="235">
        <f>O169*H169</f>
        <v>0</v>
      </c>
      <c r="Q169" s="235">
        <v>0</v>
      </c>
      <c r="R169" s="235">
        <f>Q169*H169</f>
        <v>0</v>
      </c>
      <c r="S169" s="235">
        <v>0</v>
      </c>
      <c r="T169" s="236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7" t="s">
        <v>184</v>
      </c>
      <c r="AT169" s="237" t="s">
        <v>156</v>
      </c>
      <c r="AU169" s="237" t="s">
        <v>79</v>
      </c>
      <c r="AY169" s="14" t="s">
        <v>154</v>
      </c>
      <c r="BE169" s="238">
        <f>IF(N169="základná",J169,0)</f>
        <v>0</v>
      </c>
      <c r="BF169" s="238">
        <f>IF(N169="znížená",J169,0)</f>
        <v>0</v>
      </c>
      <c r="BG169" s="238">
        <f>IF(N169="zákl. prenesená",J169,0)</f>
        <v>0</v>
      </c>
      <c r="BH169" s="238">
        <f>IF(N169="zníž. prenesená",J169,0)</f>
        <v>0</v>
      </c>
      <c r="BI169" s="238">
        <f>IF(N169="nulová",J169,0)</f>
        <v>0</v>
      </c>
      <c r="BJ169" s="14" t="s">
        <v>161</v>
      </c>
      <c r="BK169" s="239">
        <f>ROUND(I169*H169,3)</f>
        <v>0</v>
      </c>
      <c r="BL169" s="14" t="s">
        <v>184</v>
      </c>
      <c r="BM169" s="237" t="s">
        <v>267</v>
      </c>
    </row>
    <row r="170" s="2" customFormat="1" ht="24.15" customHeight="1">
      <c r="A170" s="35"/>
      <c r="B170" s="36"/>
      <c r="C170" s="226" t="s">
        <v>213</v>
      </c>
      <c r="D170" s="226" t="s">
        <v>156</v>
      </c>
      <c r="E170" s="227" t="s">
        <v>1816</v>
      </c>
      <c r="F170" s="228" t="s">
        <v>1817</v>
      </c>
      <c r="G170" s="229" t="s">
        <v>309</v>
      </c>
      <c r="H170" s="230">
        <v>6</v>
      </c>
      <c r="I170" s="231"/>
      <c r="J170" s="230">
        <f>ROUND(I170*H170,3)</f>
        <v>0</v>
      </c>
      <c r="K170" s="232"/>
      <c r="L170" s="41"/>
      <c r="M170" s="233" t="s">
        <v>1</v>
      </c>
      <c r="N170" s="234" t="s">
        <v>37</v>
      </c>
      <c r="O170" s="94"/>
      <c r="P170" s="235">
        <f>O170*H170</f>
        <v>0</v>
      </c>
      <c r="Q170" s="235">
        <v>0</v>
      </c>
      <c r="R170" s="235">
        <f>Q170*H170</f>
        <v>0</v>
      </c>
      <c r="S170" s="235">
        <v>0</v>
      </c>
      <c r="T170" s="236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7" t="s">
        <v>184</v>
      </c>
      <c r="AT170" s="237" t="s">
        <v>156</v>
      </c>
      <c r="AU170" s="237" t="s">
        <v>79</v>
      </c>
      <c r="AY170" s="14" t="s">
        <v>154</v>
      </c>
      <c r="BE170" s="238">
        <f>IF(N170="základná",J170,0)</f>
        <v>0</v>
      </c>
      <c r="BF170" s="238">
        <f>IF(N170="znížená",J170,0)</f>
        <v>0</v>
      </c>
      <c r="BG170" s="238">
        <f>IF(N170="zákl. prenesená",J170,0)</f>
        <v>0</v>
      </c>
      <c r="BH170" s="238">
        <f>IF(N170="zníž. prenesená",J170,0)</f>
        <v>0</v>
      </c>
      <c r="BI170" s="238">
        <f>IF(N170="nulová",J170,0)</f>
        <v>0</v>
      </c>
      <c r="BJ170" s="14" t="s">
        <v>161</v>
      </c>
      <c r="BK170" s="239">
        <f>ROUND(I170*H170,3)</f>
        <v>0</v>
      </c>
      <c r="BL170" s="14" t="s">
        <v>184</v>
      </c>
      <c r="BM170" s="237" t="s">
        <v>270</v>
      </c>
    </row>
    <row r="171" s="2" customFormat="1" ht="24.15" customHeight="1">
      <c r="A171" s="35"/>
      <c r="B171" s="36"/>
      <c r="C171" s="226" t="s">
        <v>271</v>
      </c>
      <c r="D171" s="226" t="s">
        <v>156</v>
      </c>
      <c r="E171" s="227" t="s">
        <v>1818</v>
      </c>
      <c r="F171" s="228" t="s">
        <v>1819</v>
      </c>
      <c r="G171" s="229" t="s">
        <v>309</v>
      </c>
      <c r="H171" s="230">
        <v>269.30000000000001</v>
      </c>
      <c r="I171" s="231"/>
      <c r="J171" s="230">
        <f>ROUND(I171*H171,3)</f>
        <v>0</v>
      </c>
      <c r="K171" s="232"/>
      <c r="L171" s="41"/>
      <c r="M171" s="233" t="s">
        <v>1</v>
      </c>
      <c r="N171" s="234" t="s">
        <v>37</v>
      </c>
      <c r="O171" s="94"/>
      <c r="P171" s="235">
        <f>O171*H171</f>
        <v>0</v>
      </c>
      <c r="Q171" s="235">
        <v>0</v>
      </c>
      <c r="R171" s="235">
        <f>Q171*H171</f>
        <v>0</v>
      </c>
      <c r="S171" s="235">
        <v>0</v>
      </c>
      <c r="T171" s="236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7" t="s">
        <v>184</v>
      </c>
      <c r="AT171" s="237" t="s">
        <v>156</v>
      </c>
      <c r="AU171" s="237" t="s">
        <v>79</v>
      </c>
      <c r="AY171" s="14" t="s">
        <v>154</v>
      </c>
      <c r="BE171" s="238">
        <f>IF(N171="základná",J171,0)</f>
        <v>0</v>
      </c>
      <c r="BF171" s="238">
        <f>IF(N171="znížená",J171,0)</f>
        <v>0</v>
      </c>
      <c r="BG171" s="238">
        <f>IF(N171="zákl. prenesená",J171,0)</f>
        <v>0</v>
      </c>
      <c r="BH171" s="238">
        <f>IF(N171="zníž. prenesená",J171,0)</f>
        <v>0</v>
      </c>
      <c r="BI171" s="238">
        <f>IF(N171="nulová",J171,0)</f>
        <v>0</v>
      </c>
      <c r="BJ171" s="14" t="s">
        <v>161</v>
      </c>
      <c r="BK171" s="239">
        <f>ROUND(I171*H171,3)</f>
        <v>0</v>
      </c>
      <c r="BL171" s="14" t="s">
        <v>184</v>
      </c>
      <c r="BM171" s="237" t="s">
        <v>274</v>
      </c>
    </row>
    <row r="172" s="2" customFormat="1" ht="24.15" customHeight="1">
      <c r="A172" s="35"/>
      <c r="B172" s="36"/>
      <c r="C172" s="240" t="s">
        <v>217</v>
      </c>
      <c r="D172" s="240" t="s">
        <v>195</v>
      </c>
      <c r="E172" s="241" t="s">
        <v>1820</v>
      </c>
      <c r="F172" s="242" t="s">
        <v>1821</v>
      </c>
      <c r="G172" s="243" t="s">
        <v>309</v>
      </c>
      <c r="H172" s="244">
        <v>269.30000000000001</v>
      </c>
      <c r="I172" s="245"/>
      <c r="J172" s="244">
        <f>ROUND(I172*H172,3)</f>
        <v>0</v>
      </c>
      <c r="K172" s="246"/>
      <c r="L172" s="247"/>
      <c r="M172" s="248" t="s">
        <v>1</v>
      </c>
      <c r="N172" s="249" t="s">
        <v>37</v>
      </c>
      <c r="O172" s="94"/>
      <c r="P172" s="235">
        <f>O172*H172</f>
        <v>0</v>
      </c>
      <c r="Q172" s="235">
        <v>0</v>
      </c>
      <c r="R172" s="235">
        <f>Q172*H172</f>
        <v>0</v>
      </c>
      <c r="S172" s="235">
        <v>0</v>
      </c>
      <c r="T172" s="236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7" t="s">
        <v>213</v>
      </c>
      <c r="AT172" s="237" t="s">
        <v>195</v>
      </c>
      <c r="AU172" s="237" t="s">
        <v>79</v>
      </c>
      <c r="AY172" s="14" t="s">
        <v>154</v>
      </c>
      <c r="BE172" s="238">
        <f>IF(N172="základná",J172,0)</f>
        <v>0</v>
      </c>
      <c r="BF172" s="238">
        <f>IF(N172="znížená",J172,0)</f>
        <v>0</v>
      </c>
      <c r="BG172" s="238">
        <f>IF(N172="zákl. prenesená",J172,0)</f>
        <v>0</v>
      </c>
      <c r="BH172" s="238">
        <f>IF(N172="zníž. prenesená",J172,0)</f>
        <v>0</v>
      </c>
      <c r="BI172" s="238">
        <f>IF(N172="nulová",J172,0)</f>
        <v>0</v>
      </c>
      <c r="BJ172" s="14" t="s">
        <v>161</v>
      </c>
      <c r="BK172" s="239">
        <f>ROUND(I172*H172,3)</f>
        <v>0</v>
      </c>
      <c r="BL172" s="14" t="s">
        <v>184</v>
      </c>
      <c r="BM172" s="237" t="s">
        <v>277</v>
      </c>
    </row>
    <row r="173" s="2" customFormat="1" ht="24.15" customHeight="1">
      <c r="A173" s="35"/>
      <c r="B173" s="36"/>
      <c r="C173" s="226" t="s">
        <v>278</v>
      </c>
      <c r="D173" s="226" t="s">
        <v>156</v>
      </c>
      <c r="E173" s="227" t="s">
        <v>1822</v>
      </c>
      <c r="F173" s="228" t="s">
        <v>1823</v>
      </c>
      <c r="G173" s="229" t="s">
        <v>309</v>
      </c>
      <c r="H173" s="230">
        <v>155.59999999999999</v>
      </c>
      <c r="I173" s="231"/>
      <c r="J173" s="230">
        <f>ROUND(I173*H173,3)</f>
        <v>0</v>
      </c>
      <c r="K173" s="232"/>
      <c r="L173" s="41"/>
      <c r="M173" s="233" t="s">
        <v>1</v>
      </c>
      <c r="N173" s="234" t="s">
        <v>37</v>
      </c>
      <c r="O173" s="94"/>
      <c r="P173" s="235">
        <f>O173*H173</f>
        <v>0</v>
      </c>
      <c r="Q173" s="235">
        <v>0</v>
      </c>
      <c r="R173" s="235">
        <f>Q173*H173</f>
        <v>0</v>
      </c>
      <c r="S173" s="235">
        <v>0</v>
      </c>
      <c r="T173" s="236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7" t="s">
        <v>184</v>
      </c>
      <c r="AT173" s="237" t="s">
        <v>156</v>
      </c>
      <c r="AU173" s="237" t="s">
        <v>79</v>
      </c>
      <c r="AY173" s="14" t="s">
        <v>154</v>
      </c>
      <c r="BE173" s="238">
        <f>IF(N173="základná",J173,0)</f>
        <v>0</v>
      </c>
      <c r="BF173" s="238">
        <f>IF(N173="znížená",J173,0)</f>
        <v>0</v>
      </c>
      <c r="BG173" s="238">
        <f>IF(N173="zákl. prenesená",J173,0)</f>
        <v>0</v>
      </c>
      <c r="BH173" s="238">
        <f>IF(N173="zníž. prenesená",J173,0)</f>
        <v>0</v>
      </c>
      <c r="BI173" s="238">
        <f>IF(N173="nulová",J173,0)</f>
        <v>0</v>
      </c>
      <c r="BJ173" s="14" t="s">
        <v>161</v>
      </c>
      <c r="BK173" s="239">
        <f>ROUND(I173*H173,3)</f>
        <v>0</v>
      </c>
      <c r="BL173" s="14" t="s">
        <v>184</v>
      </c>
      <c r="BM173" s="237" t="s">
        <v>281</v>
      </c>
    </row>
    <row r="174" s="2" customFormat="1" ht="24.15" customHeight="1">
      <c r="A174" s="35"/>
      <c r="B174" s="36"/>
      <c r="C174" s="240" t="s">
        <v>220</v>
      </c>
      <c r="D174" s="240" t="s">
        <v>195</v>
      </c>
      <c r="E174" s="241" t="s">
        <v>1824</v>
      </c>
      <c r="F174" s="242" t="s">
        <v>1825</v>
      </c>
      <c r="G174" s="243" t="s">
        <v>309</v>
      </c>
      <c r="H174" s="244">
        <v>155.59999999999999</v>
      </c>
      <c r="I174" s="245"/>
      <c r="J174" s="244">
        <f>ROUND(I174*H174,3)</f>
        <v>0</v>
      </c>
      <c r="K174" s="246"/>
      <c r="L174" s="247"/>
      <c r="M174" s="248" t="s">
        <v>1</v>
      </c>
      <c r="N174" s="249" t="s">
        <v>37</v>
      </c>
      <c r="O174" s="94"/>
      <c r="P174" s="235">
        <f>O174*H174</f>
        <v>0</v>
      </c>
      <c r="Q174" s="235">
        <v>0</v>
      </c>
      <c r="R174" s="235">
        <f>Q174*H174</f>
        <v>0</v>
      </c>
      <c r="S174" s="235">
        <v>0</v>
      </c>
      <c r="T174" s="236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7" t="s">
        <v>213</v>
      </c>
      <c r="AT174" s="237" t="s">
        <v>195</v>
      </c>
      <c r="AU174" s="237" t="s">
        <v>79</v>
      </c>
      <c r="AY174" s="14" t="s">
        <v>154</v>
      </c>
      <c r="BE174" s="238">
        <f>IF(N174="základná",J174,0)</f>
        <v>0</v>
      </c>
      <c r="BF174" s="238">
        <f>IF(N174="znížená",J174,0)</f>
        <v>0</v>
      </c>
      <c r="BG174" s="238">
        <f>IF(N174="zákl. prenesená",J174,0)</f>
        <v>0</v>
      </c>
      <c r="BH174" s="238">
        <f>IF(N174="zníž. prenesená",J174,0)</f>
        <v>0</v>
      </c>
      <c r="BI174" s="238">
        <f>IF(N174="nulová",J174,0)</f>
        <v>0</v>
      </c>
      <c r="BJ174" s="14" t="s">
        <v>161</v>
      </c>
      <c r="BK174" s="239">
        <f>ROUND(I174*H174,3)</f>
        <v>0</v>
      </c>
      <c r="BL174" s="14" t="s">
        <v>184</v>
      </c>
      <c r="BM174" s="237" t="s">
        <v>284</v>
      </c>
    </row>
    <row r="175" s="2" customFormat="1" ht="24.15" customHeight="1">
      <c r="A175" s="35"/>
      <c r="B175" s="36"/>
      <c r="C175" s="226" t="s">
        <v>285</v>
      </c>
      <c r="D175" s="226" t="s">
        <v>156</v>
      </c>
      <c r="E175" s="227" t="s">
        <v>1826</v>
      </c>
      <c r="F175" s="228" t="s">
        <v>1827</v>
      </c>
      <c r="G175" s="229" t="s">
        <v>309</v>
      </c>
      <c r="H175" s="230">
        <v>60</v>
      </c>
      <c r="I175" s="231"/>
      <c r="J175" s="230">
        <f>ROUND(I175*H175,3)</f>
        <v>0</v>
      </c>
      <c r="K175" s="232"/>
      <c r="L175" s="41"/>
      <c r="M175" s="233" t="s">
        <v>1</v>
      </c>
      <c r="N175" s="234" t="s">
        <v>37</v>
      </c>
      <c r="O175" s="94"/>
      <c r="P175" s="235">
        <f>O175*H175</f>
        <v>0</v>
      </c>
      <c r="Q175" s="235">
        <v>0</v>
      </c>
      <c r="R175" s="235">
        <f>Q175*H175</f>
        <v>0</v>
      </c>
      <c r="S175" s="235">
        <v>0</v>
      </c>
      <c r="T175" s="236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7" t="s">
        <v>184</v>
      </c>
      <c r="AT175" s="237" t="s">
        <v>156</v>
      </c>
      <c r="AU175" s="237" t="s">
        <v>79</v>
      </c>
      <c r="AY175" s="14" t="s">
        <v>154</v>
      </c>
      <c r="BE175" s="238">
        <f>IF(N175="základná",J175,0)</f>
        <v>0</v>
      </c>
      <c r="BF175" s="238">
        <f>IF(N175="znížená",J175,0)</f>
        <v>0</v>
      </c>
      <c r="BG175" s="238">
        <f>IF(N175="zákl. prenesená",J175,0)</f>
        <v>0</v>
      </c>
      <c r="BH175" s="238">
        <f>IF(N175="zníž. prenesená",J175,0)</f>
        <v>0</v>
      </c>
      <c r="BI175" s="238">
        <f>IF(N175="nulová",J175,0)</f>
        <v>0</v>
      </c>
      <c r="BJ175" s="14" t="s">
        <v>161</v>
      </c>
      <c r="BK175" s="239">
        <f>ROUND(I175*H175,3)</f>
        <v>0</v>
      </c>
      <c r="BL175" s="14" t="s">
        <v>184</v>
      </c>
      <c r="BM175" s="237" t="s">
        <v>288</v>
      </c>
    </row>
    <row r="176" s="2" customFormat="1" ht="24.15" customHeight="1">
      <c r="A176" s="35"/>
      <c r="B176" s="36"/>
      <c r="C176" s="226" t="s">
        <v>224</v>
      </c>
      <c r="D176" s="226" t="s">
        <v>156</v>
      </c>
      <c r="E176" s="227" t="s">
        <v>1828</v>
      </c>
      <c r="F176" s="228" t="s">
        <v>1829</v>
      </c>
      <c r="G176" s="229" t="s">
        <v>309</v>
      </c>
      <c r="H176" s="230">
        <v>90</v>
      </c>
      <c r="I176" s="231"/>
      <c r="J176" s="230">
        <f>ROUND(I176*H176,3)</f>
        <v>0</v>
      </c>
      <c r="K176" s="232"/>
      <c r="L176" s="41"/>
      <c r="M176" s="233" t="s">
        <v>1</v>
      </c>
      <c r="N176" s="234" t="s">
        <v>37</v>
      </c>
      <c r="O176" s="94"/>
      <c r="P176" s="235">
        <f>O176*H176</f>
        <v>0</v>
      </c>
      <c r="Q176" s="235">
        <v>0</v>
      </c>
      <c r="R176" s="235">
        <f>Q176*H176</f>
        <v>0</v>
      </c>
      <c r="S176" s="235">
        <v>0</v>
      </c>
      <c r="T176" s="236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7" t="s">
        <v>184</v>
      </c>
      <c r="AT176" s="237" t="s">
        <v>156</v>
      </c>
      <c r="AU176" s="237" t="s">
        <v>79</v>
      </c>
      <c r="AY176" s="14" t="s">
        <v>154</v>
      </c>
      <c r="BE176" s="238">
        <f>IF(N176="základná",J176,0)</f>
        <v>0</v>
      </c>
      <c r="BF176" s="238">
        <f>IF(N176="znížená",J176,0)</f>
        <v>0</v>
      </c>
      <c r="BG176" s="238">
        <f>IF(N176="zákl. prenesená",J176,0)</f>
        <v>0</v>
      </c>
      <c r="BH176" s="238">
        <f>IF(N176="zníž. prenesená",J176,0)</f>
        <v>0</v>
      </c>
      <c r="BI176" s="238">
        <f>IF(N176="nulová",J176,0)</f>
        <v>0</v>
      </c>
      <c r="BJ176" s="14" t="s">
        <v>161</v>
      </c>
      <c r="BK176" s="239">
        <f>ROUND(I176*H176,3)</f>
        <v>0</v>
      </c>
      <c r="BL176" s="14" t="s">
        <v>184</v>
      </c>
      <c r="BM176" s="237" t="s">
        <v>291</v>
      </c>
    </row>
    <row r="177" s="2" customFormat="1" ht="24.15" customHeight="1">
      <c r="A177" s="35"/>
      <c r="B177" s="36"/>
      <c r="C177" s="240" t="s">
        <v>292</v>
      </c>
      <c r="D177" s="240" t="s">
        <v>195</v>
      </c>
      <c r="E177" s="241" t="s">
        <v>1830</v>
      </c>
      <c r="F177" s="242" t="s">
        <v>1831</v>
      </c>
      <c r="G177" s="243" t="s">
        <v>309</v>
      </c>
      <c r="H177" s="244">
        <v>90</v>
      </c>
      <c r="I177" s="245"/>
      <c r="J177" s="244">
        <f>ROUND(I177*H177,3)</f>
        <v>0</v>
      </c>
      <c r="K177" s="246"/>
      <c r="L177" s="247"/>
      <c r="M177" s="248" t="s">
        <v>1</v>
      </c>
      <c r="N177" s="249" t="s">
        <v>37</v>
      </c>
      <c r="O177" s="94"/>
      <c r="P177" s="235">
        <f>O177*H177</f>
        <v>0</v>
      </c>
      <c r="Q177" s="235">
        <v>0</v>
      </c>
      <c r="R177" s="235">
        <f>Q177*H177</f>
        <v>0</v>
      </c>
      <c r="S177" s="235">
        <v>0</v>
      </c>
      <c r="T177" s="236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7" t="s">
        <v>213</v>
      </c>
      <c r="AT177" s="237" t="s">
        <v>195</v>
      </c>
      <c r="AU177" s="237" t="s">
        <v>79</v>
      </c>
      <c r="AY177" s="14" t="s">
        <v>154</v>
      </c>
      <c r="BE177" s="238">
        <f>IF(N177="základná",J177,0)</f>
        <v>0</v>
      </c>
      <c r="BF177" s="238">
        <f>IF(N177="znížená",J177,0)</f>
        <v>0</v>
      </c>
      <c r="BG177" s="238">
        <f>IF(N177="zákl. prenesená",J177,0)</f>
        <v>0</v>
      </c>
      <c r="BH177" s="238">
        <f>IF(N177="zníž. prenesená",J177,0)</f>
        <v>0</v>
      </c>
      <c r="BI177" s="238">
        <f>IF(N177="nulová",J177,0)</f>
        <v>0</v>
      </c>
      <c r="BJ177" s="14" t="s">
        <v>161</v>
      </c>
      <c r="BK177" s="239">
        <f>ROUND(I177*H177,3)</f>
        <v>0</v>
      </c>
      <c r="BL177" s="14" t="s">
        <v>184</v>
      </c>
      <c r="BM177" s="237" t="s">
        <v>295</v>
      </c>
    </row>
    <row r="178" s="2" customFormat="1" ht="24.15" customHeight="1">
      <c r="A178" s="35"/>
      <c r="B178" s="36"/>
      <c r="C178" s="226" t="s">
        <v>227</v>
      </c>
      <c r="D178" s="226" t="s">
        <v>156</v>
      </c>
      <c r="E178" s="227" t="s">
        <v>1832</v>
      </c>
      <c r="F178" s="228" t="s">
        <v>1833</v>
      </c>
      <c r="G178" s="229" t="s">
        <v>309</v>
      </c>
      <c r="H178" s="230">
        <v>101.8</v>
      </c>
      <c r="I178" s="231"/>
      <c r="J178" s="230">
        <f>ROUND(I178*H178,3)</f>
        <v>0</v>
      </c>
      <c r="K178" s="232"/>
      <c r="L178" s="41"/>
      <c r="M178" s="233" t="s">
        <v>1</v>
      </c>
      <c r="N178" s="234" t="s">
        <v>37</v>
      </c>
      <c r="O178" s="94"/>
      <c r="P178" s="235">
        <f>O178*H178</f>
        <v>0</v>
      </c>
      <c r="Q178" s="235">
        <v>0</v>
      </c>
      <c r="R178" s="235">
        <f>Q178*H178</f>
        <v>0</v>
      </c>
      <c r="S178" s="235">
        <v>0</v>
      </c>
      <c r="T178" s="236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37" t="s">
        <v>184</v>
      </c>
      <c r="AT178" s="237" t="s">
        <v>156</v>
      </c>
      <c r="AU178" s="237" t="s">
        <v>79</v>
      </c>
      <c r="AY178" s="14" t="s">
        <v>154</v>
      </c>
      <c r="BE178" s="238">
        <f>IF(N178="základná",J178,0)</f>
        <v>0</v>
      </c>
      <c r="BF178" s="238">
        <f>IF(N178="znížená",J178,0)</f>
        <v>0</v>
      </c>
      <c r="BG178" s="238">
        <f>IF(N178="zákl. prenesená",J178,0)</f>
        <v>0</v>
      </c>
      <c r="BH178" s="238">
        <f>IF(N178="zníž. prenesená",J178,0)</f>
        <v>0</v>
      </c>
      <c r="BI178" s="238">
        <f>IF(N178="nulová",J178,0)</f>
        <v>0</v>
      </c>
      <c r="BJ178" s="14" t="s">
        <v>161</v>
      </c>
      <c r="BK178" s="239">
        <f>ROUND(I178*H178,3)</f>
        <v>0</v>
      </c>
      <c r="BL178" s="14" t="s">
        <v>184</v>
      </c>
      <c r="BM178" s="237" t="s">
        <v>298</v>
      </c>
    </row>
    <row r="179" s="2" customFormat="1" ht="24.15" customHeight="1">
      <c r="A179" s="35"/>
      <c r="B179" s="36"/>
      <c r="C179" s="240" t="s">
        <v>299</v>
      </c>
      <c r="D179" s="240" t="s">
        <v>195</v>
      </c>
      <c r="E179" s="241" t="s">
        <v>1834</v>
      </c>
      <c r="F179" s="242" t="s">
        <v>1835</v>
      </c>
      <c r="G179" s="243" t="s">
        <v>309</v>
      </c>
      <c r="H179" s="244">
        <v>101.8</v>
      </c>
      <c r="I179" s="245"/>
      <c r="J179" s="244">
        <f>ROUND(I179*H179,3)</f>
        <v>0</v>
      </c>
      <c r="K179" s="246"/>
      <c r="L179" s="247"/>
      <c r="M179" s="248" t="s">
        <v>1</v>
      </c>
      <c r="N179" s="249" t="s">
        <v>37</v>
      </c>
      <c r="O179" s="94"/>
      <c r="P179" s="235">
        <f>O179*H179</f>
        <v>0</v>
      </c>
      <c r="Q179" s="235">
        <v>0</v>
      </c>
      <c r="R179" s="235">
        <f>Q179*H179</f>
        <v>0</v>
      </c>
      <c r="S179" s="235">
        <v>0</v>
      </c>
      <c r="T179" s="236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37" t="s">
        <v>213</v>
      </c>
      <c r="AT179" s="237" t="s">
        <v>195</v>
      </c>
      <c r="AU179" s="237" t="s">
        <v>79</v>
      </c>
      <c r="AY179" s="14" t="s">
        <v>154</v>
      </c>
      <c r="BE179" s="238">
        <f>IF(N179="základná",J179,0)</f>
        <v>0</v>
      </c>
      <c r="BF179" s="238">
        <f>IF(N179="znížená",J179,0)</f>
        <v>0</v>
      </c>
      <c r="BG179" s="238">
        <f>IF(N179="zákl. prenesená",J179,0)</f>
        <v>0</v>
      </c>
      <c r="BH179" s="238">
        <f>IF(N179="zníž. prenesená",J179,0)</f>
        <v>0</v>
      </c>
      <c r="BI179" s="238">
        <f>IF(N179="nulová",J179,0)</f>
        <v>0</v>
      </c>
      <c r="BJ179" s="14" t="s">
        <v>161</v>
      </c>
      <c r="BK179" s="239">
        <f>ROUND(I179*H179,3)</f>
        <v>0</v>
      </c>
      <c r="BL179" s="14" t="s">
        <v>184</v>
      </c>
      <c r="BM179" s="237" t="s">
        <v>302</v>
      </c>
    </row>
    <row r="180" s="2" customFormat="1" ht="16.5" customHeight="1">
      <c r="A180" s="35"/>
      <c r="B180" s="36"/>
      <c r="C180" s="226" t="s">
        <v>231</v>
      </c>
      <c r="D180" s="226" t="s">
        <v>156</v>
      </c>
      <c r="E180" s="227" t="s">
        <v>1836</v>
      </c>
      <c r="F180" s="228" t="s">
        <v>1837</v>
      </c>
      <c r="G180" s="229" t="s">
        <v>262</v>
      </c>
      <c r="H180" s="230">
        <v>1</v>
      </c>
      <c r="I180" s="231"/>
      <c r="J180" s="230">
        <f>ROUND(I180*H180,3)</f>
        <v>0</v>
      </c>
      <c r="K180" s="232"/>
      <c r="L180" s="41"/>
      <c r="M180" s="233" t="s">
        <v>1</v>
      </c>
      <c r="N180" s="234" t="s">
        <v>37</v>
      </c>
      <c r="O180" s="94"/>
      <c r="P180" s="235">
        <f>O180*H180</f>
        <v>0</v>
      </c>
      <c r="Q180" s="235">
        <v>0</v>
      </c>
      <c r="R180" s="235">
        <f>Q180*H180</f>
        <v>0</v>
      </c>
      <c r="S180" s="235">
        <v>0</v>
      </c>
      <c r="T180" s="236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37" t="s">
        <v>184</v>
      </c>
      <c r="AT180" s="237" t="s">
        <v>156</v>
      </c>
      <c r="AU180" s="237" t="s">
        <v>79</v>
      </c>
      <c r="AY180" s="14" t="s">
        <v>154</v>
      </c>
      <c r="BE180" s="238">
        <f>IF(N180="základná",J180,0)</f>
        <v>0</v>
      </c>
      <c r="BF180" s="238">
        <f>IF(N180="znížená",J180,0)</f>
        <v>0</v>
      </c>
      <c r="BG180" s="238">
        <f>IF(N180="zákl. prenesená",J180,0)</f>
        <v>0</v>
      </c>
      <c r="BH180" s="238">
        <f>IF(N180="zníž. prenesená",J180,0)</f>
        <v>0</v>
      </c>
      <c r="BI180" s="238">
        <f>IF(N180="nulová",J180,0)</f>
        <v>0</v>
      </c>
      <c r="BJ180" s="14" t="s">
        <v>161</v>
      </c>
      <c r="BK180" s="239">
        <f>ROUND(I180*H180,3)</f>
        <v>0</v>
      </c>
      <c r="BL180" s="14" t="s">
        <v>184</v>
      </c>
      <c r="BM180" s="237" t="s">
        <v>305</v>
      </c>
    </row>
    <row r="181" s="2" customFormat="1" ht="21.75" customHeight="1">
      <c r="A181" s="35"/>
      <c r="B181" s="36"/>
      <c r="C181" s="240" t="s">
        <v>306</v>
      </c>
      <c r="D181" s="240" t="s">
        <v>195</v>
      </c>
      <c r="E181" s="241" t="s">
        <v>1838</v>
      </c>
      <c r="F181" s="242" t="s">
        <v>1839</v>
      </c>
      <c r="G181" s="243" t="s">
        <v>262</v>
      </c>
      <c r="H181" s="244">
        <v>1</v>
      </c>
      <c r="I181" s="245"/>
      <c r="J181" s="244">
        <f>ROUND(I181*H181,3)</f>
        <v>0</v>
      </c>
      <c r="K181" s="246"/>
      <c r="L181" s="247"/>
      <c r="M181" s="248" t="s">
        <v>1</v>
      </c>
      <c r="N181" s="249" t="s">
        <v>37</v>
      </c>
      <c r="O181" s="94"/>
      <c r="P181" s="235">
        <f>O181*H181</f>
        <v>0</v>
      </c>
      <c r="Q181" s="235">
        <v>0</v>
      </c>
      <c r="R181" s="235">
        <f>Q181*H181</f>
        <v>0</v>
      </c>
      <c r="S181" s="235">
        <v>0</v>
      </c>
      <c r="T181" s="236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37" t="s">
        <v>213</v>
      </c>
      <c r="AT181" s="237" t="s">
        <v>195</v>
      </c>
      <c r="AU181" s="237" t="s">
        <v>79</v>
      </c>
      <c r="AY181" s="14" t="s">
        <v>154</v>
      </c>
      <c r="BE181" s="238">
        <f>IF(N181="základná",J181,0)</f>
        <v>0</v>
      </c>
      <c r="BF181" s="238">
        <f>IF(N181="znížená",J181,0)</f>
        <v>0</v>
      </c>
      <c r="BG181" s="238">
        <f>IF(N181="zákl. prenesená",J181,0)</f>
        <v>0</v>
      </c>
      <c r="BH181" s="238">
        <f>IF(N181="zníž. prenesená",J181,0)</f>
        <v>0</v>
      </c>
      <c r="BI181" s="238">
        <f>IF(N181="nulová",J181,0)</f>
        <v>0</v>
      </c>
      <c r="BJ181" s="14" t="s">
        <v>161</v>
      </c>
      <c r="BK181" s="239">
        <f>ROUND(I181*H181,3)</f>
        <v>0</v>
      </c>
      <c r="BL181" s="14" t="s">
        <v>184</v>
      </c>
      <c r="BM181" s="237" t="s">
        <v>310</v>
      </c>
    </row>
    <row r="182" s="2" customFormat="1" ht="21.75" customHeight="1">
      <c r="A182" s="35"/>
      <c r="B182" s="36"/>
      <c r="C182" s="226" t="s">
        <v>234</v>
      </c>
      <c r="D182" s="226" t="s">
        <v>156</v>
      </c>
      <c r="E182" s="227" t="s">
        <v>1840</v>
      </c>
      <c r="F182" s="228" t="s">
        <v>1841</v>
      </c>
      <c r="G182" s="229" t="s">
        <v>309</v>
      </c>
      <c r="H182" s="230">
        <v>146</v>
      </c>
      <c r="I182" s="231"/>
      <c r="J182" s="230">
        <f>ROUND(I182*H182,3)</f>
        <v>0</v>
      </c>
      <c r="K182" s="232"/>
      <c r="L182" s="41"/>
      <c r="M182" s="233" t="s">
        <v>1</v>
      </c>
      <c r="N182" s="234" t="s">
        <v>37</v>
      </c>
      <c r="O182" s="94"/>
      <c r="P182" s="235">
        <f>O182*H182</f>
        <v>0</v>
      </c>
      <c r="Q182" s="235">
        <v>0</v>
      </c>
      <c r="R182" s="235">
        <f>Q182*H182</f>
        <v>0</v>
      </c>
      <c r="S182" s="235">
        <v>0</v>
      </c>
      <c r="T182" s="236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37" t="s">
        <v>184</v>
      </c>
      <c r="AT182" s="237" t="s">
        <v>156</v>
      </c>
      <c r="AU182" s="237" t="s">
        <v>79</v>
      </c>
      <c r="AY182" s="14" t="s">
        <v>154</v>
      </c>
      <c r="BE182" s="238">
        <f>IF(N182="základná",J182,0)</f>
        <v>0</v>
      </c>
      <c r="BF182" s="238">
        <f>IF(N182="znížená",J182,0)</f>
        <v>0</v>
      </c>
      <c r="BG182" s="238">
        <f>IF(N182="zákl. prenesená",J182,0)</f>
        <v>0</v>
      </c>
      <c r="BH182" s="238">
        <f>IF(N182="zníž. prenesená",J182,0)</f>
        <v>0</v>
      </c>
      <c r="BI182" s="238">
        <f>IF(N182="nulová",J182,0)</f>
        <v>0</v>
      </c>
      <c r="BJ182" s="14" t="s">
        <v>161</v>
      </c>
      <c r="BK182" s="239">
        <f>ROUND(I182*H182,3)</f>
        <v>0</v>
      </c>
      <c r="BL182" s="14" t="s">
        <v>184</v>
      </c>
      <c r="BM182" s="237" t="s">
        <v>313</v>
      </c>
    </row>
    <row r="183" s="2" customFormat="1" ht="16.5" customHeight="1">
      <c r="A183" s="35"/>
      <c r="B183" s="36"/>
      <c r="C183" s="226" t="s">
        <v>314</v>
      </c>
      <c r="D183" s="226" t="s">
        <v>156</v>
      </c>
      <c r="E183" s="227" t="s">
        <v>1842</v>
      </c>
      <c r="F183" s="228" t="s">
        <v>1843</v>
      </c>
      <c r="G183" s="229" t="s">
        <v>309</v>
      </c>
      <c r="H183" s="230">
        <v>574.89999999999998</v>
      </c>
      <c r="I183" s="231"/>
      <c r="J183" s="230">
        <f>ROUND(I183*H183,3)</f>
        <v>0</v>
      </c>
      <c r="K183" s="232"/>
      <c r="L183" s="41"/>
      <c r="M183" s="233" t="s">
        <v>1</v>
      </c>
      <c r="N183" s="234" t="s">
        <v>37</v>
      </c>
      <c r="O183" s="94"/>
      <c r="P183" s="235">
        <f>O183*H183</f>
        <v>0</v>
      </c>
      <c r="Q183" s="235">
        <v>0</v>
      </c>
      <c r="R183" s="235">
        <f>Q183*H183</f>
        <v>0</v>
      </c>
      <c r="S183" s="235">
        <v>0</v>
      </c>
      <c r="T183" s="236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37" t="s">
        <v>184</v>
      </c>
      <c r="AT183" s="237" t="s">
        <v>156</v>
      </c>
      <c r="AU183" s="237" t="s">
        <v>79</v>
      </c>
      <c r="AY183" s="14" t="s">
        <v>154</v>
      </c>
      <c r="BE183" s="238">
        <f>IF(N183="základná",J183,0)</f>
        <v>0</v>
      </c>
      <c r="BF183" s="238">
        <f>IF(N183="znížená",J183,0)</f>
        <v>0</v>
      </c>
      <c r="BG183" s="238">
        <f>IF(N183="zákl. prenesená",J183,0)</f>
        <v>0</v>
      </c>
      <c r="BH183" s="238">
        <f>IF(N183="zníž. prenesená",J183,0)</f>
        <v>0</v>
      </c>
      <c r="BI183" s="238">
        <f>IF(N183="nulová",J183,0)</f>
        <v>0</v>
      </c>
      <c r="BJ183" s="14" t="s">
        <v>161</v>
      </c>
      <c r="BK183" s="239">
        <f>ROUND(I183*H183,3)</f>
        <v>0</v>
      </c>
      <c r="BL183" s="14" t="s">
        <v>184</v>
      </c>
      <c r="BM183" s="237" t="s">
        <v>317</v>
      </c>
    </row>
    <row r="184" s="2" customFormat="1" ht="21.75" customHeight="1">
      <c r="A184" s="35"/>
      <c r="B184" s="36"/>
      <c r="C184" s="226" t="s">
        <v>238</v>
      </c>
      <c r="D184" s="226" t="s">
        <v>156</v>
      </c>
      <c r="E184" s="227" t="s">
        <v>1844</v>
      </c>
      <c r="F184" s="228" t="s">
        <v>1845</v>
      </c>
      <c r="G184" s="229" t="s">
        <v>309</v>
      </c>
      <c r="H184" s="230">
        <v>101.8</v>
      </c>
      <c r="I184" s="231"/>
      <c r="J184" s="230">
        <f>ROUND(I184*H184,3)</f>
        <v>0</v>
      </c>
      <c r="K184" s="232"/>
      <c r="L184" s="41"/>
      <c r="M184" s="233" t="s">
        <v>1</v>
      </c>
      <c r="N184" s="234" t="s">
        <v>37</v>
      </c>
      <c r="O184" s="94"/>
      <c r="P184" s="235">
        <f>O184*H184</f>
        <v>0</v>
      </c>
      <c r="Q184" s="235">
        <v>0</v>
      </c>
      <c r="R184" s="235">
        <f>Q184*H184</f>
        <v>0</v>
      </c>
      <c r="S184" s="235">
        <v>0</v>
      </c>
      <c r="T184" s="236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37" t="s">
        <v>184</v>
      </c>
      <c r="AT184" s="237" t="s">
        <v>156</v>
      </c>
      <c r="AU184" s="237" t="s">
        <v>79</v>
      </c>
      <c r="AY184" s="14" t="s">
        <v>154</v>
      </c>
      <c r="BE184" s="238">
        <f>IF(N184="základná",J184,0)</f>
        <v>0</v>
      </c>
      <c r="BF184" s="238">
        <f>IF(N184="znížená",J184,0)</f>
        <v>0</v>
      </c>
      <c r="BG184" s="238">
        <f>IF(N184="zákl. prenesená",J184,0)</f>
        <v>0</v>
      </c>
      <c r="BH184" s="238">
        <f>IF(N184="zníž. prenesená",J184,0)</f>
        <v>0</v>
      </c>
      <c r="BI184" s="238">
        <f>IF(N184="nulová",J184,0)</f>
        <v>0</v>
      </c>
      <c r="BJ184" s="14" t="s">
        <v>161</v>
      </c>
      <c r="BK184" s="239">
        <f>ROUND(I184*H184,3)</f>
        <v>0</v>
      </c>
      <c r="BL184" s="14" t="s">
        <v>184</v>
      </c>
      <c r="BM184" s="237" t="s">
        <v>320</v>
      </c>
    </row>
    <row r="185" s="2" customFormat="1" ht="24.15" customHeight="1">
      <c r="A185" s="35"/>
      <c r="B185" s="36"/>
      <c r="C185" s="226" t="s">
        <v>321</v>
      </c>
      <c r="D185" s="226" t="s">
        <v>156</v>
      </c>
      <c r="E185" s="227" t="s">
        <v>1846</v>
      </c>
      <c r="F185" s="228" t="s">
        <v>1847</v>
      </c>
      <c r="G185" s="229" t="s">
        <v>708</v>
      </c>
      <c r="H185" s="231"/>
      <c r="I185" s="231"/>
      <c r="J185" s="230">
        <f>ROUND(I185*H185,3)</f>
        <v>0</v>
      </c>
      <c r="K185" s="232"/>
      <c r="L185" s="41"/>
      <c r="M185" s="233" t="s">
        <v>1</v>
      </c>
      <c r="N185" s="234" t="s">
        <v>37</v>
      </c>
      <c r="O185" s="94"/>
      <c r="P185" s="235">
        <f>O185*H185</f>
        <v>0</v>
      </c>
      <c r="Q185" s="235">
        <v>0</v>
      </c>
      <c r="R185" s="235">
        <f>Q185*H185</f>
        <v>0</v>
      </c>
      <c r="S185" s="235">
        <v>0</v>
      </c>
      <c r="T185" s="236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37" t="s">
        <v>184</v>
      </c>
      <c r="AT185" s="237" t="s">
        <v>156</v>
      </c>
      <c r="AU185" s="237" t="s">
        <v>79</v>
      </c>
      <c r="AY185" s="14" t="s">
        <v>154</v>
      </c>
      <c r="BE185" s="238">
        <f>IF(N185="základná",J185,0)</f>
        <v>0</v>
      </c>
      <c r="BF185" s="238">
        <f>IF(N185="znížená",J185,0)</f>
        <v>0</v>
      </c>
      <c r="BG185" s="238">
        <f>IF(N185="zákl. prenesená",J185,0)</f>
        <v>0</v>
      </c>
      <c r="BH185" s="238">
        <f>IF(N185="zníž. prenesená",J185,0)</f>
        <v>0</v>
      </c>
      <c r="BI185" s="238">
        <f>IF(N185="nulová",J185,0)</f>
        <v>0</v>
      </c>
      <c r="BJ185" s="14" t="s">
        <v>161</v>
      </c>
      <c r="BK185" s="239">
        <f>ROUND(I185*H185,3)</f>
        <v>0</v>
      </c>
      <c r="BL185" s="14" t="s">
        <v>184</v>
      </c>
      <c r="BM185" s="237" t="s">
        <v>324</v>
      </c>
    </row>
    <row r="186" s="12" customFormat="1" ht="25.92" customHeight="1">
      <c r="A186" s="12"/>
      <c r="B186" s="210"/>
      <c r="C186" s="211"/>
      <c r="D186" s="212" t="s">
        <v>70</v>
      </c>
      <c r="E186" s="213" t="s">
        <v>1770</v>
      </c>
      <c r="F186" s="213" t="s">
        <v>1771</v>
      </c>
      <c r="G186" s="211"/>
      <c r="H186" s="211"/>
      <c r="I186" s="214"/>
      <c r="J186" s="215">
        <f>BK186</f>
        <v>0</v>
      </c>
      <c r="K186" s="211"/>
      <c r="L186" s="216"/>
      <c r="M186" s="217"/>
      <c r="N186" s="218"/>
      <c r="O186" s="218"/>
      <c r="P186" s="219">
        <f>SUM(P187:P213)</f>
        <v>0</v>
      </c>
      <c r="Q186" s="218"/>
      <c r="R186" s="219">
        <f>SUM(R187:R213)</f>
        <v>0</v>
      </c>
      <c r="S186" s="218"/>
      <c r="T186" s="220">
        <f>SUM(T187:T213)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21" t="s">
        <v>161</v>
      </c>
      <c r="AT186" s="222" t="s">
        <v>70</v>
      </c>
      <c r="AU186" s="222" t="s">
        <v>71</v>
      </c>
      <c r="AY186" s="221" t="s">
        <v>154</v>
      </c>
      <c r="BK186" s="223">
        <f>SUM(BK187:BK213)</f>
        <v>0</v>
      </c>
    </row>
    <row r="187" s="2" customFormat="1" ht="24.15" customHeight="1">
      <c r="A187" s="35"/>
      <c r="B187" s="36"/>
      <c r="C187" s="226" t="s">
        <v>241</v>
      </c>
      <c r="D187" s="226" t="s">
        <v>156</v>
      </c>
      <c r="E187" s="227" t="s">
        <v>1848</v>
      </c>
      <c r="F187" s="228" t="s">
        <v>1849</v>
      </c>
      <c r="G187" s="229" t="s">
        <v>1665</v>
      </c>
      <c r="H187" s="230">
        <v>1</v>
      </c>
      <c r="I187" s="231"/>
      <c r="J187" s="230">
        <f>ROUND(I187*H187,3)</f>
        <v>0</v>
      </c>
      <c r="K187" s="232"/>
      <c r="L187" s="41"/>
      <c r="M187" s="233" t="s">
        <v>1</v>
      </c>
      <c r="N187" s="234" t="s">
        <v>37</v>
      </c>
      <c r="O187" s="94"/>
      <c r="P187" s="235">
        <f>O187*H187</f>
        <v>0</v>
      </c>
      <c r="Q187" s="235">
        <v>0</v>
      </c>
      <c r="R187" s="235">
        <f>Q187*H187</f>
        <v>0</v>
      </c>
      <c r="S187" s="235">
        <v>0</v>
      </c>
      <c r="T187" s="236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37" t="s">
        <v>184</v>
      </c>
      <c r="AT187" s="237" t="s">
        <v>156</v>
      </c>
      <c r="AU187" s="237" t="s">
        <v>79</v>
      </c>
      <c r="AY187" s="14" t="s">
        <v>154</v>
      </c>
      <c r="BE187" s="238">
        <f>IF(N187="základná",J187,0)</f>
        <v>0</v>
      </c>
      <c r="BF187" s="238">
        <f>IF(N187="znížená",J187,0)</f>
        <v>0</v>
      </c>
      <c r="BG187" s="238">
        <f>IF(N187="zákl. prenesená",J187,0)</f>
        <v>0</v>
      </c>
      <c r="BH187" s="238">
        <f>IF(N187="zníž. prenesená",J187,0)</f>
        <v>0</v>
      </c>
      <c r="BI187" s="238">
        <f>IF(N187="nulová",J187,0)</f>
        <v>0</v>
      </c>
      <c r="BJ187" s="14" t="s">
        <v>161</v>
      </c>
      <c r="BK187" s="239">
        <f>ROUND(I187*H187,3)</f>
        <v>0</v>
      </c>
      <c r="BL187" s="14" t="s">
        <v>184</v>
      </c>
      <c r="BM187" s="237" t="s">
        <v>327</v>
      </c>
    </row>
    <row r="188" s="2" customFormat="1" ht="24.15" customHeight="1">
      <c r="A188" s="35"/>
      <c r="B188" s="36"/>
      <c r="C188" s="226" t="s">
        <v>328</v>
      </c>
      <c r="D188" s="226" t="s">
        <v>156</v>
      </c>
      <c r="E188" s="227" t="s">
        <v>1850</v>
      </c>
      <c r="F188" s="228" t="s">
        <v>1851</v>
      </c>
      <c r="G188" s="229" t="s">
        <v>262</v>
      </c>
      <c r="H188" s="230">
        <v>67</v>
      </c>
      <c r="I188" s="231"/>
      <c r="J188" s="230">
        <f>ROUND(I188*H188,3)</f>
        <v>0</v>
      </c>
      <c r="K188" s="232"/>
      <c r="L188" s="41"/>
      <c r="M188" s="233" t="s">
        <v>1</v>
      </c>
      <c r="N188" s="234" t="s">
        <v>37</v>
      </c>
      <c r="O188" s="94"/>
      <c r="P188" s="235">
        <f>O188*H188</f>
        <v>0</v>
      </c>
      <c r="Q188" s="235">
        <v>0</v>
      </c>
      <c r="R188" s="235">
        <f>Q188*H188</f>
        <v>0</v>
      </c>
      <c r="S188" s="235">
        <v>0</v>
      </c>
      <c r="T188" s="236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37" t="s">
        <v>184</v>
      </c>
      <c r="AT188" s="237" t="s">
        <v>156</v>
      </c>
      <c r="AU188" s="237" t="s">
        <v>79</v>
      </c>
      <c r="AY188" s="14" t="s">
        <v>154</v>
      </c>
      <c r="BE188" s="238">
        <f>IF(N188="základná",J188,0)</f>
        <v>0</v>
      </c>
      <c r="BF188" s="238">
        <f>IF(N188="znížená",J188,0)</f>
        <v>0</v>
      </c>
      <c r="BG188" s="238">
        <f>IF(N188="zákl. prenesená",J188,0)</f>
        <v>0</v>
      </c>
      <c r="BH188" s="238">
        <f>IF(N188="zníž. prenesená",J188,0)</f>
        <v>0</v>
      </c>
      <c r="BI188" s="238">
        <f>IF(N188="nulová",J188,0)</f>
        <v>0</v>
      </c>
      <c r="BJ188" s="14" t="s">
        <v>161</v>
      </c>
      <c r="BK188" s="239">
        <f>ROUND(I188*H188,3)</f>
        <v>0</v>
      </c>
      <c r="BL188" s="14" t="s">
        <v>184</v>
      </c>
      <c r="BM188" s="237" t="s">
        <v>331</v>
      </c>
    </row>
    <row r="189" s="2" customFormat="1" ht="24.15" customHeight="1">
      <c r="A189" s="35"/>
      <c r="B189" s="36"/>
      <c r="C189" s="226" t="s">
        <v>245</v>
      </c>
      <c r="D189" s="226" t="s">
        <v>156</v>
      </c>
      <c r="E189" s="227" t="s">
        <v>1852</v>
      </c>
      <c r="F189" s="228" t="s">
        <v>1853</v>
      </c>
      <c r="G189" s="229" t="s">
        <v>262</v>
      </c>
      <c r="H189" s="230">
        <v>1</v>
      </c>
      <c r="I189" s="231"/>
      <c r="J189" s="230">
        <f>ROUND(I189*H189,3)</f>
        <v>0</v>
      </c>
      <c r="K189" s="232"/>
      <c r="L189" s="41"/>
      <c r="M189" s="233" t="s">
        <v>1</v>
      </c>
      <c r="N189" s="234" t="s">
        <v>37</v>
      </c>
      <c r="O189" s="94"/>
      <c r="P189" s="235">
        <f>O189*H189</f>
        <v>0</v>
      </c>
      <c r="Q189" s="235">
        <v>0</v>
      </c>
      <c r="R189" s="235">
        <f>Q189*H189</f>
        <v>0</v>
      </c>
      <c r="S189" s="235">
        <v>0</v>
      </c>
      <c r="T189" s="236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37" t="s">
        <v>184</v>
      </c>
      <c r="AT189" s="237" t="s">
        <v>156</v>
      </c>
      <c r="AU189" s="237" t="s">
        <v>79</v>
      </c>
      <c r="AY189" s="14" t="s">
        <v>154</v>
      </c>
      <c r="BE189" s="238">
        <f>IF(N189="základná",J189,0)</f>
        <v>0</v>
      </c>
      <c r="BF189" s="238">
        <f>IF(N189="znížená",J189,0)</f>
        <v>0</v>
      </c>
      <c r="BG189" s="238">
        <f>IF(N189="zákl. prenesená",J189,0)</f>
        <v>0</v>
      </c>
      <c r="BH189" s="238">
        <f>IF(N189="zníž. prenesená",J189,0)</f>
        <v>0</v>
      </c>
      <c r="BI189" s="238">
        <f>IF(N189="nulová",J189,0)</f>
        <v>0</v>
      </c>
      <c r="BJ189" s="14" t="s">
        <v>161</v>
      </c>
      <c r="BK189" s="239">
        <f>ROUND(I189*H189,3)</f>
        <v>0</v>
      </c>
      <c r="BL189" s="14" t="s">
        <v>184</v>
      </c>
      <c r="BM189" s="237" t="s">
        <v>334</v>
      </c>
    </row>
    <row r="190" s="2" customFormat="1" ht="16.5" customHeight="1">
      <c r="A190" s="35"/>
      <c r="B190" s="36"/>
      <c r="C190" s="240" t="s">
        <v>335</v>
      </c>
      <c r="D190" s="240" t="s">
        <v>195</v>
      </c>
      <c r="E190" s="241" t="s">
        <v>1854</v>
      </c>
      <c r="F190" s="242" t="s">
        <v>1855</v>
      </c>
      <c r="G190" s="243" t="s">
        <v>262</v>
      </c>
      <c r="H190" s="244">
        <v>1</v>
      </c>
      <c r="I190" s="245"/>
      <c r="J190" s="244">
        <f>ROUND(I190*H190,3)</f>
        <v>0</v>
      </c>
      <c r="K190" s="246"/>
      <c r="L190" s="247"/>
      <c r="M190" s="248" t="s">
        <v>1</v>
      </c>
      <c r="N190" s="249" t="s">
        <v>37</v>
      </c>
      <c r="O190" s="94"/>
      <c r="P190" s="235">
        <f>O190*H190</f>
        <v>0</v>
      </c>
      <c r="Q190" s="235">
        <v>0</v>
      </c>
      <c r="R190" s="235">
        <f>Q190*H190</f>
        <v>0</v>
      </c>
      <c r="S190" s="235">
        <v>0</v>
      </c>
      <c r="T190" s="236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37" t="s">
        <v>213</v>
      </c>
      <c r="AT190" s="237" t="s">
        <v>195</v>
      </c>
      <c r="AU190" s="237" t="s">
        <v>79</v>
      </c>
      <c r="AY190" s="14" t="s">
        <v>154</v>
      </c>
      <c r="BE190" s="238">
        <f>IF(N190="základná",J190,0)</f>
        <v>0</v>
      </c>
      <c r="BF190" s="238">
        <f>IF(N190="znížená",J190,0)</f>
        <v>0</v>
      </c>
      <c r="BG190" s="238">
        <f>IF(N190="zákl. prenesená",J190,0)</f>
        <v>0</v>
      </c>
      <c r="BH190" s="238">
        <f>IF(N190="zníž. prenesená",J190,0)</f>
        <v>0</v>
      </c>
      <c r="BI190" s="238">
        <f>IF(N190="nulová",J190,0)</f>
        <v>0</v>
      </c>
      <c r="BJ190" s="14" t="s">
        <v>161</v>
      </c>
      <c r="BK190" s="239">
        <f>ROUND(I190*H190,3)</f>
        <v>0</v>
      </c>
      <c r="BL190" s="14" t="s">
        <v>184</v>
      </c>
      <c r="BM190" s="237" t="s">
        <v>338</v>
      </c>
    </row>
    <row r="191" s="2" customFormat="1" ht="16.5" customHeight="1">
      <c r="A191" s="35"/>
      <c r="B191" s="36"/>
      <c r="C191" s="226" t="s">
        <v>248</v>
      </c>
      <c r="D191" s="226" t="s">
        <v>156</v>
      </c>
      <c r="E191" s="227" t="s">
        <v>1856</v>
      </c>
      <c r="F191" s="228" t="s">
        <v>1857</v>
      </c>
      <c r="G191" s="229" t="s">
        <v>262</v>
      </c>
      <c r="H191" s="230">
        <v>3</v>
      </c>
      <c r="I191" s="231"/>
      <c r="J191" s="230">
        <f>ROUND(I191*H191,3)</f>
        <v>0</v>
      </c>
      <c r="K191" s="232"/>
      <c r="L191" s="41"/>
      <c r="M191" s="233" t="s">
        <v>1</v>
      </c>
      <c r="N191" s="234" t="s">
        <v>37</v>
      </c>
      <c r="O191" s="94"/>
      <c r="P191" s="235">
        <f>O191*H191</f>
        <v>0</v>
      </c>
      <c r="Q191" s="235">
        <v>0</v>
      </c>
      <c r="R191" s="235">
        <f>Q191*H191</f>
        <v>0</v>
      </c>
      <c r="S191" s="235">
        <v>0</v>
      </c>
      <c r="T191" s="236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37" t="s">
        <v>184</v>
      </c>
      <c r="AT191" s="237" t="s">
        <v>156</v>
      </c>
      <c r="AU191" s="237" t="s">
        <v>79</v>
      </c>
      <c r="AY191" s="14" t="s">
        <v>154</v>
      </c>
      <c r="BE191" s="238">
        <f>IF(N191="základná",J191,0)</f>
        <v>0</v>
      </c>
      <c r="BF191" s="238">
        <f>IF(N191="znížená",J191,0)</f>
        <v>0</v>
      </c>
      <c r="BG191" s="238">
        <f>IF(N191="zákl. prenesená",J191,0)</f>
        <v>0</v>
      </c>
      <c r="BH191" s="238">
        <f>IF(N191="zníž. prenesená",J191,0)</f>
        <v>0</v>
      </c>
      <c r="BI191" s="238">
        <f>IF(N191="nulová",J191,0)</f>
        <v>0</v>
      </c>
      <c r="BJ191" s="14" t="s">
        <v>161</v>
      </c>
      <c r="BK191" s="239">
        <f>ROUND(I191*H191,3)</f>
        <v>0</v>
      </c>
      <c r="BL191" s="14" t="s">
        <v>184</v>
      </c>
      <c r="BM191" s="237" t="s">
        <v>341</v>
      </c>
    </row>
    <row r="192" s="2" customFormat="1" ht="33" customHeight="1">
      <c r="A192" s="35"/>
      <c r="B192" s="36"/>
      <c r="C192" s="226" t="s">
        <v>342</v>
      </c>
      <c r="D192" s="226" t="s">
        <v>156</v>
      </c>
      <c r="E192" s="227" t="s">
        <v>1858</v>
      </c>
      <c r="F192" s="228" t="s">
        <v>1859</v>
      </c>
      <c r="G192" s="229" t="s">
        <v>262</v>
      </c>
      <c r="H192" s="230">
        <v>64</v>
      </c>
      <c r="I192" s="231"/>
      <c r="J192" s="230">
        <f>ROUND(I192*H192,3)</f>
        <v>0</v>
      </c>
      <c r="K192" s="232"/>
      <c r="L192" s="41"/>
      <c r="M192" s="233" t="s">
        <v>1</v>
      </c>
      <c r="N192" s="234" t="s">
        <v>37</v>
      </c>
      <c r="O192" s="94"/>
      <c r="P192" s="235">
        <f>O192*H192</f>
        <v>0</v>
      </c>
      <c r="Q192" s="235">
        <v>0</v>
      </c>
      <c r="R192" s="235">
        <f>Q192*H192</f>
        <v>0</v>
      </c>
      <c r="S192" s="235">
        <v>0</v>
      </c>
      <c r="T192" s="236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37" t="s">
        <v>184</v>
      </c>
      <c r="AT192" s="237" t="s">
        <v>156</v>
      </c>
      <c r="AU192" s="237" t="s">
        <v>79</v>
      </c>
      <c r="AY192" s="14" t="s">
        <v>154</v>
      </c>
      <c r="BE192" s="238">
        <f>IF(N192="základná",J192,0)</f>
        <v>0</v>
      </c>
      <c r="BF192" s="238">
        <f>IF(N192="znížená",J192,0)</f>
        <v>0</v>
      </c>
      <c r="BG192" s="238">
        <f>IF(N192="zákl. prenesená",J192,0)</f>
        <v>0</v>
      </c>
      <c r="BH192" s="238">
        <f>IF(N192="zníž. prenesená",J192,0)</f>
        <v>0</v>
      </c>
      <c r="BI192" s="238">
        <f>IF(N192="nulová",J192,0)</f>
        <v>0</v>
      </c>
      <c r="BJ192" s="14" t="s">
        <v>161</v>
      </c>
      <c r="BK192" s="239">
        <f>ROUND(I192*H192,3)</f>
        <v>0</v>
      </c>
      <c r="BL192" s="14" t="s">
        <v>184</v>
      </c>
      <c r="BM192" s="237" t="s">
        <v>345</v>
      </c>
    </row>
    <row r="193" s="2" customFormat="1" ht="24.15" customHeight="1">
      <c r="A193" s="35"/>
      <c r="B193" s="36"/>
      <c r="C193" s="226" t="s">
        <v>252</v>
      </c>
      <c r="D193" s="226" t="s">
        <v>156</v>
      </c>
      <c r="E193" s="227" t="s">
        <v>1860</v>
      </c>
      <c r="F193" s="228" t="s">
        <v>1861</v>
      </c>
      <c r="G193" s="229" t="s">
        <v>262</v>
      </c>
      <c r="H193" s="230">
        <v>57</v>
      </c>
      <c r="I193" s="231"/>
      <c r="J193" s="230">
        <f>ROUND(I193*H193,3)</f>
        <v>0</v>
      </c>
      <c r="K193" s="232"/>
      <c r="L193" s="41"/>
      <c r="M193" s="233" t="s">
        <v>1</v>
      </c>
      <c r="N193" s="234" t="s">
        <v>37</v>
      </c>
      <c r="O193" s="94"/>
      <c r="P193" s="235">
        <f>O193*H193</f>
        <v>0</v>
      </c>
      <c r="Q193" s="235">
        <v>0</v>
      </c>
      <c r="R193" s="235">
        <f>Q193*H193</f>
        <v>0</v>
      </c>
      <c r="S193" s="235">
        <v>0</v>
      </c>
      <c r="T193" s="236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37" t="s">
        <v>184</v>
      </c>
      <c r="AT193" s="237" t="s">
        <v>156</v>
      </c>
      <c r="AU193" s="237" t="s">
        <v>79</v>
      </c>
      <c r="AY193" s="14" t="s">
        <v>154</v>
      </c>
      <c r="BE193" s="238">
        <f>IF(N193="základná",J193,0)</f>
        <v>0</v>
      </c>
      <c r="BF193" s="238">
        <f>IF(N193="znížená",J193,0)</f>
        <v>0</v>
      </c>
      <c r="BG193" s="238">
        <f>IF(N193="zákl. prenesená",J193,0)</f>
        <v>0</v>
      </c>
      <c r="BH193" s="238">
        <f>IF(N193="zníž. prenesená",J193,0)</f>
        <v>0</v>
      </c>
      <c r="BI193" s="238">
        <f>IF(N193="nulová",J193,0)</f>
        <v>0</v>
      </c>
      <c r="BJ193" s="14" t="s">
        <v>161</v>
      </c>
      <c r="BK193" s="239">
        <f>ROUND(I193*H193,3)</f>
        <v>0</v>
      </c>
      <c r="BL193" s="14" t="s">
        <v>184</v>
      </c>
      <c r="BM193" s="237" t="s">
        <v>348</v>
      </c>
    </row>
    <row r="194" s="2" customFormat="1" ht="24.15" customHeight="1">
      <c r="A194" s="35"/>
      <c r="B194" s="36"/>
      <c r="C194" s="240" t="s">
        <v>349</v>
      </c>
      <c r="D194" s="240" t="s">
        <v>195</v>
      </c>
      <c r="E194" s="241" t="s">
        <v>1862</v>
      </c>
      <c r="F194" s="242" t="s">
        <v>1863</v>
      </c>
      <c r="G194" s="243" t="s">
        <v>262</v>
      </c>
      <c r="H194" s="244">
        <v>57</v>
      </c>
      <c r="I194" s="245"/>
      <c r="J194" s="244">
        <f>ROUND(I194*H194,3)</f>
        <v>0</v>
      </c>
      <c r="K194" s="246"/>
      <c r="L194" s="247"/>
      <c r="M194" s="248" t="s">
        <v>1</v>
      </c>
      <c r="N194" s="249" t="s">
        <v>37</v>
      </c>
      <c r="O194" s="94"/>
      <c r="P194" s="235">
        <f>O194*H194</f>
        <v>0</v>
      </c>
      <c r="Q194" s="235">
        <v>0</v>
      </c>
      <c r="R194" s="235">
        <f>Q194*H194</f>
        <v>0</v>
      </c>
      <c r="S194" s="235">
        <v>0</v>
      </c>
      <c r="T194" s="236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37" t="s">
        <v>213</v>
      </c>
      <c r="AT194" s="237" t="s">
        <v>195</v>
      </c>
      <c r="AU194" s="237" t="s">
        <v>79</v>
      </c>
      <c r="AY194" s="14" t="s">
        <v>154</v>
      </c>
      <c r="BE194" s="238">
        <f>IF(N194="základná",J194,0)</f>
        <v>0</v>
      </c>
      <c r="BF194" s="238">
        <f>IF(N194="znížená",J194,0)</f>
        <v>0</v>
      </c>
      <c r="BG194" s="238">
        <f>IF(N194="zákl. prenesená",J194,0)</f>
        <v>0</v>
      </c>
      <c r="BH194" s="238">
        <f>IF(N194="zníž. prenesená",J194,0)</f>
        <v>0</v>
      </c>
      <c r="BI194" s="238">
        <f>IF(N194="nulová",J194,0)</f>
        <v>0</v>
      </c>
      <c r="BJ194" s="14" t="s">
        <v>161</v>
      </c>
      <c r="BK194" s="239">
        <f>ROUND(I194*H194,3)</f>
        <v>0</v>
      </c>
      <c r="BL194" s="14" t="s">
        <v>184</v>
      </c>
      <c r="BM194" s="237" t="s">
        <v>352</v>
      </c>
    </row>
    <row r="195" s="2" customFormat="1" ht="24.15" customHeight="1">
      <c r="A195" s="35"/>
      <c r="B195" s="36"/>
      <c r="C195" s="240" t="s">
        <v>255</v>
      </c>
      <c r="D195" s="240" t="s">
        <v>195</v>
      </c>
      <c r="E195" s="241" t="s">
        <v>1864</v>
      </c>
      <c r="F195" s="242" t="s">
        <v>1865</v>
      </c>
      <c r="G195" s="243" t="s">
        <v>262</v>
      </c>
      <c r="H195" s="244">
        <v>57</v>
      </c>
      <c r="I195" s="245"/>
      <c r="J195" s="244">
        <f>ROUND(I195*H195,3)</f>
        <v>0</v>
      </c>
      <c r="K195" s="246"/>
      <c r="L195" s="247"/>
      <c r="M195" s="248" t="s">
        <v>1</v>
      </c>
      <c r="N195" s="249" t="s">
        <v>37</v>
      </c>
      <c r="O195" s="94"/>
      <c r="P195" s="235">
        <f>O195*H195</f>
        <v>0</v>
      </c>
      <c r="Q195" s="235">
        <v>0</v>
      </c>
      <c r="R195" s="235">
        <f>Q195*H195</f>
        <v>0</v>
      </c>
      <c r="S195" s="235">
        <v>0</v>
      </c>
      <c r="T195" s="236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37" t="s">
        <v>213</v>
      </c>
      <c r="AT195" s="237" t="s">
        <v>195</v>
      </c>
      <c r="AU195" s="237" t="s">
        <v>79</v>
      </c>
      <c r="AY195" s="14" t="s">
        <v>154</v>
      </c>
      <c r="BE195" s="238">
        <f>IF(N195="základná",J195,0)</f>
        <v>0</v>
      </c>
      <c r="BF195" s="238">
        <f>IF(N195="znížená",J195,0)</f>
        <v>0</v>
      </c>
      <c r="BG195" s="238">
        <f>IF(N195="zákl. prenesená",J195,0)</f>
        <v>0</v>
      </c>
      <c r="BH195" s="238">
        <f>IF(N195="zníž. prenesená",J195,0)</f>
        <v>0</v>
      </c>
      <c r="BI195" s="238">
        <f>IF(N195="nulová",J195,0)</f>
        <v>0</v>
      </c>
      <c r="BJ195" s="14" t="s">
        <v>161</v>
      </c>
      <c r="BK195" s="239">
        <f>ROUND(I195*H195,3)</f>
        <v>0</v>
      </c>
      <c r="BL195" s="14" t="s">
        <v>184</v>
      </c>
      <c r="BM195" s="237" t="s">
        <v>355</v>
      </c>
    </row>
    <row r="196" s="2" customFormat="1" ht="16.5" customHeight="1">
      <c r="A196" s="35"/>
      <c r="B196" s="36"/>
      <c r="C196" s="226" t="s">
        <v>356</v>
      </c>
      <c r="D196" s="226" t="s">
        <v>156</v>
      </c>
      <c r="E196" s="227" t="s">
        <v>1866</v>
      </c>
      <c r="F196" s="228" t="s">
        <v>1867</v>
      </c>
      <c r="G196" s="229" t="s">
        <v>262</v>
      </c>
      <c r="H196" s="230">
        <v>10</v>
      </c>
      <c r="I196" s="231"/>
      <c r="J196" s="230">
        <f>ROUND(I196*H196,3)</f>
        <v>0</v>
      </c>
      <c r="K196" s="232"/>
      <c r="L196" s="41"/>
      <c r="M196" s="233" t="s">
        <v>1</v>
      </c>
      <c r="N196" s="234" t="s">
        <v>37</v>
      </c>
      <c r="O196" s="94"/>
      <c r="P196" s="235">
        <f>O196*H196</f>
        <v>0</v>
      </c>
      <c r="Q196" s="235">
        <v>0</v>
      </c>
      <c r="R196" s="235">
        <f>Q196*H196</f>
        <v>0</v>
      </c>
      <c r="S196" s="235">
        <v>0</v>
      </c>
      <c r="T196" s="236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37" t="s">
        <v>184</v>
      </c>
      <c r="AT196" s="237" t="s">
        <v>156</v>
      </c>
      <c r="AU196" s="237" t="s">
        <v>79</v>
      </c>
      <c r="AY196" s="14" t="s">
        <v>154</v>
      </c>
      <c r="BE196" s="238">
        <f>IF(N196="základná",J196,0)</f>
        <v>0</v>
      </c>
      <c r="BF196" s="238">
        <f>IF(N196="znížená",J196,0)</f>
        <v>0</v>
      </c>
      <c r="BG196" s="238">
        <f>IF(N196="zákl. prenesená",J196,0)</f>
        <v>0</v>
      </c>
      <c r="BH196" s="238">
        <f>IF(N196="zníž. prenesená",J196,0)</f>
        <v>0</v>
      </c>
      <c r="BI196" s="238">
        <f>IF(N196="nulová",J196,0)</f>
        <v>0</v>
      </c>
      <c r="BJ196" s="14" t="s">
        <v>161</v>
      </c>
      <c r="BK196" s="239">
        <f>ROUND(I196*H196,3)</f>
        <v>0</v>
      </c>
      <c r="BL196" s="14" t="s">
        <v>184</v>
      </c>
      <c r="BM196" s="237" t="s">
        <v>359</v>
      </c>
    </row>
    <row r="197" s="2" customFormat="1" ht="16.5" customHeight="1">
      <c r="A197" s="35"/>
      <c r="B197" s="36"/>
      <c r="C197" s="226" t="s">
        <v>259</v>
      </c>
      <c r="D197" s="226" t="s">
        <v>156</v>
      </c>
      <c r="E197" s="227" t="s">
        <v>1868</v>
      </c>
      <c r="F197" s="228" t="s">
        <v>1869</v>
      </c>
      <c r="G197" s="229" t="s">
        <v>262</v>
      </c>
      <c r="H197" s="230">
        <v>1</v>
      </c>
      <c r="I197" s="231"/>
      <c r="J197" s="230">
        <f>ROUND(I197*H197,3)</f>
        <v>0</v>
      </c>
      <c r="K197" s="232"/>
      <c r="L197" s="41"/>
      <c r="M197" s="233" t="s">
        <v>1</v>
      </c>
      <c r="N197" s="234" t="s">
        <v>37</v>
      </c>
      <c r="O197" s="94"/>
      <c r="P197" s="235">
        <f>O197*H197</f>
        <v>0</v>
      </c>
      <c r="Q197" s="235">
        <v>0</v>
      </c>
      <c r="R197" s="235">
        <f>Q197*H197</f>
        <v>0</v>
      </c>
      <c r="S197" s="235">
        <v>0</v>
      </c>
      <c r="T197" s="236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37" t="s">
        <v>184</v>
      </c>
      <c r="AT197" s="237" t="s">
        <v>156</v>
      </c>
      <c r="AU197" s="237" t="s">
        <v>79</v>
      </c>
      <c r="AY197" s="14" t="s">
        <v>154</v>
      </c>
      <c r="BE197" s="238">
        <f>IF(N197="základná",J197,0)</f>
        <v>0</v>
      </c>
      <c r="BF197" s="238">
        <f>IF(N197="znížená",J197,0)</f>
        <v>0</v>
      </c>
      <c r="BG197" s="238">
        <f>IF(N197="zákl. prenesená",J197,0)</f>
        <v>0</v>
      </c>
      <c r="BH197" s="238">
        <f>IF(N197="zníž. prenesená",J197,0)</f>
        <v>0</v>
      </c>
      <c r="BI197" s="238">
        <f>IF(N197="nulová",J197,0)</f>
        <v>0</v>
      </c>
      <c r="BJ197" s="14" t="s">
        <v>161</v>
      </c>
      <c r="BK197" s="239">
        <f>ROUND(I197*H197,3)</f>
        <v>0</v>
      </c>
      <c r="BL197" s="14" t="s">
        <v>184</v>
      </c>
      <c r="BM197" s="237" t="s">
        <v>362</v>
      </c>
    </row>
    <row r="198" s="2" customFormat="1" ht="16.5" customHeight="1">
      <c r="A198" s="35"/>
      <c r="B198" s="36"/>
      <c r="C198" s="240" t="s">
        <v>363</v>
      </c>
      <c r="D198" s="240" t="s">
        <v>195</v>
      </c>
      <c r="E198" s="241" t="s">
        <v>1870</v>
      </c>
      <c r="F198" s="242" t="s">
        <v>1871</v>
      </c>
      <c r="G198" s="243" t="s">
        <v>262</v>
      </c>
      <c r="H198" s="244">
        <v>1</v>
      </c>
      <c r="I198" s="245"/>
      <c r="J198" s="244">
        <f>ROUND(I198*H198,3)</f>
        <v>0</v>
      </c>
      <c r="K198" s="246"/>
      <c r="L198" s="247"/>
      <c r="M198" s="248" t="s">
        <v>1</v>
      </c>
      <c r="N198" s="249" t="s">
        <v>37</v>
      </c>
      <c r="O198" s="94"/>
      <c r="P198" s="235">
        <f>O198*H198</f>
        <v>0</v>
      </c>
      <c r="Q198" s="235">
        <v>0</v>
      </c>
      <c r="R198" s="235">
        <f>Q198*H198</f>
        <v>0</v>
      </c>
      <c r="S198" s="235">
        <v>0</v>
      </c>
      <c r="T198" s="236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37" t="s">
        <v>213</v>
      </c>
      <c r="AT198" s="237" t="s">
        <v>195</v>
      </c>
      <c r="AU198" s="237" t="s">
        <v>79</v>
      </c>
      <c r="AY198" s="14" t="s">
        <v>154</v>
      </c>
      <c r="BE198" s="238">
        <f>IF(N198="základná",J198,0)</f>
        <v>0</v>
      </c>
      <c r="BF198" s="238">
        <f>IF(N198="znížená",J198,0)</f>
        <v>0</v>
      </c>
      <c r="BG198" s="238">
        <f>IF(N198="zákl. prenesená",J198,0)</f>
        <v>0</v>
      </c>
      <c r="BH198" s="238">
        <f>IF(N198="zníž. prenesená",J198,0)</f>
        <v>0</v>
      </c>
      <c r="BI198" s="238">
        <f>IF(N198="nulová",J198,0)</f>
        <v>0</v>
      </c>
      <c r="BJ198" s="14" t="s">
        <v>161</v>
      </c>
      <c r="BK198" s="239">
        <f>ROUND(I198*H198,3)</f>
        <v>0</v>
      </c>
      <c r="BL198" s="14" t="s">
        <v>184</v>
      </c>
      <c r="BM198" s="237" t="s">
        <v>366</v>
      </c>
    </row>
    <row r="199" s="2" customFormat="1" ht="16.5" customHeight="1">
      <c r="A199" s="35"/>
      <c r="B199" s="36"/>
      <c r="C199" s="226" t="s">
        <v>263</v>
      </c>
      <c r="D199" s="226" t="s">
        <v>156</v>
      </c>
      <c r="E199" s="227" t="s">
        <v>1872</v>
      </c>
      <c r="F199" s="228" t="s">
        <v>1873</v>
      </c>
      <c r="G199" s="229" t="s">
        <v>262</v>
      </c>
      <c r="H199" s="230">
        <v>3</v>
      </c>
      <c r="I199" s="231"/>
      <c r="J199" s="230">
        <f>ROUND(I199*H199,3)</f>
        <v>0</v>
      </c>
      <c r="K199" s="232"/>
      <c r="L199" s="41"/>
      <c r="M199" s="233" t="s">
        <v>1</v>
      </c>
      <c r="N199" s="234" t="s">
        <v>37</v>
      </c>
      <c r="O199" s="94"/>
      <c r="P199" s="235">
        <f>O199*H199</f>
        <v>0</v>
      </c>
      <c r="Q199" s="235">
        <v>0</v>
      </c>
      <c r="R199" s="235">
        <f>Q199*H199</f>
        <v>0</v>
      </c>
      <c r="S199" s="235">
        <v>0</v>
      </c>
      <c r="T199" s="236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37" t="s">
        <v>184</v>
      </c>
      <c r="AT199" s="237" t="s">
        <v>156</v>
      </c>
      <c r="AU199" s="237" t="s">
        <v>79</v>
      </c>
      <c r="AY199" s="14" t="s">
        <v>154</v>
      </c>
      <c r="BE199" s="238">
        <f>IF(N199="základná",J199,0)</f>
        <v>0</v>
      </c>
      <c r="BF199" s="238">
        <f>IF(N199="znížená",J199,0)</f>
        <v>0</v>
      </c>
      <c r="BG199" s="238">
        <f>IF(N199="zákl. prenesená",J199,0)</f>
        <v>0</v>
      </c>
      <c r="BH199" s="238">
        <f>IF(N199="zníž. prenesená",J199,0)</f>
        <v>0</v>
      </c>
      <c r="BI199" s="238">
        <f>IF(N199="nulová",J199,0)</f>
        <v>0</v>
      </c>
      <c r="BJ199" s="14" t="s">
        <v>161</v>
      </c>
      <c r="BK199" s="239">
        <f>ROUND(I199*H199,3)</f>
        <v>0</v>
      </c>
      <c r="BL199" s="14" t="s">
        <v>184</v>
      </c>
      <c r="BM199" s="237" t="s">
        <v>370</v>
      </c>
    </row>
    <row r="200" s="2" customFormat="1" ht="16.5" customHeight="1">
      <c r="A200" s="35"/>
      <c r="B200" s="36"/>
      <c r="C200" s="240" t="s">
        <v>371</v>
      </c>
      <c r="D200" s="240" t="s">
        <v>195</v>
      </c>
      <c r="E200" s="241" t="s">
        <v>1874</v>
      </c>
      <c r="F200" s="242" t="s">
        <v>1875</v>
      </c>
      <c r="G200" s="243" t="s">
        <v>262</v>
      </c>
      <c r="H200" s="244">
        <v>3</v>
      </c>
      <c r="I200" s="245"/>
      <c r="J200" s="244">
        <f>ROUND(I200*H200,3)</f>
        <v>0</v>
      </c>
      <c r="K200" s="246"/>
      <c r="L200" s="247"/>
      <c r="M200" s="248" t="s">
        <v>1</v>
      </c>
      <c r="N200" s="249" t="s">
        <v>37</v>
      </c>
      <c r="O200" s="94"/>
      <c r="P200" s="235">
        <f>O200*H200</f>
        <v>0</v>
      </c>
      <c r="Q200" s="235">
        <v>0</v>
      </c>
      <c r="R200" s="235">
        <f>Q200*H200</f>
        <v>0</v>
      </c>
      <c r="S200" s="235">
        <v>0</v>
      </c>
      <c r="T200" s="236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37" t="s">
        <v>213</v>
      </c>
      <c r="AT200" s="237" t="s">
        <v>195</v>
      </c>
      <c r="AU200" s="237" t="s">
        <v>79</v>
      </c>
      <c r="AY200" s="14" t="s">
        <v>154</v>
      </c>
      <c r="BE200" s="238">
        <f>IF(N200="základná",J200,0)</f>
        <v>0</v>
      </c>
      <c r="BF200" s="238">
        <f>IF(N200="znížená",J200,0)</f>
        <v>0</v>
      </c>
      <c r="BG200" s="238">
        <f>IF(N200="zákl. prenesená",J200,0)</f>
        <v>0</v>
      </c>
      <c r="BH200" s="238">
        <f>IF(N200="zníž. prenesená",J200,0)</f>
        <v>0</v>
      </c>
      <c r="BI200" s="238">
        <f>IF(N200="nulová",J200,0)</f>
        <v>0</v>
      </c>
      <c r="BJ200" s="14" t="s">
        <v>161</v>
      </c>
      <c r="BK200" s="239">
        <f>ROUND(I200*H200,3)</f>
        <v>0</v>
      </c>
      <c r="BL200" s="14" t="s">
        <v>184</v>
      </c>
      <c r="BM200" s="237" t="s">
        <v>374</v>
      </c>
    </row>
    <row r="201" s="2" customFormat="1" ht="16.5" customHeight="1">
      <c r="A201" s="35"/>
      <c r="B201" s="36"/>
      <c r="C201" s="226" t="s">
        <v>267</v>
      </c>
      <c r="D201" s="226" t="s">
        <v>156</v>
      </c>
      <c r="E201" s="227" t="s">
        <v>1876</v>
      </c>
      <c r="F201" s="228" t="s">
        <v>1877</v>
      </c>
      <c r="G201" s="229" t="s">
        <v>262</v>
      </c>
      <c r="H201" s="230">
        <v>4</v>
      </c>
      <c r="I201" s="231"/>
      <c r="J201" s="230">
        <f>ROUND(I201*H201,3)</f>
        <v>0</v>
      </c>
      <c r="K201" s="232"/>
      <c r="L201" s="41"/>
      <c r="M201" s="233" t="s">
        <v>1</v>
      </c>
      <c r="N201" s="234" t="s">
        <v>37</v>
      </c>
      <c r="O201" s="94"/>
      <c r="P201" s="235">
        <f>O201*H201</f>
        <v>0</v>
      </c>
      <c r="Q201" s="235">
        <v>0</v>
      </c>
      <c r="R201" s="235">
        <f>Q201*H201</f>
        <v>0</v>
      </c>
      <c r="S201" s="235">
        <v>0</v>
      </c>
      <c r="T201" s="236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37" t="s">
        <v>184</v>
      </c>
      <c r="AT201" s="237" t="s">
        <v>156</v>
      </c>
      <c r="AU201" s="237" t="s">
        <v>79</v>
      </c>
      <c r="AY201" s="14" t="s">
        <v>154</v>
      </c>
      <c r="BE201" s="238">
        <f>IF(N201="základná",J201,0)</f>
        <v>0</v>
      </c>
      <c r="BF201" s="238">
        <f>IF(N201="znížená",J201,0)</f>
        <v>0</v>
      </c>
      <c r="BG201" s="238">
        <f>IF(N201="zákl. prenesená",J201,0)</f>
        <v>0</v>
      </c>
      <c r="BH201" s="238">
        <f>IF(N201="zníž. prenesená",J201,0)</f>
        <v>0</v>
      </c>
      <c r="BI201" s="238">
        <f>IF(N201="nulová",J201,0)</f>
        <v>0</v>
      </c>
      <c r="BJ201" s="14" t="s">
        <v>161</v>
      </c>
      <c r="BK201" s="239">
        <f>ROUND(I201*H201,3)</f>
        <v>0</v>
      </c>
      <c r="BL201" s="14" t="s">
        <v>184</v>
      </c>
      <c r="BM201" s="237" t="s">
        <v>379</v>
      </c>
    </row>
    <row r="202" s="2" customFormat="1" ht="16.5" customHeight="1">
      <c r="A202" s="35"/>
      <c r="B202" s="36"/>
      <c r="C202" s="240" t="s">
        <v>380</v>
      </c>
      <c r="D202" s="240" t="s">
        <v>195</v>
      </c>
      <c r="E202" s="241" t="s">
        <v>1878</v>
      </c>
      <c r="F202" s="242" t="s">
        <v>1879</v>
      </c>
      <c r="G202" s="243" t="s">
        <v>262</v>
      </c>
      <c r="H202" s="244">
        <v>4</v>
      </c>
      <c r="I202" s="245"/>
      <c r="J202" s="244">
        <f>ROUND(I202*H202,3)</f>
        <v>0</v>
      </c>
      <c r="K202" s="246"/>
      <c r="L202" s="247"/>
      <c r="M202" s="248" t="s">
        <v>1</v>
      </c>
      <c r="N202" s="249" t="s">
        <v>37</v>
      </c>
      <c r="O202" s="94"/>
      <c r="P202" s="235">
        <f>O202*H202</f>
        <v>0</v>
      </c>
      <c r="Q202" s="235">
        <v>0</v>
      </c>
      <c r="R202" s="235">
        <f>Q202*H202</f>
        <v>0</v>
      </c>
      <c r="S202" s="235">
        <v>0</v>
      </c>
      <c r="T202" s="236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37" t="s">
        <v>213</v>
      </c>
      <c r="AT202" s="237" t="s">
        <v>195</v>
      </c>
      <c r="AU202" s="237" t="s">
        <v>79</v>
      </c>
      <c r="AY202" s="14" t="s">
        <v>154</v>
      </c>
      <c r="BE202" s="238">
        <f>IF(N202="základná",J202,0)</f>
        <v>0</v>
      </c>
      <c r="BF202" s="238">
        <f>IF(N202="znížená",J202,0)</f>
        <v>0</v>
      </c>
      <c r="BG202" s="238">
        <f>IF(N202="zákl. prenesená",J202,0)</f>
        <v>0</v>
      </c>
      <c r="BH202" s="238">
        <f>IF(N202="zníž. prenesená",J202,0)</f>
        <v>0</v>
      </c>
      <c r="BI202" s="238">
        <f>IF(N202="nulová",J202,0)</f>
        <v>0</v>
      </c>
      <c r="BJ202" s="14" t="s">
        <v>161</v>
      </c>
      <c r="BK202" s="239">
        <f>ROUND(I202*H202,3)</f>
        <v>0</v>
      </c>
      <c r="BL202" s="14" t="s">
        <v>184</v>
      </c>
      <c r="BM202" s="237" t="s">
        <v>383</v>
      </c>
    </row>
    <row r="203" s="2" customFormat="1" ht="16.5" customHeight="1">
      <c r="A203" s="35"/>
      <c r="B203" s="36"/>
      <c r="C203" s="226" t="s">
        <v>270</v>
      </c>
      <c r="D203" s="226" t="s">
        <v>156</v>
      </c>
      <c r="E203" s="227" t="s">
        <v>1880</v>
      </c>
      <c r="F203" s="228" t="s">
        <v>1881</v>
      </c>
      <c r="G203" s="229" t="s">
        <v>262</v>
      </c>
      <c r="H203" s="230">
        <v>4</v>
      </c>
      <c r="I203" s="231"/>
      <c r="J203" s="230">
        <f>ROUND(I203*H203,3)</f>
        <v>0</v>
      </c>
      <c r="K203" s="232"/>
      <c r="L203" s="41"/>
      <c r="M203" s="233" t="s">
        <v>1</v>
      </c>
      <c r="N203" s="234" t="s">
        <v>37</v>
      </c>
      <c r="O203" s="94"/>
      <c r="P203" s="235">
        <f>O203*H203</f>
        <v>0</v>
      </c>
      <c r="Q203" s="235">
        <v>0</v>
      </c>
      <c r="R203" s="235">
        <f>Q203*H203</f>
        <v>0</v>
      </c>
      <c r="S203" s="235">
        <v>0</v>
      </c>
      <c r="T203" s="236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37" t="s">
        <v>184</v>
      </c>
      <c r="AT203" s="237" t="s">
        <v>156</v>
      </c>
      <c r="AU203" s="237" t="s">
        <v>79</v>
      </c>
      <c r="AY203" s="14" t="s">
        <v>154</v>
      </c>
      <c r="BE203" s="238">
        <f>IF(N203="základná",J203,0)</f>
        <v>0</v>
      </c>
      <c r="BF203" s="238">
        <f>IF(N203="znížená",J203,0)</f>
        <v>0</v>
      </c>
      <c r="BG203" s="238">
        <f>IF(N203="zákl. prenesená",J203,0)</f>
        <v>0</v>
      </c>
      <c r="BH203" s="238">
        <f>IF(N203="zníž. prenesená",J203,0)</f>
        <v>0</v>
      </c>
      <c r="BI203" s="238">
        <f>IF(N203="nulová",J203,0)</f>
        <v>0</v>
      </c>
      <c r="BJ203" s="14" t="s">
        <v>161</v>
      </c>
      <c r="BK203" s="239">
        <f>ROUND(I203*H203,3)</f>
        <v>0</v>
      </c>
      <c r="BL203" s="14" t="s">
        <v>184</v>
      </c>
      <c r="BM203" s="237" t="s">
        <v>390</v>
      </c>
    </row>
    <row r="204" s="2" customFormat="1" ht="16.5" customHeight="1">
      <c r="A204" s="35"/>
      <c r="B204" s="36"/>
      <c r="C204" s="240" t="s">
        <v>391</v>
      </c>
      <c r="D204" s="240" t="s">
        <v>195</v>
      </c>
      <c r="E204" s="241" t="s">
        <v>1882</v>
      </c>
      <c r="F204" s="242" t="s">
        <v>1883</v>
      </c>
      <c r="G204" s="243" t="s">
        <v>262</v>
      </c>
      <c r="H204" s="244">
        <v>4</v>
      </c>
      <c r="I204" s="245"/>
      <c r="J204" s="244">
        <f>ROUND(I204*H204,3)</f>
        <v>0</v>
      </c>
      <c r="K204" s="246"/>
      <c r="L204" s="247"/>
      <c r="M204" s="248" t="s">
        <v>1</v>
      </c>
      <c r="N204" s="249" t="s">
        <v>37</v>
      </c>
      <c r="O204" s="94"/>
      <c r="P204" s="235">
        <f>O204*H204</f>
        <v>0</v>
      </c>
      <c r="Q204" s="235">
        <v>0</v>
      </c>
      <c r="R204" s="235">
        <f>Q204*H204</f>
        <v>0</v>
      </c>
      <c r="S204" s="235">
        <v>0</v>
      </c>
      <c r="T204" s="236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37" t="s">
        <v>213</v>
      </c>
      <c r="AT204" s="237" t="s">
        <v>195</v>
      </c>
      <c r="AU204" s="237" t="s">
        <v>79</v>
      </c>
      <c r="AY204" s="14" t="s">
        <v>154</v>
      </c>
      <c r="BE204" s="238">
        <f>IF(N204="základná",J204,0)</f>
        <v>0</v>
      </c>
      <c r="BF204" s="238">
        <f>IF(N204="znížená",J204,0)</f>
        <v>0</v>
      </c>
      <c r="BG204" s="238">
        <f>IF(N204="zákl. prenesená",J204,0)</f>
        <v>0</v>
      </c>
      <c r="BH204" s="238">
        <f>IF(N204="zníž. prenesená",J204,0)</f>
        <v>0</v>
      </c>
      <c r="BI204" s="238">
        <f>IF(N204="nulová",J204,0)</f>
        <v>0</v>
      </c>
      <c r="BJ204" s="14" t="s">
        <v>161</v>
      </c>
      <c r="BK204" s="239">
        <f>ROUND(I204*H204,3)</f>
        <v>0</v>
      </c>
      <c r="BL204" s="14" t="s">
        <v>184</v>
      </c>
      <c r="BM204" s="237" t="s">
        <v>394</v>
      </c>
    </row>
    <row r="205" s="2" customFormat="1" ht="16.5" customHeight="1">
      <c r="A205" s="35"/>
      <c r="B205" s="36"/>
      <c r="C205" s="226" t="s">
        <v>274</v>
      </c>
      <c r="D205" s="226" t="s">
        <v>156</v>
      </c>
      <c r="E205" s="227" t="s">
        <v>1884</v>
      </c>
      <c r="F205" s="228" t="s">
        <v>1885</v>
      </c>
      <c r="G205" s="229" t="s">
        <v>262</v>
      </c>
      <c r="H205" s="230">
        <v>2</v>
      </c>
      <c r="I205" s="231"/>
      <c r="J205" s="230">
        <f>ROUND(I205*H205,3)</f>
        <v>0</v>
      </c>
      <c r="K205" s="232"/>
      <c r="L205" s="41"/>
      <c r="M205" s="233" t="s">
        <v>1</v>
      </c>
      <c r="N205" s="234" t="s">
        <v>37</v>
      </c>
      <c r="O205" s="94"/>
      <c r="P205" s="235">
        <f>O205*H205</f>
        <v>0</v>
      </c>
      <c r="Q205" s="235">
        <v>0</v>
      </c>
      <c r="R205" s="235">
        <f>Q205*H205</f>
        <v>0</v>
      </c>
      <c r="S205" s="235">
        <v>0</v>
      </c>
      <c r="T205" s="236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37" t="s">
        <v>184</v>
      </c>
      <c r="AT205" s="237" t="s">
        <v>156</v>
      </c>
      <c r="AU205" s="237" t="s">
        <v>79</v>
      </c>
      <c r="AY205" s="14" t="s">
        <v>154</v>
      </c>
      <c r="BE205" s="238">
        <f>IF(N205="základná",J205,0)</f>
        <v>0</v>
      </c>
      <c r="BF205" s="238">
        <f>IF(N205="znížená",J205,0)</f>
        <v>0</v>
      </c>
      <c r="BG205" s="238">
        <f>IF(N205="zákl. prenesená",J205,0)</f>
        <v>0</v>
      </c>
      <c r="BH205" s="238">
        <f>IF(N205="zníž. prenesená",J205,0)</f>
        <v>0</v>
      </c>
      <c r="BI205" s="238">
        <f>IF(N205="nulová",J205,0)</f>
        <v>0</v>
      </c>
      <c r="BJ205" s="14" t="s">
        <v>161</v>
      </c>
      <c r="BK205" s="239">
        <f>ROUND(I205*H205,3)</f>
        <v>0</v>
      </c>
      <c r="BL205" s="14" t="s">
        <v>184</v>
      </c>
      <c r="BM205" s="237" t="s">
        <v>399</v>
      </c>
    </row>
    <row r="206" s="2" customFormat="1" ht="24.15" customHeight="1">
      <c r="A206" s="35"/>
      <c r="B206" s="36"/>
      <c r="C206" s="240" t="s">
        <v>402</v>
      </c>
      <c r="D206" s="240" t="s">
        <v>195</v>
      </c>
      <c r="E206" s="241" t="s">
        <v>1886</v>
      </c>
      <c r="F206" s="242" t="s">
        <v>1887</v>
      </c>
      <c r="G206" s="243" t="s">
        <v>262</v>
      </c>
      <c r="H206" s="244">
        <v>2</v>
      </c>
      <c r="I206" s="245"/>
      <c r="J206" s="244">
        <f>ROUND(I206*H206,3)</f>
        <v>0</v>
      </c>
      <c r="K206" s="246"/>
      <c r="L206" s="247"/>
      <c r="M206" s="248" t="s">
        <v>1</v>
      </c>
      <c r="N206" s="249" t="s">
        <v>37</v>
      </c>
      <c r="O206" s="94"/>
      <c r="P206" s="235">
        <f>O206*H206</f>
        <v>0</v>
      </c>
      <c r="Q206" s="235">
        <v>0</v>
      </c>
      <c r="R206" s="235">
        <f>Q206*H206</f>
        <v>0</v>
      </c>
      <c r="S206" s="235">
        <v>0</v>
      </c>
      <c r="T206" s="236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37" t="s">
        <v>213</v>
      </c>
      <c r="AT206" s="237" t="s">
        <v>195</v>
      </c>
      <c r="AU206" s="237" t="s">
        <v>79</v>
      </c>
      <c r="AY206" s="14" t="s">
        <v>154</v>
      </c>
      <c r="BE206" s="238">
        <f>IF(N206="základná",J206,0)</f>
        <v>0</v>
      </c>
      <c r="BF206" s="238">
        <f>IF(N206="znížená",J206,0)</f>
        <v>0</v>
      </c>
      <c r="BG206" s="238">
        <f>IF(N206="zákl. prenesená",J206,0)</f>
        <v>0</v>
      </c>
      <c r="BH206" s="238">
        <f>IF(N206="zníž. prenesená",J206,0)</f>
        <v>0</v>
      </c>
      <c r="BI206" s="238">
        <f>IF(N206="nulová",J206,0)</f>
        <v>0</v>
      </c>
      <c r="BJ206" s="14" t="s">
        <v>161</v>
      </c>
      <c r="BK206" s="239">
        <f>ROUND(I206*H206,3)</f>
        <v>0</v>
      </c>
      <c r="BL206" s="14" t="s">
        <v>184</v>
      </c>
      <c r="BM206" s="237" t="s">
        <v>405</v>
      </c>
    </row>
    <row r="207" s="2" customFormat="1" ht="24.15" customHeight="1">
      <c r="A207" s="35"/>
      <c r="B207" s="36"/>
      <c r="C207" s="226" t="s">
        <v>277</v>
      </c>
      <c r="D207" s="226" t="s">
        <v>156</v>
      </c>
      <c r="E207" s="227" t="s">
        <v>1888</v>
      </c>
      <c r="F207" s="228" t="s">
        <v>1889</v>
      </c>
      <c r="G207" s="229" t="s">
        <v>262</v>
      </c>
      <c r="H207" s="230">
        <v>1</v>
      </c>
      <c r="I207" s="231"/>
      <c r="J207" s="230">
        <f>ROUND(I207*H207,3)</f>
        <v>0</v>
      </c>
      <c r="K207" s="232"/>
      <c r="L207" s="41"/>
      <c r="M207" s="233" t="s">
        <v>1</v>
      </c>
      <c r="N207" s="234" t="s">
        <v>37</v>
      </c>
      <c r="O207" s="94"/>
      <c r="P207" s="235">
        <f>O207*H207</f>
        <v>0</v>
      </c>
      <c r="Q207" s="235">
        <v>0</v>
      </c>
      <c r="R207" s="235">
        <f>Q207*H207</f>
        <v>0</v>
      </c>
      <c r="S207" s="235">
        <v>0</v>
      </c>
      <c r="T207" s="236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37" t="s">
        <v>184</v>
      </c>
      <c r="AT207" s="237" t="s">
        <v>156</v>
      </c>
      <c r="AU207" s="237" t="s">
        <v>79</v>
      </c>
      <c r="AY207" s="14" t="s">
        <v>154</v>
      </c>
      <c r="BE207" s="238">
        <f>IF(N207="základná",J207,0)</f>
        <v>0</v>
      </c>
      <c r="BF207" s="238">
        <f>IF(N207="znížená",J207,0)</f>
        <v>0</v>
      </c>
      <c r="BG207" s="238">
        <f>IF(N207="zákl. prenesená",J207,0)</f>
        <v>0</v>
      </c>
      <c r="BH207" s="238">
        <f>IF(N207="zníž. prenesená",J207,0)</f>
        <v>0</v>
      </c>
      <c r="BI207" s="238">
        <f>IF(N207="nulová",J207,0)</f>
        <v>0</v>
      </c>
      <c r="BJ207" s="14" t="s">
        <v>161</v>
      </c>
      <c r="BK207" s="239">
        <f>ROUND(I207*H207,3)</f>
        <v>0</v>
      </c>
      <c r="BL207" s="14" t="s">
        <v>184</v>
      </c>
      <c r="BM207" s="237" t="s">
        <v>408</v>
      </c>
    </row>
    <row r="208" s="2" customFormat="1" ht="16.5" customHeight="1">
      <c r="A208" s="35"/>
      <c r="B208" s="36"/>
      <c r="C208" s="226" t="s">
        <v>409</v>
      </c>
      <c r="D208" s="226" t="s">
        <v>156</v>
      </c>
      <c r="E208" s="227" t="s">
        <v>1890</v>
      </c>
      <c r="F208" s="228" t="s">
        <v>1891</v>
      </c>
      <c r="G208" s="229" t="s">
        <v>262</v>
      </c>
      <c r="H208" s="230">
        <v>2</v>
      </c>
      <c r="I208" s="231"/>
      <c r="J208" s="230">
        <f>ROUND(I208*H208,3)</f>
        <v>0</v>
      </c>
      <c r="K208" s="232"/>
      <c r="L208" s="41"/>
      <c r="M208" s="233" t="s">
        <v>1</v>
      </c>
      <c r="N208" s="234" t="s">
        <v>37</v>
      </c>
      <c r="O208" s="94"/>
      <c r="P208" s="235">
        <f>O208*H208</f>
        <v>0</v>
      </c>
      <c r="Q208" s="235">
        <v>0</v>
      </c>
      <c r="R208" s="235">
        <f>Q208*H208</f>
        <v>0</v>
      </c>
      <c r="S208" s="235">
        <v>0</v>
      </c>
      <c r="T208" s="236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37" t="s">
        <v>184</v>
      </c>
      <c r="AT208" s="237" t="s">
        <v>156</v>
      </c>
      <c r="AU208" s="237" t="s">
        <v>79</v>
      </c>
      <c r="AY208" s="14" t="s">
        <v>154</v>
      </c>
      <c r="BE208" s="238">
        <f>IF(N208="základná",J208,0)</f>
        <v>0</v>
      </c>
      <c r="BF208" s="238">
        <f>IF(N208="znížená",J208,0)</f>
        <v>0</v>
      </c>
      <c r="BG208" s="238">
        <f>IF(N208="zákl. prenesená",J208,0)</f>
        <v>0</v>
      </c>
      <c r="BH208" s="238">
        <f>IF(N208="zníž. prenesená",J208,0)</f>
        <v>0</v>
      </c>
      <c r="BI208" s="238">
        <f>IF(N208="nulová",J208,0)</f>
        <v>0</v>
      </c>
      <c r="BJ208" s="14" t="s">
        <v>161</v>
      </c>
      <c r="BK208" s="239">
        <f>ROUND(I208*H208,3)</f>
        <v>0</v>
      </c>
      <c r="BL208" s="14" t="s">
        <v>184</v>
      </c>
      <c r="BM208" s="237" t="s">
        <v>412</v>
      </c>
    </row>
    <row r="209" s="2" customFormat="1" ht="24.15" customHeight="1">
      <c r="A209" s="35"/>
      <c r="B209" s="36"/>
      <c r="C209" s="226" t="s">
        <v>281</v>
      </c>
      <c r="D209" s="226" t="s">
        <v>156</v>
      </c>
      <c r="E209" s="227" t="s">
        <v>1892</v>
      </c>
      <c r="F209" s="228" t="s">
        <v>1893</v>
      </c>
      <c r="G209" s="229" t="s">
        <v>262</v>
      </c>
      <c r="H209" s="230">
        <v>2</v>
      </c>
      <c r="I209" s="231"/>
      <c r="J209" s="230">
        <f>ROUND(I209*H209,3)</f>
        <v>0</v>
      </c>
      <c r="K209" s="232"/>
      <c r="L209" s="41"/>
      <c r="M209" s="233" t="s">
        <v>1</v>
      </c>
      <c r="N209" s="234" t="s">
        <v>37</v>
      </c>
      <c r="O209" s="94"/>
      <c r="P209" s="235">
        <f>O209*H209</f>
        <v>0</v>
      </c>
      <c r="Q209" s="235">
        <v>0</v>
      </c>
      <c r="R209" s="235">
        <f>Q209*H209</f>
        <v>0</v>
      </c>
      <c r="S209" s="235">
        <v>0</v>
      </c>
      <c r="T209" s="236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37" t="s">
        <v>184</v>
      </c>
      <c r="AT209" s="237" t="s">
        <v>156</v>
      </c>
      <c r="AU209" s="237" t="s">
        <v>79</v>
      </c>
      <c r="AY209" s="14" t="s">
        <v>154</v>
      </c>
      <c r="BE209" s="238">
        <f>IF(N209="základná",J209,0)</f>
        <v>0</v>
      </c>
      <c r="BF209" s="238">
        <f>IF(N209="znížená",J209,0)</f>
        <v>0</v>
      </c>
      <c r="BG209" s="238">
        <f>IF(N209="zákl. prenesená",J209,0)</f>
        <v>0</v>
      </c>
      <c r="BH209" s="238">
        <f>IF(N209="zníž. prenesená",J209,0)</f>
        <v>0</v>
      </c>
      <c r="BI209" s="238">
        <f>IF(N209="nulová",J209,0)</f>
        <v>0</v>
      </c>
      <c r="BJ209" s="14" t="s">
        <v>161</v>
      </c>
      <c r="BK209" s="239">
        <f>ROUND(I209*H209,3)</f>
        <v>0</v>
      </c>
      <c r="BL209" s="14" t="s">
        <v>184</v>
      </c>
      <c r="BM209" s="237" t="s">
        <v>417</v>
      </c>
    </row>
    <row r="210" s="2" customFormat="1" ht="33" customHeight="1">
      <c r="A210" s="35"/>
      <c r="B210" s="36"/>
      <c r="C210" s="240" t="s">
        <v>418</v>
      </c>
      <c r="D210" s="240" t="s">
        <v>195</v>
      </c>
      <c r="E210" s="241" t="s">
        <v>1894</v>
      </c>
      <c r="F210" s="242" t="s">
        <v>1895</v>
      </c>
      <c r="G210" s="243" t="s">
        <v>262</v>
      </c>
      <c r="H210" s="244">
        <v>2</v>
      </c>
      <c r="I210" s="245"/>
      <c r="J210" s="244">
        <f>ROUND(I210*H210,3)</f>
        <v>0</v>
      </c>
      <c r="K210" s="246"/>
      <c r="L210" s="247"/>
      <c r="M210" s="248" t="s">
        <v>1</v>
      </c>
      <c r="N210" s="249" t="s">
        <v>37</v>
      </c>
      <c r="O210" s="94"/>
      <c r="P210" s="235">
        <f>O210*H210</f>
        <v>0</v>
      </c>
      <c r="Q210" s="235">
        <v>0</v>
      </c>
      <c r="R210" s="235">
        <f>Q210*H210</f>
        <v>0</v>
      </c>
      <c r="S210" s="235">
        <v>0</v>
      </c>
      <c r="T210" s="236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37" t="s">
        <v>213</v>
      </c>
      <c r="AT210" s="237" t="s">
        <v>195</v>
      </c>
      <c r="AU210" s="237" t="s">
        <v>79</v>
      </c>
      <c r="AY210" s="14" t="s">
        <v>154</v>
      </c>
      <c r="BE210" s="238">
        <f>IF(N210="základná",J210,0)</f>
        <v>0</v>
      </c>
      <c r="BF210" s="238">
        <f>IF(N210="znížená",J210,0)</f>
        <v>0</v>
      </c>
      <c r="BG210" s="238">
        <f>IF(N210="zákl. prenesená",J210,0)</f>
        <v>0</v>
      </c>
      <c r="BH210" s="238">
        <f>IF(N210="zníž. prenesená",J210,0)</f>
        <v>0</v>
      </c>
      <c r="BI210" s="238">
        <f>IF(N210="nulová",J210,0)</f>
        <v>0</v>
      </c>
      <c r="BJ210" s="14" t="s">
        <v>161</v>
      </c>
      <c r="BK210" s="239">
        <f>ROUND(I210*H210,3)</f>
        <v>0</v>
      </c>
      <c r="BL210" s="14" t="s">
        <v>184</v>
      </c>
      <c r="BM210" s="237" t="s">
        <v>421</v>
      </c>
    </row>
    <row r="211" s="2" customFormat="1" ht="21.75" customHeight="1">
      <c r="A211" s="35"/>
      <c r="B211" s="36"/>
      <c r="C211" s="226" t="s">
        <v>284</v>
      </c>
      <c r="D211" s="226" t="s">
        <v>156</v>
      </c>
      <c r="E211" s="227" t="s">
        <v>1772</v>
      </c>
      <c r="F211" s="228" t="s">
        <v>1773</v>
      </c>
      <c r="G211" s="229" t="s">
        <v>262</v>
      </c>
      <c r="H211" s="230">
        <v>2</v>
      </c>
      <c r="I211" s="231"/>
      <c r="J211" s="230">
        <f>ROUND(I211*H211,3)</f>
        <v>0</v>
      </c>
      <c r="K211" s="232"/>
      <c r="L211" s="41"/>
      <c r="M211" s="233" t="s">
        <v>1</v>
      </c>
      <c r="N211" s="234" t="s">
        <v>37</v>
      </c>
      <c r="O211" s="94"/>
      <c r="P211" s="235">
        <f>O211*H211</f>
        <v>0</v>
      </c>
      <c r="Q211" s="235">
        <v>0</v>
      </c>
      <c r="R211" s="235">
        <f>Q211*H211</f>
        <v>0</v>
      </c>
      <c r="S211" s="235">
        <v>0</v>
      </c>
      <c r="T211" s="236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37" t="s">
        <v>184</v>
      </c>
      <c r="AT211" s="237" t="s">
        <v>156</v>
      </c>
      <c r="AU211" s="237" t="s">
        <v>79</v>
      </c>
      <c r="AY211" s="14" t="s">
        <v>154</v>
      </c>
      <c r="BE211" s="238">
        <f>IF(N211="základná",J211,0)</f>
        <v>0</v>
      </c>
      <c r="BF211" s="238">
        <f>IF(N211="znížená",J211,0)</f>
        <v>0</v>
      </c>
      <c r="BG211" s="238">
        <f>IF(N211="zákl. prenesená",J211,0)</f>
        <v>0</v>
      </c>
      <c r="BH211" s="238">
        <f>IF(N211="zníž. prenesená",J211,0)</f>
        <v>0</v>
      </c>
      <c r="BI211" s="238">
        <f>IF(N211="nulová",J211,0)</f>
        <v>0</v>
      </c>
      <c r="BJ211" s="14" t="s">
        <v>161</v>
      </c>
      <c r="BK211" s="239">
        <f>ROUND(I211*H211,3)</f>
        <v>0</v>
      </c>
      <c r="BL211" s="14" t="s">
        <v>184</v>
      </c>
      <c r="BM211" s="237" t="s">
        <v>426</v>
      </c>
    </row>
    <row r="212" s="2" customFormat="1" ht="16.5" customHeight="1">
      <c r="A212" s="35"/>
      <c r="B212" s="36"/>
      <c r="C212" s="240" t="s">
        <v>427</v>
      </c>
      <c r="D212" s="240" t="s">
        <v>195</v>
      </c>
      <c r="E212" s="241" t="s">
        <v>1774</v>
      </c>
      <c r="F212" s="242" t="s">
        <v>1775</v>
      </c>
      <c r="G212" s="243" t="s">
        <v>262</v>
      </c>
      <c r="H212" s="244">
        <v>2</v>
      </c>
      <c r="I212" s="245"/>
      <c r="J212" s="244">
        <f>ROUND(I212*H212,3)</f>
        <v>0</v>
      </c>
      <c r="K212" s="246"/>
      <c r="L212" s="247"/>
      <c r="M212" s="248" t="s">
        <v>1</v>
      </c>
      <c r="N212" s="249" t="s">
        <v>37</v>
      </c>
      <c r="O212" s="94"/>
      <c r="P212" s="235">
        <f>O212*H212</f>
        <v>0</v>
      </c>
      <c r="Q212" s="235">
        <v>0</v>
      </c>
      <c r="R212" s="235">
        <f>Q212*H212</f>
        <v>0</v>
      </c>
      <c r="S212" s="235">
        <v>0</v>
      </c>
      <c r="T212" s="236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37" t="s">
        <v>213</v>
      </c>
      <c r="AT212" s="237" t="s">
        <v>195</v>
      </c>
      <c r="AU212" s="237" t="s">
        <v>79</v>
      </c>
      <c r="AY212" s="14" t="s">
        <v>154</v>
      </c>
      <c r="BE212" s="238">
        <f>IF(N212="základná",J212,0)</f>
        <v>0</v>
      </c>
      <c r="BF212" s="238">
        <f>IF(N212="znížená",J212,0)</f>
        <v>0</v>
      </c>
      <c r="BG212" s="238">
        <f>IF(N212="zákl. prenesená",J212,0)</f>
        <v>0</v>
      </c>
      <c r="BH212" s="238">
        <f>IF(N212="zníž. prenesená",J212,0)</f>
        <v>0</v>
      </c>
      <c r="BI212" s="238">
        <f>IF(N212="nulová",J212,0)</f>
        <v>0</v>
      </c>
      <c r="BJ212" s="14" t="s">
        <v>161</v>
      </c>
      <c r="BK212" s="239">
        <f>ROUND(I212*H212,3)</f>
        <v>0</v>
      </c>
      <c r="BL212" s="14" t="s">
        <v>184</v>
      </c>
      <c r="BM212" s="237" t="s">
        <v>430</v>
      </c>
    </row>
    <row r="213" s="2" customFormat="1" ht="24.15" customHeight="1">
      <c r="A213" s="35"/>
      <c r="B213" s="36"/>
      <c r="C213" s="226" t="s">
        <v>288</v>
      </c>
      <c r="D213" s="226" t="s">
        <v>156</v>
      </c>
      <c r="E213" s="227" t="s">
        <v>1776</v>
      </c>
      <c r="F213" s="228" t="s">
        <v>1777</v>
      </c>
      <c r="G213" s="229" t="s">
        <v>708</v>
      </c>
      <c r="H213" s="231"/>
      <c r="I213" s="231"/>
      <c r="J213" s="230">
        <f>ROUND(I213*H213,3)</f>
        <v>0</v>
      </c>
      <c r="K213" s="232"/>
      <c r="L213" s="41"/>
      <c r="M213" s="233" t="s">
        <v>1</v>
      </c>
      <c r="N213" s="234" t="s">
        <v>37</v>
      </c>
      <c r="O213" s="94"/>
      <c r="P213" s="235">
        <f>O213*H213</f>
        <v>0</v>
      </c>
      <c r="Q213" s="235">
        <v>0</v>
      </c>
      <c r="R213" s="235">
        <f>Q213*H213</f>
        <v>0</v>
      </c>
      <c r="S213" s="235">
        <v>0</v>
      </c>
      <c r="T213" s="236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37" t="s">
        <v>184</v>
      </c>
      <c r="AT213" s="237" t="s">
        <v>156</v>
      </c>
      <c r="AU213" s="237" t="s">
        <v>79</v>
      </c>
      <c r="AY213" s="14" t="s">
        <v>154</v>
      </c>
      <c r="BE213" s="238">
        <f>IF(N213="základná",J213,0)</f>
        <v>0</v>
      </c>
      <c r="BF213" s="238">
        <f>IF(N213="znížená",J213,0)</f>
        <v>0</v>
      </c>
      <c r="BG213" s="238">
        <f>IF(N213="zákl. prenesená",J213,0)</f>
        <v>0</v>
      </c>
      <c r="BH213" s="238">
        <f>IF(N213="zníž. prenesená",J213,0)</f>
        <v>0</v>
      </c>
      <c r="BI213" s="238">
        <f>IF(N213="nulová",J213,0)</f>
        <v>0</v>
      </c>
      <c r="BJ213" s="14" t="s">
        <v>161</v>
      </c>
      <c r="BK213" s="239">
        <f>ROUND(I213*H213,3)</f>
        <v>0</v>
      </c>
      <c r="BL213" s="14" t="s">
        <v>184</v>
      </c>
      <c r="BM213" s="237" t="s">
        <v>433</v>
      </c>
    </row>
    <row r="214" s="12" customFormat="1" ht="25.92" customHeight="1">
      <c r="A214" s="12"/>
      <c r="B214" s="210"/>
      <c r="C214" s="211"/>
      <c r="D214" s="212" t="s">
        <v>70</v>
      </c>
      <c r="E214" s="213" t="s">
        <v>1896</v>
      </c>
      <c r="F214" s="213" t="s">
        <v>1897</v>
      </c>
      <c r="G214" s="211"/>
      <c r="H214" s="211"/>
      <c r="I214" s="214"/>
      <c r="J214" s="215">
        <f>BK214</f>
        <v>0</v>
      </c>
      <c r="K214" s="211"/>
      <c r="L214" s="216"/>
      <c r="M214" s="217"/>
      <c r="N214" s="218"/>
      <c r="O214" s="218"/>
      <c r="P214" s="219">
        <f>SUM(P215:P237)</f>
        <v>0</v>
      </c>
      <c r="Q214" s="218"/>
      <c r="R214" s="219">
        <f>SUM(R215:R237)</f>
        <v>0</v>
      </c>
      <c r="S214" s="218"/>
      <c r="T214" s="220">
        <f>SUM(T215:T237)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21" t="s">
        <v>161</v>
      </c>
      <c r="AT214" s="222" t="s">
        <v>70</v>
      </c>
      <c r="AU214" s="222" t="s">
        <v>71</v>
      </c>
      <c r="AY214" s="221" t="s">
        <v>154</v>
      </c>
      <c r="BK214" s="223">
        <f>SUM(BK215:BK237)</f>
        <v>0</v>
      </c>
    </row>
    <row r="215" s="2" customFormat="1" ht="24.15" customHeight="1">
      <c r="A215" s="35"/>
      <c r="B215" s="36"/>
      <c r="C215" s="226" t="s">
        <v>434</v>
      </c>
      <c r="D215" s="226" t="s">
        <v>156</v>
      </c>
      <c r="E215" s="227" t="s">
        <v>1898</v>
      </c>
      <c r="F215" s="228" t="s">
        <v>1899</v>
      </c>
      <c r="G215" s="229" t="s">
        <v>167</v>
      </c>
      <c r="H215" s="230">
        <v>136.84999999999999</v>
      </c>
      <c r="I215" s="231"/>
      <c r="J215" s="230">
        <f>ROUND(I215*H215,3)</f>
        <v>0</v>
      </c>
      <c r="K215" s="232"/>
      <c r="L215" s="41"/>
      <c r="M215" s="233" t="s">
        <v>1</v>
      </c>
      <c r="N215" s="234" t="s">
        <v>37</v>
      </c>
      <c r="O215" s="94"/>
      <c r="P215" s="235">
        <f>O215*H215</f>
        <v>0</v>
      </c>
      <c r="Q215" s="235">
        <v>0</v>
      </c>
      <c r="R215" s="235">
        <f>Q215*H215</f>
        <v>0</v>
      </c>
      <c r="S215" s="235">
        <v>0</v>
      </c>
      <c r="T215" s="236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37" t="s">
        <v>184</v>
      </c>
      <c r="AT215" s="237" t="s">
        <v>156</v>
      </c>
      <c r="AU215" s="237" t="s">
        <v>79</v>
      </c>
      <c r="AY215" s="14" t="s">
        <v>154</v>
      </c>
      <c r="BE215" s="238">
        <f>IF(N215="základná",J215,0)</f>
        <v>0</v>
      </c>
      <c r="BF215" s="238">
        <f>IF(N215="znížená",J215,0)</f>
        <v>0</v>
      </c>
      <c r="BG215" s="238">
        <f>IF(N215="zákl. prenesená",J215,0)</f>
        <v>0</v>
      </c>
      <c r="BH215" s="238">
        <f>IF(N215="zníž. prenesená",J215,0)</f>
        <v>0</v>
      </c>
      <c r="BI215" s="238">
        <f>IF(N215="nulová",J215,0)</f>
        <v>0</v>
      </c>
      <c r="BJ215" s="14" t="s">
        <v>161</v>
      </c>
      <c r="BK215" s="239">
        <f>ROUND(I215*H215,3)</f>
        <v>0</v>
      </c>
      <c r="BL215" s="14" t="s">
        <v>184</v>
      </c>
      <c r="BM215" s="237" t="s">
        <v>437</v>
      </c>
    </row>
    <row r="216" s="2" customFormat="1" ht="24.15" customHeight="1">
      <c r="A216" s="35"/>
      <c r="B216" s="36"/>
      <c r="C216" s="226" t="s">
        <v>291</v>
      </c>
      <c r="D216" s="226" t="s">
        <v>156</v>
      </c>
      <c r="E216" s="227" t="s">
        <v>1900</v>
      </c>
      <c r="F216" s="228" t="s">
        <v>1901</v>
      </c>
      <c r="G216" s="229" t="s">
        <v>262</v>
      </c>
      <c r="H216" s="230">
        <v>8</v>
      </c>
      <c r="I216" s="231"/>
      <c r="J216" s="230">
        <f>ROUND(I216*H216,3)</f>
        <v>0</v>
      </c>
      <c r="K216" s="232"/>
      <c r="L216" s="41"/>
      <c r="M216" s="233" t="s">
        <v>1</v>
      </c>
      <c r="N216" s="234" t="s">
        <v>37</v>
      </c>
      <c r="O216" s="94"/>
      <c r="P216" s="235">
        <f>O216*H216</f>
        <v>0</v>
      </c>
      <c r="Q216" s="235">
        <v>0</v>
      </c>
      <c r="R216" s="235">
        <f>Q216*H216</f>
        <v>0</v>
      </c>
      <c r="S216" s="235">
        <v>0</v>
      </c>
      <c r="T216" s="236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37" t="s">
        <v>184</v>
      </c>
      <c r="AT216" s="237" t="s">
        <v>156</v>
      </c>
      <c r="AU216" s="237" t="s">
        <v>79</v>
      </c>
      <c r="AY216" s="14" t="s">
        <v>154</v>
      </c>
      <c r="BE216" s="238">
        <f>IF(N216="základná",J216,0)</f>
        <v>0</v>
      </c>
      <c r="BF216" s="238">
        <f>IF(N216="znížená",J216,0)</f>
        <v>0</v>
      </c>
      <c r="BG216" s="238">
        <f>IF(N216="zákl. prenesená",J216,0)</f>
        <v>0</v>
      </c>
      <c r="BH216" s="238">
        <f>IF(N216="zníž. prenesená",J216,0)</f>
        <v>0</v>
      </c>
      <c r="BI216" s="238">
        <f>IF(N216="nulová",J216,0)</f>
        <v>0</v>
      </c>
      <c r="BJ216" s="14" t="s">
        <v>161</v>
      </c>
      <c r="BK216" s="239">
        <f>ROUND(I216*H216,3)</f>
        <v>0</v>
      </c>
      <c r="BL216" s="14" t="s">
        <v>184</v>
      </c>
      <c r="BM216" s="237" t="s">
        <v>440</v>
      </c>
    </row>
    <row r="217" s="2" customFormat="1" ht="44.25" customHeight="1">
      <c r="A217" s="35"/>
      <c r="B217" s="36"/>
      <c r="C217" s="240" t="s">
        <v>441</v>
      </c>
      <c r="D217" s="240" t="s">
        <v>195</v>
      </c>
      <c r="E217" s="241" t="s">
        <v>1902</v>
      </c>
      <c r="F217" s="242" t="s">
        <v>1903</v>
      </c>
      <c r="G217" s="243" t="s">
        <v>262</v>
      </c>
      <c r="H217" s="244">
        <v>3</v>
      </c>
      <c r="I217" s="245"/>
      <c r="J217" s="244">
        <f>ROUND(I217*H217,3)</f>
        <v>0</v>
      </c>
      <c r="K217" s="246"/>
      <c r="L217" s="247"/>
      <c r="M217" s="248" t="s">
        <v>1</v>
      </c>
      <c r="N217" s="249" t="s">
        <v>37</v>
      </c>
      <c r="O217" s="94"/>
      <c r="P217" s="235">
        <f>O217*H217</f>
        <v>0</v>
      </c>
      <c r="Q217" s="235">
        <v>0</v>
      </c>
      <c r="R217" s="235">
        <f>Q217*H217</f>
        <v>0</v>
      </c>
      <c r="S217" s="235">
        <v>0</v>
      </c>
      <c r="T217" s="236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37" t="s">
        <v>213</v>
      </c>
      <c r="AT217" s="237" t="s">
        <v>195</v>
      </c>
      <c r="AU217" s="237" t="s">
        <v>79</v>
      </c>
      <c r="AY217" s="14" t="s">
        <v>154</v>
      </c>
      <c r="BE217" s="238">
        <f>IF(N217="základná",J217,0)</f>
        <v>0</v>
      </c>
      <c r="BF217" s="238">
        <f>IF(N217="znížená",J217,0)</f>
        <v>0</v>
      </c>
      <c r="BG217" s="238">
        <f>IF(N217="zákl. prenesená",J217,0)</f>
        <v>0</v>
      </c>
      <c r="BH217" s="238">
        <f>IF(N217="zníž. prenesená",J217,0)</f>
        <v>0</v>
      </c>
      <c r="BI217" s="238">
        <f>IF(N217="nulová",J217,0)</f>
        <v>0</v>
      </c>
      <c r="BJ217" s="14" t="s">
        <v>161</v>
      </c>
      <c r="BK217" s="239">
        <f>ROUND(I217*H217,3)</f>
        <v>0</v>
      </c>
      <c r="BL217" s="14" t="s">
        <v>184</v>
      </c>
      <c r="BM217" s="237" t="s">
        <v>444</v>
      </c>
    </row>
    <row r="218" s="2" customFormat="1" ht="24.15" customHeight="1">
      <c r="A218" s="35"/>
      <c r="B218" s="36"/>
      <c r="C218" s="226" t="s">
        <v>295</v>
      </c>
      <c r="D218" s="226" t="s">
        <v>156</v>
      </c>
      <c r="E218" s="227" t="s">
        <v>1904</v>
      </c>
      <c r="F218" s="228" t="s">
        <v>1905</v>
      </c>
      <c r="G218" s="229" t="s">
        <v>262</v>
      </c>
      <c r="H218" s="230">
        <v>5</v>
      </c>
      <c r="I218" s="231"/>
      <c r="J218" s="230">
        <f>ROUND(I218*H218,3)</f>
        <v>0</v>
      </c>
      <c r="K218" s="232"/>
      <c r="L218" s="41"/>
      <c r="M218" s="233" t="s">
        <v>1</v>
      </c>
      <c r="N218" s="234" t="s">
        <v>37</v>
      </c>
      <c r="O218" s="94"/>
      <c r="P218" s="235">
        <f>O218*H218</f>
        <v>0</v>
      </c>
      <c r="Q218" s="235">
        <v>0</v>
      </c>
      <c r="R218" s="235">
        <f>Q218*H218</f>
        <v>0</v>
      </c>
      <c r="S218" s="235">
        <v>0</v>
      </c>
      <c r="T218" s="236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37" t="s">
        <v>184</v>
      </c>
      <c r="AT218" s="237" t="s">
        <v>156</v>
      </c>
      <c r="AU218" s="237" t="s">
        <v>79</v>
      </c>
      <c r="AY218" s="14" t="s">
        <v>154</v>
      </c>
      <c r="BE218" s="238">
        <f>IF(N218="základná",J218,0)</f>
        <v>0</v>
      </c>
      <c r="BF218" s="238">
        <f>IF(N218="znížená",J218,0)</f>
        <v>0</v>
      </c>
      <c r="BG218" s="238">
        <f>IF(N218="zákl. prenesená",J218,0)</f>
        <v>0</v>
      </c>
      <c r="BH218" s="238">
        <f>IF(N218="zníž. prenesená",J218,0)</f>
        <v>0</v>
      </c>
      <c r="BI218" s="238">
        <f>IF(N218="nulová",J218,0)</f>
        <v>0</v>
      </c>
      <c r="BJ218" s="14" t="s">
        <v>161</v>
      </c>
      <c r="BK218" s="239">
        <f>ROUND(I218*H218,3)</f>
        <v>0</v>
      </c>
      <c r="BL218" s="14" t="s">
        <v>184</v>
      </c>
      <c r="BM218" s="237" t="s">
        <v>449</v>
      </c>
    </row>
    <row r="219" s="2" customFormat="1" ht="44.25" customHeight="1">
      <c r="A219" s="35"/>
      <c r="B219" s="36"/>
      <c r="C219" s="240" t="s">
        <v>452</v>
      </c>
      <c r="D219" s="240" t="s">
        <v>195</v>
      </c>
      <c r="E219" s="241" t="s">
        <v>1906</v>
      </c>
      <c r="F219" s="242" t="s">
        <v>1907</v>
      </c>
      <c r="G219" s="243" t="s">
        <v>262</v>
      </c>
      <c r="H219" s="244">
        <v>3</v>
      </c>
      <c r="I219" s="245"/>
      <c r="J219" s="244">
        <f>ROUND(I219*H219,3)</f>
        <v>0</v>
      </c>
      <c r="K219" s="246"/>
      <c r="L219" s="247"/>
      <c r="M219" s="248" t="s">
        <v>1</v>
      </c>
      <c r="N219" s="249" t="s">
        <v>37</v>
      </c>
      <c r="O219" s="94"/>
      <c r="P219" s="235">
        <f>O219*H219</f>
        <v>0</v>
      </c>
      <c r="Q219" s="235">
        <v>0</v>
      </c>
      <c r="R219" s="235">
        <f>Q219*H219</f>
        <v>0</v>
      </c>
      <c r="S219" s="235">
        <v>0</v>
      </c>
      <c r="T219" s="236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37" t="s">
        <v>213</v>
      </c>
      <c r="AT219" s="237" t="s">
        <v>195</v>
      </c>
      <c r="AU219" s="237" t="s">
        <v>79</v>
      </c>
      <c r="AY219" s="14" t="s">
        <v>154</v>
      </c>
      <c r="BE219" s="238">
        <f>IF(N219="základná",J219,0)</f>
        <v>0</v>
      </c>
      <c r="BF219" s="238">
        <f>IF(N219="znížená",J219,0)</f>
        <v>0</v>
      </c>
      <c r="BG219" s="238">
        <f>IF(N219="zákl. prenesená",J219,0)</f>
        <v>0</v>
      </c>
      <c r="BH219" s="238">
        <f>IF(N219="zníž. prenesená",J219,0)</f>
        <v>0</v>
      </c>
      <c r="BI219" s="238">
        <f>IF(N219="nulová",J219,0)</f>
        <v>0</v>
      </c>
      <c r="BJ219" s="14" t="s">
        <v>161</v>
      </c>
      <c r="BK219" s="239">
        <f>ROUND(I219*H219,3)</f>
        <v>0</v>
      </c>
      <c r="BL219" s="14" t="s">
        <v>184</v>
      </c>
      <c r="BM219" s="237" t="s">
        <v>455</v>
      </c>
    </row>
    <row r="220" s="2" customFormat="1" ht="44.25" customHeight="1">
      <c r="A220" s="35"/>
      <c r="B220" s="36"/>
      <c r="C220" s="240" t="s">
        <v>298</v>
      </c>
      <c r="D220" s="240" t="s">
        <v>195</v>
      </c>
      <c r="E220" s="241" t="s">
        <v>1908</v>
      </c>
      <c r="F220" s="242" t="s">
        <v>1909</v>
      </c>
      <c r="G220" s="243" t="s">
        <v>262</v>
      </c>
      <c r="H220" s="244">
        <v>2</v>
      </c>
      <c r="I220" s="245"/>
      <c r="J220" s="244">
        <f>ROUND(I220*H220,3)</f>
        <v>0</v>
      </c>
      <c r="K220" s="246"/>
      <c r="L220" s="247"/>
      <c r="M220" s="248" t="s">
        <v>1</v>
      </c>
      <c r="N220" s="249" t="s">
        <v>37</v>
      </c>
      <c r="O220" s="94"/>
      <c r="P220" s="235">
        <f>O220*H220</f>
        <v>0</v>
      </c>
      <c r="Q220" s="235">
        <v>0</v>
      </c>
      <c r="R220" s="235">
        <f>Q220*H220</f>
        <v>0</v>
      </c>
      <c r="S220" s="235">
        <v>0</v>
      </c>
      <c r="T220" s="236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37" t="s">
        <v>213</v>
      </c>
      <c r="AT220" s="237" t="s">
        <v>195</v>
      </c>
      <c r="AU220" s="237" t="s">
        <v>79</v>
      </c>
      <c r="AY220" s="14" t="s">
        <v>154</v>
      </c>
      <c r="BE220" s="238">
        <f>IF(N220="základná",J220,0)</f>
        <v>0</v>
      </c>
      <c r="BF220" s="238">
        <f>IF(N220="znížená",J220,0)</f>
        <v>0</v>
      </c>
      <c r="BG220" s="238">
        <f>IF(N220="zákl. prenesená",J220,0)</f>
        <v>0</v>
      </c>
      <c r="BH220" s="238">
        <f>IF(N220="zníž. prenesená",J220,0)</f>
        <v>0</v>
      </c>
      <c r="BI220" s="238">
        <f>IF(N220="nulová",J220,0)</f>
        <v>0</v>
      </c>
      <c r="BJ220" s="14" t="s">
        <v>161</v>
      </c>
      <c r="BK220" s="239">
        <f>ROUND(I220*H220,3)</f>
        <v>0</v>
      </c>
      <c r="BL220" s="14" t="s">
        <v>184</v>
      </c>
      <c r="BM220" s="237" t="s">
        <v>459</v>
      </c>
    </row>
    <row r="221" s="2" customFormat="1" ht="33" customHeight="1">
      <c r="A221" s="35"/>
      <c r="B221" s="36"/>
      <c r="C221" s="226" t="s">
        <v>462</v>
      </c>
      <c r="D221" s="226" t="s">
        <v>156</v>
      </c>
      <c r="E221" s="227" t="s">
        <v>1910</v>
      </c>
      <c r="F221" s="228" t="s">
        <v>1911</v>
      </c>
      <c r="G221" s="229" t="s">
        <v>262</v>
      </c>
      <c r="H221" s="230">
        <v>25</v>
      </c>
      <c r="I221" s="231"/>
      <c r="J221" s="230">
        <f>ROUND(I221*H221,3)</f>
        <v>0</v>
      </c>
      <c r="K221" s="232"/>
      <c r="L221" s="41"/>
      <c r="M221" s="233" t="s">
        <v>1</v>
      </c>
      <c r="N221" s="234" t="s">
        <v>37</v>
      </c>
      <c r="O221" s="94"/>
      <c r="P221" s="235">
        <f>O221*H221</f>
        <v>0</v>
      </c>
      <c r="Q221" s="235">
        <v>0</v>
      </c>
      <c r="R221" s="235">
        <f>Q221*H221</f>
        <v>0</v>
      </c>
      <c r="S221" s="235">
        <v>0</v>
      </c>
      <c r="T221" s="236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37" t="s">
        <v>184</v>
      </c>
      <c r="AT221" s="237" t="s">
        <v>156</v>
      </c>
      <c r="AU221" s="237" t="s">
        <v>79</v>
      </c>
      <c r="AY221" s="14" t="s">
        <v>154</v>
      </c>
      <c r="BE221" s="238">
        <f>IF(N221="základná",J221,0)</f>
        <v>0</v>
      </c>
      <c r="BF221" s="238">
        <f>IF(N221="znížená",J221,0)</f>
        <v>0</v>
      </c>
      <c r="BG221" s="238">
        <f>IF(N221="zákl. prenesená",J221,0)</f>
        <v>0</v>
      </c>
      <c r="BH221" s="238">
        <f>IF(N221="zníž. prenesená",J221,0)</f>
        <v>0</v>
      </c>
      <c r="BI221" s="238">
        <f>IF(N221="nulová",J221,0)</f>
        <v>0</v>
      </c>
      <c r="BJ221" s="14" t="s">
        <v>161</v>
      </c>
      <c r="BK221" s="239">
        <f>ROUND(I221*H221,3)</f>
        <v>0</v>
      </c>
      <c r="BL221" s="14" t="s">
        <v>184</v>
      </c>
      <c r="BM221" s="237" t="s">
        <v>465</v>
      </c>
    </row>
    <row r="222" s="2" customFormat="1" ht="44.25" customHeight="1">
      <c r="A222" s="35"/>
      <c r="B222" s="36"/>
      <c r="C222" s="240" t="s">
        <v>302</v>
      </c>
      <c r="D222" s="240" t="s">
        <v>195</v>
      </c>
      <c r="E222" s="241" t="s">
        <v>1912</v>
      </c>
      <c r="F222" s="242" t="s">
        <v>1913</v>
      </c>
      <c r="G222" s="243" t="s">
        <v>262</v>
      </c>
      <c r="H222" s="244">
        <v>5</v>
      </c>
      <c r="I222" s="245"/>
      <c r="J222" s="244">
        <f>ROUND(I222*H222,3)</f>
        <v>0</v>
      </c>
      <c r="K222" s="246"/>
      <c r="L222" s="247"/>
      <c r="M222" s="248" t="s">
        <v>1</v>
      </c>
      <c r="N222" s="249" t="s">
        <v>37</v>
      </c>
      <c r="O222" s="94"/>
      <c r="P222" s="235">
        <f>O222*H222</f>
        <v>0</v>
      </c>
      <c r="Q222" s="235">
        <v>0</v>
      </c>
      <c r="R222" s="235">
        <f>Q222*H222</f>
        <v>0</v>
      </c>
      <c r="S222" s="235">
        <v>0</v>
      </c>
      <c r="T222" s="236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37" t="s">
        <v>213</v>
      </c>
      <c r="AT222" s="237" t="s">
        <v>195</v>
      </c>
      <c r="AU222" s="237" t="s">
        <v>79</v>
      </c>
      <c r="AY222" s="14" t="s">
        <v>154</v>
      </c>
      <c r="BE222" s="238">
        <f>IF(N222="základná",J222,0)</f>
        <v>0</v>
      </c>
      <c r="BF222" s="238">
        <f>IF(N222="znížená",J222,0)</f>
        <v>0</v>
      </c>
      <c r="BG222" s="238">
        <f>IF(N222="zákl. prenesená",J222,0)</f>
        <v>0</v>
      </c>
      <c r="BH222" s="238">
        <f>IF(N222="zníž. prenesená",J222,0)</f>
        <v>0</v>
      </c>
      <c r="BI222" s="238">
        <f>IF(N222="nulová",J222,0)</f>
        <v>0</v>
      </c>
      <c r="BJ222" s="14" t="s">
        <v>161</v>
      </c>
      <c r="BK222" s="239">
        <f>ROUND(I222*H222,3)</f>
        <v>0</v>
      </c>
      <c r="BL222" s="14" t="s">
        <v>184</v>
      </c>
      <c r="BM222" s="237" t="s">
        <v>470</v>
      </c>
    </row>
    <row r="223" s="2" customFormat="1" ht="44.25" customHeight="1">
      <c r="A223" s="35"/>
      <c r="B223" s="36"/>
      <c r="C223" s="240" t="s">
        <v>471</v>
      </c>
      <c r="D223" s="240" t="s">
        <v>195</v>
      </c>
      <c r="E223" s="241" t="s">
        <v>1914</v>
      </c>
      <c r="F223" s="242" t="s">
        <v>1915</v>
      </c>
      <c r="G223" s="243" t="s">
        <v>262</v>
      </c>
      <c r="H223" s="244">
        <v>20</v>
      </c>
      <c r="I223" s="245"/>
      <c r="J223" s="244">
        <f>ROUND(I223*H223,3)</f>
        <v>0</v>
      </c>
      <c r="K223" s="246"/>
      <c r="L223" s="247"/>
      <c r="M223" s="248" t="s">
        <v>1</v>
      </c>
      <c r="N223" s="249" t="s">
        <v>37</v>
      </c>
      <c r="O223" s="94"/>
      <c r="P223" s="235">
        <f>O223*H223</f>
        <v>0</v>
      </c>
      <c r="Q223" s="235">
        <v>0</v>
      </c>
      <c r="R223" s="235">
        <f>Q223*H223</f>
        <v>0</v>
      </c>
      <c r="S223" s="235">
        <v>0</v>
      </c>
      <c r="T223" s="236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37" t="s">
        <v>213</v>
      </c>
      <c r="AT223" s="237" t="s">
        <v>195</v>
      </c>
      <c r="AU223" s="237" t="s">
        <v>79</v>
      </c>
      <c r="AY223" s="14" t="s">
        <v>154</v>
      </c>
      <c r="BE223" s="238">
        <f>IF(N223="základná",J223,0)</f>
        <v>0</v>
      </c>
      <c r="BF223" s="238">
        <f>IF(N223="znížená",J223,0)</f>
        <v>0</v>
      </c>
      <c r="BG223" s="238">
        <f>IF(N223="zákl. prenesená",J223,0)</f>
        <v>0</v>
      </c>
      <c r="BH223" s="238">
        <f>IF(N223="zníž. prenesená",J223,0)</f>
        <v>0</v>
      </c>
      <c r="BI223" s="238">
        <f>IF(N223="nulová",J223,0)</f>
        <v>0</v>
      </c>
      <c r="BJ223" s="14" t="s">
        <v>161</v>
      </c>
      <c r="BK223" s="239">
        <f>ROUND(I223*H223,3)</f>
        <v>0</v>
      </c>
      <c r="BL223" s="14" t="s">
        <v>184</v>
      </c>
      <c r="BM223" s="237" t="s">
        <v>474</v>
      </c>
    </row>
    <row r="224" s="2" customFormat="1" ht="33" customHeight="1">
      <c r="A224" s="35"/>
      <c r="B224" s="36"/>
      <c r="C224" s="226" t="s">
        <v>305</v>
      </c>
      <c r="D224" s="226" t="s">
        <v>156</v>
      </c>
      <c r="E224" s="227" t="s">
        <v>1916</v>
      </c>
      <c r="F224" s="228" t="s">
        <v>1917</v>
      </c>
      <c r="G224" s="229" t="s">
        <v>262</v>
      </c>
      <c r="H224" s="230">
        <v>18</v>
      </c>
      <c r="I224" s="231"/>
      <c r="J224" s="230">
        <f>ROUND(I224*H224,3)</f>
        <v>0</v>
      </c>
      <c r="K224" s="232"/>
      <c r="L224" s="41"/>
      <c r="M224" s="233" t="s">
        <v>1</v>
      </c>
      <c r="N224" s="234" t="s">
        <v>37</v>
      </c>
      <c r="O224" s="94"/>
      <c r="P224" s="235">
        <f>O224*H224</f>
        <v>0</v>
      </c>
      <c r="Q224" s="235">
        <v>0</v>
      </c>
      <c r="R224" s="235">
        <f>Q224*H224</f>
        <v>0</v>
      </c>
      <c r="S224" s="235">
        <v>0</v>
      </c>
      <c r="T224" s="236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37" t="s">
        <v>184</v>
      </c>
      <c r="AT224" s="237" t="s">
        <v>156</v>
      </c>
      <c r="AU224" s="237" t="s">
        <v>79</v>
      </c>
      <c r="AY224" s="14" t="s">
        <v>154</v>
      </c>
      <c r="BE224" s="238">
        <f>IF(N224="základná",J224,0)</f>
        <v>0</v>
      </c>
      <c r="BF224" s="238">
        <f>IF(N224="znížená",J224,0)</f>
        <v>0</v>
      </c>
      <c r="BG224" s="238">
        <f>IF(N224="zákl. prenesená",J224,0)</f>
        <v>0</v>
      </c>
      <c r="BH224" s="238">
        <f>IF(N224="zníž. prenesená",J224,0)</f>
        <v>0</v>
      </c>
      <c r="BI224" s="238">
        <f>IF(N224="nulová",J224,0)</f>
        <v>0</v>
      </c>
      <c r="BJ224" s="14" t="s">
        <v>161</v>
      </c>
      <c r="BK224" s="239">
        <f>ROUND(I224*H224,3)</f>
        <v>0</v>
      </c>
      <c r="BL224" s="14" t="s">
        <v>184</v>
      </c>
      <c r="BM224" s="237" t="s">
        <v>641</v>
      </c>
    </row>
    <row r="225" s="2" customFormat="1" ht="44.25" customHeight="1">
      <c r="A225" s="35"/>
      <c r="B225" s="36"/>
      <c r="C225" s="240" t="s">
        <v>642</v>
      </c>
      <c r="D225" s="240" t="s">
        <v>195</v>
      </c>
      <c r="E225" s="241" t="s">
        <v>1918</v>
      </c>
      <c r="F225" s="242" t="s">
        <v>1919</v>
      </c>
      <c r="G225" s="243" t="s">
        <v>262</v>
      </c>
      <c r="H225" s="244">
        <v>13</v>
      </c>
      <c r="I225" s="245"/>
      <c r="J225" s="244">
        <f>ROUND(I225*H225,3)</f>
        <v>0</v>
      </c>
      <c r="K225" s="246"/>
      <c r="L225" s="247"/>
      <c r="M225" s="248" t="s">
        <v>1</v>
      </c>
      <c r="N225" s="249" t="s">
        <v>37</v>
      </c>
      <c r="O225" s="94"/>
      <c r="P225" s="235">
        <f>O225*H225</f>
        <v>0</v>
      </c>
      <c r="Q225" s="235">
        <v>0</v>
      </c>
      <c r="R225" s="235">
        <f>Q225*H225</f>
        <v>0</v>
      </c>
      <c r="S225" s="235">
        <v>0</v>
      </c>
      <c r="T225" s="236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37" t="s">
        <v>213</v>
      </c>
      <c r="AT225" s="237" t="s">
        <v>195</v>
      </c>
      <c r="AU225" s="237" t="s">
        <v>79</v>
      </c>
      <c r="AY225" s="14" t="s">
        <v>154</v>
      </c>
      <c r="BE225" s="238">
        <f>IF(N225="základná",J225,0)</f>
        <v>0</v>
      </c>
      <c r="BF225" s="238">
        <f>IF(N225="znížená",J225,0)</f>
        <v>0</v>
      </c>
      <c r="BG225" s="238">
        <f>IF(N225="zákl. prenesená",J225,0)</f>
        <v>0</v>
      </c>
      <c r="BH225" s="238">
        <f>IF(N225="zníž. prenesená",J225,0)</f>
        <v>0</v>
      </c>
      <c r="BI225" s="238">
        <f>IF(N225="nulová",J225,0)</f>
        <v>0</v>
      </c>
      <c r="BJ225" s="14" t="s">
        <v>161</v>
      </c>
      <c r="BK225" s="239">
        <f>ROUND(I225*H225,3)</f>
        <v>0</v>
      </c>
      <c r="BL225" s="14" t="s">
        <v>184</v>
      </c>
      <c r="BM225" s="237" t="s">
        <v>645</v>
      </c>
    </row>
    <row r="226" s="2" customFormat="1" ht="44.25" customHeight="1">
      <c r="A226" s="35"/>
      <c r="B226" s="36"/>
      <c r="C226" s="240" t="s">
        <v>310</v>
      </c>
      <c r="D226" s="240" t="s">
        <v>195</v>
      </c>
      <c r="E226" s="241" t="s">
        <v>1920</v>
      </c>
      <c r="F226" s="242" t="s">
        <v>1921</v>
      </c>
      <c r="G226" s="243" t="s">
        <v>262</v>
      </c>
      <c r="H226" s="244">
        <v>3</v>
      </c>
      <c r="I226" s="245"/>
      <c r="J226" s="244">
        <f>ROUND(I226*H226,3)</f>
        <v>0</v>
      </c>
      <c r="K226" s="246"/>
      <c r="L226" s="247"/>
      <c r="M226" s="248" t="s">
        <v>1</v>
      </c>
      <c r="N226" s="249" t="s">
        <v>37</v>
      </c>
      <c r="O226" s="94"/>
      <c r="P226" s="235">
        <f>O226*H226</f>
        <v>0</v>
      </c>
      <c r="Q226" s="235">
        <v>0</v>
      </c>
      <c r="R226" s="235">
        <f>Q226*H226</f>
        <v>0</v>
      </c>
      <c r="S226" s="235">
        <v>0</v>
      </c>
      <c r="T226" s="236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37" t="s">
        <v>213</v>
      </c>
      <c r="AT226" s="237" t="s">
        <v>195</v>
      </c>
      <c r="AU226" s="237" t="s">
        <v>79</v>
      </c>
      <c r="AY226" s="14" t="s">
        <v>154</v>
      </c>
      <c r="BE226" s="238">
        <f>IF(N226="základná",J226,0)</f>
        <v>0</v>
      </c>
      <c r="BF226" s="238">
        <f>IF(N226="znížená",J226,0)</f>
        <v>0</v>
      </c>
      <c r="BG226" s="238">
        <f>IF(N226="zákl. prenesená",J226,0)</f>
        <v>0</v>
      </c>
      <c r="BH226" s="238">
        <f>IF(N226="zníž. prenesená",J226,0)</f>
        <v>0</v>
      </c>
      <c r="BI226" s="238">
        <f>IF(N226="nulová",J226,0)</f>
        <v>0</v>
      </c>
      <c r="BJ226" s="14" t="s">
        <v>161</v>
      </c>
      <c r="BK226" s="239">
        <f>ROUND(I226*H226,3)</f>
        <v>0</v>
      </c>
      <c r="BL226" s="14" t="s">
        <v>184</v>
      </c>
      <c r="BM226" s="237" t="s">
        <v>648</v>
      </c>
    </row>
    <row r="227" s="2" customFormat="1" ht="44.25" customHeight="1">
      <c r="A227" s="35"/>
      <c r="B227" s="36"/>
      <c r="C227" s="240" t="s">
        <v>649</v>
      </c>
      <c r="D227" s="240" t="s">
        <v>195</v>
      </c>
      <c r="E227" s="241" t="s">
        <v>1922</v>
      </c>
      <c r="F227" s="242" t="s">
        <v>1923</v>
      </c>
      <c r="G227" s="243" t="s">
        <v>262</v>
      </c>
      <c r="H227" s="244">
        <v>2</v>
      </c>
      <c r="I227" s="245"/>
      <c r="J227" s="244">
        <f>ROUND(I227*H227,3)</f>
        <v>0</v>
      </c>
      <c r="K227" s="246"/>
      <c r="L227" s="247"/>
      <c r="M227" s="248" t="s">
        <v>1</v>
      </c>
      <c r="N227" s="249" t="s">
        <v>37</v>
      </c>
      <c r="O227" s="94"/>
      <c r="P227" s="235">
        <f>O227*H227</f>
        <v>0</v>
      </c>
      <c r="Q227" s="235">
        <v>0</v>
      </c>
      <c r="R227" s="235">
        <f>Q227*H227</f>
        <v>0</v>
      </c>
      <c r="S227" s="235">
        <v>0</v>
      </c>
      <c r="T227" s="236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37" t="s">
        <v>213</v>
      </c>
      <c r="AT227" s="237" t="s">
        <v>195</v>
      </c>
      <c r="AU227" s="237" t="s">
        <v>79</v>
      </c>
      <c r="AY227" s="14" t="s">
        <v>154</v>
      </c>
      <c r="BE227" s="238">
        <f>IF(N227="základná",J227,0)</f>
        <v>0</v>
      </c>
      <c r="BF227" s="238">
        <f>IF(N227="znížená",J227,0)</f>
        <v>0</v>
      </c>
      <c r="BG227" s="238">
        <f>IF(N227="zákl. prenesená",J227,0)</f>
        <v>0</v>
      </c>
      <c r="BH227" s="238">
        <f>IF(N227="zníž. prenesená",J227,0)</f>
        <v>0</v>
      </c>
      <c r="BI227" s="238">
        <f>IF(N227="nulová",J227,0)</f>
        <v>0</v>
      </c>
      <c r="BJ227" s="14" t="s">
        <v>161</v>
      </c>
      <c r="BK227" s="239">
        <f>ROUND(I227*H227,3)</f>
        <v>0</v>
      </c>
      <c r="BL227" s="14" t="s">
        <v>184</v>
      </c>
      <c r="BM227" s="237" t="s">
        <v>652</v>
      </c>
    </row>
    <row r="228" s="2" customFormat="1" ht="33" customHeight="1">
      <c r="A228" s="35"/>
      <c r="B228" s="36"/>
      <c r="C228" s="226" t="s">
        <v>313</v>
      </c>
      <c r="D228" s="226" t="s">
        <v>156</v>
      </c>
      <c r="E228" s="227" t="s">
        <v>1924</v>
      </c>
      <c r="F228" s="228" t="s">
        <v>1925</v>
      </c>
      <c r="G228" s="229" t="s">
        <v>262</v>
      </c>
      <c r="H228" s="230">
        <v>1</v>
      </c>
      <c r="I228" s="231"/>
      <c r="J228" s="230">
        <f>ROUND(I228*H228,3)</f>
        <v>0</v>
      </c>
      <c r="K228" s="232"/>
      <c r="L228" s="41"/>
      <c r="M228" s="233" t="s">
        <v>1</v>
      </c>
      <c r="N228" s="234" t="s">
        <v>37</v>
      </c>
      <c r="O228" s="94"/>
      <c r="P228" s="235">
        <f>O228*H228</f>
        <v>0</v>
      </c>
      <c r="Q228" s="235">
        <v>0</v>
      </c>
      <c r="R228" s="235">
        <f>Q228*H228</f>
        <v>0</v>
      </c>
      <c r="S228" s="235">
        <v>0</v>
      </c>
      <c r="T228" s="236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37" t="s">
        <v>184</v>
      </c>
      <c r="AT228" s="237" t="s">
        <v>156</v>
      </c>
      <c r="AU228" s="237" t="s">
        <v>79</v>
      </c>
      <c r="AY228" s="14" t="s">
        <v>154</v>
      </c>
      <c r="BE228" s="238">
        <f>IF(N228="základná",J228,0)</f>
        <v>0</v>
      </c>
      <c r="BF228" s="238">
        <f>IF(N228="znížená",J228,0)</f>
        <v>0</v>
      </c>
      <c r="BG228" s="238">
        <f>IF(N228="zákl. prenesená",J228,0)</f>
        <v>0</v>
      </c>
      <c r="BH228" s="238">
        <f>IF(N228="zníž. prenesená",J228,0)</f>
        <v>0</v>
      </c>
      <c r="BI228" s="238">
        <f>IF(N228="nulová",J228,0)</f>
        <v>0</v>
      </c>
      <c r="BJ228" s="14" t="s">
        <v>161</v>
      </c>
      <c r="BK228" s="239">
        <f>ROUND(I228*H228,3)</f>
        <v>0</v>
      </c>
      <c r="BL228" s="14" t="s">
        <v>184</v>
      </c>
      <c r="BM228" s="237" t="s">
        <v>655</v>
      </c>
    </row>
    <row r="229" s="2" customFormat="1" ht="44.25" customHeight="1">
      <c r="A229" s="35"/>
      <c r="B229" s="36"/>
      <c r="C229" s="240" t="s">
        <v>656</v>
      </c>
      <c r="D229" s="240" t="s">
        <v>195</v>
      </c>
      <c r="E229" s="241" t="s">
        <v>1926</v>
      </c>
      <c r="F229" s="242" t="s">
        <v>1927</v>
      </c>
      <c r="G229" s="243" t="s">
        <v>262</v>
      </c>
      <c r="H229" s="244">
        <v>1</v>
      </c>
      <c r="I229" s="245"/>
      <c r="J229" s="244">
        <f>ROUND(I229*H229,3)</f>
        <v>0</v>
      </c>
      <c r="K229" s="246"/>
      <c r="L229" s="247"/>
      <c r="M229" s="248" t="s">
        <v>1</v>
      </c>
      <c r="N229" s="249" t="s">
        <v>37</v>
      </c>
      <c r="O229" s="94"/>
      <c r="P229" s="235">
        <f>O229*H229</f>
        <v>0</v>
      </c>
      <c r="Q229" s="235">
        <v>0</v>
      </c>
      <c r="R229" s="235">
        <f>Q229*H229</f>
        <v>0</v>
      </c>
      <c r="S229" s="235">
        <v>0</v>
      </c>
      <c r="T229" s="236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37" t="s">
        <v>213</v>
      </c>
      <c r="AT229" s="237" t="s">
        <v>195</v>
      </c>
      <c r="AU229" s="237" t="s">
        <v>79</v>
      </c>
      <c r="AY229" s="14" t="s">
        <v>154</v>
      </c>
      <c r="BE229" s="238">
        <f>IF(N229="základná",J229,0)</f>
        <v>0</v>
      </c>
      <c r="BF229" s="238">
        <f>IF(N229="znížená",J229,0)</f>
        <v>0</v>
      </c>
      <c r="BG229" s="238">
        <f>IF(N229="zákl. prenesená",J229,0)</f>
        <v>0</v>
      </c>
      <c r="BH229" s="238">
        <f>IF(N229="zníž. prenesená",J229,0)</f>
        <v>0</v>
      </c>
      <c r="BI229" s="238">
        <f>IF(N229="nulová",J229,0)</f>
        <v>0</v>
      </c>
      <c r="BJ229" s="14" t="s">
        <v>161</v>
      </c>
      <c r="BK229" s="239">
        <f>ROUND(I229*H229,3)</f>
        <v>0</v>
      </c>
      <c r="BL229" s="14" t="s">
        <v>184</v>
      </c>
      <c r="BM229" s="237" t="s">
        <v>659</v>
      </c>
    </row>
    <row r="230" s="2" customFormat="1" ht="24.15" customHeight="1">
      <c r="A230" s="35"/>
      <c r="B230" s="36"/>
      <c r="C230" s="226" t="s">
        <v>317</v>
      </c>
      <c r="D230" s="226" t="s">
        <v>156</v>
      </c>
      <c r="E230" s="227" t="s">
        <v>1928</v>
      </c>
      <c r="F230" s="228" t="s">
        <v>1929</v>
      </c>
      <c r="G230" s="229" t="s">
        <v>262</v>
      </c>
      <c r="H230" s="230">
        <v>66</v>
      </c>
      <c r="I230" s="231"/>
      <c r="J230" s="230">
        <f>ROUND(I230*H230,3)</f>
        <v>0</v>
      </c>
      <c r="K230" s="232"/>
      <c r="L230" s="41"/>
      <c r="M230" s="233" t="s">
        <v>1</v>
      </c>
      <c r="N230" s="234" t="s">
        <v>37</v>
      </c>
      <c r="O230" s="94"/>
      <c r="P230" s="235">
        <f>O230*H230</f>
        <v>0</v>
      </c>
      <c r="Q230" s="235">
        <v>0</v>
      </c>
      <c r="R230" s="235">
        <f>Q230*H230</f>
        <v>0</v>
      </c>
      <c r="S230" s="235">
        <v>0</v>
      </c>
      <c r="T230" s="236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37" t="s">
        <v>184</v>
      </c>
      <c r="AT230" s="237" t="s">
        <v>156</v>
      </c>
      <c r="AU230" s="237" t="s">
        <v>79</v>
      </c>
      <c r="AY230" s="14" t="s">
        <v>154</v>
      </c>
      <c r="BE230" s="238">
        <f>IF(N230="základná",J230,0)</f>
        <v>0</v>
      </c>
      <c r="BF230" s="238">
        <f>IF(N230="znížená",J230,0)</f>
        <v>0</v>
      </c>
      <c r="BG230" s="238">
        <f>IF(N230="zákl. prenesená",J230,0)</f>
        <v>0</v>
      </c>
      <c r="BH230" s="238">
        <f>IF(N230="zníž. prenesená",J230,0)</f>
        <v>0</v>
      </c>
      <c r="BI230" s="238">
        <f>IF(N230="nulová",J230,0)</f>
        <v>0</v>
      </c>
      <c r="BJ230" s="14" t="s">
        <v>161</v>
      </c>
      <c r="BK230" s="239">
        <f>ROUND(I230*H230,3)</f>
        <v>0</v>
      </c>
      <c r="BL230" s="14" t="s">
        <v>184</v>
      </c>
      <c r="BM230" s="237" t="s">
        <v>662</v>
      </c>
    </row>
    <row r="231" s="2" customFormat="1" ht="21.75" customHeight="1">
      <c r="A231" s="35"/>
      <c r="B231" s="36"/>
      <c r="C231" s="226" t="s">
        <v>663</v>
      </c>
      <c r="D231" s="226" t="s">
        <v>156</v>
      </c>
      <c r="E231" s="227" t="s">
        <v>1930</v>
      </c>
      <c r="F231" s="228" t="s">
        <v>1931</v>
      </c>
      <c r="G231" s="229" t="s">
        <v>262</v>
      </c>
      <c r="H231" s="230">
        <v>8</v>
      </c>
      <c r="I231" s="231"/>
      <c r="J231" s="230">
        <f>ROUND(I231*H231,3)</f>
        <v>0</v>
      </c>
      <c r="K231" s="232"/>
      <c r="L231" s="41"/>
      <c r="M231" s="233" t="s">
        <v>1</v>
      </c>
      <c r="N231" s="234" t="s">
        <v>37</v>
      </c>
      <c r="O231" s="94"/>
      <c r="P231" s="235">
        <f>O231*H231</f>
        <v>0</v>
      </c>
      <c r="Q231" s="235">
        <v>0</v>
      </c>
      <c r="R231" s="235">
        <f>Q231*H231</f>
        <v>0</v>
      </c>
      <c r="S231" s="235">
        <v>0</v>
      </c>
      <c r="T231" s="236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37" t="s">
        <v>184</v>
      </c>
      <c r="AT231" s="237" t="s">
        <v>156</v>
      </c>
      <c r="AU231" s="237" t="s">
        <v>79</v>
      </c>
      <c r="AY231" s="14" t="s">
        <v>154</v>
      </c>
      <c r="BE231" s="238">
        <f>IF(N231="základná",J231,0)</f>
        <v>0</v>
      </c>
      <c r="BF231" s="238">
        <f>IF(N231="znížená",J231,0)</f>
        <v>0</v>
      </c>
      <c r="BG231" s="238">
        <f>IF(N231="zákl. prenesená",J231,0)</f>
        <v>0</v>
      </c>
      <c r="BH231" s="238">
        <f>IF(N231="zníž. prenesená",J231,0)</f>
        <v>0</v>
      </c>
      <c r="BI231" s="238">
        <f>IF(N231="nulová",J231,0)</f>
        <v>0</v>
      </c>
      <c r="BJ231" s="14" t="s">
        <v>161</v>
      </c>
      <c r="BK231" s="239">
        <f>ROUND(I231*H231,3)</f>
        <v>0</v>
      </c>
      <c r="BL231" s="14" t="s">
        <v>184</v>
      </c>
      <c r="BM231" s="237" t="s">
        <v>665</v>
      </c>
    </row>
    <row r="232" s="2" customFormat="1" ht="37.8" customHeight="1">
      <c r="A232" s="35"/>
      <c r="B232" s="36"/>
      <c r="C232" s="240" t="s">
        <v>320</v>
      </c>
      <c r="D232" s="240" t="s">
        <v>195</v>
      </c>
      <c r="E232" s="241" t="s">
        <v>1932</v>
      </c>
      <c r="F232" s="242" t="s">
        <v>1933</v>
      </c>
      <c r="G232" s="243" t="s">
        <v>262</v>
      </c>
      <c r="H232" s="244">
        <v>8</v>
      </c>
      <c r="I232" s="245"/>
      <c r="J232" s="244">
        <f>ROUND(I232*H232,3)</f>
        <v>0</v>
      </c>
      <c r="K232" s="246"/>
      <c r="L232" s="247"/>
      <c r="M232" s="248" t="s">
        <v>1</v>
      </c>
      <c r="N232" s="249" t="s">
        <v>37</v>
      </c>
      <c r="O232" s="94"/>
      <c r="P232" s="235">
        <f>O232*H232</f>
        <v>0</v>
      </c>
      <c r="Q232" s="235">
        <v>0</v>
      </c>
      <c r="R232" s="235">
        <f>Q232*H232</f>
        <v>0</v>
      </c>
      <c r="S232" s="235">
        <v>0</v>
      </c>
      <c r="T232" s="236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37" t="s">
        <v>213</v>
      </c>
      <c r="AT232" s="237" t="s">
        <v>195</v>
      </c>
      <c r="AU232" s="237" t="s">
        <v>79</v>
      </c>
      <c r="AY232" s="14" t="s">
        <v>154</v>
      </c>
      <c r="BE232" s="238">
        <f>IF(N232="základná",J232,0)</f>
        <v>0</v>
      </c>
      <c r="BF232" s="238">
        <f>IF(N232="znížená",J232,0)</f>
        <v>0</v>
      </c>
      <c r="BG232" s="238">
        <f>IF(N232="zákl. prenesená",J232,0)</f>
        <v>0</v>
      </c>
      <c r="BH232" s="238">
        <f>IF(N232="zníž. prenesená",J232,0)</f>
        <v>0</v>
      </c>
      <c r="BI232" s="238">
        <f>IF(N232="nulová",J232,0)</f>
        <v>0</v>
      </c>
      <c r="BJ232" s="14" t="s">
        <v>161</v>
      </c>
      <c r="BK232" s="239">
        <f>ROUND(I232*H232,3)</f>
        <v>0</v>
      </c>
      <c r="BL232" s="14" t="s">
        <v>184</v>
      </c>
      <c r="BM232" s="237" t="s">
        <v>667</v>
      </c>
    </row>
    <row r="233" s="2" customFormat="1" ht="21.75" customHeight="1">
      <c r="A233" s="35"/>
      <c r="B233" s="36"/>
      <c r="C233" s="226" t="s">
        <v>668</v>
      </c>
      <c r="D233" s="226" t="s">
        <v>156</v>
      </c>
      <c r="E233" s="227" t="s">
        <v>1934</v>
      </c>
      <c r="F233" s="228" t="s">
        <v>1935</v>
      </c>
      <c r="G233" s="229" t="s">
        <v>262</v>
      </c>
      <c r="H233" s="230">
        <v>2</v>
      </c>
      <c r="I233" s="231"/>
      <c r="J233" s="230">
        <f>ROUND(I233*H233,3)</f>
        <v>0</v>
      </c>
      <c r="K233" s="232"/>
      <c r="L233" s="41"/>
      <c r="M233" s="233" t="s">
        <v>1</v>
      </c>
      <c r="N233" s="234" t="s">
        <v>37</v>
      </c>
      <c r="O233" s="94"/>
      <c r="P233" s="235">
        <f>O233*H233</f>
        <v>0</v>
      </c>
      <c r="Q233" s="235">
        <v>0</v>
      </c>
      <c r="R233" s="235">
        <f>Q233*H233</f>
        <v>0</v>
      </c>
      <c r="S233" s="235">
        <v>0</v>
      </c>
      <c r="T233" s="236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37" t="s">
        <v>184</v>
      </c>
      <c r="AT233" s="237" t="s">
        <v>156</v>
      </c>
      <c r="AU233" s="237" t="s">
        <v>79</v>
      </c>
      <c r="AY233" s="14" t="s">
        <v>154</v>
      </c>
      <c r="BE233" s="238">
        <f>IF(N233="základná",J233,0)</f>
        <v>0</v>
      </c>
      <c r="BF233" s="238">
        <f>IF(N233="znížená",J233,0)</f>
        <v>0</v>
      </c>
      <c r="BG233" s="238">
        <f>IF(N233="zákl. prenesená",J233,0)</f>
        <v>0</v>
      </c>
      <c r="BH233" s="238">
        <f>IF(N233="zníž. prenesená",J233,0)</f>
        <v>0</v>
      </c>
      <c r="BI233" s="238">
        <f>IF(N233="nulová",J233,0)</f>
        <v>0</v>
      </c>
      <c r="BJ233" s="14" t="s">
        <v>161</v>
      </c>
      <c r="BK233" s="239">
        <f>ROUND(I233*H233,3)</f>
        <v>0</v>
      </c>
      <c r="BL233" s="14" t="s">
        <v>184</v>
      </c>
      <c r="BM233" s="237" t="s">
        <v>671</v>
      </c>
    </row>
    <row r="234" s="2" customFormat="1" ht="37.8" customHeight="1">
      <c r="A234" s="35"/>
      <c r="B234" s="36"/>
      <c r="C234" s="240" t="s">
        <v>324</v>
      </c>
      <c r="D234" s="240" t="s">
        <v>195</v>
      </c>
      <c r="E234" s="241" t="s">
        <v>1936</v>
      </c>
      <c r="F234" s="242" t="s">
        <v>1937</v>
      </c>
      <c r="G234" s="243" t="s">
        <v>262</v>
      </c>
      <c r="H234" s="244">
        <v>2</v>
      </c>
      <c r="I234" s="245"/>
      <c r="J234" s="244">
        <f>ROUND(I234*H234,3)</f>
        <v>0</v>
      </c>
      <c r="K234" s="246"/>
      <c r="L234" s="247"/>
      <c r="M234" s="248" t="s">
        <v>1</v>
      </c>
      <c r="N234" s="249" t="s">
        <v>37</v>
      </c>
      <c r="O234" s="94"/>
      <c r="P234" s="235">
        <f>O234*H234</f>
        <v>0</v>
      </c>
      <c r="Q234" s="235">
        <v>0</v>
      </c>
      <c r="R234" s="235">
        <f>Q234*H234</f>
        <v>0</v>
      </c>
      <c r="S234" s="235">
        <v>0</v>
      </c>
      <c r="T234" s="236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37" t="s">
        <v>213</v>
      </c>
      <c r="AT234" s="237" t="s">
        <v>195</v>
      </c>
      <c r="AU234" s="237" t="s">
        <v>79</v>
      </c>
      <c r="AY234" s="14" t="s">
        <v>154</v>
      </c>
      <c r="BE234" s="238">
        <f>IF(N234="základná",J234,0)</f>
        <v>0</v>
      </c>
      <c r="BF234" s="238">
        <f>IF(N234="znížená",J234,0)</f>
        <v>0</v>
      </c>
      <c r="BG234" s="238">
        <f>IF(N234="zákl. prenesená",J234,0)</f>
        <v>0</v>
      </c>
      <c r="BH234" s="238">
        <f>IF(N234="zníž. prenesená",J234,0)</f>
        <v>0</v>
      </c>
      <c r="BI234" s="238">
        <f>IF(N234="nulová",J234,0)</f>
        <v>0</v>
      </c>
      <c r="BJ234" s="14" t="s">
        <v>161</v>
      </c>
      <c r="BK234" s="239">
        <f>ROUND(I234*H234,3)</f>
        <v>0</v>
      </c>
      <c r="BL234" s="14" t="s">
        <v>184</v>
      </c>
      <c r="BM234" s="237" t="s">
        <v>674</v>
      </c>
    </row>
    <row r="235" s="2" customFormat="1" ht="24.15" customHeight="1">
      <c r="A235" s="35"/>
      <c r="B235" s="36"/>
      <c r="C235" s="226" t="s">
        <v>675</v>
      </c>
      <c r="D235" s="226" t="s">
        <v>156</v>
      </c>
      <c r="E235" s="227" t="s">
        <v>1938</v>
      </c>
      <c r="F235" s="228" t="s">
        <v>1939</v>
      </c>
      <c r="G235" s="229" t="s">
        <v>167</v>
      </c>
      <c r="H235" s="230">
        <v>158.40000000000001</v>
      </c>
      <c r="I235" s="231"/>
      <c r="J235" s="230">
        <f>ROUND(I235*H235,3)</f>
        <v>0</v>
      </c>
      <c r="K235" s="232"/>
      <c r="L235" s="41"/>
      <c r="M235" s="233" t="s">
        <v>1</v>
      </c>
      <c r="N235" s="234" t="s">
        <v>37</v>
      </c>
      <c r="O235" s="94"/>
      <c r="P235" s="235">
        <f>O235*H235</f>
        <v>0</v>
      </c>
      <c r="Q235" s="235">
        <v>0</v>
      </c>
      <c r="R235" s="235">
        <f>Q235*H235</f>
        <v>0</v>
      </c>
      <c r="S235" s="235">
        <v>0</v>
      </c>
      <c r="T235" s="236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37" t="s">
        <v>184</v>
      </c>
      <c r="AT235" s="237" t="s">
        <v>156</v>
      </c>
      <c r="AU235" s="237" t="s">
        <v>79</v>
      </c>
      <c r="AY235" s="14" t="s">
        <v>154</v>
      </c>
      <c r="BE235" s="238">
        <f>IF(N235="základná",J235,0)</f>
        <v>0</v>
      </c>
      <c r="BF235" s="238">
        <f>IF(N235="znížená",J235,0)</f>
        <v>0</v>
      </c>
      <c r="BG235" s="238">
        <f>IF(N235="zákl. prenesená",J235,0)</f>
        <v>0</v>
      </c>
      <c r="BH235" s="238">
        <f>IF(N235="zníž. prenesená",J235,0)</f>
        <v>0</v>
      </c>
      <c r="BI235" s="238">
        <f>IF(N235="nulová",J235,0)</f>
        <v>0</v>
      </c>
      <c r="BJ235" s="14" t="s">
        <v>161</v>
      </c>
      <c r="BK235" s="239">
        <f>ROUND(I235*H235,3)</f>
        <v>0</v>
      </c>
      <c r="BL235" s="14" t="s">
        <v>184</v>
      </c>
      <c r="BM235" s="237" t="s">
        <v>678</v>
      </c>
    </row>
    <row r="236" s="2" customFormat="1" ht="24.15" customHeight="1">
      <c r="A236" s="35"/>
      <c r="B236" s="36"/>
      <c r="C236" s="226" t="s">
        <v>327</v>
      </c>
      <c r="D236" s="226" t="s">
        <v>156</v>
      </c>
      <c r="E236" s="227" t="s">
        <v>1940</v>
      </c>
      <c r="F236" s="228" t="s">
        <v>1941</v>
      </c>
      <c r="G236" s="229" t="s">
        <v>167</v>
      </c>
      <c r="H236" s="230">
        <v>136.84999999999999</v>
      </c>
      <c r="I236" s="231"/>
      <c r="J236" s="230">
        <f>ROUND(I236*H236,3)</f>
        <v>0</v>
      </c>
      <c r="K236" s="232"/>
      <c r="L236" s="41"/>
      <c r="M236" s="233" t="s">
        <v>1</v>
      </c>
      <c r="N236" s="234" t="s">
        <v>37</v>
      </c>
      <c r="O236" s="94"/>
      <c r="P236" s="235">
        <f>O236*H236</f>
        <v>0</v>
      </c>
      <c r="Q236" s="235">
        <v>0</v>
      </c>
      <c r="R236" s="235">
        <f>Q236*H236</f>
        <v>0</v>
      </c>
      <c r="S236" s="235">
        <v>0</v>
      </c>
      <c r="T236" s="236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37" t="s">
        <v>184</v>
      </c>
      <c r="AT236" s="237" t="s">
        <v>156</v>
      </c>
      <c r="AU236" s="237" t="s">
        <v>79</v>
      </c>
      <c r="AY236" s="14" t="s">
        <v>154</v>
      </c>
      <c r="BE236" s="238">
        <f>IF(N236="základná",J236,0)</f>
        <v>0</v>
      </c>
      <c r="BF236" s="238">
        <f>IF(N236="znížená",J236,0)</f>
        <v>0</v>
      </c>
      <c r="BG236" s="238">
        <f>IF(N236="zákl. prenesená",J236,0)</f>
        <v>0</v>
      </c>
      <c r="BH236" s="238">
        <f>IF(N236="zníž. prenesená",J236,0)</f>
        <v>0</v>
      </c>
      <c r="BI236" s="238">
        <f>IF(N236="nulová",J236,0)</f>
        <v>0</v>
      </c>
      <c r="BJ236" s="14" t="s">
        <v>161</v>
      </c>
      <c r="BK236" s="239">
        <f>ROUND(I236*H236,3)</f>
        <v>0</v>
      </c>
      <c r="BL236" s="14" t="s">
        <v>184</v>
      </c>
      <c r="BM236" s="237" t="s">
        <v>681</v>
      </c>
    </row>
    <row r="237" s="2" customFormat="1" ht="24.15" customHeight="1">
      <c r="A237" s="35"/>
      <c r="B237" s="36"/>
      <c r="C237" s="226" t="s">
        <v>682</v>
      </c>
      <c r="D237" s="226" t="s">
        <v>156</v>
      </c>
      <c r="E237" s="227" t="s">
        <v>1942</v>
      </c>
      <c r="F237" s="228" t="s">
        <v>1943</v>
      </c>
      <c r="G237" s="229" t="s">
        <v>708</v>
      </c>
      <c r="H237" s="231"/>
      <c r="I237" s="231"/>
      <c r="J237" s="230">
        <f>ROUND(I237*H237,3)</f>
        <v>0</v>
      </c>
      <c r="K237" s="232"/>
      <c r="L237" s="41"/>
      <c r="M237" s="233" t="s">
        <v>1</v>
      </c>
      <c r="N237" s="234" t="s">
        <v>37</v>
      </c>
      <c r="O237" s="94"/>
      <c r="P237" s="235">
        <f>O237*H237</f>
        <v>0</v>
      </c>
      <c r="Q237" s="235">
        <v>0</v>
      </c>
      <c r="R237" s="235">
        <f>Q237*H237</f>
        <v>0</v>
      </c>
      <c r="S237" s="235">
        <v>0</v>
      </c>
      <c r="T237" s="236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37" t="s">
        <v>184</v>
      </c>
      <c r="AT237" s="237" t="s">
        <v>156</v>
      </c>
      <c r="AU237" s="237" t="s">
        <v>79</v>
      </c>
      <c r="AY237" s="14" t="s">
        <v>154</v>
      </c>
      <c r="BE237" s="238">
        <f>IF(N237="základná",J237,0)</f>
        <v>0</v>
      </c>
      <c r="BF237" s="238">
        <f>IF(N237="znížená",J237,0)</f>
        <v>0</v>
      </c>
      <c r="BG237" s="238">
        <f>IF(N237="zákl. prenesená",J237,0)</f>
        <v>0</v>
      </c>
      <c r="BH237" s="238">
        <f>IF(N237="zníž. prenesená",J237,0)</f>
        <v>0</v>
      </c>
      <c r="BI237" s="238">
        <f>IF(N237="nulová",J237,0)</f>
        <v>0</v>
      </c>
      <c r="BJ237" s="14" t="s">
        <v>161</v>
      </c>
      <c r="BK237" s="239">
        <f>ROUND(I237*H237,3)</f>
        <v>0</v>
      </c>
      <c r="BL237" s="14" t="s">
        <v>184</v>
      </c>
      <c r="BM237" s="237" t="s">
        <v>683</v>
      </c>
    </row>
    <row r="238" s="12" customFormat="1" ht="25.92" customHeight="1">
      <c r="A238" s="12"/>
      <c r="B238" s="210"/>
      <c r="C238" s="211"/>
      <c r="D238" s="212" t="s">
        <v>70</v>
      </c>
      <c r="E238" s="213" t="s">
        <v>384</v>
      </c>
      <c r="F238" s="213" t="s">
        <v>385</v>
      </c>
      <c r="G238" s="211"/>
      <c r="H238" s="211"/>
      <c r="I238" s="214"/>
      <c r="J238" s="215">
        <f>BK238</f>
        <v>0</v>
      </c>
      <c r="K238" s="211"/>
      <c r="L238" s="216"/>
      <c r="M238" s="217"/>
      <c r="N238" s="218"/>
      <c r="O238" s="218"/>
      <c r="P238" s="219">
        <f>P239+P245+P258+P270+P273</f>
        <v>0</v>
      </c>
      <c r="Q238" s="218"/>
      <c r="R238" s="219">
        <f>R239+R245+R258+R270+R273</f>
        <v>0</v>
      </c>
      <c r="S238" s="218"/>
      <c r="T238" s="220">
        <f>T239+T245+T258+T270+T273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21" t="s">
        <v>161</v>
      </c>
      <c r="AT238" s="222" t="s">
        <v>70</v>
      </c>
      <c r="AU238" s="222" t="s">
        <v>71</v>
      </c>
      <c r="AY238" s="221" t="s">
        <v>154</v>
      </c>
      <c r="BK238" s="223">
        <f>BK239+BK245+BK258+BK270+BK273</f>
        <v>0</v>
      </c>
    </row>
    <row r="239" s="12" customFormat="1" ht="22.8" customHeight="1">
      <c r="A239" s="12"/>
      <c r="B239" s="210"/>
      <c r="C239" s="211"/>
      <c r="D239" s="212" t="s">
        <v>70</v>
      </c>
      <c r="E239" s="224" t="s">
        <v>1750</v>
      </c>
      <c r="F239" s="224" t="s">
        <v>1751</v>
      </c>
      <c r="G239" s="211"/>
      <c r="H239" s="211"/>
      <c r="I239" s="214"/>
      <c r="J239" s="225">
        <f>BK239</f>
        <v>0</v>
      </c>
      <c r="K239" s="211"/>
      <c r="L239" s="216"/>
      <c r="M239" s="217"/>
      <c r="N239" s="218"/>
      <c r="O239" s="218"/>
      <c r="P239" s="219">
        <f>SUM(P240:P244)</f>
        <v>0</v>
      </c>
      <c r="Q239" s="218"/>
      <c r="R239" s="219">
        <f>SUM(R240:R244)</f>
        <v>0</v>
      </c>
      <c r="S239" s="218"/>
      <c r="T239" s="220">
        <f>SUM(T240:T244)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21" t="s">
        <v>161</v>
      </c>
      <c r="AT239" s="222" t="s">
        <v>70</v>
      </c>
      <c r="AU239" s="222" t="s">
        <v>79</v>
      </c>
      <c r="AY239" s="221" t="s">
        <v>154</v>
      </c>
      <c r="BK239" s="223">
        <f>SUM(BK240:BK244)</f>
        <v>0</v>
      </c>
    </row>
    <row r="240" s="2" customFormat="1" ht="24.15" customHeight="1">
      <c r="A240" s="35"/>
      <c r="B240" s="36"/>
      <c r="C240" s="226" t="s">
        <v>331</v>
      </c>
      <c r="D240" s="226" t="s">
        <v>156</v>
      </c>
      <c r="E240" s="227" t="s">
        <v>1944</v>
      </c>
      <c r="F240" s="228" t="s">
        <v>1945</v>
      </c>
      <c r="G240" s="229" t="s">
        <v>309</v>
      </c>
      <c r="H240" s="230">
        <v>4.9000000000000004</v>
      </c>
      <c r="I240" s="231"/>
      <c r="J240" s="230">
        <f>ROUND(I240*H240,3)</f>
        <v>0</v>
      </c>
      <c r="K240" s="232"/>
      <c r="L240" s="41"/>
      <c r="M240" s="233" t="s">
        <v>1</v>
      </c>
      <c r="N240" s="234" t="s">
        <v>37</v>
      </c>
      <c r="O240" s="94"/>
      <c r="P240" s="235">
        <f>O240*H240</f>
        <v>0</v>
      </c>
      <c r="Q240" s="235">
        <v>0</v>
      </c>
      <c r="R240" s="235">
        <f>Q240*H240</f>
        <v>0</v>
      </c>
      <c r="S240" s="235">
        <v>0</v>
      </c>
      <c r="T240" s="236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37" t="s">
        <v>184</v>
      </c>
      <c r="AT240" s="237" t="s">
        <v>156</v>
      </c>
      <c r="AU240" s="237" t="s">
        <v>161</v>
      </c>
      <c r="AY240" s="14" t="s">
        <v>154</v>
      </c>
      <c r="BE240" s="238">
        <f>IF(N240="základná",J240,0)</f>
        <v>0</v>
      </c>
      <c r="BF240" s="238">
        <f>IF(N240="znížená",J240,0)</f>
        <v>0</v>
      </c>
      <c r="BG240" s="238">
        <f>IF(N240="zákl. prenesená",J240,0)</f>
        <v>0</v>
      </c>
      <c r="BH240" s="238">
        <f>IF(N240="zníž. prenesená",J240,0)</f>
        <v>0</v>
      </c>
      <c r="BI240" s="238">
        <f>IF(N240="nulová",J240,0)</f>
        <v>0</v>
      </c>
      <c r="BJ240" s="14" t="s">
        <v>161</v>
      </c>
      <c r="BK240" s="239">
        <f>ROUND(I240*H240,3)</f>
        <v>0</v>
      </c>
      <c r="BL240" s="14" t="s">
        <v>184</v>
      </c>
      <c r="BM240" s="237" t="s">
        <v>684</v>
      </c>
    </row>
    <row r="241" s="2" customFormat="1" ht="24.15" customHeight="1">
      <c r="A241" s="35"/>
      <c r="B241" s="36"/>
      <c r="C241" s="226" t="s">
        <v>375</v>
      </c>
      <c r="D241" s="226" t="s">
        <v>156</v>
      </c>
      <c r="E241" s="227" t="s">
        <v>1946</v>
      </c>
      <c r="F241" s="228" t="s">
        <v>1947</v>
      </c>
      <c r="G241" s="229" t="s">
        <v>309</v>
      </c>
      <c r="H241" s="230">
        <v>6.9000000000000004</v>
      </c>
      <c r="I241" s="231"/>
      <c r="J241" s="230">
        <f>ROUND(I241*H241,3)</f>
        <v>0</v>
      </c>
      <c r="K241" s="232"/>
      <c r="L241" s="41"/>
      <c r="M241" s="233" t="s">
        <v>1</v>
      </c>
      <c r="N241" s="234" t="s">
        <v>37</v>
      </c>
      <c r="O241" s="94"/>
      <c r="P241" s="235">
        <f>O241*H241</f>
        <v>0</v>
      </c>
      <c r="Q241" s="235">
        <v>0</v>
      </c>
      <c r="R241" s="235">
        <f>Q241*H241</f>
        <v>0</v>
      </c>
      <c r="S241" s="235">
        <v>0</v>
      </c>
      <c r="T241" s="236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37" t="s">
        <v>184</v>
      </c>
      <c r="AT241" s="237" t="s">
        <v>156</v>
      </c>
      <c r="AU241" s="237" t="s">
        <v>161</v>
      </c>
      <c r="AY241" s="14" t="s">
        <v>154</v>
      </c>
      <c r="BE241" s="238">
        <f>IF(N241="základná",J241,0)</f>
        <v>0</v>
      </c>
      <c r="BF241" s="238">
        <f>IF(N241="znížená",J241,0)</f>
        <v>0</v>
      </c>
      <c r="BG241" s="238">
        <f>IF(N241="zákl. prenesená",J241,0)</f>
        <v>0</v>
      </c>
      <c r="BH241" s="238">
        <f>IF(N241="zníž. prenesená",J241,0)</f>
        <v>0</v>
      </c>
      <c r="BI241" s="238">
        <f>IF(N241="nulová",J241,0)</f>
        <v>0</v>
      </c>
      <c r="BJ241" s="14" t="s">
        <v>161</v>
      </c>
      <c r="BK241" s="239">
        <f>ROUND(I241*H241,3)</f>
        <v>0</v>
      </c>
      <c r="BL241" s="14" t="s">
        <v>184</v>
      </c>
      <c r="BM241" s="237" t="s">
        <v>689</v>
      </c>
    </row>
    <row r="242" s="2" customFormat="1" ht="24.15" customHeight="1">
      <c r="A242" s="35"/>
      <c r="B242" s="36"/>
      <c r="C242" s="226" t="s">
        <v>334</v>
      </c>
      <c r="D242" s="226" t="s">
        <v>156</v>
      </c>
      <c r="E242" s="227" t="s">
        <v>1948</v>
      </c>
      <c r="F242" s="228" t="s">
        <v>1949</v>
      </c>
      <c r="G242" s="229" t="s">
        <v>309</v>
      </c>
      <c r="H242" s="230">
        <v>7.5999999999999996</v>
      </c>
      <c r="I242" s="231"/>
      <c r="J242" s="230">
        <f>ROUND(I242*H242,3)</f>
        <v>0</v>
      </c>
      <c r="K242" s="232"/>
      <c r="L242" s="41"/>
      <c r="M242" s="233" t="s">
        <v>1</v>
      </c>
      <c r="N242" s="234" t="s">
        <v>37</v>
      </c>
      <c r="O242" s="94"/>
      <c r="P242" s="235">
        <f>O242*H242</f>
        <v>0</v>
      </c>
      <c r="Q242" s="235">
        <v>0</v>
      </c>
      <c r="R242" s="235">
        <f>Q242*H242</f>
        <v>0</v>
      </c>
      <c r="S242" s="235">
        <v>0</v>
      </c>
      <c r="T242" s="236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37" t="s">
        <v>184</v>
      </c>
      <c r="AT242" s="237" t="s">
        <v>156</v>
      </c>
      <c r="AU242" s="237" t="s">
        <v>161</v>
      </c>
      <c r="AY242" s="14" t="s">
        <v>154</v>
      </c>
      <c r="BE242" s="238">
        <f>IF(N242="základná",J242,0)</f>
        <v>0</v>
      </c>
      <c r="BF242" s="238">
        <f>IF(N242="znížená",J242,0)</f>
        <v>0</v>
      </c>
      <c r="BG242" s="238">
        <f>IF(N242="zákl. prenesená",J242,0)</f>
        <v>0</v>
      </c>
      <c r="BH242" s="238">
        <f>IF(N242="zníž. prenesená",J242,0)</f>
        <v>0</v>
      </c>
      <c r="BI242" s="238">
        <f>IF(N242="nulová",J242,0)</f>
        <v>0</v>
      </c>
      <c r="BJ242" s="14" t="s">
        <v>161</v>
      </c>
      <c r="BK242" s="239">
        <f>ROUND(I242*H242,3)</f>
        <v>0</v>
      </c>
      <c r="BL242" s="14" t="s">
        <v>184</v>
      </c>
      <c r="BM242" s="237" t="s">
        <v>692</v>
      </c>
    </row>
    <row r="243" s="2" customFormat="1" ht="24.15" customHeight="1">
      <c r="A243" s="35"/>
      <c r="B243" s="36"/>
      <c r="C243" s="226" t="s">
        <v>693</v>
      </c>
      <c r="D243" s="226" t="s">
        <v>156</v>
      </c>
      <c r="E243" s="227" t="s">
        <v>1752</v>
      </c>
      <c r="F243" s="228" t="s">
        <v>1753</v>
      </c>
      <c r="G243" s="229" t="s">
        <v>309</v>
      </c>
      <c r="H243" s="230">
        <v>3.2000000000000002</v>
      </c>
      <c r="I243" s="231"/>
      <c r="J243" s="230">
        <f>ROUND(I243*H243,3)</f>
        <v>0</v>
      </c>
      <c r="K243" s="232"/>
      <c r="L243" s="41"/>
      <c r="M243" s="233" t="s">
        <v>1</v>
      </c>
      <c r="N243" s="234" t="s">
        <v>37</v>
      </c>
      <c r="O243" s="94"/>
      <c r="P243" s="235">
        <f>O243*H243</f>
        <v>0</v>
      </c>
      <c r="Q243" s="235">
        <v>0</v>
      </c>
      <c r="R243" s="235">
        <f>Q243*H243</f>
        <v>0</v>
      </c>
      <c r="S243" s="235">
        <v>0</v>
      </c>
      <c r="T243" s="236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37" t="s">
        <v>184</v>
      </c>
      <c r="AT243" s="237" t="s">
        <v>156</v>
      </c>
      <c r="AU243" s="237" t="s">
        <v>161</v>
      </c>
      <c r="AY243" s="14" t="s">
        <v>154</v>
      </c>
      <c r="BE243" s="238">
        <f>IF(N243="základná",J243,0)</f>
        <v>0</v>
      </c>
      <c r="BF243" s="238">
        <f>IF(N243="znížená",J243,0)</f>
        <v>0</v>
      </c>
      <c r="BG243" s="238">
        <f>IF(N243="zákl. prenesená",J243,0)</f>
        <v>0</v>
      </c>
      <c r="BH243" s="238">
        <f>IF(N243="zníž. prenesená",J243,0)</f>
        <v>0</v>
      </c>
      <c r="BI243" s="238">
        <f>IF(N243="nulová",J243,0)</f>
        <v>0</v>
      </c>
      <c r="BJ243" s="14" t="s">
        <v>161</v>
      </c>
      <c r="BK243" s="239">
        <f>ROUND(I243*H243,3)</f>
        <v>0</v>
      </c>
      <c r="BL243" s="14" t="s">
        <v>184</v>
      </c>
      <c r="BM243" s="237" t="s">
        <v>696</v>
      </c>
    </row>
    <row r="244" s="2" customFormat="1" ht="24.15" customHeight="1">
      <c r="A244" s="35"/>
      <c r="B244" s="36"/>
      <c r="C244" s="226" t="s">
        <v>338</v>
      </c>
      <c r="D244" s="226" t="s">
        <v>156</v>
      </c>
      <c r="E244" s="227" t="s">
        <v>1756</v>
      </c>
      <c r="F244" s="228" t="s">
        <v>1757</v>
      </c>
      <c r="G244" s="229" t="s">
        <v>708</v>
      </c>
      <c r="H244" s="231"/>
      <c r="I244" s="231"/>
      <c r="J244" s="230">
        <f>ROUND(I244*H244,3)</f>
        <v>0</v>
      </c>
      <c r="K244" s="232"/>
      <c r="L244" s="41"/>
      <c r="M244" s="233" t="s">
        <v>1</v>
      </c>
      <c r="N244" s="234" t="s">
        <v>37</v>
      </c>
      <c r="O244" s="94"/>
      <c r="P244" s="235">
        <f>O244*H244</f>
        <v>0</v>
      </c>
      <c r="Q244" s="235">
        <v>0</v>
      </c>
      <c r="R244" s="235">
        <f>Q244*H244</f>
        <v>0</v>
      </c>
      <c r="S244" s="235">
        <v>0</v>
      </c>
      <c r="T244" s="236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37" t="s">
        <v>184</v>
      </c>
      <c r="AT244" s="237" t="s">
        <v>156</v>
      </c>
      <c r="AU244" s="237" t="s">
        <v>161</v>
      </c>
      <c r="AY244" s="14" t="s">
        <v>154</v>
      </c>
      <c r="BE244" s="238">
        <f>IF(N244="základná",J244,0)</f>
        <v>0</v>
      </c>
      <c r="BF244" s="238">
        <f>IF(N244="znížená",J244,0)</f>
        <v>0</v>
      </c>
      <c r="BG244" s="238">
        <f>IF(N244="zákl. prenesená",J244,0)</f>
        <v>0</v>
      </c>
      <c r="BH244" s="238">
        <f>IF(N244="zníž. prenesená",J244,0)</f>
        <v>0</v>
      </c>
      <c r="BI244" s="238">
        <f>IF(N244="nulová",J244,0)</f>
        <v>0</v>
      </c>
      <c r="BJ244" s="14" t="s">
        <v>161</v>
      </c>
      <c r="BK244" s="239">
        <f>ROUND(I244*H244,3)</f>
        <v>0</v>
      </c>
      <c r="BL244" s="14" t="s">
        <v>184</v>
      </c>
      <c r="BM244" s="237" t="s">
        <v>699</v>
      </c>
    </row>
    <row r="245" s="12" customFormat="1" ht="22.8" customHeight="1">
      <c r="A245" s="12"/>
      <c r="B245" s="210"/>
      <c r="C245" s="211"/>
      <c r="D245" s="212" t="s">
        <v>70</v>
      </c>
      <c r="E245" s="224" t="s">
        <v>1950</v>
      </c>
      <c r="F245" s="224" t="s">
        <v>1951</v>
      </c>
      <c r="G245" s="211"/>
      <c r="H245" s="211"/>
      <c r="I245" s="214"/>
      <c r="J245" s="225">
        <f>BK245</f>
        <v>0</v>
      </c>
      <c r="K245" s="211"/>
      <c r="L245" s="216"/>
      <c r="M245" s="217"/>
      <c r="N245" s="218"/>
      <c r="O245" s="218"/>
      <c r="P245" s="219">
        <f>SUM(P246:P257)</f>
        <v>0</v>
      </c>
      <c r="Q245" s="218"/>
      <c r="R245" s="219">
        <f>SUM(R246:R257)</f>
        <v>0</v>
      </c>
      <c r="S245" s="218"/>
      <c r="T245" s="220">
        <f>SUM(T246:T257)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21" t="s">
        <v>161</v>
      </c>
      <c r="AT245" s="222" t="s">
        <v>70</v>
      </c>
      <c r="AU245" s="222" t="s">
        <v>79</v>
      </c>
      <c r="AY245" s="221" t="s">
        <v>154</v>
      </c>
      <c r="BK245" s="223">
        <f>SUM(BK246:BK257)</f>
        <v>0</v>
      </c>
    </row>
    <row r="246" s="2" customFormat="1" ht="44.25" customHeight="1">
      <c r="A246" s="35"/>
      <c r="B246" s="36"/>
      <c r="C246" s="226" t="s">
        <v>700</v>
      </c>
      <c r="D246" s="226" t="s">
        <v>156</v>
      </c>
      <c r="E246" s="227" t="s">
        <v>1952</v>
      </c>
      <c r="F246" s="228" t="s">
        <v>1953</v>
      </c>
      <c r="G246" s="229" t="s">
        <v>262</v>
      </c>
      <c r="H246" s="230">
        <v>1</v>
      </c>
      <c r="I246" s="231"/>
      <c r="J246" s="230">
        <f>ROUND(I246*H246,3)</f>
        <v>0</v>
      </c>
      <c r="K246" s="232"/>
      <c r="L246" s="41"/>
      <c r="M246" s="233" t="s">
        <v>1</v>
      </c>
      <c r="N246" s="234" t="s">
        <v>37</v>
      </c>
      <c r="O246" s="94"/>
      <c r="P246" s="235">
        <f>O246*H246</f>
        <v>0</v>
      </c>
      <c r="Q246" s="235">
        <v>0</v>
      </c>
      <c r="R246" s="235">
        <f>Q246*H246</f>
        <v>0</v>
      </c>
      <c r="S246" s="235">
        <v>0</v>
      </c>
      <c r="T246" s="236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37" t="s">
        <v>184</v>
      </c>
      <c r="AT246" s="237" t="s">
        <v>156</v>
      </c>
      <c r="AU246" s="237" t="s">
        <v>161</v>
      </c>
      <c r="AY246" s="14" t="s">
        <v>154</v>
      </c>
      <c r="BE246" s="238">
        <f>IF(N246="základná",J246,0)</f>
        <v>0</v>
      </c>
      <c r="BF246" s="238">
        <f>IF(N246="znížená",J246,0)</f>
        <v>0</v>
      </c>
      <c r="BG246" s="238">
        <f>IF(N246="zákl. prenesená",J246,0)</f>
        <v>0</v>
      </c>
      <c r="BH246" s="238">
        <f>IF(N246="zníž. prenesená",J246,0)</f>
        <v>0</v>
      </c>
      <c r="BI246" s="238">
        <f>IF(N246="nulová",J246,0)</f>
        <v>0</v>
      </c>
      <c r="BJ246" s="14" t="s">
        <v>161</v>
      </c>
      <c r="BK246" s="239">
        <f>ROUND(I246*H246,3)</f>
        <v>0</v>
      </c>
      <c r="BL246" s="14" t="s">
        <v>184</v>
      </c>
      <c r="BM246" s="237" t="s">
        <v>703</v>
      </c>
    </row>
    <row r="247" s="2" customFormat="1" ht="24.15" customHeight="1">
      <c r="A247" s="35"/>
      <c r="B247" s="36"/>
      <c r="C247" s="240" t="s">
        <v>341</v>
      </c>
      <c r="D247" s="240" t="s">
        <v>195</v>
      </c>
      <c r="E247" s="241" t="s">
        <v>1954</v>
      </c>
      <c r="F247" s="242" t="s">
        <v>1955</v>
      </c>
      <c r="G247" s="243" t="s">
        <v>262</v>
      </c>
      <c r="H247" s="244">
        <v>1</v>
      </c>
      <c r="I247" s="245"/>
      <c r="J247" s="244">
        <f>ROUND(I247*H247,3)</f>
        <v>0</v>
      </c>
      <c r="K247" s="246"/>
      <c r="L247" s="247"/>
      <c r="M247" s="248" t="s">
        <v>1</v>
      </c>
      <c r="N247" s="249" t="s">
        <v>37</v>
      </c>
      <c r="O247" s="94"/>
      <c r="P247" s="235">
        <f>O247*H247</f>
        <v>0</v>
      </c>
      <c r="Q247" s="235">
        <v>0</v>
      </c>
      <c r="R247" s="235">
        <f>Q247*H247</f>
        <v>0</v>
      </c>
      <c r="S247" s="235">
        <v>0</v>
      </c>
      <c r="T247" s="236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37" t="s">
        <v>213</v>
      </c>
      <c r="AT247" s="237" t="s">
        <v>195</v>
      </c>
      <c r="AU247" s="237" t="s">
        <v>161</v>
      </c>
      <c r="AY247" s="14" t="s">
        <v>154</v>
      </c>
      <c r="BE247" s="238">
        <f>IF(N247="základná",J247,0)</f>
        <v>0</v>
      </c>
      <c r="BF247" s="238">
        <f>IF(N247="znížená",J247,0)</f>
        <v>0</v>
      </c>
      <c r="BG247" s="238">
        <f>IF(N247="zákl. prenesená",J247,0)</f>
        <v>0</v>
      </c>
      <c r="BH247" s="238">
        <f>IF(N247="zníž. prenesená",J247,0)</f>
        <v>0</v>
      </c>
      <c r="BI247" s="238">
        <f>IF(N247="nulová",J247,0)</f>
        <v>0</v>
      </c>
      <c r="BJ247" s="14" t="s">
        <v>161</v>
      </c>
      <c r="BK247" s="239">
        <f>ROUND(I247*H247,3)</f>
        <v>0</v>
      </c>
      <c r="BL247" s="14" t="s">
        <v>184</v>
      </c>
      <c r="BM247" s="237" t="s">
        <v>704</v>
      </c>
    </row>
    <row r="248" s="2" customFormat="1" ht="16.5" customHeight="1">
      <c r="A248" s="35"/>
      <c r="B248" s="36"/>
      <c r="C248" s="240" t="s">
        <v>705</v>
      </c>
      <c r="D248" s="240" t="s">
        <v>195</v>
      </c>
      <c r="E248" s="241" t="s">
        <v>1956</v>
      </c>
      <c r="F248" s="242" t="s">
        <v>1957</v>
      </c>
      <c r="G248" s="243" t="s">
        <v>262</v>
      </c>
      <c r="H248" s="244">
        <v>1</v>
      </c>
      <c r="I248" s="245"/>
      <c r="J248" s="244">
        <f>ROUND(I248*H248,3)</f>
        <v>0</v>
      </c>
      <c r="K248" s="246"/>
      <c r="L248" s="247"/>
      <c r="M248" s="248" t="s">
        <v>1</v>
      </c>
      <c r="N248" s="249" t="s">
        <v>37</v>
      </c>
      <c r="O248" s="94"/>
      <c r="P248" s="235">
        <f>O248*H248</f>
        <v>0</v>
      </c>
      <c r="Q248" s="235">
        <v>0</v>
      </c>
      <c r="R248" s="235">
        <f>Q248*H248</f>
        <v>0</v>
      </c>
      <c r="S248" s="235">
        <v>0</v>
      </c>
      <c r="T248" s="236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37" t="s">
        <v>213</v>
      </c>
      <c r="AT248" s="237" t="s">
        <v>195</v>
      </c>
      <c r="AU248" s="237" t="s">
        <v>161</v>
      </c>
      <c r="AY248" s="14" t="s">
        <v>154</v>
      </c>
      <c r="BE248" s="238">
        <f>IF(N248="základná",J248,0)</f>
        <v>0</v>
      </c>
      <c r="BF248" s="238">
        <f>IF(N248="znížená",J248,0)</f>
        <v>0</v>
      </c>
      <c r="BG248" s="238">
        <f>IF(N248="zákl. prenesená",J248,0)</f>
        <v>0</v>
      </c>
      <c r="BH248" s="238">
        <f>IF(N248="zníž. prenesená",J248,0)</f>
        <v>0</v>
      </c>
      <c r="BI248" s="238">
        <f>IF(N248="nulová",J248,0)</f>
        <v>0</v>
      </c>
      <c r="BJ248" s="14" t="s">
        <v>161</v>
      </c>
      <c r="BK248" s="239">
        <f>ROUND(I248*H248,3)</f>
        <v>0</v>
      </c>
      <c r="BL248" s="14" t="s">
        <v>184</v>
      </c>
      <c r="BM248" s="237" t="s">
        <v>709</v>
      </c>
    </row>
    <row r="249" s="2" customFormat="1" ht="21.75" customHeight="1">
      <c r="A249" s="35"/>
      <c r="B249" s="36"/>
      <c r="C249" s="226" t="s">
        <v>345</v>
      </c>
      <c r="D249" s="226" t="s">
        <v>156</v>
      </c>
      <c r="E249" s="227" t="s">
        <v>1958</v>
      </c>
      <c r="F249" s="228" t="s">
        <v>1959</v>
      </c>
      <c r="G249" s="229" t="s">
        <v>262</v>
      </c>
      <c r="H249" s="230">
        <v>2</v>
      </c>
      <c r="I249" s="231"/>
      <c r="J249" s="230">
        <f>ROUND(I249*H249,3)</f>
        <v>0</v>
      </c>
      <c r="K249" s="232"/>
      <c r="L249" s="41"/>
      <c r="M249" s="233" t="s">
        <v>1</v>
      </c>
      <c r="N249" s="234" t="s">
        <v>37</v>
      </c>
      <c r="O249" s="94"/>
      <c r="P249" s="235">
        <f>O249*H249</f>
        <v>0</v>
      </c>
      <c r="Q249" s="235">
        <v>0</v>
      </c>
      <c r="R249" s="235">
        <f>Q249*H249</f>
        <v>0</v>
      </c>
      <c r="S249" s="235">
        <v>0</v>
      </c>
      <c r="T249" s="236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37" t="s">
        <v>184</v>
      </c>
      <c r="AT249" s="237" t="s">
        <v>156</v>
      </c>
      <c r="AU249" s="237" t="s">
        <v>161</v>
      </c>
      <c r="AY249" s="14" t="s">
        <v>154</v>
      </c>
      <c r="BE249" s="238">
        <f>IF(N249="základná",J249,0)</f>
        <v>0</v>
      </c>
      <c r="BF249" s="238">
        <f>IF(N249="znížená",J249,0)</f>
        <v>0</v>
      </c>
      <c r="BG249" s="238">
        <f>IF(N249="zákl. prenesená",J249,0)</f>
        <v>0</v>
      </c>
      <c r="BH249" s="238">
        <f>IF(N249="zníž. prenesená",J249,0)</f>
        <v>0</v>
      </c>
      <c r="BI249" s="238">
        <f>IF(N249="nulová",J249,0)</f>
        <v>0</v>
      </c>
      <c r="BJ249" s="14" t="s">
        <v>161</v>
      </c>
      <c r="BK249" s="239">
        <f>ROUND(I249*H249,3)</f>
        <v>0</v>
      </c>
      <c r="BL249" s="14" t="s">
        <v>184</v>
      </c>
      <c r="BM249" s="237" t="s">
        <v>712</v>
      </c>
    </row>
    <row r="250" s="2" customFormat="1" ht="37.8" customHeight="1">
      <c r="A250" s="35"/>
      <c r="B250" s="36"/>
      <c r="C250" s="240" t="s">
        <v>714</v>
      </c>
      <c r="D250" s="240" t="s">
        <v>195</v>
      </c>
      <c r="E250" s="241" t="s">
        <v>1960</v>
      </c>
      <c r="F250" s="242" t="s">
        <v>1961</v>
      </c>
      <c r="G250" s="243" t="s">
        <v>1962</v>
      </c>
      <c r="H250" s="244">
        <v>1</v>
      </c>
      <c r="I250" s="245"/>
      <c r="J250" s="244">
        <f>ROUND(I250*H250,3)</f>
        <v>0</v>
      </c>
      <c r="K250" s="246"/>
      <c r="L250" s="247"/>
      <c r="M250" s="248" t="s">
        <v>1</v>
      </c>
      <c r="N250" s="249" t="s">
        <v>37</v>
      </c>
      <c r="O250" s="94"/>
      <c r="P250" s="235">
        <f>O250*H250</f>
        <v>0</v>
      </c>
      <c r="Q250" s="235">
        <v>0</v>
      </c>
      <c r="R250" s="235">
        <f>Q250*H250</f>
        <v>0</v>
      </c>
      <c r="S250" s="235">
        <v>0</v>
      </c>
      <c r="T250" s="236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37" t="s">
        <v>213</v>
      </c>
      <c r="AT250" s="237" t="s">
        <v>195</v>
      </c>
      <c r="AU250" s="237" t="s">
        <v>161</v>
      </c>
      <c r="AY250" s="14" t="s">
        <v>154</v>
      </c>
      <c r="BE250" s="238">
        <f>IF(N250="základná",J250,0)</f>
        <v>0</v>
      </c>
      <c r="BF250" s="238">
        <f>IF(N250="znížená",J250,0)</f>
        <v>0</v>
      </c>
      <c r="BG250" s="238">
        <f>IF(N250="zákl. prenesená",J250,0)</f>
        <v>0</v>
      </c>
      <c r="BH250" s="238">
        <f>IF(N250="zníž. prenesená",J250,0)</f>
        <v>0</v>
      </c>
      <c r="BI250" s="238">
        <f>IF(N250="nulová",J250,0)</f>
        <v>0</v>
      </c>
      <c r="BJ250" s="14" t="s">
        <v>161</v>
      </c>
      <c r="BK250" s="239">
        <f>ROUND(I250*H250,3)</f>
        <v>0</v>
      </c>
      <c r="BL250" s="14" t="s">
        <v>184</v>
      </c>
      <c r="BM250" s="237" t="s">
        <v>717</v>
      </c>
    </row>
    <row r="251" s="2" customFormat="1" ht="37.8" customHeight="1">
      <c r="A251" s="35"/>
      <c r="B251" s="36"/>
      <c r="C251" s="240" t="s">
        <v>348</v>
      </c>
      <c r="D251" s="240" t="s">
        <v>195</v>
      </c>
      <c r="E251" s="241" t="s">
        <v>1963</v>
      </c>
      <c r="F251" s="242" t="s">
        <v>1964</v>
      </c>
      <c r="G251" s="243" t="s">
        <v>1962</v>
      </c>
      <c r="H251" s="244">
        <v>1</v>
      </c>
      <c r="I251" s="245"/>
      <c r="J251" s="244">
        <f>ROUND(I251*H251,3)</f>
        <v>0</v>
      </c>
      <c r="K251" s="246"/>
      <c r="L251" s="247"/>
      <c r="M251" s="248" t="s">
        <v>1</v>
      </c>
      <c r="N251" s="249" t="s">
        <v>37</v>
      </c>
      <c r="O251" s="94"/>
      <c r="P251" s="235">
        <f>O251*H251</f>
        <v>0</v>
      </c>
      <c r="Q251" s="235">
        <v>0</v>
      </c>
      <c r="R251" s="235">
        <f>Q251*H251</f>
        <v>0</v>
      </c>
      <c r="S251" s="235">
        <v>0</v>
      </c>
      <c r="T251" s="236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37" t="s">
        <v>213</v>
      </c>
      <c r="AT251" s="237" t="s">
        <v>195</v>
      </c>
      <c r="AU251" s="237" t="s">
        <v>161</v>
      </c>
      <c r="AY251" s="14" t="s">
        <v>154</v>
      </c>
      <c r="BE251" s="238">
        <f>IF(N251="základná",J251,0)</f>
        <v>0</v>
      </c>
      <c r="BF251" s="238">
        <f>IF(N251="znížená",J251,0)</f>
        <v>0</v>
      </c>
      <c r="BG251" s="238">
        <f>IF(N251="zákl. prenesená",J251,0)</f>
        <v>0</v>
      </c>
      <c r="BH251" s="238">
        <f>IF(N251="zníž. prenesená",J251,0)</f>
        <v>0</v>
      </c>
      <c r="BI251" s="238">
        <f>IF(N251="nulová",J251,0)</f>
        <v>0</v>
      </c>
      <c r="BJ251" s="14" t="s">
        <v>161</v>
      </c>
      <c r="BK251" s="239">
        <f>ROUND(I251*H251,3)</f>
        <v>0</v>
      </c>
      <c r="BL251" s="14" t="s">
        <v>184</v>
      </c>
      <c r="BM251" s="237" t="s">
        <v>720</v>
      </c>
    </row>
    <row r="252" s="2" customFormat="1" ht="24.15" customHeight="1">
      <c r="A252" s="35"/>
      <c r="B252" s="36"/>
      <c r="C252" s="226" t="s">
        <v>721</v>
      </c>
      <c r="D252" s="226" t="s">
        <v>156</v>
      </c>
      <c r="E252" s="227" t="s">
        <v>1965</v>
      </c>
      <c r="F252" s="228" t="s">
        <v>1966</v>
      </c>
      <c r="G252" s="229" t="s">
        <v>262</v>
      </c>
      <c r="H252" s="230">
        <v>2</v>
      </c>
      <c r="I252" s="231"/>
      <c r="J252" s="230">
        <f>ROUND(I252*H252,3)</f>
        <v>0</v>
      </c>
      <c r="K252" s="232"/>
      <c r="L252" s="41"/>
      <c r="M252" s="233" t="s">
        <v>1</v>
      </c>
      <c r="N252" s="234" t="s">
        <v>37</v>
      </c>
      <c r="O252" s="94"/>
      <c r="P252" s="235">
        <f>O252*H252</f>
        <v>0</v>
      </c>
      <c r="Q252" s="235">
        <v>0</v>
      </c>
      <c r="R252" s="235">
        <f>Q252*H252</f>
        <v>0</v>
      </c>
      <c r="S252" s="235">
        <v>0</v>
      </c>
      <c r="T252" s="236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37" t="s">
        <v>184</v>
      </c>
      <c r="AT252" s="237" t="s">
        <v>156</v>
      </c>
      <c r="AU252" s="237" t="s">
        <v>161</v>
      </c>
      <c r="AY252" s="14" t="s">
        <v>154</v>
      </c>
      <c r="BE252" s="238">
        <f>IF(N252="základná",J252,0)</f>
        <v>0</v>
      </c>
      <c r="BF252" s="238">
        <f>IF(N252="znížená",J252,0)</f>
        <v>0</v>
      </c>
      <c r="BG252" s="238">
        <f>IF(N252="zákl. prenesená",J252,0)</f>
        <v>0</v>
      </c>
      <c r="BH252" s="238">
        <f>IF(N252="zníž. prenesená",J252,0)</f>
        <v>0</v>
      </c>
      <c r="BI252" s="238">
        <f>IF(N252="nulová",J252,0)</f>
        <v>0</v>
      </c>
      <c r="BJ252" s="14" t="s">
        <v>161</v>
      </c>
      <c r="BK252" s="239">
        <f>ROUND(I252*H252,3)</f>
        <v>0</v>
      </c>
      <c r="BL252" s="14" t="s">
        <v>184</v>
      </c>
      <c r="BM252" s="237" t="s">
        <v>724</v>
      </c>
    </row>
    <row r="253" s="2" customFormat="1" ht="37.8" customHeight="1">
      <c r="A253" s="35"/>
      <c r="B253" s="36"/>
      <c r="C253" s="240" t="s">
        <v>352</v>
      </c>
      <c r="D253" s="240" t="s">
        <v>195</v>
      </c>
      <c r="E253" s="241" t="s">
        <v>1967</v>
      </c>
      <c r="F253" s="242" t="s">
        <v>1968</v>
      </c>
      <c r="G253" s="243" t="s">
        <v>1962</v>
      </c>
      <c r="H253" s="244">
        <v>2</v>
      </c>
      <c r="I253" s="245"/>
      <c r="J253" s="244">
        <f>ROUND(I253*H253,3)</f>
        <v>0</v>
      </c>
      <c r="K253" s="246"/>
      <c r="L253" s="247"/>
      <c r="M253" s="248" t="s">
        <v>1</v>
      </c>
      <c r="N253" s="249" t="s">
        <v>37</v>
      </c>
      <c r="O253" s="94"/>
      <c r="P253" s="235">
        <f>O253*H253</f>
        <v>0</v>
      </c>
      <c r="Q253" s="235">
        <v>0</v>
      </c>
      <c r="R253" s="235">
        <f>Q253*H253</f>
        <v>0</v>
      </c>
      <c r="S253" s="235">
        <v>0</v>
      </c>
      <c r="T253" s="236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37" t="s">
        <v>213</v>
      </c>
      <c r="AT253" s="237" t="s">
        <v>195</v>
      </c>
      <c r="AU253" s="237" t="s">
        <v>161</v>
      </c>
      <c r="AY253" s="14" t="s">
        <v>154</v>
      </c>
      <c r="BE253" s="238">
        <f>IF(N253="základná",J253,0)</f>
        <v>0</v>
      </c>
      <c r="BF253" s="238">
        <f>IF(N253="znížená",J253,0)</f>
        <v>0</v>
      </c>
      <c r="BG253" s="238">
        <f>IF(N253="zákl. prenesená",J253,0)</f>
        <v>0</v>
      </c>
      <c r="BH253" s="238">
        <f>IF(N253="zníž. prenesená",J253,0)</f>
        <v>0</v>
      </c>
      <c r="BI253" s="238">
        <f>IF(N253="nulová",J253,0)</f>
        <v>0</v>
      </c>
      <c r="BJ253" s="14" t="s">
        <v>161</v>
      </c>
      <c r="BK253" s="239">
        <f>ROUND(I253*H253,3)</f>
        <v>0</v>
      </c>
      <c r="BL253" s="14" t="s">
        <v>184</v>
      </c>
      <c r="BM253" s="237" t="s">
        <v>727</v>
      </c>
    </row>
    <row r="254" s="2" customFormat="1" ht="24.15" customHeight="1">
      <c r="A254" s="35"/>
      <c r="B254" s="36"/>
      <c r="C254" s="226" t="s">
        <v>728</v>
      </c>
      <c r="D254" s="226" t="s">
        <v>156</v>
      </c>
      <c r="E254" s="227" t="s">
        <v>1969</v>
      </c>
      <c r="F254" s="228" t="s">
        <v>1970</v>
      </c>
      <c r="G254" s="229" t="s">
        <v>262</v>
      </c>
      <c r="H254" s="230">
        <v>1</v>
      </c>
      <c r="I254" s="231"/>
      <c r="J254" s="230">
        <f>ROUND(I254*H254,3)</f>
        <v>0</v>
      </c>
      <c r="K254" s="232"/>
      <c r="L254" s="41"/>
      <c r="M254" s="233" t="s">
        <v>1</v>
      </c>
      <c r="N254" s="234" t="s">
        <v>37</v>
      </c>
      <c r="O254" s="94"/>
      <c r="P254" s="235">
        <f>O254*H254</f>
        <v>0</v>
      </c>
      <c r="Q254" s="235">
        <v>0</v>
      </c>
      <c r="R254" s="235">
        <f>Q254*H254</f>
        <v>0</v>
      </c>
      <c r="S254" s="235">
        <v>0</v>
      </c>
      <c r="T254" s="236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37" t="s">
        <v>184</v>
      </c>
      <c r="AT254" s="237" t="s">
        <v>156</v>
      </c>
      <c r="AU254" s="237" t="s">
        <v>161</v>
      </c>
      <c r="AY254" s="14" t="s">
        <v>154</v>
      </c>
      <c r="BE254" s="238">
        <f>IF(N254="základná",J254,0)</f>
        <v>0</v>
      </c>
      <c r="BF254" s="238">
        <f>IF(N254="znížená",J254,0)</f>
        <v>0</v>
      </c>
      <c r="BG254" s="238">
        <f>IF(N254="zákl. prenesená",J254,0)</f>
        <v>0</v>
      </c>
      <c r="BH254" s="238">
        <f>IF(N254="zníž. prenesená",J254,0)</f>
        <v>0</v>
      </c>
      <c r="BI254" s="238">
        <f>IF(N254="nulová",J254,0)</f>
        <v>0</v>
      </c>
      <c r="BJ254" s="14" t="s">
        <v>161</v>
      </c>
      <c r="BK254" s="239">
        <f>ROUND(I254*H254,3)</f>
        <v>0</v>
      </c>
      <c r="BL254" s="14" t="s">
        <v>184</v>
      </c>
      <c r="BM254" s="237" t="s">
        <v>731</v>
      </c>
    </row>
    <row r="255" s="2" customFormat="1" ht="33" customHeight="1">
      <c r="A255" s="35"/>
      <c r="B255" s="36"/>
      <c r="C255" s="240" t="s">
        <v>355</v>
      </c>
      <c r="D255" s="240" t="s">
        <v>195</v>
      </c>
      <c r="E255" s="241" t="s">
        <v>1971</v>
      </c>
      <c r="F255" s="242" t="s">
        <v>1972</v>
      </c>
      <c r="G255" s="243" t="s">
        <v>262</v>
      </c>
      <c r="H255" s="244">
        <v>1</v>
      </c>
      <c r="I255" s="245"/>
      <c r="J255" s="244">
        <f>ROUND(I255*H255,3)</f>
        <v>0</v>
      </c>
      <c r="K255" s="246"/>
      <c r="L255" s="247"/>
      <c r="M255" s="248" t="s">
        <v>1</v>
      </c>
      <c r="N255" s="249" t="s">
        <v>37</v>
      </c>
      <c r="O255" s="94"/>
      <c r="P255" s="235">
        <f>O255*H255</f>
        <v>0</v>
      </c>
      <c r="Q255" s="235">
        <v>0</v>
      </c>
      <c r="R255" s="235">
        <f>Q255*H255</f>
        <v>0</v>
      </c>
      <c r="S255" s="235">
        <v>0</v>
      </c>
      <c r="T255" s="236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37" t="s">
        <v>213</v>
      </c>
      <c r="AT255" s="237" t="s">
        <v>195</v>
      </c>
      <c r="AU255" s="237" t="s">
        <v>161</v>
      </c>
      <c r="AY255" s="14" t="s">
        <v>154</v>
      </c>
      <c r="BE255" s="238">
        <f>IF(N255="základná",J255,0)</f>
        <v>0</v>
      </c>
      <c r="BF255" s="238">
        <f>IF(N255="znížená",J255,0)</f>
        <v>0</v>
      </c>
      <c r="BG255" s="238">
        <f>IF(N255="zákl. prenesená",J255,0)</f>
        <v>0</v>
      </c>
      <c r="BH255" s="238">
        <f>IF(N255="zníž. prenesená",J255,0)</f>
        <v>0</v>
      </c>
      <c r="BI255" s="238">
        <f>IF(N255="nulová",J255,0)</f>
        <v>0</v>
      </c>
      <c r="BJ255" s="14" t="s">
        <v>161</v>
      </c>
      <c r="BK255" s="239">
        <f>ROUND(I255*H255,3)</f>
        <v>0</v>
      </c>
      <c r="BL255" s="14" t="s">
        <v>184</v>
      </c>
      <c r="BM255" s="237" t="s">
        <v>734</v>
      </c>
    </row>
    <row r="256" s="2" customFormat="1" ht="21.75" customHeight="1">
      <c r="A256" s="35"/>
      <c r="B256" s="36"/>
      <c r="C256" s="226" t="s">
        <v>735</v>
      </c>
      <c r="D256" s="226" t="s">
        <v>156</v>
      </c>
      <c r="E256" s="227" t="s">
        <v>1973</v>
      </c>
      <c r="F256" s="228" t="s">
        <v>1974</v>
      </c>
      <c r="G256" s="229" t="s">
        <v>262</v>
      </c>
      <c r="H256" s="230">
        <v>1</v>
      </c>
      <c r="I256" s="231"/>
      <c r="J256" s="230">
        <f>ROUND(I256*H256,3)</f>
        <v>0</v>
      </c>
      <c r="K256" s="232"/>
      <c r="L256" s="41"/>
      <c r="M256" s="233" t="s">
        <v>1</v>
      </c>
      <c r="N256" s="234" t="s">
        <v>37</v>
      </c>
      <c r="O256" s="94"/>
      <c r="P256" s="235">
        <f>O256*H256</f>
        <v>0</v>
      </c>
      <c r="Q256" s="235">
        <v>0</v>
      </c>
      <c r="R256" s="235">
        <f>Q256*H256</f>
        <v>0</v>
      </c>
      <c r="S256" s="235">
        <v>0</v>
      </c>
      <c r="T256" s="236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37" t="s">
        <v>184</v>
      </c>
      <c r="AT256" s="237" t="s">
        <v>156</v>
      </c>
      <c r="AU256" s="237" t="s">
        <v>161</v>
      </c>
      <c r="AY256" s="14" t="s">
        <v>154</v>
      </c>
      <c r="BE256" s="238">
        <f>IF(N256="základná",J256,0)</f>
        <v>0</v>
      </c>
      <c r="BF256" s="238">
        <f>IF(N256="znížená",J256,0)</f>
        <v>0</v>
      </c>
      <c r="BG256" s="238">
        <f>IF(N256="zákl. prenesená",J256,0)</f>
        <v>0</v>
      </c>
      <c r="BH256" s="238">
        <f>IF(N256="zníž. prenesená",J256,0)</f>
        <v>0</v>
      </c>
      <c r="BI256" s="238">
        <f>IF(N256="nulová",J256,0)</f>
        <v>0</v>
      </c>
      <c r="BJ256" s="14" t="s">
        <v>161</v>
      </c>
      <c r="BK256" s="239">
        <f>ROUND(I256*H256,3)</f>
        <v>0</v>
      </c>
      <c r="BL256" s="14" t="s">
        <v>184</v>
      </c>
      <c r="BM256" s="237" t="s">
        <v>738</v>
      </c>
    </row>
    <row r="257" s="2" customFormat="1" ht="24.15" customHeight="1">
      <c r="A257" s="35"/>
      <c r="B257" s="36"/>
      <c r="C257" s="226" t="s">
        <v>359</v>
      </c>
      <c r="D257" s="226" t="s">
        <v>156</v>
      </c>
      <c r="E257" s="227" t="s">
        <v>1975</v>
      </c>
      <c r="F257" s="228" t="s">
        <v>1976</v>
      </c>
      <c r="G257" s="229" t="s">
        <v>708</v>
      </c>
      <c r="H257" s="231"/>
      <c r="I257" s="231"/>
      <c r="J257" s="230">
        <f>ROUND(I257*H257,3)</f>
        <v>0</v>
      </c>
      <c r="K257" s="232"/>
      <c r="L257" s="41"/>
      <c r="M257" s="233" t="s">
        <v>1</v>
      </c>
      <c r="N257" s="234" t="s">
        <v>37</v>
      </c>
      <c r="O257" s="94"/>
      <c r="P257" s="235">
        <f>O257*H257</f>
        <v>0</v>
      </c>
      <c r="Q257" s="235">
        <v>0</v>
      </c>
      <c r="R257" s="235">
        <f>Q257*H257</f>
        <v>0</v>
      </c>
      <c r="S257" s="235">
        <v>0</v>
      </c>
      <c r="T257" s="236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37" t="s">
        <v>184</v>
      </c>
      <c r="AT257" s="237" t="s">
        <v>156</v>
      </c>
      <c r="AU257" s="237" t="s">
        <v>161</v>
      </c>
      <c r="AY257" s="14" t="s">
        <v>154</v>
      </c>
      <c r="BE257" s="238">
        <f>IF(N257="základná",J257,0)</f>
        <v>0</v>
      </c>
      <c r="BF257" s="238">
        <f>IF(N257="znížená",J257,0)</f>
        <v>0</v>
      </c>
      <c r="BG257" s="238">
        <f>IF(N257="zákl. prenesená",J257,0)</f>
        <v>0</v>
      </c>
      <c r="BH257" s="238">
        <f>IF(N257="zníž. prenesená",J257,0)</f>
        <v>0</v>
      </c>
      <c r="BI257" s="238">
        <f>IF(N257="nulová",J257,0)</f>
        <v>0</v>
      </c>
      <c r="BJ257" s="14" t="s">
        <v>161</v>
      </c>
      <c r="BK257" s="239">
        <f>ROUND(I257*H257,3)</f>
        <v>0</v>
      </c>
      <c r="BL257" s="14" t="s">
        <v>184</v>
      </c>
      <c r="BM257" s="237" t="s">
        <v>741</v>
      </c>
    </row>
    <row r="258" s="12" customFormat="1" ht="22.8" customHeight="1">
      <c r="A258" s="12"/>
      <c r="B258" s="210"/>
      <c r="C258" s="211"/>
      <c r="D258" s="212" t="s">
        <v>70</v>
      </c>
      <c r="E258" s="224" t="s">
        <v>1758</v>
      </c>
      <c r="F258" s="224" t="s">
        <v>1759</v>
      </c>
      <c r="G258" s="211"/>
      <c r="H258" s="211"/>
      <c r="I258" s="214"/>
      <c r="J258" s="225">
        <f>BK258</f>
        <v>0</v>
      </c>
      <c r="K258" s="211"/>
      <c r="L258" s="216"/>
      <c r="M258" s="217"/>
      <c r="N258" s="218"/>
      <c r="O258" s="218"/>
      <c r="P258" s="219">
        <f>SUM(P259:P269)</f>
        <v>0</v>
      </c>
      <c r="Q258" s="218"/>
      <c r="R258" s="219">
        <f>SUM(R259:R269)</f>
        <v>0</v>
      </c>
      <c r="S258" s="218"/>
      <c r="T258" s="220">
        <f>SUM(T259:T269)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221" t="s">
        <v>161</v>
      </c>
      <c r="AT258" s="222" t="s">
        <v>70</v>
      </c>
      <c r="AU258" s="222" t="s">
        <v>79</v>
      </c>
      <c r="AY258" s="221" t="s">
        <v>154</v>
      </c>
      <c r="BK258" s="223">
        <f>SUM(BK259:BK269)</f>
        <v>0</v>
      </c>
    </row>
    <row r="259" s="2" customFormat="1" ht="16.5" customHeight="1">
      <c r="A259" s="35"/>
      <c r="B259" s="36"/>
      <c r="C259" s="226" t="s">
        <v>742</v>
      </c>
      <c r="D259" s="226" t="s">
        <v>156</v>
      </c>
      <c r="E259" s="227" t="s">
        <v>1977</v>
      </c>
      <c r="F259" s="228" t="s">
        <v>1978</v>
      </c>
      <c r="G259" s="229" t="s">
        <v>262</v>
      </c>
      <c r="H259" s="230">
        <v>1</v>
      </c>
      <c r="I259" s="231"/>
      <c r="J259" s="230">
        <f>ROUND(I259*H259,3)</f>
        <v>0</v>
      </c>
      <c r="K259" s="232"/>
      <c r="L259" s="41"/>
      <c r="M259" s="233" t="s">
        <v>1</v>
      </c>
      <c r="N259" s="234" t="s">
        <v>37</v>
      </c>
      <c r="O259" s="94"/>
      <c r="P259" s="235">
        <f>O259*H259</f>
        <v>0</v>
      </c>
      <c r="Q259" s="235">
        <v>0</v>
      </c>
      <c r="R259" s="235">
        <f>Q259*H259</f>
        <v>0</v>
      </c>
      <c r="S259" s="235">
        <v>0</v>
      </c>
      <c r="T259" s="236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37" t="s">
        <v>184</v>
      </c>
      <c r="AT259" s="237" t="s">
        <v>156</v>
      </c>
      <c r="AU259" s="237" t="s">
        <v>161</v>
      </c>
      <c r="AY259" s="14" t="s">
        <v>154</v>
      </c>
      <c r="BE259" s="238">
        <f>IF(N259="základná",J259,0)</f>
        <v>0</v>
      </c>
      <c r="BF259" s="238">
        <f>IF(N259="znížená",J259,0)</f>
        <v>0</v>
      </c>
      <c r="BG259" s="238">
        <f>IF(N259="zákl. prenesená",J259,0)</f>
        <v>0</v>
      </c>
      <c r="BH259" s="238">
        <f>IF(N259="zníž. prenesená",J259,0)</f>
        <v>0</v>
      </c>
      <c r="BI259" s="238">
        <f>IF(N259="nulová",J259,0)</f>
        <v>0</v>
      </c>
      <c r="BJ259" s="14" t="s">
        <v>161</v>
      </c>
      <c r="BK259" s="239">
        <f>ROUND(I259*H259,3)</f>
        <v>0</v>
      </c>
      <c r="BL259" s="14" t="s">
        <v>184</v>
      </c>
      <c r="BM259" s="237" t="s">
        <v>745</v>
      </c>
    </row>
    <row r="260" s="2" customFormat="1" ht="16.5" customHeight="1">
      <c r="A260" s="35"/>
      <c r="B260" s="36"/>
      <c r="C260" s="240" t="s">
        <v>362</v>
      </c>
      <c r="D260" s="240" t="s">
        <v>195</v>
      </c>
      <c r="E260" s="241" t="s">
        <v>1979</v>
      </c>
      <c r="F260" s="242" t="s">
        <v>1980</v>
      </c>
      <c r="G260" s="243" t="s">
        <v>262</v>
      </c>
      <c r="H260" s="244">
        <v>1</v>
      </c>
      <c r="I260" s="245"/>
      <c r="J260" s="244">
        <f>ROUND(I260*H260,3)</f>
        <v>0</v>
      </c>
      <c r="K260" s="246"/>
      <c r="L260" s="247"/>
      <c r="M260" s="248" t="s">
        <v>1</v>
      </c>
      <c r="N260" s="249" t="s">
        <v>37</v>
      </c>
      <c r="O260" s="94"/>
      <c r="P260" s="235">
        <f>O260*H260</f>
        <v>0</v>
      </c>
      <c r="Q260" s="235">
        <v>0</v>
      </c>
      <c r="R260" s="235">
        <f>Q260*H260</f>
        <v>0</v>
      </c>
      <c r="S260" s="235">
        <v>0</v>
      </c>
      <c r="T260" s="236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37" t="s">
        <v>213</v>
      </c>
      <c r="AT260" s="237" t="s">
        <v>195</v>
      </c>
      <c r="AU260" s="237" t="s">
        <v>161</v>
      </c>
      <c r="AY260" s="14" t="s">
        <v>154</v>
      </c>
      <c r="BE260" s="238">
        <f>IF(N260="základná",J260,0)</f>
        <v>0</v>
      </c>
      <c r="BF260" s="238">
        <f>IF(N260="znížená",J260,0)</f>
        <v>0</v>
      </c>
      <c r="BG260" s="238">
        <f>IF(N260="zákl. prenesená",J260,0)</f>
        <v>0</v>
      </c>
      <c r="BH260" s="238">
        <f>IF(N260="zníž. prenesená",J260,0)</f>
        <v>0</v>
      </c>
      <c r="BI260" s="238">
        <f>IF(N260="nulová",J260,0)</f>
        <v>0</v>
      </c>
      <c r="BJ260" s="14" t="s">
        <v>161</v>
      </c>
      <c r="BK260" s="239">
        <f>ROUND(I260*H260,3)</f>
        <v>0</v>
      </c>
      <c r="BL260" s="14" t="s">
        <v>184</v>
      </c>
      <c r="BM260" s="237" t="s">
        <v>748</v>
      </c>
    </row>
    <row r="261" s="2" customFormat="1" ht="44.25" customHeight="1">
      <c r="A261" s="35"/>
      <c r="B261" s="36"/>
      <c r="C261" s="240" t="s">
        <v>749</v>
      </c>
      <c r="D261" s="240" t="s">
        <v>195</v>
      </c>
      <c r="E261" s="241" t="s">
        <v>1981</v>
      </c>
      <c r="F261" s="242" t="s">
        <v>1982</v>
      </c>
      <c r="G261" s="243" t="s">
        <v>262</v>
      </c>
      <c r="H261" s="244">
        <v>5</v>
      </c>
      <c r="I261" s="245"/>
      <c r="J261" s="244">
        <f>ROUND(I261*H261,3)</f>
        <v>0</v>
      </c>
      <c r="K261" s="246"/>
      <c r="L261" s="247"/>
      <c r="M261" s="248" t="s">
        <v>1</v>
      </c>
      <c r="N261" s="249" t="s">
        <v>37</v>
      </c>
      <c r="O261" s="94"/>
      <c r="P261" s="235">
        <f>O261*H261</f>
        <v>0</v>
      </c>
      <c r="Q261" s="235">
        <v>0</v>
      </c>
      <c r="R261" s="235">
        <f>Q261*H261</f>
        <v>0</v>
      </c>
      <c r="S261" s="235">
        <v>0</v>
      </c>
      <c r="T261" s="236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37" t="s">
        <v>213</v>
      </c>
      <c r="AT261" s="237" t="s">
        <v>195</v>
      </c>
      <c r="AU261" s="237" t="s">
        <v>161</v>
      </c>
      <c r="AY261" s="14" t="s">
        <v>154</v>
      </c>
      <c r="BE261" s="238">
        <f>IF(N261="základná",J261,0)</f>
        <v>0</v>
      </c>
      <c r="BF261" s="238">
        <f>IF(N261="znížená",J261,0)</f>
        <v>0</v>
      </c>
      <c r="BG261" s="238">
        <f>IF(N261="zákl. prenesená",J261,0)</f>
        <v>0</v>
      </c>
      <c r="BH261" s="238">
        <f>IF(N261="zníž. prenesená",J261,0)</f>
        <v>0</v>
      </c>
      <c r="BI261" s="238">
        <f>IF(N261="nulová",J261,0)</f>
        <v>0</v>
      </c>
      <c r="BJ261" s="14" t="s">
        <v>161</v>
      </c>
      <c r="BK261" s="239">
        <f>ROUND(I261*H261,3)</f>
        <v>0</v>
      </c>
      <c r="BL261" s="14" t="s">
        <v>184</v>
      </c>
      <c r="BM261" s="237" t="s">
        <v>752</v>
      </c>
    </row>
    <row r="262" s="2" customFormat="1" ht="33" customHeight="1">
      <c r="A262" s="35"/>
      <c r="B262" s="36"/>
      <c r="C262" s="240" t="s">
        <v>366</v>
      </c>
      <c r="D262" s="240" t="s">
        <v>195</v>
      </c>
      <c r="E262" s="241" t="s">
        <v>1983</v>
      </c>
      <c r="F262" s="242" t="s">
        <v>1984</v>
      </c>
      <c r="G262" s="243" t="s">
        <v>262</v>
      </c>
      <c r="H262" s="244">
        <v>10</v>
      </c>
      <c r="I262" s="245"/>
      <c r="J262" s="244">
        <f>ROUND(I262*H262,3)</f>
        <v>0</v>
      </c>
      <c r="K262" s="246"/>
      <c r="L262" s="247"/>
      <c r="M262" s="248" t="s">
        <v>1</v>
      </c>
      <c r="N262" s="249" t="s">
        <v>37</v>
      </c>
      <c r="O262" s="94"/>
      <c r="P262" s="235">
        <f>O262*H262</f>
        <v>0</v>
      </c>
      <c r="Q262" s="235">
        <v>0</v>
      </c>
      <c r="R262" s="235">
        <f>Q262*H262</f>
        <v>0</v>
      </c>
      <c r="S262" s="235">
        <v>0</v>
      </c>
      <c r="T262" s="236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37" t="s">
        <v>213</v>
      </c>
      <c r="AT262" s="237" t="s">
        <v>195</v>
      </c>
      <c r="AU262" s="237" t="s">
        <v>161</v>
      </c>
      <c r="AY262" s="14" t="s">
        <v>154</v>
      </c>
      <c r="BE262" s="238">
        <f>IF(N262="základná",J262,0)</f>
        <v>0</v>
      </c>
      <c r="BF262" s="238">
        <f>IF(N262="znížená",J262,0)</f>
        <v>0</v>
      </c>
      <c r="BG262" s="238">
        <f>IF(N262="zákl. prenesená",J262,0)</f>
        <v>0</v>
      </c>
      <c r="BH262" s="238">
        <f>IF(N262="zníž. prenesená",J262,0)</f>
        <v>0</v>
      </c>
      <c r="BI262" s="238">
        <f>IF(N262="nulová",J262,0)</f>
        <v>0</v>
      </c>
      <c r="BJ262" s="14" t="s">
        <v>161</v>
      </c>
      <c r="BK262" s="239">
        <f>ROUND(I262*H262,3)</f>
        <v>0</v>
      </c>
      <c r="BL262" s="14" t="s">
        <v>184</v>
      </c>
      <c r="BM262" s="237" t="s">
        <v>755</v>
      </c>
    </row>
    <row r="263" s="2" customFormat="1" ht="24.15" customHeight="1">
      <c r="A263" s="35"/>
      <c r="B263" s="36"/>
      <c r="C263" s="240" t="s">
        <v>756</v>
      </c>
      <c r="D263" s="240" t="s">
        <v>195</v>
      </c>
      <c r="E263" s="241" t="s">
        <v>1985</v>
      </c>
      <c r="F263" s="242" t="s">
        <v>1986</v>
      </c>
      <c r="G263" s="243" t="s">
        <v>309</v>
      </c>
      <c r="H263" s="244">
        <v>60</v>
      </c>
      <c r="I263" s="245"/>
      <c r="J263" s="244">
        <f>ROUND(I263*H263,3)</f>
        <v>0</v>
      </c>
      <c r="K263" s="246"/>
      <c r="L263" s="247"/>
      <c r="M263" s="248" t="s">
        <v>1</v>
      </c>
      <c r="N263" s="249" t="s">
        <v>37</v>
      </c>
      <c r="O263" s="94"/>
      <c r="P263" s="235">
        <f>O263*H263</f>
        <v>0</v>
      </c>
      <c r="Q263" s="235">
        <v>0</v>
      </c>
      <c r="R263" s="235">
        <f>Q263*H263</f>
        <v>0</v>
      </c>
      <c r="S263" s="235">
        <v>0</v>
      </c>
      <c r="T263" s="236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37" t="s">
        <v>213</v>
      </c>
      <c r="AT263" s="237" t="s">
        <v>195</v>
      </c>
      <c r="AU263" s="237" t="s">
        <v>161</v>
      </c>
      <c r="AY263" s="14" t="s">
        <v>154</v>
      </c>
      <c r="BE263" s="238">
        <f>IF(N263="základná",J263,0)</f>
        <v>0</v>
      </c>
      <c r="BF263" s="238">
        <f>IF(N263="znížená",J263,0)</f>
        <v>0</v>
      </c>
      <c r="BG263" s="238">
        <f>IF(N263="zákl. prenesená",J263,0)</f>
        <v>0</v>
      </c>
      <c r="BH263" s="238">
        <f>IF(N263="zníž. prenesená",J263,0)</f>
        <v>0</v>
      </c>
      <c r="BI263" s="238">
        <f>IF(N263="nulová",J263,0)</f>
        <v>0</v>
      </c>
      <c r="BJ263" s="14" t="s">
        <v>161</v>
      </c>
      <c r="BK263" s="239">
        <f>ROUND(I263*H263,3)</f>
        <v>0</v>
      </c>
      <c r="BL263" s="14" t="s">
        <v>184</v>
      </c>
      <c r="BM263" s="237" t="s">
        <v>759</v>
      </c>
    </row>
    <row r="264" s="2" customFormat="1" ht="24.15" customHeight="1">
      <c r="A264" s="35"/>
      <c r="B264" s="36"/>
      <c r="C264" s="226" t="s">
        <v>370</v>
      </c>
      <c r="D264" s="226" t="s">
        <v>156</v>
      </c>
      <c r="E264" s="227" t="s">
        <v>1987</v>
      </c>
      <c r="F264" s="228" t="s">
        <v>1988</v>
      </c>
      <c r="G264" s="229" t="s">
        <v>262</v>
      </c>
      <c r="H264" s="230">
        <v>2</v>
      </c>
      <c r="I264" s="231"/>
      <c r="J264" s="230">
        <f>ROUND(I264*H264,3)</f>
        <v>0</v>
      </c>
      <c r="K264" s="232"/>
      <c r="L264" s="41"/>
      <c r="M264" s="233" t="s">
        <v>1</v>
      </c>
      <c r="N264" s="234" t="s">
        <v>37</v>
      </c>
      <c r="O264" s="94"/>
      <c r="P264" s="235">
        <f>O264*H264</f>
        <v>0</v>
      </c>
      <c r="Q264" s="235">
        <v>0</v>
      </c>
      <c r="R264" s="235">
        <f>Q264*H264</f>
        <v>0</v>
      </c>
      <c r="S264" s="235">
        <v>0</v>
      </c>
      <c r="T264" s="236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37" t="s">
        <v>184</v>
      </c>
      <c r="AT264" s="237" t="s">
        <v>156</v>
      </c>
      <c r="AU264" s="237" t="s">
        <v>161</v>
      </c>
      <c r="AY264" s="14" t="s">
        <v>154</v>
      </c>
      <c r="BE264" s="238">
        <f>IF(N264="základná",J264,0)</f>
        <v>0</v>
      </c>
      <c r="BF264" s="238">
        <f>IF(N264="znížená",J264,0)</f>
        <v>0</v>
      </c>
      <c r="BG264" s="238">
        <f>IF(N264="zákl. prenesená",J264,0)</f>
        <v>0</v>
      </c>
      <c r="BH264" s="238">
        <f>IF(N264="zníž. prenesená",J264,0)</f>
        <v>0</v>
      </c>
      <c r="BI264" s="238">
        <f>IF(N264="nulová",J264,0)</f>
        <v>0</v>
      </c>
      <c r="BJ264" s="14" t="s">
        <v>161</v>
      </c>
      <c r="BK264" s="239">
        <f>ROUND(I264*H264,3)</f>
        <v>0</v>
      </c>
      <c r="BL264" s="14" t="s">
        <v>184</v>
      </c>
      <c r="BM264" s="237" t="s">
        <v>762</v>
      </c>
    </row>
    <row r="265" s="2" customFormat="1" ht="37.8" customHeight="1">
      <c r="A265" s="35"/>
      <c r="B265" s="36"/>
      <c r="C265" s="240" t="s">
        <v>763</v>
      </c>
      <c r="D265" s="240" t="s">
        <v>195</v>
      </c>
      <c r="E265" s="241" t="s">
        <v>1989</v>
      </c>
      <c r="F265" s="242" t="s">
        <v>1990</v>
      </c>
      <c r="G265" s="243" t="s">
        <v>262</v>
      </c>
      <c r="H265" s="244">
        <v>2</v>
      </c>
      <c r="I265" s="245"/>
      <c r="J265" s="244">
        <f>ROUND(I265*H265,3)</f>
        <v>0</v>
      </c>
      <c r="K265" s="246"/>
      <c r="L265" s="247"/>
      <c r="M265" s="248" t="s">
        <v>1</v>
      </c>
      <c r="N265" s="249" t="s">
        <v>37</v>
      </c>
      <c r="O265" s="94"/>
      <c r="P265" s="235">
        <f>O265*H265</f>
        <v>0</v>
      </c>
      <c r="Q265" s="235">
        <v>0</v>
      </c>
      <c r="R265" s="235">
        <f>Q265*H265</f>
        <v>0</v>
      </c>
      <c r="S265" s="235">
        <v>0</v>
      </c>
      <c r="T265" s="236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37" t="s">
        <v>213</v>
      </c>
      <c r="AT265" s="237" t="s">
        <v>195</v>
      </c>
      <c r="AU265" s="237" t="s">
        <v>161</v>
      </c>
      <c r="AY265" s="14" t="s">
        <v>154</v>
      </c>
      <c r="BE265" s="238">
        <f>IF(N265="základná",J265,0)</f>
        <v>0</v>
      </c>
      <c r="BF265" s="238">
        <f>IF(N265="znížená",J265,0)</f>
        <v>0</v>
      </c>
      <c r="BG265" s="238">
        <f>IF(N265="zákl. prenesená",J265,0)</f>
        <v>0</v>
      </c>
      <c r="BH265" s="238">
        <f>IF(N265="zníž. prenesená",J265,0)</f>
        <v>0</v>
      </c>
      <c r="BI265" s="238">
        <f>IF(N265="nulová",J265,0)</f>
        <v>0</v>
      </c>
      <c r="BJ265" s="14" t="s">
        <v>161</v>
      </c>
      <c r="BK265" s="239">
        <f>ROUND(I265*H265,3)</f>
        <v>0</v>
      </c>
      <c r="BL265" s="14" t="s">
        <v>184</v>
      </c>
      <c r="BM265" s="237" t="s">
        <v>766</v>
      </c>
    </row>
    <row r="266" s="2" customFormat="1" ht="24.15" customHeight="1">
      <c r="A266" s="35"/>
      <c r="B266" s="36"/>
      <c r="C266" s="226" t="s">
        <v>374</v>
      </c>
      <c r="D266" s="226" t="s">
        <v>156</v>
      </c>
      <c r="E266" s="227" t="s">
        <v>1991</v>
      </c>
      <c r="F266" s="228" t="s">
        <v>1992</v>
      </c>
      <c r="G266" s="229" t="s">
        <v>262</v>
      </c>
      <c r="H266" s="230">
        <v>2</v>
      </c>
      <c r="I266" s="231"/>
      <c r="J266" s="230">
        <f>ROUND(I266*H266,3)</f>
        <v>0</v>
      </c>
      <c r="K266" s="232"/>
      <c r="L266" s="41"/>
      <c r="M266" s="233" t="s">
        <v>1</v>
      </c>
      <c r="N266" s="234" t="s">
        <v>37</v>
      </c>
      <c r="O266" s="94"/>
      <c r="P266" s="235">
        <f>O266*H266</f>
        <v>0</v>
      </c>
      <c r="Q266" s="235">
        <v>0</v>
      </c>
      <c r="R266" s="235">
        <f>Q266*H266</f>
        <v>0</v>
      </c>
      <c r="S266" s="235">
        <v>0</v>
      </c>
      <c r="T266" s="236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37" t="s">
        <v>184</v>
      </c>
      <c r="AT266" s="237" t="s">
        <v>156</v>
      </c>
      <c r="AU266" s="237" t="s">
        <v>161</v>
      </c>
      <c r="AY266" s="14" t="s">
        <v>154</v>
      </c>
      <c r="BE266" s="238">
        <f>IF(N266="základná",J266,0)</f>
        <v>0</v>
      </c>
      <c r="BF266" s="238">
        <f>IF(N266="znížená",J266,0)</f>
        <v>0</v>
      </c>
      <c r="BG266" s="238">
        <f>IF(N266="zákl. prenesená",J266,0)</f>
        <v>0</v>
      </c>
      <c r="BH266" s="238">
        <f>IF(N266="zníž. prenesená",J266,0)</f>
        <v>0</v>
      </c>
      <c r="BI266" s="238">
        <f>IF(N266="nulová",J266,0)</f>
        <v>0</v>
      </c>
      <c r="BJ266" s="14" t="s">
        <v>161</v>
      </c>
      <c r="BK266" s="239">
        <f>ROUND(I266*H266,3)</f>
        <v>0</v>
      </c>
      <c r="BL266" s="14" t="s">
        <v>184</v>
      </c>
      <c r="BM266" s="237" t="s">
        <v>769</v>
      </c>
    </row>
    <row r="267" s="2" customFormat="1" ht="24.15" customHeight="1">
      <c r="A267" s="35"/>
      <c r="B267" s="36"/>
      <c r="C267" s="240" t="s">
        <v>770</v>
      </c>
      <c r="D267" s="240" t="s">
        <v>195</v>
      </c>
      <c r="E267" s="241" t="s">
        <v>1993</v>
      </c>
      <c r="F267" s="242" t="s">
        <v>1994</v>
      </c>
      <c r="G267" s="243" t="s">
        <v>262</v>
      </c>
      <c r="H267" s="244">
        <v>2</v>
      </c>
      <c r="I267" s="245"/>
      <c r="J267" s="244">
        <f>ROUND(I267*H267,3)</f>
        <v>0</v>
      </c>
      <c r="K267" s="246"/>
      <c r="L267" s="247"/>
      <c r="M267" s="248" t="s">
        <v>1</v>
      </c>
      <c r="N267" s="249" t="s">
        <v>37</v>
      </c>
      <c r="O267" s="94"/>
      <c r="P267" s="235">
        <f>O267*H267</f>
        <v>0</v>
      </c>
      <c r="Q267" s="235">
        <v>0</v>
      </c>
      <c r="R267" s="235">
        <f>Q267*H267</f>
        <v>0</v>
      </c>
      <c r="S267" s="235">
        <v>0</v>
      </c>
      <c r="T267" s="236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37" t="s">
        <v>213</v>
      </c>
      <c r="AT267" s="237" t="s">
        <v>195</v>
      </c>
      <c r="AU267" s="237" t="s">
        <v>161</v>
      </c>
      <c r="AY267" s="14" t="s">
        <v>154</v>
      </c>
      <c r="BE267" s="238">
        <f>IF(N267="základná",J267,0)</f>
        <v>0</v>
      </c>
      <c r="BF267" s="238">
        <f>IF(N267="znížená",J267,0)</f>
        <v>0</v>
      </c>
      <c r="BG267" s="238">
        <f>IF(N267="zákl. prenesená",J267,0)</f>
        <v>0</v>
      </c>
      <c r="BH267" s="238">
        <f>IF(N267="zníž. prenesená",J267,0)</f>
        <v>0</v>
      </c>
      <c r="BI267" s="238">
        <f>IF(N267="nulová",J267,0)</f>
        <v>0</v>
      </c>
      <c r="BJ267" s="14" t="s">
        <v>161</v>
      </c>
      <c r="BK267" s="239">
        <f>ROUND(I267*H267,3)</f>
        <v>0</v>
      </c>
      <c r="BL267" s="14" t="s">
        <v>184</v>
      </c>
      <c r="BM267" s="237" t="s">
        <v>773</v>
      </c>
    </row>
    <row r="268" s="2" customFormat="1" ht="24.15" customHeight="1">
      <c r="A268" s="35"/>
      <c r="B268" s="36"/>
      <c r="C268" s="226" t="s">
        <v>379</v>
      </c>
      <c r="D268" s="226" t="s">
        <v>156</v>
      </c>
      <c r="E268" s="227" t="s">
        <v>1995</v>
      </c>
      <c r="F268" s="228" t="s">
        <v>1996</v>
      </c>
      <c r="G268" s="229" t="s">
        <v>1665</v>
      </c>
      <c r="H268" s="230">
        <v>1</v>
      </c>
      <c r="I268" s="231"/>
      <c r="J268" s="230">
        <f>ROUND(I268*H268,3)</f>
        <v>0</v>
      </c>
      <c r="K268" s="232"/>
      <c r="L268" s="41"/>
      <c r="M268" s="233" t="s">
        <v>1</v>
      </c>
      <c r="N268" s="234" t="s">
        <v>37</v>
      </c>
      <c r="O268" s="94"/>
      <c r="P268" s="235">
        <f>O268*H268</f>
        <v>0</v>
      </c>
      <c r="Q268" s="235">
        <v>0</v>
      </c>
      <c r="R268" s="235">
        <f>Q268*H268</f>
        <v>0</v>
      </c>
      <c r="S268" s="235">
        <v>0</v>
      </c>
      <c r="T268" s="236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37" t="s">
        <v>184</v>
      </c>
      <c r="AT268" s="237" t="s">
        <v>156</v>
      </c>
      <c r="AU268" s="237" t="s">
        <v>161</v>
      </c>
      <c r="AY268" s="14" t="s">
        <v>154</v>
      </c>
      <c r="BE268" s="238">
        <f>IF(N268="základná",J268,0)</f>
        <v>0</v>
      </c>
      <c r="BF268" s="238">
        <f>IF(N268="znížená",J268,0)</f>
        <v>0</v>
      </c>
      <c r="BG268" s="238">
        <f>IF(N268="zákl. prenesená",J268,0)</f>
        <v>0</v>
      </c>
      <c r="BH268" s="238">
        <f>IF(N268="zníž. prenesená",J268,0)</f>
        <v>0</v>
      </c>
      <c r="BI268" s="238">
        <f>IF(N268="nulová",J268,0)</f>
        <v>0</v>
      </c>
      <c r="BJ268" s="14" t="s">
        <v>161</v>
      </c>
      <c r="BK268" s="239">
        <f>ROUND(I268*H268,3)</f>
        <v>0</v>
      </c>
      <c r="BL268" s="14" t="s">
        <v>184</v>
      </c>
      <c r="BM268" s="237" t="s">
        <v>776</v>
      </c>
    </row>
    <row r="269" s="2" customFormat="1" ht="24.15" customHeight="1">
      <c r="A269" s="35"/>
      <c r="B269" s="36"/>
      <c r="C269" s="226" t="s">
        <v>777</v>
      </c>
      <c r="D269" s="226" t="s">
        <v>156</v>
      </c>
      <c r="E269" s="227" t="s">
        <v>1768</v>
      </c>
      <c r="F269" s="228" t="s">
        <v>1769</v>
      </c>
      <c r="G269" s="229" t="s">
        <v>708</v>
      </c>
      <c r="H269" s="231"/>
      <c r="I269" s="231"/>
      <c r="J269" s="230">
        <f>ROUND(I269*H269,3)</f>
        <v>0</v>
      </c>
      <c r="K269" s="232"/>
      <c r="L269" s="41"/>
      <c r="M269" s="233" t="s">
        <v>1</v>
      </c>
      <c r="N269" s="234" t="s">
        <v>37</v>
      </c>
      <c r="O269" s="94"/>
      <c r="P269" s="235">
        <f>O269*H269</f>
        <v>0</v>
      </c>
      <c r="Q269" s="235">
        <v>0</v>
      </c>
      <c r="R269" s="235">
        <f>Q269*H269</f>
        <v>0</v>
      </c>
      <c r="S269" s="235">
        <v>0</v>
      </c>
      <c r="T269" s="236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37" t="s">
        <v>184</v>
      </c>
      <c r="AT269" s="237" t="s">
        <v>156</v>
      </c>
      <c r="AU269" s="237" t="s">
        <v>161</v>
      </c>
      <c r="AY269" s="14" t="s">
        <v>154</v>
      </c>
      <c r="BE269" s="238">
        <f>IF(N269="základná",J269,0)</f>
        <v>0</v>
      </c>
      <c r="BF269" s="238">
        <f>IF(N269="znížená",J269,0)</f>
        <v>0</v>
      </c>
      <c r="BG269" s="238">
        <f>IF(N269="zákl. prenesená",J269,0)</f>
        <v>0</v>
      </c>
      <c r="BH269" s="238">
        <f>IF(N269="zníž. prenesená",J269,0)</f>
        <v>0</v>
      </c>
      <c r="BI269" s="238">
        <f>IF(N269="nulová",J269,0)</f>
        <v>0</v>
      </c>
      <c r="BJ269" s="14" t="s">
        <v>161</v>
      </c>
      <c r="BK269" s="239">
        <f>ROUND(I269*H269,3)</f>
        <v>0</v>
      </c>
      <c r="BL269" s="14" t="s">
        <v>184</v>
      </c>
      <c r="BM269" s="237" t="s">
        <v>780</v>
      </c>
    </row>
    <row r="270" s="12" customFormat="1" ht="22.8" customHeight="1">
      <c r="A270" s="12"/>
      <c r="B270" s="210"/>
      <c r="C270" s="211"/>
      <c r="D270" s="212" t="s">
        <v>70</v>
      </c>
      <c r="E270" s="224" t="s">
        <v>445</v>
      </c>
      <c r="F270" s="224" t="s">
        <v>446</v>
      </c>
      <c r="G270" s="211"/>
      <c r="H270" s="211"/>
      <c r="I270" s="214"/>
      <c r="J270" s="225">
        <f>BK270</f>
        <v>0</v>
      </c>
      <c r="K270" s="211"/>
      <c r="L270" s="216"/>
      <c r="M270" s="217"/>
      <c r="N270" s="218"/>
      <c r="O270" s="218"/>
      <c r="P270" s="219">
        <f>SUM(P271:P272)</f>
        <v>0</v>
      </c>
      <c r="Q270" s="218"/>
      <c r="R270" s="219">
        <f>SUM(R271:R272)</f>
        <v>0</v>
      </c>
      <c r="S270" s="218"/>
      <c r="T270" s="220">
        <f>SUM(T271:T272)</f>
        <v>0</v>
      </c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R270" s="221" t="s">
        <v>161</v>
      </c>
      <c r="AT270" s="222" t="s">
        <v>70</v>
      </c>
      <c r="AU270" s="222" t="s">
        <v>79</v>
      </c>
      <c r="AY270" s="221" t="s">
        <v>154</v>
      </c>
      <c r="BK270" s="223">
        <f>SUM(BK271:BK272)</f>
        <v>0</v>
      </c>
    </row>
    <row r="271" s="2" customFormat="1" ht="24.15" customHeight="1">
      <c r="A271" s="35"/>
      <c r="B271" s="36"/>
      <c r="C271" s="226" t="s">
        <v>383</v>
      </c>
      <c r="D271" s="226" t="s">
        <v>156</v>
      </c>
      <c r="E271" s="227" t="s">
        <v>1997</v>
      </c>
      <c r="F271" s="228" t="s">
        <v>1998</v>
      </c>
      <c r="G271" s="229" t="s">
        <v>262</v>
      </c>
      <c r="H271" s="230">
        <v>1</v>
      </c>
      <c r="I271" s="231"/>
      <c r="J271" s="230">
        <f>ROUND(I271*H271,3)</f>
        <v>0</v>
      </c>
      <c r="K271" s="232"/>
      <c r="L271" s="41"/>
      <c r="M271" s="233" t="s">
        <v>1</v>
      </c>
      <c r="N271" s="234" t="s">
        <v>37</v>
      </c>
      <c r="O271" s="94"/>
      <c r="P271" s="235">
        <f>O271*H271</f>
        <v>0</v>
      </c>
      <c r="Q271" s="235">
        <v>0</v>
      </c>
      <c r="R271" s="235">
        <f>Q271*H271</f>
        <v>0</v>
      </c>
      <c r="S271" s="235">
        <v>0</v>
      </c>
      <c r="T271" s="236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37" t="s">
        <v>184</v>
      </c>
      <c r="AT271" s="237" t="s">
        <v>156</v>
      </c>
      <c r="AU271" s="237" t="s">
        <v>161</v>
      </c>
      <c r="AY271" s="14" t="s">
        <v>154</v>
      </c>
      <c r="BE271" s="238">
        <f>IF(N271="základná",J271,0)</f>
        <v>0</v>
      </c>
      <c r="BF271" s="238">
        <f>IF(N271="znížená",J271,0)</f>
        <v>0</v>
      </c>
      <c r="BG271" s="238">
        <f>IF(N271="zákl. prenesená",J271,0)</f>
        <v>0</v>
      </c>
      <c r="BH271" s="238">
        <f>IF(N271="zníž. prenesená",J271,0)</f>
        <v>0</v>
      </c>
      <c r="BI271" s="238">
        <f>IF(N271="nulová",J271,0)</f>
        <v>0</v>
      </c>
      <c r="BJ271" s="14" t="s">
        <v>161</v>
      </c>
      <c r="BK271" s="239">
        <f>ROUND(I271*H271,3)</f>
        <v>0</v>
      </c>
      <c r="BL271" s="14" t="s">
        <v>184</v>
      </c>
      <c r="BM271" s="237" t="s">
        <v>783</v>
      </c>
    </row>
    <row r="272" s="2" customFormat="1" ht="24.15" customHeight="1">
      <c r="A272" s="35"/>
      <c r="B272" s="36"/>
      <c r="C272" s="226" t="s">
        <v>784</v>
      </c>
      <c r="D272" s="226" t="s">
        <v>156</v>
      </c>
      <c r="E272" s="227" t="s">
        <v>1999</v>
      </c>
      <c r="F272" s="228" t="s">
        <v>2000</v>
      </c>
      <c r="G272" s="229" t="s">
        <v>708</v>
      </c>
      <c r="H272" s="231"/>
      <c r="I272" s="231"/>
      <c r="J272" s="230">
        <f>ROUND(I272*H272,3)</f>
        <v>0</v>
      </c>
      <c r="K272" s="232"/>
      <c r="L272" s="41"/>
      <c r="M272" s="233" t="s">
        <v>1</v>
      </c>
      <c r="N272" s="234" t="s">
        <v>37</v>
      </c>
      <c r="O272" s="94"/>
      <c r="P272" s="235">
        <f>O272*H272</f>
        <v>0</v>
      </c>
      <c r="Q272" s="235">
        <v>0</v>
      </c>
      <c r="R272" s="235">
        <f>Q272*H272</f>
        <v>0</v>
      </c>
      <c r="S272" s="235">
        <v>0</v>
      </c>
      <c r="T272" s="236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37" t="s">
        <v>184</v>
      </c>
      <c r="AT272" s="237" t="s">
        <v>156</v>
      </c>
      <c r="AU272" s="237" t="s">
        <v>161</v>
      </c>
      <c r="AY272" s="14" t="s">
        <v>154</v>
      </c>
      <c r="BE272" s="238">
        <f>IF(N272="základná",J272,0)</f>
        <v>0</v>
      </c>
      <c r="BF272" s="238">
        <f>IF(N272="znížená",J272,0)</f>
        <v>0</v>
      </c>
      <c r="BG272" s="238">
        <f>IF(N272="zákl. prenesená",J272,0)</f>
        <v>0</v>
      </c>
      <c r="BH272" s="238">
        <f>IF(N272="zníž. prenesená",J272,0)</f>
        <v>0</v>
      </c>
      <c r="BI272" s="238">
        <f>IF(N272="nulová",J272,0)</f>
        <v>0</v>
      </c>
      <c r="BJ272" s="14" t="s">
        <v>161</v>
      </c>
      <c r="BK272" s="239">
        <f>ROUND(I272*H272,3)</f>
        <v>0</v>
      </c>
      <c r="BL272" s="14" t="s">
        <v>184</v>
      </c>
      <c r="BM272" s="237" t="s">
        <v>787</v>
      </c>
    </row>
    <row r="273" s="12" customFormat="1" ht="22.8" customHeight="1">
      <c r="A273" s="12"/>
      <c r="B273" s="210"/>
      <c r="C273" s="211"/>
      <c r="D273" s="212" t="s">
        <v>70</v>
      </c>
      <c r="E273" s="224" t="s">
        <v>2001</v>
      </c>
      <c r="F273" s="224" t="s">
        <v>2002</v>
      </c>
      <c r="G273" s="211"/>
      <c r="H273" s="211"/>
      <c r="I273" s="214"/>
      <c r="J273" s="225">
        <f>BK273</f>
        <v>0</v>
      </c>
      <c r="K273" s="211"/>
      <c r="L273" s="216"/>
      <c r="M273" s="217"/>
      <c r="N273" s="218"/>
      <c r="O273" s="218"/>
      <c r="P273" s="219">
        <f>SUM(P274:P280)</f>
        <v>0</v>
      </c>
      <c r="Q273" s="218"/>
      <c r="R273" s="219">
        <f>SUM(R274:R280)</f>
        <v>0</v>
      </c>
      <c r="S273" s="218"/>
      <c r="T273" s="220">
        <f>SUM(T274:T280)</f>
        <v>0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221" t="s">
        <v>161</v>
      </c>
      <c r="AT273" s="222" t="s">
        <v>70</v>
      </c>
      <c r="AU273" s="222" t="s">
        <v>79</v>
      </c>
      <c r="AY273" s="221" t="s">
        <v>154</v>
      </c>
      <c r="BK273" s="223">
        <f>SUM(BK274:BK280)</f>
        <v>0</v>
      </c>
    </row>
    <row r="274" s="2" customFormat="1" ht="16.5" customHeight="1">
      <c r="A274" s="35"/>
      <c r="B274" s="36"/>
      <c r="C274" s="226" t="s">
        <v>390</v>
      </c>
      <c r="D274" s="226" t="s">
        <v>156</v>
      </c>
      <c r="E274" s="227" t="s">
        <v>2003</v>
      </c>
      <c r="F274" s="228" t="s">
        <v>2004</v>
      </c>
      <c r="G274" s="229" t="s">
        <v>262</v>
      </c>
      <c r="H274" s="230">
        <v>1</v>
      </c>
      <c r="I274" s="231"/>
      <c r="J274" s="230">
        <f>ROUND(I274*H274,3)</f>
        <v>0</v>
      </c>
      <c r="K274" s="232"/>
      <c r="L274" s="41"/>
      <c r="M274" s="233" t="s">
        <v>1</v>
      </c>
      <c r="N274" s="234" t="s">
        <v>37</v>
      </c>
      <c r="O274" s="94"/>
      <c r="P274" s="235">
        <f>O274*H274</f>
        <v>0</v>
      </c>
      <c r="Q274" s="235">
        <v>0</v>
      </c>
      <c r="R274" s="235">
        <f>Q274*H274</f>
        <v>0</v>
      </c>
      <c r="S274" s="235">
        <v>0</v>
      </c>
      <c r="T274" s="236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37" t="s">
        <v>184</v>
      </c>
      <c r="AT274" s="237" t="s">
        <v>156</v>
      </c>
      <c r="AU274" s="237" t="s">
        <v>161</v>
      </c>
      <c r="AY274" s="14" t="s">
        <v>154</v>
      </c>
      <c r="BE274" s="238">
        <f>IF(N274="základná",J274,0)</f>
        <v>0</v>
      </c>
      <c r="BF274" s="238">
        <f>IF(N274="znížená",J274,0)</f>
        <v>0</v>
      </c>
      <c r="BG274" s="238">
        <f>IF(N274="zákl. prenesená",J274,0)</f>
        <v>0</v>
      </c>
      <c r="BH274" s="238">
        <f>IF(N274="zníž. prenesená",J274,0)</f>
        <v>0</v>
      </c>
      <c r="BI274" s="238">
        <f>IF(N274="nulová",J274,0)</f>
        <v>0</v>
      </c>
      <c r="BJ274" s="14" t="s">
        <v>161</v>
      </c>
      <c r="BK274" s="239">
        <f>ROUND(I274*H274,3)</f>
        <v>0</v>
      </c>
      <c r="BL274" s="14" t="s">
        <v>184</v>
      </c>
      <c r="BM274" s="237" t="s">
        <v>790</v>
      </c>
    </row>
    <row r="275" s="2" customFormat="1" ht="24.15" customHeight="1">
      <c r="A275" s="35"/>
      <c r="B275" s="36"/>
      <c r="C275" s="240" t="s">
        <v>791</v>
      </c>
      <c r="D275" s="240" t="s">
        <v>195</v>
      </c>
      <c r="E275" s="241" t="s">
        <v>2005</v>
      </c>
      <c r="F275" s="242" t="s">
        <v>2006</v>
      </c>
      <c r="G275" s="243" t="s">
        <v>262</v>
      </c>
      <c r="H275" s="244">
        <v>1</v>
      </c>
      <c r="I275" s="245"/>
      <c r="J275" s="244">
        <f>ROUND(I275*H275,3)</f>
        <v>0</v>
      </c>
      <c r="K275" s="246"/>
      <c r="L275" s="247"/>
      <c r="M275" s="248" t="s">
        <v>1</v>
      </c>
      <c r="N275" s="249" t="s">
        <v>37</v>
      </c>
      <c r="O275" s="94"/>
      <c r="P275" s="235">
        <f>O275*H275</f>
        <v>0</v>
      </c>
      <c r="Q275" s="235">
        <v>0</v>
      </c>
      <c r="R275" s="235">
        <f>Q275*H275</f>
        <v>0</v>
      </c>
      <c r="S275" s="235">
        <v>0</v>
      </c>
      <c r="T275" s="236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37" t="s">
        <v>213</v>
      </c>
      <c r="AT275" s="237" t="s">
        <v>195</v>
      </c>
      <c r="AU275" s="237" t="s">
        <v>161</v>
      </c>
      <c r="AY275" s="14" t="s">
        <v>154</v>
      </c>
      <c r="BE275" s="238">
        <f>IF(N275="základná",J275,0)</f>
        <v>0</v>
      </c>
      <c r="BF275" s="238">
        <f>IF(N275="znížená",J275,0)</f>
        <v>0</v>
      </c>
      <c r="BG275" s="238">
        <f>IF(N275="zákl. prenesená",J275,0)</f>
        <v>0</v>
      </c>
      <c r="BH275" s="238">
        <f>IF(N275="zníž. prenesená",J275,0)</f>
        <v>0</v>
      </c>
      <c r="BI275" s="238">
        <f>IF(N275="nulová",J275,0)</f>
        <v>0</v>
      </c>
      <c r="BJ275" s="14" t="s">
        <v>161</v>
      </c>
      <c r="BK275" s="239">
        <f>ROUND(I275*H275,3)</f>
        <v>0</v>
      </c>
      <c r="BL275" s="14" t="s">
        <v>184</v>
      </c>
      <c r="BM275" s="237" t="s">
        <v>794</v>
      </c>
    </row>
    <row r="276" s="2" customFormat="1" ht="24.15" customHeight="1">
      <c r="A276" s="35"/>
      <c r="B276" s="36"/>
      <c r="C276" s="226" t="s">
        <v>394</v>
      </c>
      <c r="D276" s="226" t="s">
        <v>156</v>
      </c>
      <c r="E276" s="227" t="s">
        <v>2007</v>
      </c>
      <c r="F276" s="228" t="s">
        <v>2008</v>
      </c>
      <c r="G276" s="229" t="s">
        <v>262</v>
      </c>
      <c r="H276" s="230">
        <v>1</v>
      </c>
      <c r="I276" s="231"/>
      <c r="J276" s="230">
        <f>ROUND(I276*H276,3)</f>
        <v>0</v>
      </c>
      <c r="K276" s="232"/>
      <c r="L276" s="41"/>
      <c r="M276" s="233" t="s">
        <v>1</v>
      </c>
      <c r="N276" s="234" t="s">
        <v>37</v>
      </c>
      <c r="O276" s="94"/>
      <c r="P276" s="235">
        <f>O276*H276</f>
        <v>0</v>
      </c>
      <c r="Q276" s="235">
        <v>0</v>
      </c>
      <c r="R276" s="235">
        <f>Q276*H276</f>
        <v>0</v>
      </c>
      <c r="S276" s="235">
        <v>0</v>
      </c>
      <c r="T276" s="236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37" t="s">
        <v>184</v>
      </c>
      <c r="AT276" s="237" t="s">
        <v>156</v>
      </c>
      <c r="AU276" s="237" t="s">
        <v>161</v>
      </c>
      <c r="AY276" s="14" t="s">
        <v>154</v>
      </c>
      <c r="BE276" s="238">
        <f>IF(N276="základná",J276,0)</f>
        <v>0</v>
      </c>
      <c r="BF276" s="238">
        <f>IF(N276="znížená",J276,0)</f>
        <v>0</v>
      </c>
      <c r="BG276" s="238">
        <f>IF(N276="zákl. prenesená",J276,0)</f>
        <v>0</v>
      </c>
      <c r="BH276" s="238">
        <f>IF(N276="zníž. prenesená",J276,0)</f>
        <v>0</v>
      </c>
      <c r="BI276" s="238">
        <f>IF(N276="nulová",J276,0)</f>
        <v>0</v>
      </c>
      <c r="BJ276" s="14" t="s">
        <v>161</v>
      </c>
      <c r="BK276" s="239">
        <f>ROUND(I276*H276,3)</f>
        <v>0</v>
      </c>
      <c r="BL276" s="14" t="s">
        <v>184</v>
      </c>
      <c r="BM276" s="237" t="s">
        <v>798</v>
      </c>
    </row>
    <row r="277" s="2" customFormat="1" ht="16.5" customHeight="1">
      <c r="A277" s="35"/>
      <c r="B277" s="36"/>
      <c r="C277" s="240" t="s">
        <v>799</v>
      </c>
      <c r="D277" s="240" t="s">
        <v>195</v>
      </c>
      <c r="E277" s="241" t="s">
        <v>2009</v>
      </c>
      <c r="F277" s="242" t="s">
        <v>2010</v>
      </c>
      <c r="G277" s="243" t="s">
        <v>262</v>
      </c>
      <c r="H277" s="244">
        <v>1</v>
      </c>
      <c r="I277" s="245"/>
      <c r="J277" s="244">
        <f>ROUND(I277*H277,3)</f>
        <v>0</v>
      </c>
      <c r="K277" s="246"/>
      <c r="L277" s="247"/>
      <c r="M277" s="248" t="s">
        <v>1</v>
      </c>
      <c r="N277" s="249" t="s">
        <v>37</v>
      </c>
      <c r="O277" s="94"/>
      <c r="P277" s="235">
        <f>O277*H277</f>
        <v>0</v>
      </c>
      <c r="Q277" s="235">
        <v>0</v>
      </c>
      <c r="R277" s="235">
        <f>Q277*H277</f>
        <v>0</v>
      </c>
      <c r="S277" s="235">
        <v>0</v>
      </c>
      <c r="T277" s="236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37" t="s">
        <v>213</v>
      </c>
      <c r="AT277" s="237" t="s">
        <v>195</v>
      </c>
      <c r="AU277" s="237" t="s">
        <v>161</v>
      </c>
      <c r="AY277" s="14" t="s">
        <v>154</v>
      </c>
      <c r="BE277" s="238">
        <f>IF(N277="základná",J277,0)</f>
        <v>0</v>
      </c>
      <c r="BF277" s="238">
        <f>IF(N277="znížená",J277,0)</f>
        <v>0</v>
      </c>
      <c r="BG277" s="238">
        <f>IF(N277="zákl. prenesená",J277,0)</f>
        <v>0</v>
      </c>
      <c r="BH277" s="238">
        <f>IF(N277="zníž. prenesená",J277,0)</f>
        <v>0</v>
      </c>
      <c r="BI277" s="238">
        <f>IF(N277="nulová",J277,0)</f>
        <v>0</v>
      </c>
      <c r="BJ277" s="14" t="s">
        <v>161</v>
      </c>
      <c r="BK277" s="239">
        <f>ROUND(I277*H277,3)</f>
        <v>0</v>
      </c>
      <c r="BL277" s="14" t="s">
        <v>184</v>
      </c>
      <c r="BM277" s="237" t="s">
        <v>802</v>
      </c>
    </row>
    <row r="278" s="2" customFormat="1" ht="21.75" customHeight="1">
      <c r="A278" s="35"/>
      <c r="B278" s="36"/>
      <c r="C278" s="226" t="s">
        <v>399</v>
      </c>
      <c r="D278" s="226" t="s">
        <v>156</v>
      </c>
      <c r="E278" s="227" t="s">
        <v>2011</v>
      </c>
      <c r="F278" s="228" t="s">
        <v>2012</v>
      </c>
      <c r="G278" s="229" t="s">
        <v>262</v>
      </c>
      <c r="H278" s="230">
        <v>1</v>
      </c>
      <c r="I278" s="231"/>
      <c r="J278" s="230">
        <f>ROUND(I278*H278,3)</f>
        <v>0</v>
      </c>
      <c r="K278" s="232"/>
      <c r="L278" s="41"/>
      <c r="M278" s="233" t="s">
        <v>1</v>
      </c>
      <c r="N278" s="234" t="s">
        <v>37</v>
      </c>
      <c r="O278" s="94"/>
      <c r="P278" s="235">
        <f>O278*H278</f>
        <v>0</v>
      </c>
      <c r="Q278" s="235">
        <v>0</v>
      </c>
      <c r="R278" s="235">
        <f>Q278*H278</f>
        <v>0</v>
      </c>
      <c r="S278" s="235">
        <v>0</v>
      </c>
      <c r="T278" s="236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37" t="s">
        <v>184</v>
      </c>
      <c r="AT278" s="237" t="s">
        <v>156</v>
      </c>
      <c r="AU278" s="237" t="s">
        <v>161</v>
      </c>
      <c r="AY278" s="14" t="s">
        <v>154</v>
      </c>
      <c r="BE278" s="238">
        <f>IF(N278="základná",J278,0)</f>
        <v>0</v>
      </c>
      <c r="BF278" s="238">
        <f>IF(N278="znížená",J278,0)</f>
        <v>0</v>
      </c>
      <c r="BG278" s="238">
        <f>IF(N278="zákl. prenesená",J278,0)</f>
        <v>0</v>
      </c>
      <c r="BH278" s="238">
        <f>IF(N278="zníž. prenesená",J278,0)</f>
        <v>0</v>
      </c>
      <c r="BI278" s="238">
        <f>IF(N278="nulová",J278,0)</f>
        <v>0</v>
      </c>
      <c r="BJ278" s="14" t="s">
        <v>161</v>
      </c>
      <c r="BK278" s="239">
        <f>ROUND(I278*H278,3)</f>
        <v>0</v>
      </c>
      <c r="BL278" s="14" t="s">
        <v>184</v>
      </c>
      <c r="BM278" s="237" t="s">
        <v>805</v>
      </c>
    </row>
    <row r="279" s="2" customFormat="1" ht="24.15" customHeight="1">
      <c r="A279" s="35"/>
      <c r="B279" s="36"/>
      <c r="C279" s="240" t="s">
        <v>806</v>
      </c>
      <c r="D279" s="240" t="s">
        <v>195</v>
      </c>
      <c r="E279" s="241" t="s">
        <v>2013</v>
      </c>
      <c r="F279" s="242" t="s">
        <v>2014</v>
      </c>
      <c r="G279" s="243" t="s">
        <v>262</v>
      </c>
      <c r="H279" s="244">
        <v>1</v>
      </c>
      <c r="I279" s="245"/>
      <c r="J279" s="244">
        <f>ROUND(I279*H279,3)</f>
        <v>0</v>
      </c>
      <c r="K279" s="246"/>
      <c r="L279" s="247"/>
      <c r="M279" s="248" t="s">
        <v>1</v>
      </c>
      <c r="N279" s="249" t="s">
        <v>37</v>
      </c>
      <c r="O279" s="94"/>
      <c r="P279" s="235">
        <f>O279*H279</f>
        <v>0</v>
      </c>
      <c r="Q279" s="235">
        <v>0</v>
      </c>
      <c r="R279" s="235">
        <f>Q279*H279</f>
        <v>0</v>
      </c>
      <c r="S279" s="235">
        <v>0</v>
      </c>
      <c r="T279" s="236">
        <f>S279*H279</f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237" t="s">
        <v>213</v>
      </c>
      <c r="AT279" s="237" t="s">
        <v>195</v>
      </c>
      <c r="AU279" s="237" t="s">
        <v>161</v>
      </c>
      <c r="AY279" s="14" t="s">
        <v>154</v>
      </c>
      <c r="BE279" s="238">
        <f>IF(N279="základná",J279,0)</f>
        <v>0</v>
      </c>
      <c r="BF279" s="238">
        <f>IF(N279="znížená",J279,0)</f>
        <v>0</v>
      </c>
      <c r="BG279" s="238">
        <f>IF(N279="zákl. prenesená",J279,0)</f>
        <v>0</v>
      </c>
      <c r="BH279" s="238">
        <f>IF(N279="zníž. prenesená",J279,0)</f>
        <v>0</v>
      </c>
      <c r="BI279" s="238">
        <f>IF(N279="nulová",J279,0)</f>
        <v>0</v>
      </c>
      <c r="BJ279" s="14" t="s">
        <v>161</v>
      </c>
      <c r="BK279" s="239">
        <f>ROUND(I279*H279,3)</f>
        <v>0</v>
      </c>
      <c r="BL279" s="14" t="s">
        <v>184</v>
      </c>
      <c r="BM279" s="237" t="s">
        <v>809</v>
      </c>
    </row>
    <row r="280" s="2" customFormat="1" ht="33" customHeight="1">
      <c r="A280" s="35"/>
      <c r="B280" s="36"/>
      <c r="C280" s="226" t="s">
        <v>405</v>
      </c>
      <c r="D280" s="226" t="s">
        <v>156</v>
      </c>
      <c r="E280" s="227" t="s">
        <v>2015</v>
      </c>
      <c r="F280" s="228" t="s">
        <v>2016</v>
      </c>
      <c r="G280" s="229" t="s">
        <v>708</v>
      </c>
      <c r="H280" s="231"/>
      <c r="I280" s="231"/>
      <c r="J280" s="230">
        <f>ROUND(I280*H280,3)</f>
        <v>0</v>
      </c>
      <c r="K280" s="232"/>
      <c r="L280" s="41"/>
      <c r="M280" s="250" t="s">
        <v>1</v>
      </c>
      <c r="N280" s="251" t="s">
        <v>37</v>
      </c>
      <c r="O280" s="252"/>
      <c r="P280" s="253">
        <f>O280*H280</f>
        <v>0</v>
      </c>
      <c r="Q280" s="253">
        <v>0</v>
      </c>
      <c r="R280" s="253">
        <f>Q280*H280</f>
        <v>0</v>
      </c>
      <c r="S280" s="253">
        <v>0</v>
      </c>
      <c r="T280" s="254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37" t="s">
        <v>184</v>
      </c>
      <c r="AT280" s="237" t="s">
        <v>156</v>
      </c>
      <c r="AU280" s="237" t="s">
        <v>161</v>
      </c>
      <c r="AY280" s="14" t="s">
        <v>154</v>
      </c>
      <c r="BE280" s="238">
        <f>IF(N280="základná",J280,0)</f>
        <v>0</v>
      </c>
      <c r="BF280" s="238">
        <f>IF(N280="znížená",J280,0)</f>
        <v>0</v>
      </c>
      <c r="BG280" s="238">
        <f>IF(N280="zákl. prenesená",J280,0)</f>
        <v>0</v>
      </c>
      <c r="BH280" s="238">
        <f>IF(N280="zníž. prenesená",J280,0)</f>
        <v>0</v>
      </c>
      <c r="BI280" s="238">
        <f>IF(N280="nulová",J280,0)</f>
        <v>0</v>
      </c>
      <c r="BJ280" s="14" t="s">
        <v>161</v>
      </c>
      <c r="BK280" s="239">
        <f>ROUND(I280*H280,3)</f>
        <v>0</v>
      </c>
      <c r="BL280" s="14" t="s">
        <v>184</v>
      </c>
      <c r="BM280" s="237" t="s">
        <v>812</v>
      </c>
    </row>
    <row r="281" s="2" customFormat="1" ht="6.96" customHeight="1">
      <c r="A281" s="35"/>
      <c r="B281" s="69"/>
      <c r="C281" s="70"/>
      <c r="D281" s="70"/>
      <c r="E281" s="70"/>
      <c r="F281" s="70"/>
      <c r="G281" s="70"/>
      <c r="H281" s="70"/>
      <c r="I281" s="70"/>
      <c r="J281" s="70"/>
      <c r="K281" s="70"/>
      <c r="L281" s="41"/>
      <c r="M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</row>
  </sheetData>
  <sheetProtection sheet="1" autoFilter="0" formatColumns="0" formatRows="0" objects="1" scenarios="1" spinCount="100000" saltValue="o2ckJm4Ww4ZKojJHlHbLwVDyCE0SVbuln3qk6uJV78cC2YD4It8rA3nHQCdE0f85B0nXs/7Aeneaf3PBJjlyng==" hashValue="+vLhBECbcEzD7e4/cjWYIGJ0DiWhGSvk05MmQy2ULWsbihnEosKqobVM39SSFxyA0wQ1IkXtNcVLgVNMTEWXSw==" algorithmName="SHA-512" password="CC35"/>
  <autoFilter ref="C130:K280"/>
  <mergeCells count="9">
    <mergeCell ref="E7:H7"/>
    <mergeCell ref="E9:H9"/>
    <mergeCell ref="E18:H18"/>
    <mergeCell ref="E27:H27"/>
    <mergeCell ref="E85:H85"/>
    <mergeCell ref="E87:H87"/>
    <mergeCell ref="E121:H121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2022-06-29T06:20:22Z</dcterms:created>
  <dcterms:modified xsi:type="dcterms:W3CDTF">2022-06-29T06:20:39Z</dcterms:modified>
</cp:coreProperties>
</file>