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O 01 003 Pol" sheetId="12" r:id="rId4"/>
    <sheet name="SO 01 004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01 003 Pol'!$1:$7</definedName>
    <definedName name="_xlnm.Print_Titles" localSheetId="4">'SO 01 004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01 003 Pol'!$A$1:$W$170</definedName>
    <definedName name="_xlnm.Print_Area" localSheetId="4">'SO 01 004 Pol'!$A$1:$W$45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62" i="1" s="1"/>
  <c r="I52" i="1"/>
  <c r="I51" i="1"/>
  <c r="I50" i="1"/>
  <c r="G42" i="1"/>
  <c r="F42" i="1"/>
  <c r="G41" i="1"/>
  <c r="F41" i="1"/>
  <c r="G40" i="1"/>
  <c r="F40" i="1"/>
  <c r="G39" i="1"/>
  <c r="F39" i="1"/>
  <c r="G35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G11" i="13"/>
  <c r="G12" i="13"/>
  <c r="I12" i="13"/>
  <c r="K12" i="13"/>
  <c r="K11" i="13" s="1"/>
  <c r="M12" i="13"/>
  <c r="O12" i="13"/>
  <c r="O11" i="13" s="1"/>
  <c r="Q12" i="13"/>
  <c r="Q11" i="13" s="1"/>
  <c r="V12" i="13"/>
  <c r="V11" i="13" s="1"/>
  <c r="G13" i="13"/>
  <c r="AF35" i="13" s="1"/>
  <c r="I13" i="13"/>
  <c r="I11" i="13" s="1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O15" i="13"/>
  <c r="G16" i="13"/>
  <c r="I16" i="13"/>
  <c r="K16" i="13"/>
  <c r="M16" i="13"/>
  <c r="O16" i="13"/>
  <c r="Q16" i="13"/>
  <c r="V16" i="13"/>
  <c r="V15" i="13" s="1"/>
  <c r="G18" i="13"/>
  <c r="I18" i="13"/>
  <c r="K18" i="13"/>
  <c r="M18" i="13"/>
  <c r="O18" i="13"/>
  <c r="Q18" i="13"/>
  <c r="Q15" i="13" s="1"/>
  <c r="V18" i="13"/>
  <c r="G19" i="13"/>
  <c r="M19" i="13" s="1"/>
  <c r="M15" i="13" s="1"/>
  <c r="I19" i="13"/>
  <c r="K19" i="13"/>
  <c r="O19" i="13"/>
  <c r="Q19" i="13"/>
  <c r="V19" i="13"/>
  <c r="O21" i="13"/>
  <c r="Q21" i="13"/>
  <c r="V21" i="13"/>
  <c r="G22" i="13"/>
  <c r="M22" i="13" s="1"/>
  <c r="M21" i="13" s="1"/>
  <c r="I22" i="13"/>
  <c r="I21" i="13" s="1"/>
  <c r="K22" i="13"/>
  <c r="K21" i="13" s="1"/>
  <c r="O22" i="13"/>
  <c r="Q22" i="13"/>
  <c r="V22" i="13"/>
  <c r="G24" i="13"/>
  <c r="I24" i="13"/>
  <c r="K24" i="13"/>
  <c r="M24" i="13"/>
  <c r="O24" i="13"/>
  <c r="Q24" i="13"/>
  <c r="V24" i="13"/>
  <c r="G25" i="13"/>
  <c r="I25" i="13"/>
  <c r="K25" i="13"/>
  <c r="M25" i="13"/>
  <c r="O25" i="13"/>
  <c r="G26" i="13"/>
  <c r="I26" i="13"/>
  <c r="K26" i="13"/>
  <c r="M26" i="13"/>
  <c r="O26" i="13"/>
  <c r="Q26" i="13"/>
  <c r="Q25" i="13" s="1"/>
  <c r="V26" i="13"/>
  <c r="V25" i="13" s="1"/>
  <c r="G27" i="13"/>
  <c r="O27" i="13"/>
  <c r="Q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V27" i="13" s="1"/>
  <c r="G30" i="13"/>
  <c r="M30" i="13" s="1"/>
  <c r="I30" i="13"/>
  <c r="I27" i="13" s="1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K27" i="13" s="1"/>
  <c r="O32" i="13"/>
  <c r="Q32" i="13"/>
  <c r="V32" i="13"/>
  <c r="G33" i="13"/>
  <c r="I33" i="13"/>
  <c r="K33" i="13"/>
  <c r="M33" i="13"/>
  <c r="O33" i="13"/>
  <c r="Q33" i="13"/>
  <c r="V33" i="13"/>
  <c r="AE35" i="13"/>
  <c r="G160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0" i="12"/>
  <c r="I10" i="12"/>
  <c r="G11" i="12"/>
  <c r="I11" i="12"/>
  <c r="K11" i="12"/>
  <c r="K10" i="12" s="1"/>
  <c r="M11" i="12"/>
  <c r="M10" i="12" s="1"/>
  <c r="O11" i="12"/>
  <c r="O10" i="12" s="1"/>
  <c r="Q11" i="12"/>
  <c r="Q10" i="12" s="1"/>
  <c r="V11" i="12"/>
  <c r="V10" i="12" s="1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55" i="12"/>
  <c r="M55" i="12" s="1"/>
  <c r="I55" i="12"/>
  <c r="K55" i="12"/>
  <c r="O55" i="12"/>
  <c r="Q55" i="12"/>
  <c r="V55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O68" i="12"/>
  <c r="Q68" i="12"/>
  <c r="V68" i="12"/>
  <c r="G69" i="12"/>
  <c r="M69" i="12" s="1"/>
  <c r="M68" i="12" s="1"/>
  <c r="I69" i="12"/>
  <c r="K69" i="12"/>
  <c r="O69" i="12"/>
  <c r="Q69" i="12"/>
  <c r="V69" i="12"/>
  <c r="G72" i="12"/>
  <c r="I72" i="12"/>
  <c r="I68" i="12" s="1"/>
  <c r="K72" i="12"/>
  <c r="K68" i="12" s="1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G79" i="12"/>
  <c r="I79" i="12"/>
  <c r="K79" i="12"/>
  <c r="M79" i="12"/>
  <c r="O79" i="12"/>
  <c r="Q79" i="12"/>
  <c r="V79" i="12"/>
  <c r="V78" i="12" s="1"/>
  <c r="I82" i="12"/>
  <c r="K82" i="12"/>
  <c r="O82" i="12"/>
  <c r="Q82" i="12"/>
  <c r="V82" i="12"/>
  <c r="G83" i="12"/>
  <c r="M83" i="12" s="1"/>
  <c r="M82" i="12" s="1"/>
  <c r="I83" i="12"/>
  <c r="K83" i="12"/>
  <c r="O83" i="12"/>
  <c r="Q83" i="12"/>
  <c r="V83" i="12"/>
  <c r="G85" i="12"/>
  <c r="M85" i="12" s="1"/>
  <c r="M84" i="12" s="1"/>
  <c r="I85" i="12"/>
  <c r="I84" i="12" s="1"/>
  <c r="K85" i="12"/>
  <c r="K84" i="12" s="1"/>
  <c r="O85" i="12"/>
  <c r="Q85" i="12"/>
  <c r="V85" i="12"/>
  <c r="G87" i="12"/>
  <c r="I87" i="12"/>
  <c r="K87" i="12"/>
  <c r="M87" i="12"/>
  <c r="O87" i="12"/>
  <c r="Q87" i="12"/>
  <c r="Q84" i="12" s="1"/>
  <c r="V87" i="12"/>
  <c r="G90" i="12"/>
  <c r="I90" i="12"/>
  <c r="K90" i="12"/>
  <c r="M90" i="12"/>
  <c r="O90" i="12"/>
  <c r="O84" i="12" s="1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V84" i="12" s="1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O107" i="12"/>
  <c r="Q107" i="12"/>
  <c r="G108" i="12"/>
  <c r="I108" i="12"/>
  <c r="K108" i="12"/>
  <c r="M108" i="12"/>
  <c r="O108" i="12"/>
  <c r="Q108" i="12"/>
  <c r="V108" i="12"/>
  <c r="V107" i="12" s="1"/>
  <c r="G113" i="12"/>
  <c r="I113" i="12"/>
  <c r="I107" i="12" s="1"/>
  <c r="K113" i="12"/>
  <c r="M113" i="12"/>
  <c r="O113" i="12"/>
  <c r="Q113" i="12"/>
  <c r="V113" i="12"/>
  <c r="G119" i="12"/>
  <c r="M119" i="12" s="1"/>
  <c r="M107" i="12" s="1"/>
  <c r="I119" i="12"/>
  <c r="K119" i="12"/>
  <c r="O119" i="12"/>
  <c r="Q119" i="12"/>
  <c r="V119" i="12"/>
  <c r="G124" i="12"/>
  <c r="I124" i="12"/>
  <c r="K124" i="12"/>
  <c r="M124" i="12"/>
  <c r="O124" i="12"/>
  <c r="Q124" i="12"/>
  <c r="V124" i="12"/>
  <c r="G129" i="12"/>
  <c r="M129" i="12" s="1"/>
  <c r="I129" i="12"/>
  <c r="K129" i="12"/>
  <c r="K107" i="12" s="1"/>
  <c r="O129" i="12"/>
  <c r="Q129" i="12"/>
  <c r="V129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G137" i="12"/>
  <c r="I137" i="12"/>
  <c r="K137" i="12"/>
  <c r="M137" i="12"/>
  <c r="O137" i="12"/>
  <c r="Q137" i="12"/>
  <c r="Q136" i="12" s="1"/>
  <c r="V137" i="12"/>
  <c r="V136" i="12" s="1"/>
  <c r="G141" i="12"/>
  <c r="I141" i="12"/>
  <c r="K141" i="12"/>
  <c r="M141" i="12"/>
  <c r="O141" i="12"/>
  <c r="Q141" i="12"/>
  <c r="V141" i="12"/>
  <c r="G143" i="12"/>
  <c r="G142" i="12" s="1"/>
  <c r="I143" i="12"/>
  <c r="I142" i="12" s="1"/>
  <c r="K143" i="12"/>
  <c r="K142" i="12" s="1"/>
  <c r="M143" i="12"/>
  <c r="O143" i="12"/>
  <c r="O142" i="12" s="1"/>
  <c r="Q143" i="12"/>
  <c r="Q142" i="12" s="1"/>
  <c r="V143" i="12"/>
  <c r="V142" i="12" s="1"/>
  <c r="G144" i="12"/>
  <c r="M144" i="12" s="1"/>
  <c r="I144" i="12"/>
  <c r="K144" i="12"/>
  <c r="O144" i="12"/>
  <c r="Q144" i="12"/>
  <c r="V144" i="12"/>
  <c r="G149" i="12"/>
  <c r="G148" i="12" s="1"/>
  <c r="I149" i="12"/>
  <c r="I148" i="12" s="1"/>
  <c r="K149" i="12"/>
  <c r="K148" i="12" s="1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O148" i="12" s="1"/>
  <c r="Q151" i="12"/>
  <c r="Q148" i="12" s="1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V148" i="12" s="1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G157" i="12"/>
  <c r="I157" i="12"/>
  <c r="K157" i="12"/>
  <c r="M157" i="12"/>
  <c r="M156" i="12" s="1"/>
  <c r="O157" i="12"/>
  <c r="O156" i="12" s="1"/>
  <c r="Q157" i="12"/>
  <c r="Q156" i="12" s="1"/>
  <c r="V157" i="12"/>
  <c r="V156" i="12" s="1"/>
  <c r="G158" i="12"/>
  <c r="I158" i="12"/>
  <c r="K158" i="12"/>
  <c r="M158" i="12"/>
  <c r="O158" i="12"/>
  <c r="Q158" i="12"/>
  <c r="V158" i="12"/>
  <c r="AE160" i="12"/>
  <c r="I20" i="1"/>
  <c r="I19" i="1"/>
  <c r="I18" i="1"/>
  <c r="I17" i="1"/>
  <c r="I1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I39" i="1" s="1"/>
  <c r="I43" i="1" s="1"/>
  <c r="J61" i="1" l="1"/>
  <c r="J54" i="1"/>
  <c r="J56" i="1"/>
  <c r="J57" i="1"/>
  <c r="J51" i="1"/>
  <c r="J52" i="1"/>
  <c r="J55" i="1"/>
  <c r="J58" i="1"/>
  <c r="J50" i="1"/>
  <c r="J59" i="1"/>
  <c r="J60" i="1"/>
  <c r="J53" i="1"/>
  <c r="A23" i="1"/>
  <c r="A24" i="1" s="1"/>
  <c r="G24" i="1" s="1"/>
  <c r="A27" i="1" s="1"/>
  <c r="A29" i="1" s="1"/>
  <c r="G29" i="1" s="1"/>
  <c r="G27" i="1" s="1"/>
  <c r="G28" i="1"/>
  <c r="M27" i="13"/>
  <c r="M13" i="13"/>
  <c r="M11" i="13" s="1"/>
  <c r="G21" i="13"/>
  <c r="M142" i="12"/>
  <c r="M148" i="12"/>
  <c r="G68" i="12"/>
  <c r="G82" i="12"/>
  <c r="G84" i="12"/>
  <c r="G107" i="12"/>
  <c r="AF160" i="12"/>
  <c r="J41" i="1"/>
  <c r="J42" i="1"/>
  <c r="J40" i="1"/>
  <c r="J39" i="1"/>
  <c r="J43" i="1" s="1"/>
  <c r="H43" i="1"/>
  <c r="I21" i="1"/>
  <c r="J28" i="1"/>
  <c r="J26" i="1"/>
  <c r="G38" i="1"/>
  <c r="F38" i="1"/>
  <c r="H32" i="1"/>
  <c r="J23" i="1"/>
  <c r="J24" i="1"/>
  <c r="J25" i="1"/>
  <c r="J27" i="1"/>
  <c r="E24" i="1"/>
  <c r="E26" i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<sst xmlns="http://schemas.openxmlformats.org/spreadsheetml/2006/main" count="855" uniqueCount="315">
  <si>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</si>
  <si>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</si>
  <si>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</si>
  <si>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</si>
  <si>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</si>
  <si>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</si>
  <si>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</si>
  <si>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</si>
  <si>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</si>
  <si>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</si>
  <si>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</si>
  <si>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</si>
  <si>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</si>
  <si>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</si>
  <si>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</si>
  <si>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</si>
  <si>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</si>
  <si>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</si>
  <si>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</si>
  <si>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</si>
  <si>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</si>
  <si>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</si>
  <si>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</si>
  <si>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</si>
  <si>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</si>
  <si>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</si>
  <si>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</si>
  <si>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</si>
  <si>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</si>
  <si>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</si>
  <si>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</si>
  <si>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</si>
  <si>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</si>
  <si>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</si>
  <si>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</si>
  <si>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</si>
  <si>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</si>
  <si>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</si>
  <si>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</si>
  <si>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</si>
  <si>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</si>
  <si>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</si>
  <si>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</si>
  <si>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005</t>
  </si>
  <si>
    <t>Obnova Panského domu (fasády, výplně otvorů)</t>
  </si>
  <si>
    <t>MĚSTO UHERSKÝ BROD</t>
  </si>
  <si>
    <t>Masarykovo nám.100</t>
  </si>
  <si>
    <t>Uherský Brod</t>
  </si>
  <si>
    <t>68817</t>
  </si>
  <si>
    <t>00291463</t>
  </si>
  <si>
    <t>Stavba</t>
  </si>
  <si>
    <t>SO 01</t>
  </si>
  <si>
    <t>Obnova Panského domu č.p. 77</t>
  </si>
  <si>
    <t>003</t>
  </si>
  <si>
    <t>Obnova Panského domu - Západní fasáda - uznatelné náklady</t>
  </si>
  <si>
    <t>004</t>
  </si>
  <si>
    <t>Obnova panského domu - Jižní fasáda - uznatelné náklady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</si>
  <si>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</si>
  <si>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</si>
  <si>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</si>
  <si>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</si>
  <si>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</si>
  <si>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</si>
  <si>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</si>
  <si>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</si>
  <si>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</si>
  <si>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</si>
  <si>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</si>
  <si>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</si>
  <si>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</si>
  <si>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</si>
  <si>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</si>
  <si>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</si>
  <si>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</si>
  <si>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</si>
  <si>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</si>
  <si>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</si>
  <si>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</si>
  <si>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</si>
  <si>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772</t>
  </si>
  <si>
    <t>Kamenné  dlažby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</si>
  <si>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</si>
  <si>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</si>
  <si>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</si>
  <si>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</si>
  <si>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</si>
  <si>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</si>
  <si>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</si>
  <si>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</si>
  <si>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</si>
  <si>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</si>
  <si>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</si>
  <si>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</si>
  <si>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</si>
  <si>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</si>
  <si>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</si>
  <si>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</si>
  <si>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</si>
  <si>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</si>
  <si>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</si>
  <si>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</si>
  <si>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</si>
  <si>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</si>
  <si>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</si>
  <si>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</si>
  <si>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</si>
  <si>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</si>
  <si>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</si>
  <si>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</si>
  <si>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</si>
  <si>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</si>
  <si>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</si>
  <si>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6110103 PC</t>
  </si>
  <si>
    <t>Ochrana zdobných prvků interiérů,dlažeb,portálů _překrytí fólií,bedněním, tkaninou</t>
  </si>
  <si>
    <t>Vlastní</t>
  </si>
  <si>
    <t>Indiv</t>
  </si>
  <si>
    <t>POL1_</t>
  </si>
  <si>
    <t>601011172R00</t>
  </si>
  <si>
    <t>Omítka štuková vnější ručně tl. 3 mm</t>
  </si>
  <si>
    <t>m2</t>
  </si>
  <si>
    <t>RTS 18/ II</t>
  </si>
  <si>
    <t>POL1_1</t>
  </si>
  <si>
    <t>Omítka štuková vnější 023 b ručně tl. 3 mm,</t>
  </si>
  <si>
    <t>POP</t>
  </si>
  <si>
    <t xml:space="preserve">Povrchová úprava "A" : </t>
  </si>
  <si>
    <t>VV</t>
  </si>
  <si>
    <t xml:space="preserve">Pohled západní : </t>
  </si>
  <si>
    <t>61*9,4</t>
  </si>
  <si>
    <t>2,5*2,8+1,5*1,8+0,6*3,1</t>
  </si>
  <si>
    <t>ostění : (1,8*2+1,15)*0,20*28</t>
  </si>
  <si>
    <t>(2,75*2+2,4)*0,7+(3,6*2+2,4)*0,7</t>
  </si>
  <si>
    <t>římsy : 1,3*0,5*28</t>
  </si>
  <si>
    <t>(2,75*2+2,4)*1,3*0,8</t>
  </si>
  <si>
    <t>(3,6*2+2,4)*1,3*0,8</t>
  </si>
  <si>
    <t>61*0,5</t>
  </si>
  <si>
    <t>sloupy : 8,9*0,15*2*9</t>
  </si>
  <si>
    <t>řezopohled západní : 6,5*2,3+5,6*4,8</t>
  </si>
  <si>
    <t>římsa : 5,6*0,5</t>
  </si>
  <si>
    <t>odpočty : -(1,15*1,8)*28</t>
  </si>
  <si>
    <t>Mezisoučet</t>
  </si>
  <si>
    <t>602013124RT3</t>
  </si>
  <si>
    <t>Omítka sanační vyrovnávací ručně, tloušťka vrstvy 15 mm</t>
  </si>
  <si>
    <t>RTS 15/ I</t>
  </si>
  <si>
    <t xml:space="preserve">úprava "b" : </t>
  </si>
  <si>
    <t>pohled západní : 61*(2,3+0,6)/2+6,5*1,3*1,1</t>
  </si>
  <si>
    <t>602021114RT1</t>
  </si>
  <si>
    <t>Omítka sanační soklová, ručně, tloušťka vrstvy 20 mm</t>
  </si>
  <si>
    <t>620991121R00</t>
  </si>
  <si>
    <t>Zakrývání výplní vnějších otvorů z lešení</t>
  </si>
  <si>
    <t>Pohled západní : (1,15*1,8)*28</t>
  </si>
  <si>
    <t>622323041R00</t>
  </si>
  <si>
    <t>Penetrace podkladu</t>
  </si>
  <si>
    <t>Položka pořadí 2 : 701,41000</t>
  </si>
  <si>
    <t>622422321R00</t>
  </si>
  <si>
    <t>Oprava vnějších omítek vápen. štuk. II, do 30 %</t>
  </si>
  <si>
    <t xml:space="preserve">Povrchová úprava "a" : </t>
  </si>
  <si>
    <t>Odpočet_přenos množství z položky sanací vnější : -97,745</t>
  </si>
  <si>
    <t>622471318RS8</t>
  </si>
  <si>
    <t>Nátěr nebo nástřik stěn vnějších, složitost 3 - 4, hmota silikátová barevná skupina II</t>
  </si>
  <si>
    <t>Nátěr nebo nástřik stěn vnějších, složitost 3 - 4, hmota silikátová Keim barevná skupina II</t>
  </si>
  <si>
    <t>Položka pořadí 6 : 701,41000</t>
  </si>
  <si>
    <t>622904115R00</t>
  </si>
  <si>
    <t>Očištění fasád tlakovou vodou složitost 3 - 5</t>
  </si>
  <si>
    <t>Položka pořadí 7 : 603,66500</t>
  </si>
  <si>
    <t>622904121R00</t>
  </si>
  <si>
    <t>Ruční čištění ocelovým kartáčem</t>
  </si>
  <si>
    <t>Ruční čištění ocelovým kartáčem,</t>
  </si>
  <si>
    <t>6200103 PC</t>
  </si>
  <si>
    <t>Repliky hlavic na sloupech fasády, výroba+montáž</t>
  </si>
  <si>
    <t>kus</t>
  </si>
  <si>
    <t>Doplnění hlavice 2 ks (štuková omítka dle stávající hlavice) : 2</t>
  </si>
  <si>
    <t xml:space="preserve">dle přílohy k výkresu č. 17/C : </t>
  </si>
  <si>
    <t>6200104 PC</t>
  </si>
  <si>
    <t>Demontáž a zpětná montáž desky zakladatele obj.</t>
  </si>
  <si>
    <t>kpl</t>
  </si>
  <si>
    <t>6200105 PC</t>
  </si>
  <si>
    <t>Vyspravení povrchu po demonáži stáv.oplechování, vysutých říms a parapetů</t>
  </si>
  <si>
    <t>941941031R00</t>
  </si>
  <si>
    <t>Montáž lešení leh.řad.s podlahami,š.do 1 m, H 10 m</t>
  </si>
  <si>
    <t>Pohled západní : 720</t>
  </si>
  <si>
    <t>941941831R00</t>
  </si>
  <si>
    <t>Demontáž lešení leh.řad.s podlahami,š.1 m, H 10 m</t>
  </si>
  <si>
    <t>944944011R00</t>
  </si>
  <si>
    <t>Montáž ochranné sítě z umělých vláken</t>
  </si>
  <si>
    <t>944944081R00</t>
  </si>
  <si>
    <t>Demontáž ochranné sítě z umělých vláken</t>
  </si>
  <si>
    <t>944945012R00</t>
  </si>
  <si>
    <t>Montáž záchytné stříšky H 4,5 m, šířky do 2 m</t>
  </si>
  <si>
    <t>m</t>
  </si>
  <si>
    <t>944945812R00</t>
  </si>
  <si>
    <t>Demontáž záchytné stříšky H 4,5 m, šířky do 2 m</t>
  </si>
  <si>
    <t>978015291R00</t>
  </si>
  <si>
    <t>Otlučení omítek vnějších MVC v složit.1-4 do 100 %</t>
  </si>
  <si>
    <t>999281108R00</t>
  </si>
  <si>
    <t>Přesun hmot pro opravy a údržbu do výšky 12 m</t>
  </si>
  <si>
    <t>t</t>
  </si>
  <si>
    <t>POL7_</t>
  </si>
  <si>
    <t>764510260R00</t>
  </si>
  <si>
    <t>6/K Oplechování parapetů včetně rohů z Cu, rš 400 mm</t>
  </si>
  <si>
    <t>Oplechování okenního parapetu, Cu plech tl. 0,6 mm : 16*1,2</t>
  </si>
  <si>
    <t>764510270R00</t>
  </si>
  <si>
    <t>1/K Oplechování parapetů včetně rohů z Cu, rš 500 mm</t>
  </si>
  <si>
    <t xml:space="preserve">Oplechování okenního parapetu, Cu plech tl. 0,6 mm : </t>
  </si>
  <si>
    <t>12*1,2</t>
  </si>
  <si>
    <t>764521260R00</t>
  </si>
  <si>
    <t>2/K Oplechování nadokeních říms z Cu plechu, rš 400 mm</t>
  </si>
  <si>
    <t>pro 3/T+41/T : (12+16)*1,3</t>
  </si>
  <si>
    <t>764521270R00</t>
  </si>
  <si>
    <t>3/K Oplechování říms vstupních vrat z Cu plechu, rš 500 mm</t>
  </si>
  <si>
    <t>Pro 5/T a 17/T : 2*4,8</t>
  </si>
  <si>
    <t>764554202R00</t>
  </si>
  <si>
    <t>14/K Odpadní trouby z Cu plechu, kruhové, D 100 mm</t>
  </si>
  <si>
    <t xml:space="preserve">Odpadní potrubí kruhového průřezu d = 100 mm : </t>
  </si>
  <si>
    <t xml:space="preserve">Měděný plech tl. 0,6 mm : </t>
  </si>
  <si>
    <t>svody 3ks * 8,2 : 8,2*3</t>
  </si>
  <si>
    <t>764410850R00</t>
  </si>
  <si>
    <t>Demontáž oplechování parapetů,rš od 100 do 330 mm</t>
  </si>
  <si>
    <t>POL1_7</t>
  </si>
  <si>
    <t>K1+K6 : 19,2+14,4</t>
  </si>
  <si>
    <t>764454801R00</t>
  </si>
  <si>
    <t>Demontáž odpadních trub kruhových,D 75 a 100 mm</t>
  </si>
  <si>
    <t>8,2*3</t>
  </si>
  <si>
    <t>764259211R01</t>
  </si>
  <si>
    <t>18/K Kotlík oválný z Cu plechu pro odpadní trouby trouby, D do 150 mm</t>
  </si>
  <si>
    <t>764554292R02</t>
  </si>
  <si>
    <t>19/K Montáž zděře Cu kruhové vč. zděře DN100</t>
  </si>
  <si>
    <t>na 1 svod při výšce 8,2 po 2m + do celku : (8,2/2)*3+(0,7)</t>
  </si>
  <si>
    <t>764554293R02</t>
  </si>
  <si>
    <t>20/K Montáž kolena Cu kruhového vč. kolena, DN 100</t>
  </si>
  <si>
    <t>998764102R00</t>
  </si>
  <si>
    <t>Přesun hmot pro klempířské konstr., výšky do 12 m</t>
  </si>
  <si>
    <t>7660105 PC</t>
  </si>
  <si>
    <t>2/T Dveře venkovní rozm.1000x1400mm</t>
  </si>
  <si>
    <t xml:space="preserve">Stávající dveře venkovní dřevěné otevíravé dvoukřídlové masivní - kompletní repase                                                                                         : </t>
  </si>
  <si>
    <t xml:space="preserve">opálit stávající nátěry, vyspravit truhlářsky, opravit nebo vyměnit kování - závěsy, kliky se štíty, nový zámek vložkový : </t>
  </si>
  <si>
    <t xml:space="preserve">2x nátěr lazurovacím lakem dle původního provedení - dub : </t>
  </si>
  <si>
    <t>1</t>
  </si>
  <si>
    <t>7660106 PC</t>
  </si>
  <si>
    <t>3/T Okno rozm.1150x1800mm</t>
  </si>
  <si>
    <t xml:space="preserve">Stávající okno dvojité čtyřkřídlové - kompletní repase : </t>
  </si>
  <si>
    <t xml:space="preserve">opálit stávající nátěry, vyspravit truhlářsky, opravit nebo vyměnit kování - závěsy, kliky se štíty. Opravit zasklení - tmelení. : </t>
  </si>
  <si>
    <t xml:space="preserve">Dřevěné součásti vytmelit a vybrousit pod nátěry.  : </t>
  </si>
  <si>
    <t xml:space="preserve">2x nátěr lazurovacím lakem vnitřní - bílá, venkovní - vínová dle. stáv. provedení : </t>
  </si>
  <si>
    <t>12</t>
  </si>
  <si>
    <t>7660107 PC</t>
  </si>
  <si>
    <t>5/T Vrata rozm.stáv.otvoru 2400x2750mm</t>
  </si>
  <si>
    <t xml:space="preserve">Stávající vrata venkovní dřevěná otevíravá dvoukřídlové masivní - kompletní repase : </t>
  </si>
  <si>
    <t>7660119 PC</t>
  </si>
  <si>
    <t>17/T Vrata venkovní rozm.stáv.otvoru 2400x3600mm</t>
  </si>
  <si>
    <t>7660143 PC</t>
  </si>
  <si>
    <t>41/T Okno rozm.1150x1750mm</t>
  </si>
  <si>
    <t xml:space="preserve">2x nátěr lazurovacím lakem vnitřní - bílá, venkovní - vínová dle stáv.provedení : </t>
  </si>
  <si>
    <t>16</t>
  </si>
  <si>
    <t>998766202R00</t>
  </si>
  <si>
    <t>Přesun hmot pro truhlářské konstr., výšky do 12 m</t>
  </si>
  <si>
    <t>7670117 PC</t>
  </si>
  <si>
    <t>8/Z Mříž 1150/1800 mm</t>
  </si>
  <si>
    <t xml:space="preserve">Stávající kovová mříž z ocelových profilů vnitřní dvoukřídlová otvíravá, vsazená v ostění okna,.  : </t>
  </si>
  <si>
    <t xml:space="preserve">Podrobný popis viz.výpis zámečnických výrobků : </t>
  </si>
  <si>
    <t>10</t>
  </si>
  <si>
    <t>998767202R00</t>
  </si>
  <si>
    <t>Přesun hmot pro zámečnické konstr., výšky do 12 m</t>
  </si>
  <si>
    <t>998772201R00</t>
  </si>
  <si>
    <t>Přesun hmot pro dlažby z kamene, výšky do 6 m</t>
  </si>
  <si>
    <t>POL1_5</t>
  </si>
  <si>
    <t>7720113 PC</t>
  </si>
  <si>
    <t>9/Km - Venkovní portál</t>
  </si>
  <si>
    <t xml:space="preserve">Nový kamenný portál pro dveře. Materiál - pískovec : </t>
  </si>
  <si>
    <t xml:space="preserve">Provedení - dle stávajícího kamenného portálu u dveří 2/T : </t>
  </si>
  <si>
    <t>979087112R00</t>
  </si>
  <si>
    <t>Nakládání suti na dopravní prostředky - mosty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</si>
  <si>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</si>
  <si>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</si>
  <si>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</si>
  <si>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</si>
  <si>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</si>
  <si>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</si>
  <si>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</si>
  <si>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</si>
  <si>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</si>
  <si>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</si>
  <si>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</si>
  <si>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</si>
  <si>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</si>
  <si>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</si>
  <si>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</si>
  <si>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</si>
  <si>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POL99_8</t>
  </si>
  <si>
    <t>005121030R</t>
  </si>
  <si>
    <t>Odstranění zařízení staveniště</t>
  </si>
  <si>
    <t>SUM</t>
  </si>
  <si>
    <t>Poznámky uchazeče k zadání</t>
  </si>
  <si>
    <t>POPUZIV</t>
  </si>
  <si>
    <t>END</t>
  </si>
  <si>
    <t>317235811R00</t>
  </si>
  <si>
    <t>Doplnění zdiva hlavních a kordonových říms cihlami</t>
  </si>
  <si>
    <t>m3</t>
  </si>
  <si>
    <t>Kalkul</t>
  </si>
  <si>
    <t>Římsa : 0,3</t>
  </si>
  <si>
    <t>622423222R00</t>
  </si>
  <si>
    <t>Oprava vněj. omítek III,do20%, štuk na 100% plochy</t>
  </si>
  <si>
    <t>Nátěr nebo nástřik stěn vnějších, složitost 3 - 4, hmota silikátová barevná</t>
  </si>
  <si>
    <t>943943221R00</t>
  </si>
  <si>
    <t>Montáž lešení prostorové lehké, do 200kg, H 10 m</t>
  </si>
  <si>
    <t>3*2*8</t>
  </si>
  <si>
    <t>943943292R00</t>
  </si>
  <si>
    <t>Příplatek za každý měsíc použití k pol..3221, 3222</t>
  </si>
  <si>
    <t>943943821R00</t>
  </si>
  <si>
    <t>Demontáž lešení, prostor. lehké, 200 kPa, H 10 m</t>
  </si>
  <si>
    <t>Položka pořadí 5 : 48,00000</t>
  </si>
  <si>
    <t>978015361R00</t>
  </si>
  <si>
    <t>Otlučení omítek vnějších MVC v složit.5-7 do 50 %</t>
  </si>
  <si>
    <t>Římsa Jižní : 0,4*15</t>
  </si>
  <si>
    <t>978015391R00</t>
  </si>
  <si>
    <t>Otlučení omítek vnějších MVC v složit.5-7 do 100 %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</si>
</sst>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206" t="s">
        <v>4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6" t="s">
        <v>24</v>
      </c>
      <c r="C2" s="77"/>
      <c r="D2" s="78" t="s">
        <v>43</v>
      </c>
      <c r="E2" s="215" t="s">
        <v>44</v>
      </c>
      <c r="F2" s="216"/>
      <c r="G2" s="216"/>
      <c r="H2" s="216"/>
      <c r="I2" s="216"/>
      <c r="J2" s="217"/>
      <c r="O2" s="2"/>
    </row>
    <row r="3" spans="1:15" ht="27" hidden="1" customHeight="1" x14ac:dyDescent="0.2">
      <c r="A3" s="3"/>
      <c r="B3" s="79"/>
      <c r="C3" s="77"/>
      <c r="D3" s="80"/>
      <c r="E3" s="218"/>
      <c r="F3" s="219"/>
      <c r="G3" s="219"/>
      <c r="H3" s="219"/>
      <c r="I3" s="219"/>
      <c r="J3" s="220"/>
    </row>
    <row r="4" spans="1:15" ht="23.25" customHeight="1" x14ac:dyDescent="0.2">
      <c r="A4" s="3"/>
      <c r="B4" s="81"/>
      <c r="C4" s="82"/>
      <c r="D4" s="83"/>
      <c r="E4" s="228"/>
      <c r="F4" s="228"/>
      <c r="G4" s="228"/>
      <c r="H4" s="228"/>
      <c r="I4" s="228"/>
      <c r="J4" s="229"/>
    </row>
    <row r="5" spans="1:15" ht="24" customHeight="1" x14ac:dyDescent="0.2">
      <c r="A5" s="3"/>
      <c r="B5" s="44" t="s">
        <v>23</v>
      </c>
      <c r="C5" s="4"/>
      <c r="D5" s="84" t="s">
        <v>45</v>
      </c>
      <c r="E5" s="24"/>
      <c r="F5" s="24"/>
      <c r="G5" s="24"/>
      <c r="H5" s="26" t="s">
        <v>42</v>
      </c>
      <c r="I5" s="84" t="s">
        <v>49</v>
      </c>
      <c r="J5" s="10"/>
    </row>
    <row r="6" spans="1:15" ht="15.75" customHeight="1" x14ac:dyDescent="0.2">
      <c r="A6" s="3"/>
      <c r="B6" s="38"/>
      <c r="C6" s="24"/>
      <c r="D6" s="84" t="s">
        <v>46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9"/>
      <c r="C7" s="25"/>
      <c r="D7" s="86" t="s">
        <v>48</v>
      </c>
      <c r="E7" s="85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222"/>
      <c r="E11" s="222"/>
      <c r="F11" s="222"/>
      <c r="G11" s="222"/>
      <c r="H11" s="26" t="s">
        <v>42</v>
      </c>
      <c r="I11" s="88"/>
      <c r="J11" s="10"/>
    </row>
    <row r="12" spans="1:15" ht="15.75" customHeight="1" x14ac:dyDescent="0.2">
      <c r="A12" s="3"/>
      <c r="B12" s="38"/>
      <c r="C12" s="24"/>
      <c r="D12" s="227"/>
      <c r="E12" s="227"/>
      <c r="F12" s="227"/>
      <c r="G12" s="227"/>
      <c r="H12" s="26" t="s">
        <v>36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30"/>
      <c r="F13" s="231"/>
      <c r="G13" s="231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221"/>
      <c r="F15" s="221"/>
      <c r="G15" s="223"/>
      <c r="H15" s="223"/>
      <c r="I15" s="223" t="s">
        <v>31</v>
      </c>
      <c r="J15" s="224"/>
    </row>
    <row r="16" spans="1:15" ht="23.25" customHeight="1" x14ac:dyDescent="0.2">
      <c r="A16" s="140" t="s">
        <v>26</v>
      </c>
      <c r="B16" s="54" t="s">
        <v>26</v>
      </c>
      <c r="C16" s="55"/>
      <c r="D16" s="56"/>
      <c r="E16" s="212"/>
      <c r="F16" s="213"/>
      <c r="G16" s="212"/>
      <c r="H16" s="213"/>
      <c r="I16" s="212">
        <f>SUMIF(F50:F61,A16,I50:I61)+SUMIF(F50:F61,"PSU",I50:I61)</f>
        <v>0</v>
      </c>
      <c r="J16" s="214"/>
    </row>
    <row r="17" spans="1:10" ht="23.25" customHeight="1" x14ac:dyDescent="0.2">
      <c r="A17" s="140" t="s">
        <v>27</v>
      </c>
      <c r="B17" s="54" t="s">
        <v>27</v>
      </c>
      <c r="C17" s="55"/>
      <c r="D17" s="56"/>
      <c r="E17" s="212"/>
      <c r="F17" s="213"/>
      <c r="G17" s="212"/>
      <c r="H17" s="213"/>
      <c r="I17" s="212">
        <f>SUMIF(F50:F61,A17,I50:I61)</f>
        <v>0</v>
      </c>
      <c r="J17" s="214"/>
    </row>
    <row r="18" spans="1:10" ht="23.25" customHeight="1" x14ac:dyDescent="0.2">
      <c r="A18" s="140" t="s">
        <v>28</v>
      </c>
      <c r="B18" s="54" t="s">
        <v>28</v>
      </c>
      <c r="C18" s="55"/>
      <c r="D18" s="56"/>
      <c r="E18" s="212"/>
      <c r="F18" s="213"/>
      <c r="G18" s="212"/>
      <c r="H18" s="213"/>
      <c r="I18" s="212">
        <f>SUMIF(F50:F61,A18,I50:I61)</f>
        <v>0</v>
      </c>
      <c r="J18" s="214"/>
    </row>
    <row r="19" spans="1:10" ht="23.25" customHeight="1" x14ac:dyDescent="0.2">
      <c r="A19" s="140" t="s">
        <v>84</v>
      </c>
      <c r="B19" s="54" t="s">
        <v>29</v>
      </c>
      <c r="C19" s="55"/>
      <c r="D19" s="56"/>
      <c r="E19" s="212"/>
      <c r="F19" s="213"/>
      <c r="G19" s="212"/>
      <c r="H19" s="213"/>
      <c r="I19" s="212">
        <f>SUMIF(F50:F61,A19,I50:I61)</f>
        <v>0</v>
      </c>
      <c r="J19" s="214"/>
    </row>
    <row r="20" spans="1:10" ht="23.25" customHeight="1" x14ac:dyDescent="0.2">
      <c r="A20" s="140" t="s">
        <v>85</v>
      </c>
      <c r="B20" s="54" t="s">
        <v>30</v>
      </c>
      <c r="C20" s="55"/>
      <c r="D20" s="56"/>
      <c r="E20" s="212"/>
      <c r="F20" s="213"/>
      <c r="G20" s="212"/>
      <c r="H20" s="213"/>
      <c r="I20" s="212">
        <f>SUMIF(F50:F61,A20,I50:I61)</f>
        <v>0</v>
      </c>
      <c r="J20" s="214"/>
    </row>
    <row r="21" spans="1:10" ht="23.25" customHeight="1" x14ac:dyDescent="0.2">
      <c r="A21" s="3"/>
      <c r="B21" s="71" t="s">
        <v>31</v>
      </c>
      <c r="C21" s="72"/>
      <c r="D21" s="73"/>
      <c r="E21" s="225"/>
      <c r="F21" s="226"/>
      <c r="G21" s="225"/>
      <c r="H21" s="226"/>
      <c r="I21" s="225">
        <f>SUM(I16:J20)</f>
        <v>0</v>
      </c>
      <c r="J21" s="237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235">
        <f>ZakladDPHSniVypocet</f>
        <v>0</v>
      </c>
      <c r="H23" s="236"/>
      <c r="I23" s="236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233">
        <f>IF(A24&gt;50, ROUNDUP(A23, 0), ROUNDDOWN(A23, 0))</f>
        <v>0</v>
      </c>
      <c r="H24" s="234"/>
      <c r="I24" s="234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235">
        <f>ZakladDPHZaklVypocet</f>
        <v>0</v>
      </c>
      <c r="H25" s="236"/>
      <c r="I25" s="236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09">
        <f>IF(A26&gt;50, ROUNDUP(A25, 0), ROUNDDOWN(A25, 0))</f>
        <v>0</v>
      </c>
      <c r="H26" s="210"/>
      <c r="I26" s="210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60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39">
        <f>ZakladDPHSniVypocet+ZakladDPHZaklVypocet</f>
        <v>0</v>
      </c>
      <c r="H28" s="239"/>
      <c r="I28" s="239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38">
        <f>IF(A29&gt;50, ROUNDUP(A27, 0), ROUNDDOWN(A27, 0))</f>
        <v>0</v>
      </c>
      <c r="H29" s="238"/>
      <c r="I29" s="238"/>
      <c r="J29" s="123" t="s">
        <v>58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43454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0"/>
      <c r="E34" s="241"/>
      <c r="F34" s="29"/>
      <c r="G34" s="240"/>
      <c r="H34" s="241"/>
      <c r="I34" s="241"/>
      <c r="J34" s="35"/>
    </row>
    <row r="35" spans="1:10" ht="12.75" customHeight="1" x14ac:dyDescent="0.2">
      <c r="A35" s="3"/>
      <c r="B35" s="3"/>
      <c r="C35" s="4"/>
      <c r="D35" s="232" t="s">
        <v>2</v>
      </c>
      <c r="E35" s="232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50</v>
      </c>
      <c r="C39" s="199"/>
      <c r="D39" s="200"/>
      <c r="E39" s="200"/>
      <c r="F39" s="104">
        <f>'SO 01 003 Pol'!AE160+'SO 01 004 Pol'!AE35</f>
        <v>0</v>
      </c>
      <c r="G39" s="105">
        <f>'SO 01 003 Pol'!AF160+'SO 01 004 Pol'!AF35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51</v>
      </c>
      <c r="C40" s="201" t="s">
        <v>52</v>
      </c>
      <c r="D40" s="202"/>
      <c r="E40" s="202"/>
      <c r="F40" s="109">
        <f>'SO 01 003 Pol'!AE160+'SO 01 004 Pol'!AE35</f>
        <v>0</v>
      </c>
      <c r="G40" s="110">
        <f>'SO 01 003 Pol'!AF160+'SO 01 004 Pol'!AF35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53</v>
      </c>
      <c r="C41" s="199" t="s">
        <v>54</v>
      </c>
      <c r="D41" s="200"/>
      <c r="E41" s="200"/>
      <c r="F41" s="113">
        <f>'SO 01 003 Pol'!AE160</f>
        <v>0</v>
      </c>
      <c r="G41" s="106">
        <f>'SO 01 003 Pol'!AF160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55</v>
      </c>
      <c r="C42" s="199" t="s">
        <v>56</v>
      </c>
      <c r="D42" s="200"/>
      <c r="E42" s="200"/>
      <c r="F42" s="113">
        <f>'SO 01 004 Pol'!AE35</f>
        <v>0</v>
      </c>
      <c r="G42" s="106">
        <f>'SO 01 004 Pol'!AF35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/>
      <c r="B43" s="203" t="s">
        <v>57</v>
      </c>
      <c r="C43" s="204"/>
      <c r="D43" s="204"/>
      <c r="E43" s="205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4" t="s">
        <v>59</v>
      </c>
    </row>
    <row r="49" spans="1:10" ht="25.5" customHeight="1" x14ac:dyDescent="0.2">
      <c r="A49" s="125"/>
      <c r="B49" s="128" t="s">
        <v>18</v>
      </c>
      <c r="C49" s="128" t="s">
        <v>6</v>
      </c>
      <c r="D49" s="129"/>
      <c r="E49" s="129"/>
      <c r="F49" s="130" t="s">
        <v>60</v>
      </c>
      <c r="G49" s="130"/>
      <c r="H49" s="130"/>
      <c r="I49" s="130" t="s">
        <v>31</v>
      </c>
      <c r="J49" s="130" t="s">
        <v>0</v>
      </c>
    </row>
    <row r="50" spans="1:10" ht="25.5" customHeight="1" x14ac:dyDescent="0.2">
      <c r="A50" s="126"/>
      <c r="B50" s="131" t="s">
        <v>61</v>
      </c>
      <c r="C50" s="197" t="s">
        <v>62</v>
      </c>
      <c r="D50" s="198"/>
      <c r="E50" s="198"/>
      <c r="F50" s="136" t="s">
        <v>26</v>
      </c>
      <c r="G50" s="137"/>
      <c r="H50" s="137"/>
      <c r="I50" s="137">
        <f>'SO 01 004 Pol'!G8</f>
        <v>0</v>
      </c>
      <c r="J50" s="134" t="str">
        <f>IF(I62=0,"",I50/I62*100)</f>
        <v/>
      </c>
    </row>
    <row r="51" spans="1:10" ht="25.5" customHeight="1" x14ac:dyDescent="0.2">
      <c r="A51" s="126"/>
      <c r="B51" s="131" t="s">
        <v>63</v>
      </c>
      <c r="C51" s="197" t="s">
        <v>64</v>
      </c>
      <c r="D51" s="198"/>
      <c r="E51" s="198"/>
      <c r="F51" s="136" t="s">
        <v>26</v>
      </c>
      <c r="G51" s="137"/>
      <c r="H51" s="137"/>
      <c r="I51" s="137">
        <f>'SO 01 003 Pol'!G8</f>
        <v>0</v>
      </c>
      <c r="J51" s="134" t="str">
        <f>IF(I62=0,"",I51/I62*100)</f>
        <v/>
      </c>
    </row>
    <row r="52" spans="1:10" ht="25.5" customHeight="1" x14ac:dyDescent="0.2">
      <c r="A52" s="126"/>
      <c r="B52" s="131" t="s">
        <v>65</v>
      </c>
      <c r="C52" s="197" t="s">
        <v>66</v>
      </c>
      <c r="D52" s="198"/>
      <c r="E52" s="198"/>
      <c r="F52" s="136" t="s">
        <v>26</v>
      </c>
      <c r="G52" s="137"/>
      <c r="H52" s="137"/>
      <c r="I52" s="137">
        <f>'SO 01 003 Pol'!G10+'SO 01 004 Pol'!G11</f>
        <v>0</v>
      </c>
      <c r="J52" s="134" t="str">
        <f>IF(I62=0,"",I52/I62*100)</f>
        <v/>
      </c>
    </row>
    <row r="53" spans="1:10" ht="25.5" customHeight="1" x14ac:dyDescent="0.2">
      <c r="A53" s="126"/>
      <c r="B53" s="131" t="s">
        <v>67</v>
      </c>
      <c r="C53" s="197" t="s">
        <v>68</v>
      </c>
      <c r="D53" s="198"/>
      <c r="E53" s="198"/>
      <c r="F53" s="136" t="s">
        <v>26</v>
      </c>
      <c r="G53" s="137"/>
      <c r="H53" s="137"/>
      <c r="I53" s="137">
        <f>'SO 01 003 Pol'!G68+'SO 01 004 Pol'!G15</f>
        <v>0</v>
      </c>
      <c r="J53" s="134" t="str">
        <f>IF(I62=0,"",I53/I62*100)</f>
        <v/>
      </c>
    </row>
    <row r="54" spans="1:10" ht="25.5" customHeight="1" x14ac:dyDescent="0.2">
      <c r="A54" s="126"/>
      <c r="B54" s="131" t="s">
        <v>69</v>
      </c>
      <c r="C54" s="197" t="s">
        <v>70</v>
      </c>
      <c r="D54" s="198"/>
      <c r="E54" s="198"/>
      <c r="F54" s="136" t="s">
        <v>26</v>
      </c>
      <c r="G54" s="137"/>
      <c r="H54" s="137"/>
      <c r="I54" s="137">
        <f>'SO 01 003 Pol'!G78+'SO 01 004 Pol'!G21</f>
        <v>0</v>
      </c>
      <c r="J54" s="134" t="str">
        <f>IF(I62=0,"",I54/I62*100)</f>
        <v/>
      </c>
    </row>
    <row r="55" spans="1:10" ht="25.5" customHeight="1" x14ac:dyDescent="0.2">
      <c r="A55" s="126"/>
      <c r="B55" s="131" t="s">
        <v>71</v>
      </c>
      <c r="C55" s="197" t="s">
        <v>72</v>
      </c>
      <c r="D55" s="198"/>
      <c r="E55" s="198"/>
      <c r="F55" s="136" t="s">
        <v>26</v>
      </c>
      <c r="G55" s="137"/>
      <c r="H55" s="137"/>
      <c r="I55" s="137">
        <f>'SO 01 003 Pol'!G82+'SO 01 004 Pol'!G25</f>
        <v>0</v>
      </c>
      <c r="J55" s="134" t="str">
        <f>IF(I62=0,"",I55/I62*100)</f>
        <v/>
      </c>
    </row>
    <row r="56" spans="1:10" ht="25.5" customHeight="1" x14ac:dyDescent="0.2">
      <c r="A56" s="126"/>
      <c r="B56" s="131" t="s">
        <v>73</v>
      </c>
      <c r="C56" s="197" t="s">
        <v>74</v>
      </c>
      <c r="D56" s="198"/>
      <c r="E56" s="198"/>
      <c r="F56" s="136" t="s">
        <v>27</v>
      </c>
      <c r="G56" s="137"/>
      <c r="H56" s="137"/>
      <c r="I56" s="137">
        <f>'SO 01 003 Pol'!G84</f>
        <v>0</v>
      </c>
      <c r="J56" s="134" t="str">
        <f>IF(I62=0,"",I56/I62*100)</f>
        <v/>
      </c>
    </row>
    <row r="57" spans="1:10" ht="25.5" customHeight="1" x14ac:dyDescent="0.2">
      <c r="A57" s="126"/>
      <c r="B57" s="131" t="s">
        <v>75</v>
      </c>
      <c r="C57" s="197" t="s">
        <v>76</v>
      </c>
      <c r="D57" s="198"/>
      <c r="E57" s="198"/>
      <c r="F57" s="136" t="s">
        <v>27</v>
      </c>
      <c r="G57" s="137"/>
      <c r="H57" s="137"/>
      <c r="I57" s="137">
        <f>'SO 01 003 Pol'!G107</f>
        <v>0</v>
      </c>
      <c r="J57" s="134" t="str">
        <f>IF(I62=0,"",I57/I62*100)</f>
        <v/>
      </c>
    </row>
    <row r="58" spans="1:10" ht="25.5" customHeight="1" x14ac:dyDescent="0.2">
      <c r="A58" s="126"/>
      <c r="B58" s="131" t="s">
        <v>77</v>
      </c>
      <c r="C58" s="197" t="s">
        <v>78</v>
      </c>
      <c r="D58" s="198"/>
      <c r="E58" s="198"/>
      <c r="F58" s="136" t="s">
        <v>27</v>
      </c>
      <c r="G58" s="137"/>
      <c r="H58" s="137"/>
      <c r="I58" s="137">
        <f>'SO 01 003 Pol'!G136</f>
        <v>0</v>
      </c>
      <c r="J58" s="134" t="str">
        <f>IF(I62=0,"",I58/I62*100)</f>
        <v/>
      </c>
    </row>
    <row r="59" spans="1:10" ht="25.5" customHeight="1" x14ac:dyDescent="0.2">
      <c r="A59" s="126"/>
      <c r="B59" s="131" t="s">
        <v>79</v>
      </c>
      <c r="C59" s="197" t="s">
        <v>80</v>
      </c>
      <c r="D59" s="198"/>
      <c r="E59" s="198"/>
      <c r="F59" s="136" t="s">
        <v>27</v>
      </c>
      <c r="G59" s="137"/>
      <c r="H59" s="137"/>
      <c r="I59" s="137">
        <f>'SO 01 003 Pol'!G142</f>
        <v>0</v>
      </c>
      <c r="J59" s="134" t="str">
        <f>IF(I62=0,"",I59/I62*100)</f>
        <v/>
      </c>
    </row>
    <row r="60" spans="1:10" ht="25.5" customHeight="1" x14ac:dyDescent="0.2">
      <c r="A60" s="126"/>
      <c r="B60" s="131" t="s">
        <v>81</v>
      </c>
      <c r="C60" s="197" t="s">
        <v>82</v>
      </c>
      <c r="D60" s="198"/>
      <c r="E60" s="198"/>
      <c r="F60" s="136" t="s">
        <v>83</v>
      </c>
      <c r="G60" s="137"/>
      <c r="H60" s="137"/>
      <c r="I60" s="137">
        <f>'SO 01 003 Pol'!G148+'SO 01 004 Pol'!G27</f>
        <v>0</v>
      </c>
      <c r="J60" s="134" t="str">
        <f>IF(I62=0,"",I60/I62*100)</f>
        <v/>
      </c>
    </row>
    <row r="61" spans="1:10" ht="25.5" customHeight="1" x14ac:dyDescent="0.2">
      <c r="A61" s="126"/>
      <c r="B61" s="131" t="s">
        <v>84</v>
      </c>
      <c r="C61" s="197" t="s">
        <v>29</v>
      </c>
      <c r="D61" s="198"/>
      <c r="E61" s="198"/>
      <c r="F61" s="136" t="s">
        <v>84</v>
      </c>
      <c r="G61" s="137"/>
      <c r="H61" s="137"/>
      <c r="I61" s="137">
        <f>'SO 01 003 Pol'!G156</f>
        <v>0</v>
      </c>
      <c r="J61" s="134" t="str">
        <f>IF(I62=0,"",I61/I62*100)</f>
        <v/>
      </c>
    </row>
    <row r="62" spans="1:10" ht="25.5" customHeight="1" x14ac:dyDescent="0.2">
      <c r="A62" s="127"/>
      <c r="B62" s="132" t="s">
        <v>1</v>
      </c>
      <c r="C62" s="132"/>
      <c r="D62" s="133"/>
      <c r="E62" s="133"/>
      <c r="F62" s="138"/>
      <c r="G62" s="139"/>
      <c r="H62" s="139"/>
      <c r="I62" s="139">
        <f>SUM(I50:I61)</f>
        <v>0</v>
      </c>
      <c r="J62" s="135">
        <f>SUM(J50:J61)</f>
        <v>0</v>
      </c>
    </row>
    <row r="63" spans="1:10" x14ac:dyDescent="0.2">
      <c r="F63" s="91"/>
      <c r="G63" s="90"/>
      <c r="H63" s="91"/>
      <c r="I63" s="90"/>
      <c r="J63" s="92"/>
    </row>
    <row r="64" spans="1:10" x14ac:dyDescent="0.2">
      <c r="F64" s="91"/>
      <c r="G64" s="90"/>
      <c r="H64" s="91"/>
      <c r="I64" s="90"/>
      <c r="J64" s="92"/>
    </row>
    <row r="65" spans="6:10" x14ac:dyDescent="0.2">
      <c r="F65" s="91"/>
      <c r="G65" s="90"/>
      <c r="H65" s="91"/>
      <c r="I65" s="90"/>
      <c r="J65" s="92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5" t="s">
        <v>8</v>
      </c>
      <c r="B2" s="74"/>
      <c r="C2" s="244"/>
      <c r="D2" s="244"/>
      <c r="E2" s="244"/>
      <c r="F2" s="244"/>
      <c r="G2" s="245"/>
    </row>
    <row r="3" spans="1:7" ht="24.95" customHeight="1" x14ac:dyDescent="0.2">
      <c r="A3" s="75" t="s">
        <v>9</v>
      </c>
      <c r="B3" s="74"/>
      <c r="C3" s="244"/>
      <c r="D3" s="244"/>
      <c r="E3" s="244"/>
      <c r="F3" s="244"/>
      <c r="G3" s="245"/>
    </row>
    <row r="4" spans="1:7" ht="24.95" customHeight="1" x14ac:dyDescent="0.2">
      <c r="A4" s="75" t="s">
        <v>10</v>
      </c>
      <c r="B4" s="74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60" zoomScaleNormal="160" workbookViewId="0">
      <pane ySplit="7" topLeftCell="A8" activePane="bottomLeft" state="frozen"/>
      <selection pane="bottomLeft" activeCell="C23" sqref="C23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86</v>
      </c>
    </row>
    <row r="2" spans="1:60" ht="24.95" customHeight="1" x14ac:dyDescent="0.2">
      <c r="A2" s="142" t="s">
        <v>8</v>
      </c>
      <c r="B2" s="74" t="s">
        <v>43</v>
      </c>
      <c r="C2" s="247" t="s">
        <v>44</v>
      </c>
      <c r="D2" s="248"/>
      <c r="E2" s="248"/>
      <c r="F2" s="248"/>
      <c r="G2" s="249"/>
      <c r="AG2" t="s">
        <v>87</v>
      </c>
    </row>
    <row r="3" spans="1:60" ht="24.95" customHeight="1" x14ac:dyDescent="0.2">
      <c r="A3" s="142" t="s">
        <v>9</v>
      </c>
      <c r="B3" s="74" t="s">
        <v>51</v>
      </c>
      <c r="C3" s="247" t="s">
        <v>52</v>
      </c>
      <c r="D3" s="248"/>
      <c r="E3" s="248"/>
      <c r="F3" s="248"/>
      <c r="G3" s="249"/>
      <c r="AC3" s="89" t="s">
        <v>87</v>
      </c>
      <c r="AG3" t="s">
        <v>88</v>
      </c>
    </row>
    <row r="4" spans="1:60" ht="24.95" customHeight="1" x14ac:dyDescent="0.2">
      <c r="A4" s="143" t="s">
        <v>10</v>
      </c>
      <c r="B4" s="144" t="s">
        <v>53</v>
      </c>
      <c r="C4" s="250" t="s">
        <v>54</v>
      </c>
      <c r="D4" s="251"/>
      <c r="E4" s="251"/>
      <c r="F4" s="251"/>
      <c r="G4" s="252"/>
      <c r="AG4" t="s">
        <v>89</v>
      </c>
    </row>
    <row r="5" spans="1:60" x14ac:dyDescent="0.2">
      <c r="D5" s="141"/>
    </row>
    <row r="6" spans="1:60" ht="38.25" x14ac:dyDescent="0.2">
      <c r="A6" s="146" t="s">
        <v>90</v>
      </c>
      <c r="B6" s="148" t="s">
        <v>91</v>
      </c>
      <c r="C6" s="148" t="s">
        <v>92</v>
      </c>
      <c r="D6" s="147" t="s">
        <v>93</v>
      </c>
      <c r="E6" s="146" t="s">
        <v>94</v>
      </c>
      <c r="F6" s="145" t="s">
        <v>95</v>
      </c>
      <c r="G6" s="146" t="s">
        <v>31</v>
      </c>
      <c r="H6" s="149" t="s">
        <v>32</v>
      </c>
      <c r="I6" s="149" t="s">
        <v>96</v>
      </c>
      <c r="J6" s="149" t="s">
        <v>33</v>
      </c>
      <c r="K6" s="149" t="s">
        <v>97</v>
      </c>
      <c r="L6" s="149" t="s">
        <v>98</v>
      </c>
      <c r="M6" s="149" t="s">
        <v>99</v>
      </c>
      <c r="N6" s="149" t="s">
        <v>100</v>
      </c>
      <c r="O6" s="149" t="s">
        <v>101</v>
      </c>
      <c r="P6" s="149" t="s">
        <v>102</v>
      </c>
      <c r="Q6" s="149" t="s">
        <v>103</v>
      </c>
      <c r="R6" s="149" t="s">
        <v>104</v>
      </c>
      <c r="S6" s="149" t="s">
        <v>105</v>
      </c>
      <c r="T6" s="149" t="s">
        <v>106</v>
      </c>
      <c r="U6" s="149" t="s">
        <v>107</v>
      </c>
      <c r="V6" s="149" t="s">
        <v>108</v>
      </c>
      <c r="W6" s="149" t="s">
        <v>109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7" t="s">
        <v>110</v>
      </c>
      <c r="B8" s="168" t="s">
        <v>63</v>
      </c>
      <c r="C8" s="187" t="s">
        <v>64</v>
      </c>
      <c r="D8" s="169"/>
      <c r="E8" s="170"/>
      <c r="F8" s="171"/>
      <c r="G8" s="172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6"/>
      <c r="U8" s="166"/>
      <c r="V8" s="166">
        <f>SUM(V9:V9)</f>
        <v>0</v>
      </c>
      <c r="W8" s="166"/>
      <c r="AG8" t="s">
        <v>111</v>
      </c>
    </row>
    <row r="9" spans="1:60" ht="22.5" outlineLevel="1" x14ac:dyDescent="0.2">
      <c r="A9" s="179">
        <v>1</v>
      </c>
      <c r="B9" s="180" t="s">
        <v>112</v>
      </c>
      <c r="C9" s="188" t="s">
        <v>113</v>
      </c>
      <c r="D9" s="181"/>
      <c r="E9" s="182">
        <v>1</v>
      </c>
      <c r="F9" s="183"/>
      <c r="G9" s="184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114</v>
      </c>
      <c r="T9" s="160" t="s">
        <v>115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7" t="s">
        <v>110</v>
      </c>
      <c r="B10" s="168" t="s">
        <v>65</v>
      </c>
      <c r="C10" s="187" t="s">
        <v>66</v>
      </c>
      <c r="D10" s="169"/>
      <c r="E10" s="170"/>
      <c r="F10" s="171"/>
      <c r="G10" s="172">
        <f>SUMIF(AG11:AG67,"&lt;&gt;NOR",G11:G67)</f>
        <v>0</v>
      </c>
      <c r="H10" s="166"/>
      <c r="I10" s="166">
        <f>SUM(I11:I67)</f>
        <v>0</v>
      </c>
      <c r="J10" s="166"/>
      <c r="K10" s="166">
        <f>SUM(K11:K67)</f>
        <v>0</v>
      </c>
      <c r="L10" s="166"/>
      <c r="M10" s="166">
        <f>SUM(M11:M67)</f>
        <v>0</v>
      </c>
      <c r="N10" s="166"/>
      <c r="O10" s="166">
        <f>SUM(O11:O67)</f>
        <v>26.120000000000005</v>
      </c>
      <c r="P10" s="166"/>
      <c r="Q10" s="166">
        <f>SUM(Q11:Q67)</f>
        <v>0</v>
      </c>
      <c r="R10" s="166"/>
      <c r="S10" s="166"/>
      <c r="T10" s="166"/>
      <c r="U10" s="166"/>
      <c r="V10" s="166">
        <f>SUM(V11:V67)</f>
        <v>1193.54</v>
      </c>
      <c r="W10" s="166"/>
      <c r="AG10" t="s">
        <v>111</v>
      </c>
    </row>
    <row r="11" spans="1:60" outlineLevel="1" x14ac:dyDescent="0.2">
      <c r="A11" s="173">
        <v>2</v>
      </c>
      <c r="B11" s="174" t="s">
        <v>117</v>
      </c>
      <c r="C11" s="189" t="s">
        <v>118</v>
      </c>
      <c r="D11" s="175" t="s">
        <v>119</v>
      </c>
      <c r="E11" s="176">
        <v>701.41000000000008</v>
      </c>
      <c r="F11" s="177"/>
      <c r="G11" s="178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4.9700000000000005E-3</v>
      </c>
      <c r="O11" s="160">
        <f>ROUND(E11*N11,2)</f>
        <v>3.49</v>
      </c>
      <c r="P11" s="160">
        <v>0</v>
      </c>
      <c r="Q11" s="160">
        <f>ROUND(E11*P11,2)</f>
        <v>0</v>
      </c>
      <c r="R11" s="160"/>
      <c r="S11" s="160" t="s">
        <v>120</v>
      </c>
      <c r="T11" s="160" t="s">
        <v>120</v>
      </c>
      <c r="U11" s="160">
        <v>0.36500000000000005</v>
      </c>
      <c r="V11" s="160">
        <f>ROUND(E11*U11,2)</f>
        <v>256.01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121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67" t="s">
        <v>122</v>
      </c>
      <c r="D12" s="268"/>
      <c r="E12" s="268"/>
      <c r="F12" s="268"/>
      <c r="G12" s="268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123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0" t="s">
        <v>124</v>
      </c>
      <c r="D13" s="162"/>
      <c r="E13" s="163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125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0" t="s">
        <v>126</v>
      </c>
      <c r="D14" s="162"/>
      <c r="E14" s="163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125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0" t="s">
        <v>127</v>
      </c>
      <c r="D15" s="162"/>
      <c r="E15" s="163">
        <v>573.40000000000009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125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0" t="s">
        <v>128</v>
      </c>
      <c r="D16" s="162"/>
      <c r="E16" s="163">
        <v>11.56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125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0" t="s">
        <v>129</v>
      </c>
      <c r="D17" s="162"/>
      <c r="E17" s="163">
        <v>26.6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125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90" t="s">
        <v>130</v>
      </c>
      <c r="D18" s="162"/>
      <c r="E18" s="163">
        <v>12.25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125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90" t="s">
        <v>131</v>
      </c>
      <c r="D19" s="162"/>
      <c r="E19" s="163">
        <v>18.200000000000003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125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0" t="s">
        <v>132</v>
      </c>
      <c r="D20" s="162"/>
      <c r="E20" s="163">
        <v>8.2160000000000011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125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90" t="s">
        <v>133</v>
      </c>
      <c r="D21" s="162"/>
      <c r="E21" s="163">
        <v>9.9840000000000018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125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0" t="s">
        <v>134</v>
      </c>
      <c r="D22" s="162"/>
      <c r="E22" s="163">
        <v>30.5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125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0" t="s">
        <v>135</v>
      </c>
      <c r="D23" s="162"/>
      <c r="E23" s="163">
        <v>24.03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125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0" t="s">
        <v>136</v>
      </c>
      <c r="D24" s="162"/>
      <c r="E24" s="163">
        <v>41.830000000000005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125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0" t="s">
        <v>137</v>
      </c>
      <c r="D25" s="162"/>
      <c r="E25" s="163">
        <v>2.8000000000000003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125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0" t="s">
        <v>138</v>
      </c>
      <c r="D26" s="162"/>
      <c r="E26" s="163">
        <v>-57.959999999999994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125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1" t="s">
        <v>139</v>
      </c>
      <c r="D27" s="164"/>
      <c r="E27" s="165">
        <v>701.41000000000008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125</v>
      </c>
      <c r="AH27" s="150">
        <v>1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3">
        <v>3</v>
      </c>
      <c r="B28" s="174" t="s">
        <v>140</v>
      </c>
      <c r="C28" s="189" t="s">
        <v>141</v>
      </c>
      <c r="D28" s="175" t="s">
        <v>119</v>
      </c>
      <c r="E28" s="176">
        <v>97.745000000000005</v>
      </c>
      <c r="F28" s="177"/>
      <c r="G28" s="178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60">
        <v>1.89E-2</v>
      </c>
      <c r="O28" s="160">
        <f>ROUND(E28*N28,2)</f>
        <v>1.85</v>
      </c>
      <c r="P28" s="160">
        <v>0</v>
      </c>
      <c r="Q28" s="160">
        <f>ROUND(E28*P28,2)</f>
        <v>0</v>
      </c>
      <c r="R28" s="160"/>
      <c r="S28" s="160" t="s">
        <v>142</v>
      </c>
      <c r="T28" s="160" t="s">
        <v>142</v>
      </c>
      <c r="U28" s="160">
        <v>0.42000000000000004</v>
      </c>
      <c r="V28" s="160">
        <f>ROUND(E28*U28,2)</f>
        <v>41.05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121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0" t="s">
        <v>143</v>
      </c>
      <c r="D29" s="162"/>
      <c r="E29" s="163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125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0" t="s">
        <v>144</v>
      </c>
      <c r="D30" s="162"/>
      <c r="E30" s="163">
        <v>97.745000000000005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125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73">
        <v>4</v>
      </c>
      <c r="B31" s="174" t="s">
        <v>145</v>
      </c>
      <c r="C31" s="189" t="s">
        <v>146</v>
      </c>
      <c r="D31" s="175" t="s">
        <v>119</v>
      </c>
      <c r="E31" s="176">
        <v>97.745000000000005</v>
      </c>
      <c r="F31" s="177"/>
      <c r="G31" s="178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21</v>
      </c>
      <c r="M31" s="160">
        <f>G31*(1+L31/100)</f>
        <v>0</v>
      </c>
      <c r="N31" s="160">
        <v>3.3600000000000005E-2</v>
      </c>
      <c r="O31" s="160">
        <f>ROUND(E31*N31,2)</f>
        <v>3.28</v>
      </c>
      <c r="P31" s="160">
        <v>0</v>
      </c>
      <c r="Q31" s="160">
        <f>ROUND(E31*P31,2)</f>
        <v>0</v>
      </c>
      <c r="R31" s="160"/>
      <c r="S31" s="160" t="s">
        <v>120</v>
      </c>
      <c r="T31" s="160" t="s">
        <v>120</v>
      </c>
      <c r="U31" s="160">
        <v>0.48000000000000004</v>
      </c>
      <c r="V31" s="160">
        <f>ROUND(E31*U31,2)</f>
        <v>46.92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121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0" t="s">
        <v>143</v>
      </c>
      <c r="D32" s="162"/>
      <c r="E32" s="163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125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0" t="s">
        <v>144</v>
      </c>
      <c r="D33" s="162"/>
      <c r="E33" s="163">
        <v>97.745000000000005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125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3">
        <v>5</v>
      </c>
      <c r="B34" s="174" t="s">
        <v>147</v>
      </c>
      <c r="C34" s="189" t="s">
        <v>148</v>
      </c>
      <c r="D34" s="175" t="s">
        <v>119</v>
      </c>
      <c r="E34" s="176">
        <v>57.96</v>
      </c>
      <c r="F34" s="177"/>
      <c r="G34" s="178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21</v>
      </c>
      <c r="M34" s="160">
        <f>G34*(1+L34/100)</f>
        <v>0</v>
      </c>
      <c r="N34" s="160">
        <v>4.0000000000000003E-5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120</v>
      </c>
      <c r="T34" s="160" t="s">
        <v>120</v>
      </c>
      <c r="U34" s="160">
        <v>7.8000000000000014E-2</v>
      </c>
      <c r="V34" s="160">
        <f>ROUND(E34*U34,2)</f>
        <v>4.5199999999999996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121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90" t="s">
        <v>149</v>
      </c>
      <c r="D35" s="162"/>
      <c r="E35" s="163">
        <v>57.96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125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3">
        <v>6</v>
      </c>
      <c r="B36" s="174" t="s">
        <v>150</v>
      </c>
      <c r="C36" s="189" t="s">
        <v>151</v>
      </c>
      <c r="D36" s="175" t="s">
        <v>119</v>
      </c>
      <c r="E36" s="176">
        <v>701.41000000000008</v>
      </c>
      <c r="F36" s="177"/>
      <c r="G36" s="178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60">
        <v>3.5000000000000005E-4</v>
      </c>
      <c r="O36" s="160">
        <f>ROUND(E36*N36,2)</f>
        <v>0.25</v>
      </c>
      <c r="P36" s="160">
        <v>0</v>
      </c>
      <c r="Q36" s="160">
        <f>ROUND(E36*P36,2)</f>
        <v>0</v>
      </c>
      <c r="R36" s="160"/>
      <c r="S36" s="160" t="s">
        <v>120</v>
      </c>
      <c r="T36" s="160" t="s">
        <v>120</v>
      </c>
      <c r="U36" s="160">
        <v>7.0000000000000007E-2</v>
      </c>
      <c r="V36" s="160">
        <f>ROUND(E36*U36,2)</f>
        <v>49.1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121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0" t="s">
        <v>152</v>
      </c>
      <c r="D37" s="162"/>
      <c r="E37" s="163">
        <v>701.41000000000008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125</v>
      </c>
      <c r="AH37" s="150">
        <v>5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3">
        <v>7</v>
      </c>
      <c r="B38" s="174" t="s">
        <v>153</v>
      </c>
      <c r="C38" s="189" t="s">
        <v>154</v>
      </c>
      <c r="D38" s="175" t="s">
        <v>119</v>
      </c>
      <c r="E38" s="176">
        <v>603.66500000000008</v>
      </c>
      <c r="F38" s="177"/>
      <c r="G38" s="178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21</v>
      </c>
      <c r="M38" s="160">
        <f>G38*(1+L38/100)</f>
        <v>0</v>
      </c>
      <c r="N38" s="160">
        <v>2.7710000000000002E-2</v>
      </c>
      <c r="O38" s="160">
        <f>ROUND(E38*N38,2)</f>
        <v>16.73</v>
      </c>
      <c r="P38" s="160">
        <v>0</v>
      </c>
      <c r="Q38" s="160">
        <f>ROUND(E38*P38,2)</f>
        <v>0</v>
      </c>
      <c r="R38" s="160"/>
      <c r="S38" s="160" t="s">
        <v>120</v>
      </c>
      <c r="T38" s="160" t="s">
        <v>115</v>
      </c>
      <c r="U38" s="160">
        <v>0.40060000000000001</v>
      </c>
      <c r="V38" s="160">
        <f>ROUND(E38*U38,2)</f>
        <v>241.83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121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0" t="s">
        <v>155</v>
      </c>
      <c r="D39" s="162"/>
      <c r="E39" s="163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125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0" t="s">
        <v>126</v>
      </c>
      <c r="D40" s="162"/>
      <c r="E40" s="163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125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0" t="s">
        <v>127</v>
      </c>
      <c r="D41" s="162"/>
      <c r="E41" s="163">
        <v>573.40000000000009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125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0" t="s">
        <v>128</v>
      </c>
      <c r="D42" s="162"/>
      <c r="E42" s="163">
        <v>11.56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125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0" t="s">
        <v>129</v>
      </c>
      <c r="D43" s="162"/>
      <c r="E43" s="163">
        <v>26.6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125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90" t="s">
        <v>130</v>
      </c>
      <c r="D44" s="162"/>
      <c r="E44" s="163">
        <v>12.25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125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90" t="s">
        <v>131</v>
      </c>
      <c r="D45" s="162"/>
      <c r="E45" s="163">
        <v>18.200000000000003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125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90" t="s">
        <v>132</v>
      </c>
      <c r="D46" s="162"/>
      <c r="E46" s="163">
        <v>8.2160000000000011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125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0" t="s">
        <v>133</v>
      </c>
      <c r="D47" s="162"/>
      <c r="E47" s="163">
        <v>9.9840000000000018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125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0" t="s">
        <v>134</v>
      </c>
      <c r="D48" s="162"/>
      <c r="E48" s="163">
        <v>30.5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125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0" t="s">
        <v>135</v>
      </c>
      <c r="D49" s="162"/>
      <c r="E49" s="163">
        <v>24.03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125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0" t="s">
        <v>136</v>
      </c>
      <c r="D50" s="162"/>
      <c r="E50" s="163">
        <v>41.830000000000005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125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0" t="s">
        <v>137</v>
      </c>
      <c r="D51" s="162"/>
      <c r="E51" s="163">
        <v>2.8000000000000003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125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0" t="s">
        <v>138</v>
      </c>
      <c r="D52" s="162"/>
      <c r="E52" s="163">
        <v>-57.959999999999994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125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1" t="s">
        <v>139</v>
      </c>
      <c r="D53" s="164"/>
      <c r="E53" s="165">
        <v>701.41000000000008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125</v>
      </c>
      <c r="AH53" s="150">
        <v>1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57"/>
      <c r="B54" s="158"/>
      <c r="C54" s="190" t="s">
        <v>156</v>
      </c>
      <c r="D54" s="162"/>
      <c r="E54" s="163">
        <v>-97.74499999999999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125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73">
        <v>8</v>
      </c>
      <c r="B55" s="174" t="s">
        <v>157</v>
      </c>
      <c r="C55" s="189" t="s">
        <v>158</v>
      </c>
      <c r="D55" s="175" t="s">
        <v>119</v>
      </c>
      <c r="E55" s="176">
        <v>701.41000000000008</v>
      </c>
      <c r="F55" s="177"/>
      <c r="G55" s="178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21</v>
      </c>
      <c r="M55" s="160">
        <f>G55*(1+L55/100)</f>
        <v>0</v>
      </c>
      <c r="N55" s="160">
        <v>7.2000000000000005E-4</v>
      </c>
      <c r="O55" s="160">
        <f>ROUND(E55*N55,2)</f>
        <v>0.51</v>
      </c>
      <c r="P55" s="160">
        <v>0</v>
      </c>
      <c r="Q55" s="160">
        <f>ROUND(E55*P55,2)</f>
        <v>0</v>
      </c>
      <c r="R55" s="160"/>
      <c r="S55" s="160" t="s">
        <v>120</v>
      </c>
      <c r="T55" s="160" t="s">
        <v>120</v>
      </c>
      <c r="U55" s="160">
        <v>0.26500000000000001</v>
      </c>
      <c r="V55" s="160">
        <f>ROUND(E55*U55,2)</f>
        <v>185.87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121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267" t="s">
        <v>159</v>
      </c>
      <c r="D56" s="268"/>
      <c r="E56" s="268"/>
      <c r="F56" s="268"/>
      <c r="G56" s="268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123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0" t="s">
        <v>160</v>
      </c>
      <c r="D57" s="162"/>
      <c r="E57" s="163">
        <v>701.41000000000008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125</v>
      </c>
      <c r="AH57" s="150">
        <v>5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3">
        <v>9</v>
      </c>
      <c r="B58" s="174" t="s">
        <v>161</v>
      </c>
      <c r="C58" s="189" t="s">
        <v>162</v>
      </c>
      <c r="D58" s="175" t="s">
        <v>119</v>
      </c>
      <c r="E58" s="176">
        <v>603.66500000000008</v>
      </c>
      <c r="F58" s="177"/>
      <c r="G58" s="178">
        <f>ROUND(E58*F58,2)</f>
        <v>0</v>
      </c>
      <c r="H58" s="161"/>
      <c r="I58" s="160">
        <f>ROUND(E58*H58,2)</f>
        <v>0</v>
      </c>
      <c r="J58" s="161"/>
      <c r="K58" s="160">
        <f>ROUND(E58*J58,2)</f>
        <v>0</v>
      </c>
      <c r="L58" s="160">
        <v>21</v>
      </c>
      <c r="M58" s="160">
        <f>G58*(1+L58/100)</f>
        <v>0</v>
      </c>
      <c r="N58" s="160">
        <v>2.0000000000000002E-5</v>
      </c>
      <c r="O58" s="160">
        <f>ROUND(E58*N58,2)</f>
        <v>0.01</v>
      </c>
      <c r="P58" s="160">
        <v>0</v>
      </c>
      <c r="Q58" s="160">
        <f>ROUND(E58*P58,2)</f>
        <v>0</v>
      </c>
      <c r="R58" s="160"/>
      <c r="S58" s="160" t="s">
        <v>120</v>
      </c>
      <c r="T58" s="160" t="s">
        <v>120</v>
      </c>
      <c r="U58" s="160">
        <v>0.18000000000000002</v>
      </c>
      <c r="V58" s="160">
        <f>ROUND(E58*U58,2)</f>
        <v>108.66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121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0" t="s">
        <v>163</v>
      </c>
      <c r="D59" s="162"/>
      <c r="E59" s="163">
        <v>603.66500000000008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125</v>
      </c>
      <c r="AH59" s="150">
        <v>5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3">
        <v>10</v>
      </c>
      <c r="B60" s="174" t="s">
        <v>164</v>
      </c>
      <c r="C60" s="189" t="s">
        <v>165</v>
      </c>
      <c r="D60" s="175" t="s">
        <v>119</v>
      </c>
      <c r="E60" s="176">
        <v>603.66500000000008</v>
      </c>
      <c r="F60" s="177"/>
      <c r="G60" s="178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21</v>
      </c>
      <c r="M60" s="160">
        <f>G60*(1+L60/100)</f>
        <v>0</v>
      </c>
      <c r="N60" s="160">
        <v>0</v>
      </c>
      <c r="O60" s="160">
        <f>ROUND(E60*N60,2)</f>
        <v>0</v>
      </c>
      <c r="P60" s="160">
        <v>0</v>
      </c>
      <c r="Q60" s="160">
        <f>ROUND(E60*P60,2)</f>
        <v>0</v>
      </c>
      <c r="R60" s="160"/>
      <c r="S60" s="160" t="s">
        <v>120</v>
      </c>
      <c r="T60" s="160" t="s">
        <v>120</v>
      </c>
      <c r="U60" s="160">
        <v>0.43000000000000005</v>
      </c>
      <c r="V60" s="160">
        <f>ROUND(E60*U60,2)</f>
        <v>259.58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121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267" t="s">
        <v>166</v>
      </c>
      <c r="D61" s="268"/>
      <c r="E61" s="268"/>
      <c r="F61" s="268"/>
      <c r="G61" s="268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123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0" t="s">
        <v>163</v>
      </c>
      <c r="D62" s="162"/>
      <c r="E62" s="163">
        <v>603.66500000000008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125</v>
      </c>
      <c r="AH62" s="150">
        <v>5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3">
        <v>11</v>
      </c>
      <c r="B63" s="174" t="s">
        <v>167</v>
      </c>
      <c r="C63" s="189" t="s">
        <v>168</v>
      </c>
      <c r="D63" s="175" t="s">
        <v>169</v>
      </c>
      <c r="E63" s="176">
        <v>2</v>
      </c>
      <c r="F63" s="177"/>
      <c r="G63" s="178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21</v>
      </c>
      <c r="M63" s="160">
        <f>G63*(1+L63/100)</f>
        <v>0</v>
      </c>
      <c r="N63" s="160">
        <v>0</v>
      </c>
      <c r="O63" s="160">
        <f>ROUND(E63*N63,2)</f>
        <v>0</v>
      </c>
      <c r="P63" s="160">
        <v>0</v>
      </c>
      <c r="Q63" s="160">
        <f>ROUND(E63*P63,2)</f>
        <v>0</v>
      </c>
      <c r="R63" s="160"/>
      <c r="S63" s="160" t="s">
        <v>114</v>
      </c>
      <c r="T63" s="160" t="s">
        <v>115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121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 x14ac:dyDescent="0.2">
      <c r="A64" s="157"/>
      <c r="B64" s="158"/>
      <c r="C64" s="190" t="s">
        <v>170</v>
      </c>
      <c r="D64" s="162"/>
      <c r="E64" s="163">
        <v>2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125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0" t="s">
        <v>171</v>
      </c>
      <c r="D65" s="162"/>
      <c r="E65" s="163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125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9">
        <v>12</v>
      </c>
      <c r="B66" s="180" t="s">
        <v>172</v>
      </c>
      <c r="C66" s="188" t="s">
        <v>173</v>
      </c>
      <c r="D66" s="181" t="s">
        <v>174</v>
      </c>
      <c r="E66" s="182">
        <v>1</v>
      </c>
      <c r="F66" s="183"/>
      <c r="G66" s="184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21</v>
      </c>
      <c r="M66" s="160">
        <f>G66*(1+L66/100)</f>
        <v>0</v>
      </c>
      <c r="N66" s="160">
        <v>0</v>
      </c>
      <c r="O66" s="160">
        <f>ROUND(E66*N66,2)</f>
        <v>0</v>
      </c>
      <c r="P66" s="160">
        <v>0</v>
      </c>
      <c r="Q66" s="160">
        <f>ROUND(E66*P66,2)</f>
        <v>0</v>
      </c>
      <c r="R66" s="160"/>
      <c r="S66" s="160" t="s">
        <v>114</v>
      </c>
      <c r="T66" s="160" t="s">
        <v>115</v>
      </c>
      <c r="U66" s="160">
        <v>0</v>
      </c>
      <c r="V66" s="160">
        <f>ROUND(E66*U66,2)</f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121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79">
        <v>13</v>
      </c>
      <c r="B67" s="180" t="s">
        <v>175</v>
      </c>
      <c r="C67" s="188" t="s">
        <v>176</v>
      </c>
      <c r="D67" s="181" t="s">
        <v>174</v>
      </c>
      <c r="E67" s="182">
        <v>1</v>
      </c>
      <c r="F67" s="183"/>
      <c r="G67" s="184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21</v>
      </c>
      <c r="M67" s="160">
        <f>G67*(1+L67/100)</f>
        <v>0</v>
      </c>
      <c r="N67" s="160">
        <v>0</v>
      </c>
      <c r="O67" s="160">
        <f>ROUND(E67*N67,2)</f>
        <v>0</v>
      </c>
      <c r="P67" s="160">
        <v>0</v>
      </c>
      <c r="Q67" s="160">
        <f>ROUND(E67*P67,2)</f>
        <v>0</v>
      </c>
      <c r="R67" s="160"/>
      <c r="S67" s="160" t="s">
        <v>114</v>
      </c>
      <c r="T67" s="160" t="s">
        <v>115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121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x14ac:dyDescent="0.2">
      <c r="A68" s="167" t="s">
        <v>110</v>
      </c>
      <c r="B68" s="168" t="s">
        <v>67</v>
      </c>
      <c r="C68" s="187" t="s">
        <v>68</v>
      </c>
      <c r="D68" s="169"/>
      <c r="E68" s="170"/>
      <c r="F68" s="171"/>
      <c r="G68" s="172">
        <f>SUMIF(AG69:AG77,"&lt;&gt;NOR",G69:G77)</f>
        <v>0</v>
      </c>
      <c r="H68" s="166"/>
      <c r="I68" s="166">
        <f>SUM(I69:I77)</f>
        <v>0</v>
      </c>
      <c r="J68" s="166"/>
      <c r="K68" s="166">
        <f>SUM(K69:K77)</f>
        <v>0</v>
      </c>
      <c r="L68" s="166"/>
      <c r="M68" s="166">
        <f>SUM(M69:M77)</f>
        <v>0</v>
      </c>
      <c r="N68" s="166"/>
      <c r="O68" s="166">
        <f>SUM(O69:O77)</f>
        <v>16.52</v>
      </c>
      <c r="P68" s="166"/>
      <c r="Q68" s="166">
        <f>SUM(Q69:Q77)</f>
        <v>0</v>
      </c>
      <c r="R68" s="166"/>
      <c r="S68" s="166"/>
      <c r="T68" s="166"/>
      <c r="U68" s="166"/>
      <c r="V68" s="166">
        <f>SUM(V69:V77)</f>
        <v>251.92</v>
      </c>
      <c r="W68" s="166"/>
      <c r="AG68" t="s">
        <v>111</v>
      </c>
    </row>
    <row r="69" spans="1:60" outlineLevel="1" x14ac:dyDescent="0.2">
      <c r="A69" s="173">
        <v>14</v>
      </c>
      <c r="B69" s="174" t="s">
        <v>177</v>
      </c>
      <c r="C69" s="189" t="s">
        <v>178</v>
      </c>
      <c r="D69" s="175" t="s">
        <v>119</v>
      </c>
      <c r="E69" s="176">
        <v>720</v>
      </c>
      <c r="F69" s="177"/>
      <c r="G69" s="178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21</v>
      </c>
      <c r="M69" s="160">
        <f>G69*(1+L69/100)</f>
        <v>0</v>
      </c>
      <c r="N69" s="160">
        <v>1.8380000000000001E-2</v>
      </c>
      <c r="O69" s="160">
        <f>ROUND(E69*N69,2)</f>
        <v>13.23</v>
      </c>
      <c r="P69" s="160">
        <v>0</v>
      </c>
      <c r="Q69" s="160">
        <f>ROUND(E69*P69,2)</f>
        <v>0</v>
      </c>
      <c r="R69" s="160"/>
      <c r="S69" s="160" t="s">
        <v>120</v>
      </c>
      <c r="T69" s="160" t="s">
        <v>120</v>
      </c>
      <c r="U69" s="160">
        <v>0.13</v>
      </c>
      <c r="V69" s="160">
        <f>ROUND(E69*U69,2)</f>
        <v>93.6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121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0" t="s">
        <v>179</v>
      </c>
      <c r="D70" s="162"/>
      <c r="E70" s="163">
        <v>720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125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1" t="s">
        <v>139</v>
      </c>
      <c r="D71" s="164"/>
      <c r="E71" s="165">
        <v>720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125</v>
      </c>
      <c r="AH71" s="150">
        <v>1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9">
        <v>15</v>
      </c>
      <c r="B72" s="180" t="s">
        <v>180</v>
      </c>
      <c r="C72" s="188" t="s">
        <v>181</v>
      </c>
      <c r="D72" s="181" t="s">
        <v>119</v>
      </c>
      <c r="E72" s="182">
        <v>720</v>
      </c>
      <c r="F72" s="183"/>
      <c r="G72" s="184">
        <f>ROUND(E72*F72,2)</f>
        <v>0</v>
      </c>
      <c r="H72" s="161"/>
      <c r="I72" s="160">
        <f>ROUND(E72*H72,2)</f>
        <v>0</v>
      </c>
      <c r="J72" s="161"/>
      <c r="K72" s="160">
        <f>ROUND(E72*J72,2)</f>
        <v>0</v>
      </c>
      <c r="L72" s="160">
        <v>21</v>
      </c>
      <c r="M72" s="160">
        <f>G72*(1+L72/100)</f>
        <v>0</v>
      </c>
      <c r="N72" s="160">
        <v>0</v>
      </c>
      <c r="O72" s="160">
        <f>ROUND(E72*N72,2)</f>
        <v>0</v>
      </c>
      <c r="P72" s="160">
        <v>0</v>
      </c>
      <c r="Q72" s="160">
        <f>ROUND(E72*P72,2)</f>
        <v>0</v>
      </c>
      <c r="R72" s="160"/>
      <c r="S72" s="160" t="s">
        <v>120</v>
      </c>
      <c r="T72" s="160" t="s">
        <v>120</v>
      </c>
      <c r="U72" s="160">
        <v>0.10200000000000001</v>
      </c>
      <c r="V72" s="160">
        <f>ROUND(E72*U72,2)</f>
        <v>73.44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121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3">
        <v>16</v>
      </c>
      <c r="B73" s="174" t="s">
        <v>182</v>
      </c>
      <c r="C73" s="189" t="s">
        <v>183</v>
      </c>
      <c r="D73" s="175" t="s">
        <v>119</v>
      </c>
      <c r="E73" s="176">
        <v>720</v>
      </c>
      <c r="F73" s="177"/>
      <c r="G73" s="178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0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120</v>
      </c>
      <c r="T73" s="160" t="s">
        <v>120</v>
      </c>
      <c r="U73" s="160">
        <v>3.0300000000000001E-2</v>
      </c>
      <c r="V73" s="160">
        <f>ROUND(E73*U73,2)</f>
        <v>21.82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121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0" t="s">
        <v>179</v>
      </c>
      <c r="D74" s="162"/>
      <c r="E74" s="163">
        <v>720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125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9">
        <v>17</v>
      </c>
      <c r="B75" s="180" t="s">
        <v>184</v>
      </c>
      <c r="C75" s="188" t="s">
        <v>185</v>
      </c>
      <c r="D75" s="181" t="s">
        <v>119</v>
      </c>
      <c r="E75" s="182">
        <v>720</v>
      </c>
      <c r="F75" s="183"/>
      <c r="G75" s="184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60">
        <v>0</v>
      </c>
      <c r="O75" s="160">
        <f>ROUND(E75*N75,2)</f>
        <v>0</v>
      </c>
      <c r="P75" s="160">
        <v>0</v>
      </c>
      <c r="Q75" s="160">
        <f>ROUND(E75*P75,2)</f>
        <v>0</v>
      </c>
      <c r="R75" s="160"/>
      <c r="S75" s="160" t="s">
        <v>120</v>
      </c>
      <c r="T75" s="160" t="s">
        <v>120</v>
      </c>
      <c r="U75" s="160">
        <v>1.8000000000000002E-2</v>
      </c>
      <c r="V75" s="160">
        <f>ROUND(E75*U75,2)</f>
        <v>12.96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121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9">
        <v>18</v>
      </c>
      <c r="B76" s="180" t="s">
        <v>186</v>
      </c>
      <c r="C76" s="188" t="s">
        <v>187</v>
      </c>
      <c r="D76" s="181" t="s">
        <v>188</v>
      </c>
      <c r="E76" s="182">
        <v>150</v>
      </c>
      <c r="F76" s="183"/>
      <c r="G76" s="184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21</v>
      </c>
      <c r="M76" s="160">
        <f>G76*(1+L76/100)</f>
        <v>0</v>
      </c>
      <c r="N76" s="160">
        <v>2.1910000000000002E-2</v>
      </c>
      <c r="O76" s="160">
        <f>ROUND(E76*N76,2)</f>
        <v>3.29</v>
      </c>
      <c r="P76" s="160">
        <v>0</v>
      </c>
      <c r="Q76" s="160">
        <f>ROUND(E76*P76,2)</f>
        <v>0</v>
      </c>
      <c r="R76" s="160"/>
      <c r="S76" s="160" t="s">
        <v>120</v>
      </c>
      <c r="T76" s="160" t="s">
        <v>120</v>
      </c>
      <c r="U76" s="160">
        <v>0.20300000000000001</v>
      </c>
      <c r="V76" s="160">
        <f>ROUND(E76*U76,2)</f>
        <v>30.45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121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9">
        <v>19</v>
      </c>
      <c r="B77" s="180" t="s">
        <v>189</v>
      </c>
      <c r="C77" s="188" t="s">
        <v>190</v>
      </c>
      <c r="D77" s="181" t="s">
        <v>188</v>
      </c>
      <c r="E77" s="182">
        <v>150</v>
      </c>
      <c r="F77" s="183"/>
      <c r="G77" s="184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21</v>
      </c>
      <c r="M77" s="160">
        <f>G77*(1+L77/100)</f>
        <v>0</v>
      </c>
      <c r="N77" s="160">
        <v>0</v>
      </c>
      <c r="O77" s="160">
        <f>ROUND(E77*N77,2)</f>
        <v>0</v>
      </c>
      <c r="P77" s="160">
        <v>0</v>
      </c>
      <c r="Q77" s="160">
        <f>ROUND(E77*P77,2)</f>
        <v>0</v>
      </c>
      <c r="R77" s="160"/>
      <c r="S77" s="160" t="s">
        <v>120</v>
      </c>
      <c r="T77" s="160" t="s">
        <v>120</v>
      </c>
      <c r="U77" s="160">
        <v>0.13100000000000001</v>
      </c>
      <c r="V77" s="160">
        <f>ROUND(E77*U77,2)</f>
        <v>19.649999999999999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121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67" t="s">
        <v>110</v>
      </c>
      <c r="B78" s="168" t="s">
        <v>69</v>
      </c>
      <c r="C78" s="187" t="s">
        <v>70</v>
      </c>
      <c r="D78" s="169"/>
      <c r="E78" s="170"/>
      <c r="F78" s="171"/>
      <c r="G78" s="172">
        <f>SUMIF(AG79:AG81,"&lt;&gt;NOR",G79:G81)</f>
        <v>0</v>
      </c>
      <c r="H78" s="166"/>
      <c r="I78" s="166">
        <f>SUM(I79:I81)</f>
        <v>0</v>
      </c>
      <c r="J78" s="166"/>
      <c r="K78" s="166">
        <f>SUM(K79:K81)</f>
        <v>0</v>
      </c>
      <c r="L78" s="166"/>
      <c r="M78" s="166">
        <f>SUM(M79:M81)</f>
        <v>0</v>
      </c>
      <c r="N78" s="166"/>
      <c r="O78" s="166">
        <f>SUM(O79:O81)</f>
        <v>0</v>
      </c>
      <c r="P78" s="166"/>
      <c r="Q78" s="166">
        <f>SUM(Q79:Q81)</f>
        <v>5.77</v>
      </c>
      <c r="R78" s="166"/>
      <c r="S78" s="166"/>
      <c r="T78" s="166"/>
      <c r="U78" s="166"/>
      <c r="V78" s="166">
        <f>SUM(V79:V81)</f>
        <v>19.55</v>
      </c>
      <c r="W78" s="166"/>
      <c r="AG78" t="s">
        <v>111</v>
      </c>
    </row>
    <row r="79" spans="1:60" outlineLevel="1" x14ac:dyDescent="0.2">
      <c r="A79" s="173">
        <v>20</v>
      </c>
      <c r="B79" s="174" t="s">
        <v>191</v>
      </c>
      <c r="C79" s="189" t="s">
        <v>192</v>
      </c>
      <c r="D79" s="175" t="s">
        <v>119</v>
      </c>
      <c r="E79" s="176">
        <v>97.745000000000005</v>
      </c>
      <c r="F79" s="177"/>
      <c r="G79" s="178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21</v>
      </c>
      <c r="M79" s="160">
        <f>G79*(1+L79/100)</f>
        <v>0</v>
      </c>
      <c r="N79" s="160">
        <v>0</v>
      </c>
      <c r="O79" s="160">
        <f>ROUND(E79*N79,2)</f>
        <v>0</v>
      </c>
      <c r="P79" s="160">
        <v>5.9000000000000004E-2</v>
      </c>
      <c r="Q79" s="160">
        <f>ROUND(E79*P79,2)</f>
        <v>5.77</v>
      </c>
      <c r="R79" s="160"/>
      <c r="S79" s="160" t="s">
        <v>120</v>
      </c>
      <c r="T79" s="160" t="s">
        <v>120</v>
      </c>
      <c r="U79" s="160">
        <v>0.2</v>
      </c>
      <c r="V79" s="160">
        <f>ROUND(E79*U79,2)</f>
        <v>19.55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121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90" t="s">
        <v>143</v>
      </c>
      <c r="D80" s="162"/>
      <c r="E80" s="163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125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0" t="s">
        <v>144</v>
      </c>
      <c r="D81" s="162"/>
      <c r="E81" s="163">
        <v>97.745000000000005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125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7" t="s">
        <v>110</v>
      </c>
      <c r="B82" s="168" t="s">
        <v>71</v>
      </c>
      <c r="C82" s="187" t="s">
        <v>72</v>
      </c>
      <c r="D82" s="169"/>
      <c r="E82" s="170"/>
      <c r="F82" s="171"/>
      <c r="G82" s="172">
        <f>SUMIF(AG83:AG83,"&lt;&gt;NOR",G83:G83)</f>
        <v>0</v>
      </c>
      <c r="H82" s="166"/>
      <c r="I82" s="166">
        <f>SUM(I83:I83)</f>
        <v>0</v>
      </c>
      <c r="J82" s="166"/>
      <c r="K82" s="166">
        <f>SUM(K83:K83)</f>
        <v>0</v>
      </c>
      <c r="L82" s="166"/>
      <c r="M82" s="166">
        <f>SUM(M83:M83)</f>
        <v>0</v>
      </c>
      <c r="N82" s="166"/>
      <c r="O82" s="166">
        <f>SUM(O83:O83)</f>
        <v>0</v>
      </c>
      <c r="P82" s="166"/>
      <c r="Q82" s="166">
        <f>SUM(Q83:Q83)</f>
        <v>0</v>
      </c>
      <c r="R82" s="166"/>
      <c r="S82" s="166"/>
      <c r="T82" s="166"/>
      <c r="U82" s="166"/>
      <c r="V82" s="166">
        <f>SUM(V83:V83)</f>
        <v>80.66</v>
      </c>
      <c r="W82" s="166"/>
      <c r="AG82" t="s">
        <v>111</v>
      </c>
    </row>
    <row r="83" spans="1:60" outlineLevel="1" x14ac:dyDescent="0.2">
      <c r="A83" s="179">
        <v>21</v>
      </c>
      <c r="B83" s="180" t="s">
        <v>193</v>
      </c>
      <c r="C83" s="188" t="s">
        <v>194</v>
      </c>
      <c r="D83" s="181" t="s">
        <v>195</v>
      </c>
      <c r="E83" s="182">
        <v>42.630180000000003</v>
      </c>
      <c r="F83" s="183"/>
      <c r="G83" s="184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21</v>
      </c>
      <c r="M83" s="160">
        <f>G83*(1+L83/100)</f>
        <v>0</v>
      </c>
      <c r="N83" s="160">
        <v>0</v>
      </c>
      <c r="O83" s="160">
        <f>ROUND(E83*N83,2)</f>
        <v>0</v>
      </c>
      <c r="P83" s="160">
        <v>0</v>
      </c>
      <c r="Q83" s="160">
        <f>ROUND(E83*P83,2)</f>
        <v>0</v>
      </c>
      <c r="R83" s="160"/>
      <c r="S83" s="160" t="s">
        <v>120</v>
      </c>
      <c r="T83" s="160" t="s">
        <v>120</v>
      </c>
      <c r="U83" s="160">
        <v>1.8920000000000001</v>
      </c>
      <c r="V83" s="160">
        <f>ROUND(E83*U83,2)</f>
        <v>80.66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196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x14ac:dyDescent="0.2">
      <c r="A84" s="167" t="s">
        <v>110</v>
      </c>
      <c r="B84" s="168" t="s">
        <v>73</v>
      </c>
      <c r="C84" s="187" t="s">
        <v>74</v>
      </c>
      <c r="D84" s="169"/>
      <c r="E84" s="170"/>
      <c r="F84" s="171"/>
      <c r="G84" s="172">
        <f>SUMIF(AG85:AG106,"&lt;&gt;NOR",G85:G106)</f>
        <v>0</v>
      </c>
      <c r="H84" s="166"/>
      <c r="I84" s="166">
        <f>SUM(I85:I106)</f>
        <v>0</v>
      </c>
      <c r="J84" s="166"/>
      <c r="K84" s="166">
        <f>SUM(K85:K106)</f>
        <v>0</v>
      </c>
      <c r="L84" s="166"/>
      <c r="M84" s="166">
        <f>SUM(M85:M106)</f>
        <v>0</v>
      </c>
      <c r="N84" s="166"/>
      <c r="O84" s="166">
        <f>SUM(O85:O106)</f>
        <v>0.46</v>
      </c>
      <c r="P84" s="166"/>
      <c r="Q84" s="166">
        <f>SUM(Q85:Q106)</f>
        <v>0.11</v>
      </c>
      <c r="R84" s="166"/>
      <c r="S84" s="166"/>
      <c r="T84" s="166"/>
      <c r="U84" s="166"/>
      <c r="V84" s="166">
        <f>SUM(V85:V106)</f>
        <v>98.87</v>
      </c>
      <c r="W84" s="166"/>
      <c r="AG84" t="s">
        <v>111</v>
      </c>
    </row>
    <row r="85" spans="1:60" ht="22.5" outlineLevel="1" x14ac:dyDescent="0.2">
      <c r="A85" s="173">
        <v>22</v>
      </c>
      <c r="B85" s="174" t="s">
        <v>197</v>
      </c>
      <c r="C85" s="189" t="s">
        <v>198</v>
      </c>
      <c r="D85" s="175" t="s">
        <v>188</v>
      </c>
      <c r="E85" s="176">
        <v>19.200000000000003</v>
      </c>
      <c r="F85" s="177"/>
      <c r="G85" s="178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21</v>
      </c>
      <c r="M85" s="160">
        <f>G85*(1+L85/100)</f>
        <v>0</v>
      </c>
      <c r="N85" s="160">
        <v>4.5800000000000007E-3</v>
      </c>
      <c r="O85" s="160">
        <f>ROUND(E85*N85,2)</f>
        <v>0.09</v>
      </c>
      <c r="P85" s="160">
        <v>0</v>
      </c>
      <c r="Q85" s="160">
        <f>ROUND(E85*P85,2)</f>
        <v>0</v>
      </c>
      <c r="R85" s="160"/>
      <c r="S85" s="160" t="s">
        <v>120</v>
      </c>
      <c r="T85" s="160" t="s">
        <v>115</v>
      </c>
      <c r="U85" s="160">
        <v>0.94900000000000007</v>
      </c>
      <c r="V85" s="160">
        <f>ROUND(E85*U85,2)</f>
        <v>18.22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121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57"/>
      <c r="B86" s="158"/>
      <c r="C86" s="190" t="s">
        <v>199</v>
      </c>
      <c r="D86" s="162"/>
      <c r="E86" s="163">
        <v>19.200000000000003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125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73">
        <v>23</v>
      </c>
      <c r="B87" s="174" t="s">
        <v>200</v>
      </c>
      <c r="C87" s="189" t="s">
        <v>201</v>
      </c>
      <c r="D87" s="175" t="s">
        <v>188</v>
      </c>
      <c r="E87" s="176">
        <v>14.4</v>
      </c>
      <c r="F87" s="177"/>
      <c r="G87" s="178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21</v>
      </c>
      <c r="M87" s="160">
        <f>G87*(1+L87/100)</f>
        <v>0</v>
      </c>
      <c r="N87" s="160">
        <v>5.1700000000000001E-3</v>
      </c>
      <c r="O87" s="160">
        <f>ROUND(E87*N87,2)</f>
        <v>7.0000000000000007E-2</v>
      </c>
      <c r="P87" s="160">
        <v>0</v>
      </c>
      <c r="Q87" s="160">
        <f>ROUND(E87*P87,2)</f>
        <v>0</v>
      </c>
      <c r="R87" s="160"/>
      <c r="S87" s="160" t="s">
        <v>120</v>
      </c>
      <c r="T87" s="160" t="s">
        <v>115</v>
      </c>
      <c r="U87" s="160">
        <v>0.98100000000000009</v>
      </c>
      <c r="V87" s="160">
        <f>ROUND(E87*U87,2)</f>
        <v>14.13</v>
      </c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121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0" t="s">
        <v>202</v>
      </c>
      <c r="D88" s="162"/>
      <c r="E88" s="163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125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90" t="s">
        <v>203</v>
      </c>
      <c r="D89" s="162"/>
      <c r="E89" s="163">
        <v>14.4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125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 x14ac:dyDescent="0.2">
      <c r="A90" s="173">
        <v>24</v>
      </c>
      <c r="B90" s="174" t="s">
        <v>204</v>
      </c>
      <c r="C90" s="189" t="s">
        <v>205</v>
      </c>
      <c r="D90" s="175" t="s">
        <v>188</v>
      </c>
      <c r="E90" s="176">
        <v>36.400000000000006</v>
      </c>
      <c r="F90" s="177"/>
      <c r="G90" s="178">
        <f>ROUND(E90*F90,2)</f>
        <v>0</v>
      </c>
      <c r="H90" s="161"/>
      <c r="I90" s="160">
        <f>ROUND(E90*H90,2)</f>
        <v>0</v>
      </c>
      <c r="J90" s="161"/>
      <c r="K90" s="160">
        <f>ROUND(E90*J90,2)</f>
        <v>0</v>
      </c>
      <c r="L90" s="160">
        <v>21</v>
      </c>
      <c r="M90" s="160">
        <f>G90*(1+L90/100)</f>
        <v>0</v>
      </c>
      <c r="N90" s="160">
        <v>4.2800000000000008E-3</v>
      </c>
      <c r="O90" s="160">
        <f>ROUND(E90*N90,2)</f>
        <v>0.16</v>
      </c>
      <c r="P90" s="160">
        <v>0</v>
      </c>
      <c r="Q90" s="160">
        <f>ROUND(E90*P90,2)</f>
        <v>0</v>
      </c>
      <c r="R90" s="160"/>
      <c r="S90" s="160" t="s">
        <v>120</v>
      </c>
      <c r="T90" s="160" t="s">
        <v>115</v>
      </c>
      <c r="U90" s="160">
        <v>0.81300000000000006</v>
      </c>
      <c r="V90" s="160">
        <f>ROUND(E90*U90,2)</f>
        <v>29.59</v>
      </c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0" t="s">
        <v>206</v>
      </c>
      <c r="D91" s="162"/>
      <c r="E91" s="163">
        <v>36.400000000000006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125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73">
        <v>25</v>
      </c>
      <c r="B92" s="174" t="s">
        <v>207</v>
      </c>
      <c r="C92" s="189" t="s">
        <v>208</v>
      </c>
      <c r="D92" s="175" t="s">
        <v>188</v>
      </c>
      <c r="E92" s="176">
        <v>9.6000000000000014</v>
      </c>
      <c r="F92" s="177"/>
      <c r="G92" s="178">
        <f>ROUND(E92*F92,2)</f>
        <v>0</v>
      </c>
      <c r="H92" s="161"/>
      <c r="I92" s="160">
        <f>ROUND(E92*H92,2)</f>
        <v>0</v>
      </c>
      <c r="J92" s="161"/>
      <c r="K92" s="160">
        <f>ROUND(E92*J92,2)</f>
        <v>0</v>
      </c>
      <c r="L92" s="160">
        <v>21</v>
      </c>
      <c r="M92" s="160">
        <f>G92*(1+L92/100)</f>
        <v>0</v>
      </c>
      <c r="N92" s="160">
        <v>4.4900000000000001E-3</v>
      </c>
      <c r="O92" s="160">
        <f>ROUND(E92*N92,2)</f>
        <v>0.04</v>
      </c>
      <c r="P92" s="160">
        <v>0</v>
      </c>
      <c r="Q92" s="160">
        <f>ROUND(E92*P92,2)</f>
        <v>0</v>
      </c>
      <c r="R92" s="160"/>
      <c r="S92" s="160" t="s">
        <v>120</v>
      </c>
      <c r="T92" s="160" t="s">
        <v>115</v>
      </c>
      <c r="U92" s="160">
        <v>0.82800000000000007</v>
      </c>
      <c r="V92" s="160">
        <f>ROUND(E92*U92,2)</f>
        <v>7.95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0" t="s">
        <v>209</v>
      </c>
      <c r="D93" s="162"/>
      <c r="E93" s="163">
        <v>9.6000000000000014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125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73">
        <v>26</v>
      </c>
      <c r="B94" s="174" t="s">
        <v>210</v>
      </c>
      <c r="C94" s="189" t="s">
        <v>211</v>
      </c>
      <c r="D94" s="175" t="s">
        <v>188</v>
      </c>
      <c r="E94" s="176">
        <v>24.6</v>
      </c>
      <c r="F94" s="177"/>
      <c r="G94" s="178">
        <f>ROUND(E94*F94,2)</f>
        <v>0</v>
      </c>
      <c r="H94" s="161"/>
      <c r="I94" s="160">
        <f>ROUND(E94*H94,2)</f>
        <v>0</v>
      </c>
      <c r="J94" s="161"/>
      <c r="K94" s="160">
        <f>ROUND(E94*J94,2)</f>
        <v>0</v>
      </c>
      <c r="L94" s="160">
        <v>21</v>
      </c>
      <c r="M94" s="160">
        <f>G94*(1+L94/100)</f>
        <v>0</v>
      </c>
      <c r="N94" s="160">
        <v>2.9300000000000003E-3</v>
      </c>
      <c r="O94" s="160">
        <f>ROUND(E94*N94,2)</f>
        <v>7.0000000000000007E-2</v>
      </c>
      <c r="P94" s="160">
        <v>0</v>
      </c>
      <c r="Q94" s="160">
        <f>ROUND(E94*P94,2)</f>
        <v>0</v>
      </c>
      <c r="R94" s="160"/>
      <c r="S94" s="160" t="s">
        <v>120</v>
      </c>
      <c r="T94" s="160" t="s">
        <v>115</v>
      </c>
      <c r="U94" s="160">
        <v>0.61895</v>
      </c>
      <c r="V94" s="160">
        <f>ROUND(E94*U94,2)</f>
        <v>15.23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121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90" t="s">
        <v>212</v>
      </c>
      <c r="D95" s="162"/>
      <c r="E95" s="163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125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0" t="s">
        <v>213</v>
      </c>
      <c r="D96" s="162"/>
      <c r="E96" s="163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125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0" t="s">
        <v>214</v>
      </c>
      <c r="D97" s="162"/>
      <c r="E97" s="163">
        <v>24.6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125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2.5" outlineLevel="1" x14ac:dyDescent="0.2">
      <c r="A98" s="173">
        <v>27</v>
      </c>
      <c r="B98" s="174" t="s">
        <v>215</v>
      </c>
      <c r="C98" s="189" t="s">
        <v>216</v>
      </c>
      <c r="D98" s="175" t="s">
        <v>188</v>
      </c>
      <c r="E98" s="176">
        <v>33.6</v>
      </c>
      <c r="F98" s="177"/>
      <c r="G98" s="178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21</v>
      </c>
      <c r="M98" s="160">
        <f>G98*(1+L98/100)</f>
        <v>0</v>
      </c>
      <c r="N98" s="160">
        <v>0</v>
      </c>
      <c r="O98" s="160">
        <f>ROUND(E98*N98,2)</f>
        <v>0</v>
      </c>
      <c r="P98" s="160">
        <v>1.3500000000000001E-3</v>
      </c>
      <c r="Q98" s="160">
        <f>ROUND(E98*P98,2)</f>
        <v>0.05</v>
      </c>
      <c r="R98" s="160"/>
      <c r="S98" s="160" t="s">
        <v>120</v>
      </c>
      <c r="T98" s="160" t="s">
        <v>120</v>
      </c>
      <c r="U98" s="160">
        <v>0.08</v>
      </c>
      <c r="V98" s="160">
        <f>ROUND(E98*U98,2)</f>
        <v>2.69</v>
      </c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217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90" t="s">
        <v>218</v>
      </c>
      <c r="D99" s="162"/>
      <c r="E99" s="163">
        <v>33.6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125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3">
        <v>28</v>
      </c>
      <c r="B100" s="174" t="s">
        <v>219</v>
      </c>
      <c r="C100" s="189" t="s">
        <v>220</v>
      </c>
      <c r="D100" s="175" t="s">
        <v>188</v>
      </c>
      <c r="E100" s="176">
        <v>24.6</v>
      </c>
      <c r="F100" s="177"/>
      <c r="G100" s="178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21</v>
      </c>
      <c r="M100" s="160">
        <f>G100*(1+L100/100)</f>
        <v>0</v>
      </c>
      <c r="N100" s="160">
        <v>0</v>
      </c>
      <c r="O100" s="160">
        <f>ROUND(E100*N100,2)</f>
        <v>0</v>
      </c>
      <c r="P100" s="160">
        <v>2.2600000000000003E-3</v>
      </c>
      <c r="Q100" s="160">
        <f>ROUND(E100*P100,2)</f>
        <v>0.06</v>
      </c>
      <c r="R100" s="160"/>
      <c r="S100" s="160" t="s">
        <v>120</v>
      </c>
      <c r="T100" s="160" t="s">
        <v>120</v>
      </c>
      <c r="U100" s="160">
        <v>0.05</v>
      </c>
      <c r="V100" s="160">
        <f>ROUND(E100*U100,2)</f>
        <v>1.23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217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90" t="s">
        <v>221</v>
      </c>
      <c r="D101" s="162"/>
      <c r="E101" s="163">
        <v>24.6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125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9">
        <v>29</v>
      </c>
      <c r="B102" s="180" t="s">
        <v>222</v>
      </c>
      <c r="C102" s="188" t="s">
        <v>223</v>
      </c>
      <c r="D102" s="181" t="s">
        <v>169</v>
      </c>
      <c r="E102" s="182">
        <v>3</v>
      </c>
      <c r="F102" s="183"/>
      <c r="G102" s="184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21</v>
      </c>
      <c r="M102" s="160">
        <f>G102*(1+L102/100)</f>
        <v>0</v>
      </c>
      <c r="N102" s="160">
        <v>5.0400000000000002E-3</v>
      </c>
      <c r="O102" s="160">
        <f>ROUND(E102*N102,2)</f>
        <v>0.02</v>
      </c>
      <c r="P102" s="160">
        <v>0</v>
      </c>
      <c r="Q102" s="160">
        <f>ROUND(E102*P102,2)</f>
        <v>0</v>
      </c>
      <c r="R102" s="160"/>
      <c r="S102" s="160" t="s">
        <v>114</v>
      </c>
      <c r="T102" s="160" t="s">
        <v>115</v>
      </c>
      <c r="U102" s="160">
        <v>1.0511000000000001</v>
      </c>
      <c r="V102" s="160">
        <f>ROUND(E102*U102,2)</f>
        <v>3.15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116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3">
        <v>30</v>
      </c>
      <c r="B103" s="174" t="s">
        <v>224</v>
      </c>
      <c r="C103" s="189" t="s">
        <v>225</v>
      </c>
      <c r="D103" s="175" t="s">
        <v>169</v>
      </c>
      <c r="E103" s="176">
        <v>13</v>
      </c>
      <c r="F103" s="177"/>
      <c r="G103" s="178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21</v>
      </c>
      <c r="M103" s="160">
        <f>G103*(1+L103/100)</f>
        <v>0</v>
      </c>
      <c r="N103" s="160">
        <v>5.3000000000000009E-4</v>
      </c>
      <c r="O103" s="160">
        <f>ROUND(E103*N103,2)</f>
        <v>0.01</v>
      </c>
      <c r="P103" s="160">
        <v>0</v>
      </c>
      <c r="Q103" s="160">
        <f>ROUND(E103*P103,2)</f>
        <v>0</v>
      </c>
      <c r="R103" s="160"/>
      <c r="S103" s="160" t="s">
        <v>114</v>
      </c>
      <c r="T103" s="160" t="s">
        <v>115</v>
      </c>
      <c r="U103" s="160">
        <v>0.26</v>
      </c>
      <c r="V103" s="160">
        <f>ROUND(E103*U103,2)</f>
        <v>3.38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 x14ac:dyDescent="0.2">
      <c r="A104" s="157"/>
      <c r="B104" s="158"/>
      <c r="C104" s="190" t="s">
        <v>226</v>
      </c>
      <c r="D104" s="162"/>
      <c r="E104" s="163">
        <v>13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125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79">
        <v>31</v>
      </c>
      <c r="B105" s="180" t="s">
        <v>227</v>
      </c>
      <c r="C105" s="188" t="s">
        <v>228</v>
      </c>
      <c r="D105" s="181" t="s">
        <v>169</v>
      </c>
      <c r="E105" s="182">
        <v>4</v>
      </c>
      <c r="F105" s="183"/>
      <c r="G105" s="184">
        <f>ROUND(E105*F105,2)</f>
        <v>0</v>
      </c>
      <c r="H105" s="161"/>
      <c r="I105" s="160">
        <f>ROUND(E105*H105,2)</f>
        <v>0</v>
      </c>
      <c r="J105" s="161"/>
      <c r="K105" s="160">
        <f>ROUND(E105*J105,2)</f>
        <v>0</v>
      </c>
      <c r="L105" s="160">
        <v>21</v>
      </c>
      <c r="M105" s="160">
        <f>G105*(1+L105/100)</f>
        <v>0</v>
      </c>
      <c r="N105" s="160">
        <v>1E-4</v>
      </c>
      <c r="O105" s="160">
        <f>ROUND(E105*N105,2)</f>
        <v>0</v>
      </c>
      <c r="P105" s="160">
        <v>0</v>
      </c>
      <c r="Q105" s="160">
        <f>ROUND(E105*P105,2)</f>
        <v>0</v>
      </c>
      <c r="R105" s="160"/>
      <c r="S105" s="160" t="s">
        <v>114</v>
      </c>
      <c r="T105" s="160" t="s">
        <v>115</v>
      </c>
      <c r="U105" s="160">
        <v>0.27600000000000002</v>
      </c>
      <c r="V105" s="160">
        <f>ROUND(E105*U105,2)</f>
        <v>1.1000000000000001</v>
      </c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116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9">
        <v>32</v>
      </c>
      <c r="B106" s="180" t="s">
        <v>229</v>
      </c>
      <c r="C106" s="188" t="s">
        <v>230</v>
      </c>
      <c r="D106" s="181" t="s">
        <v>195</v>
      </c>
      <c r="E106" s="182">
        <v>0.45577000000000001</v>
      </c>
      <c r="F106" s="183"/>
      <c r="G106" s="184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21</v>
      </c>
      <c r="M106" s="160">
        <f>G106*(1+L106/100)</f>
        <v>0</v>
      </c>
      <c r="N106" s="160">
        <v>0</v>
      </c>
      <c r="O106" s="160">
        <f>ROUND(E106*N106,2)</f>
        <v>0</v>
      </c>
      <c r="P106" s="160">
        <v>0</v>
      </c>
      <c r="Q106" s="160">
        <f>ROUND(E106*P106,2)</f>
        <v>0</v>
      </c>
      <c r="R106" s="160"/>
      <c r="S106" s="160" t="s">
        <v>120</v>
      </c>
      <c r="T106" s="160" t="s">
        <v>120</v>
      </c>
      <c r="U106" s="160">
        <v>4.82</v>
      </c>
      <c r="V106" s="160">
        <f>ROUND(E106*U106,2)</f>
        <v>2.2000000000000002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196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67" t="s">
        <v>110</v>
      </c>
      <c r="B107" s="168" t="s">
        <v>75</v>
      </c>
      <c r="C107" s="187" t="s">
        <v>76</v>
      </c>
      <c r="D107" s="169"/>
      <c r="E107" s="170"/>
      <c r="F107" s="171"/>
      <c r="G107" s="172">
        <f>SUMIF(AG108:AG135,"&lt;&gt;NOR",G108:G135)</f>
        <v>0</v>
      </c>
      <c r="H107" s="166"/>
      <c r="I107" s="166">
        <f>SUM(I108:I135)</f>
        <v>0</v>
      </c>
      <c r="J107" s="166"/>
      <c r="K107" s="166">
        <f>SUM(K108:K135)</f>
        <v>0</v>
      </c>
      <c r="L107" s="166"/>
      <c r="M107" s="166">
        <f>SUM(M108:M135)</f>
        <v>0</v>
      </c>
      <c r="N107" s="166"/>
      <c r="O107" s="166">
        <f>SUM(O108:O135)</f>
        <v>0</v>
      </c>
      <c r="P107" s="166"/>
      <c r="Q107" s="166">
        <f>SUM(Q108:Q135)</f>
        <v>0</v>
      </c>
      <c r="R107" s="166"/>
      <c r="S107" s="166"/>
      <c r="T107" s="166"/>
      <c r="U107" s="166"/>
      <c r="V107" s="166">
        <f>SUM(V108:V135)</f>
        <v>0</v>
      </c>
      <c r="W107" s="166"/>
      <c r="AG107" t="s">
        <v>111</v>
      </c>
    </row>
    <row r="108" spans="1:60" outlineLevel="1" x14ac:dyDescent="0.2">
      <c r="A108" s="173">
        <v>33</v>
      </c>
      <c r="B108" s="174" t="s">
        <v>231</v>
      </c>
      <c r="C108" s="189" t="s">
        <v>232</v>
      </c>
      <c r="D108" s="175" t="s">
        <v>169</v>
      </c>
      <c r="E108" s="176">
        <v>1</v>
      </c>
      <c r="F108" s="177"/>
      <c r="G108" s="178">
        <f>ROUND(E108*F108,2)</f>
        <v>0</v>
      </c>
      <c r="H108" s="161"/>
      <c r="I108" s="160">
        <f>ROUND(E108*H108,2)</f>
        <v>0</v>
      </c>
      <c r="J108" s="161"/>
      <c r="K108" s="160">
        <f>ROUND(E108*J108,2)</f>
        <v>0</v>
      </c>
      <c r="L108" s="160">
        <v>21</v>
      </c>
      <c r="M108" s="160">
        <f>G108*(1+L108/100)</f>
        <v>0</v>
      </c>
      <c r="N108" s="160">
        <v>0</v>
      </c>
      <c r="O108" s="160">
        <f>ROUND(E108*N108,2)</f>
        <v>0</v>
      </c>
      <c r="P108" s="160">
        <v>0</v>
      </c>
      <c r="Q108" s="160">
        <f>ROUND(E108*P108,2)</f>
        <v>0</v>
      </c>
      <c r="R108" s="160"/>
      <c r="S108" s="160" t="s">
        <v>114</v>
      </c>
      <c r="T108" s="160" t="s">
        <v>115</v>
      </c>
      <c r="U108" s="160">
        <v>0</v>
      </c>
      <c r="V108" s="160">
        <f>ROUND(E108*U108,2)</f>
        <v>0</v>
      </c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121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33.75" outlineLevel="1" x14ac:dyDescent="0.2">
      <c r="A109" s="157"/>
      <c r="B109" s="158"/>
      <c r="C109" s="190" t="s">
        <v>233</v>
      </c>
      <c r="D109" s="162"/>
      <c r="E109" s="163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125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33.75" outlineLevel="1" x14ac:dyDescent="0.2">
      <c r="A110" s="157"/>
      <c r="B110" s="158"/>
      <c r="C110" s="190" t="s">
        <v>234</v>
      </c>
      <c r="D110" s="162"/>
      <c r="E110" s="163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125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57"/>
      <c r="B111" s="158"/>
      <c r="C111" s="190" t="s">
        <v>235</v>
      </c>
      <c r="D111" s="162"/>
      <c r="E111" s="163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125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90" t="s">
        <v>236</v>
      </c>
      <c r="D112" s="162"/>
      <c r="E112" s="163">
        <v>1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125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3">
        <v>34</v>
      </c>
      <c r="B113" s="174" t="s">
        <v>237</v>
      </c>
      <c r="C113" s="189" t="s">
        <v>238</v>
      </c>
      <c r="D113" s="175" t="s">
        <v>169</v>
      </c>
      <c r="E113" s="176">
        <v>12</v>
      </c>
      <c r="F113" s="177"/>
      <c r="G113" s="178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21</v>
      </c>
      <c r="M113" s="160">
        <f>G113*(1+L113/100)</f>
        <v>0</v>
      </c>
      <c r="N113" s="160">
        <v>0</v>
      </c>
      <c r="O113" s="160">
        <f>ROUND(E113*N113,2)</f>
        <v>0</v>
      </c>
      <c r="P113" s="160">
        <v>0</v>
      </c>
      <c r="Q113" s="160">
        <f>ROUND(E113*P113,2)</f>
        <v>0</v>
      </c>
      <c r="R113" s="160"/>
      <c r="S113" s="160" t="s">
        <v>114</v>
      </c>
      <c r="T113" s="160" t="s">
        <v>115</v>
      </c>
      <c r="U113" s="160">
        <v>0</v>
      </c>
      <c r="V113" s="160">
        <f>ROUND(E113*U113,2)</f>
        <v>0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121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 x14ac:dyDescent="0.2">
      <c r="A114" s="157"/>
      <c r="B114" s="158"/>
      <c r="C114" s="190" t="s">
        <v>239</v>
      </c>
      <c r="D114" s="162"/>
      <c r="E114" s="163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125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33.75" outlineLevel="1" x14ac:dyDescent="0.2">
      <c r="A115" s="157"/>
      <c r="B115" s="158"/>
      <c r="C115" s="190" t="s">
        <v>240</v>
      </c>
      <c r="D115" s="162"/>
      <c r="E115" s="163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125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90" t="s">
        <v>241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125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 x14ac:dyDescent="0.2">
      <c r="A117" s="157"/>
      <c r="B117" s="158"/>
      <c r="C117" s="190" t="s">
        <v>242</v>
      </c>
      <c r="D117" s="162"/>
      <c r="E117" s="163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125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90" t="s">
        <v>243</v>
      </c>
      <c r="D118" s="162"/>
      <c r="E118" s="163">
        <v>12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125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73">
        <v>35</v>
      </c>
      <c r="B119" s="174" t="s">
        <v>244</v>
      </c>
      <c r="C119" s="189" t="s">
        <v>245</v>
      </c>
      <c r="D119" s="175" t="s">
        <v>169</v>
      </c>
      <c r="E119" s="176">
        <v>1</v>
      </c>
      <c r="F119" s="177"/>
      <c r="G119" s="178">
        <f>ROUND(E119*F119,2)</f>
        <v>0</v>
      </c>
      <c r="H119" s="161"/>
      <c r="I119" s="160">
        <f>ROUND(E119*H119,2)</f>
        <v>0</v>
      </c>
      <c r="J119" s="161"/>
      <c r="K119" s="160">
        <f>ROUND(E119*J119,2)</f>
        <v>0</v>
      </c>
      <c r="L119" s="160">
        <v>21</v>
      </c>
      <c r="M119" s="160">
        <f>G119*(1+L119/100)</f>
        <v>0</v>
      </c>
      <c r="N119" s="160">
        <v>0</v>
      </c>
      <c r="O119" s="160">
        <f>ROUND(E119*N119,2)</f>
        <v>0</v>
      </c>
      <c r="P119" s="160">
        <v>0</v>
      </c>
      <c r="Q119" s="160">
        <f>ROUND(E119*P119,2)</f>
        <v>0</v>
      </c>
      <c r="R119" s="160"/>
      <c r="S119" s="160" t="s">
        <v>114</v>
      </c>
      <c r="T119" s="160" t="s">
        <v>115</v>
      </c>
      <c r="U119" s="160">
        <v>0</v>
      </c>
      <c r="V119" s="160">
        <f>ROUND(E119*U119,2)</f>
        <v>0</v>
      </c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121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ht="22.5" outlineLevel="1" x14ac:dyDescent="0.2">
      <c r="A120" s="157"/>
      <c r="B120" s="158"/>
      <c r="C120" s="190" t="s">
        <v>246</v>
      </c>
      <c r="D120" s="162"/>
      <c r="E120" s="163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125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ht="33.75" outlineLevel="1" x14ac:dyDescent="0.2">
      <c r="A121" s="157"/>
      <c r="B121" s="158"/>
      <c r="C121" s="190" t="s">
        <v>234</v>
      </c>
      <c r="D121" s="162"/>
      <c r="E121" s="163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125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1" x14ac:dyDescent="0.2">
      <c r="A122" s="157"/>
      <c r="B122" s="158"/>
      <c r="C122" s="190" t="s">
        <v>235</v>
      </c>
      <c r="D122" s="162"/>
      <c r="E122" s="163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125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0" t="s">
        <v>236</v>
      </c>
      <c r="D123" s="162"/>
      <c r="E123" s="163">
        <v>1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125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22.5" outlineLevel="1" x14ac:dyDescent="0.2">
      <c r="A124" s="173">
        <v>36</v>
      </c>
      <c r="B124" s="174" t="s">
        <v>247</v>
      </c>
      <c r="C124" s="189" t="s">
        <v>248</v>
      </c>
      <c r="D124" s="175" t="s">
        <v>169</v>
      </c>
      <c r="E124" s="176">
        <v>1</v>
      </c>
      <c r="F124" s="177"/>
      <c r="G124" s="178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21</v>
      </c>
      <c r="M124" s="160">
        <f>G124*(1+L124/100)</f>
        <v>0</v>
      </c>
      <c r="N124" s="160">
        <v>0</v>
      </c>
      <c r="O124" s="160">
        <f>ROUND(E124*N124,2)</f>
        <v>0</v>
      </c>
      <c r="P124" s="160">
        <v>0</v>
      </c>
      <c r="Q124" s="160">
        <f>ROUND(E124*P124,2)</f>
        <v>0</v>
      </c>
      <c r="R124" s="160"/>
      <c r="S124" s="160" t="s">
        <v>114</v>
      </c>
      <c r="T124" s="160" t="s">
        <v>115</v>
      </c>
      <c r="U124" s="160">
        <v>0</v>
      </c>
      <c r="V124" s="160">
        <f>ROUND(E124*U124,2)</f>
        <v>0</v>
      </c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121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 x14ac:dyDescent="0.2">
      <c r="A125" s="157"/>
      <c r="B125" s="158"/>
      <c r="C125" s="190" t="s">
        <v>246</v>
      </c>
      <c r="D125" s="162"/>
      <c r="E125" s="163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125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ht="33.75" outlineLevel="1" x14ac:dyDescent="0.2">
      <c r="A126" s="157"/>
      <c r="B126" s="158"/>
      <c r="C126" s="190" t="s">
        <v>234</v>
      </c>
      <c r="D126" s="162"/>
      <c r="E126" s="163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125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22.5" outlineLevel="1" x14ac:dyDescent="0.2">
      <c r="A127" s="157"/>
      <c r="B127" s="158"/>
      <c r="C127" s="190" t="s">
        <v>235</v>
      </c>
      <c r="D127" s="162"/>
      <c r="E127" s="163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125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90" t="s">
        <v>236</v>
      </c>
      <c r="D128" s="162"/>
      <c r="E128" s="163">
        <v>1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125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73">
        <v>37</v>
      </c>
      <c r="B129" s="174" t="s">
        <v>249</v>
      </c>
      <c r="C129" s="189" t="s">
        <v>250</v>
      </c>
      <c r="D129" s="175" t="s">
        <v>169</v>
      </c>
      <c r="E129" s="176">
        <v>16</v>
      </c>
      <c r="F129" s="177"/>
      <c r="G129" s="178">
        <f>ROUND(E129*F129,2)</f>
        <v>0</v>
      </c>
      <c r="H129" s="161"/>
      <c r="I129" s="160">
        <f>ROUND(E129*H129,2)</f>
        <v>0</v>
      </c>
      <c r="J129" s="161"/>
      <c r="K129" s="160">
        <f>ROUND(E129*J129,2)</f>
        <v>0</v>
      </c>
      <c r="L129" s="160">
        <v>21</v>
      </c>
      <c r="M129" s="160">
        <f>G129*(1+L129/100)</f>
        <v>0</v>
      </c>
      <c r="N129" s="160">
        <v>0</v>
      </c>
      <c r="O129" s="160">
        <f>ROUND(E129*N129,2)</f>
        <v>0</v>
      </c>
      <c r="P129" s="160">
        <v>0</v>
      </c>
      <c r="Q129" s="160">
        <f>ROUND(E129*P129,2)</f>
        <v>0</v>
      </c>
      <c r="R129" s="160"/>
      <c r="S129" s="160" t="s">
        <v>114</v>
      </c>
      <c r="T129" s="160" t="s">
        <v>115</v>
      </c>
      <c r="U129" s="160">
        <v>0</v>
      </c>
      <c r="V129" s="160">
        <f>ROUND(E129*U129,2)</f>
        <v>0</v>
      </c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121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ht="22.5" outlineLevel="1" x14ac:dyDescent="0.2">
      <c r="A130" s="157"/>
      <c r="B130" s="158"/>
      <c r="C130" s="190" t="s">
        <v>239</v>
      </c>
      <c r="D130" s="162"/>
      <c r="E130" s="163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125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33.75" outlineLevel="1" x14ac:dyDescent="0.2">
      <c r="A131" s="157"/>
      <c r="B131" s="158"/>
      <c r="C131" s="190" t="s">
        <v>240</v>
      </c>
      <c r="D131" s="162"/>
      <c r="E131" s="163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125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190" t="s">
        <v>241</v>
      </c>
      <c r="D132" s="162"/>
      <c r="E132" s="163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125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 x14ac:dyDescent="0.2">
      <c r="A133" s="157"/>
      <c r="B133" s="158"/>
      <c r="C133" s="190" t="s">
        <v>251</v>
      </c>
      <c r="D133" s="162"/>
      <c r="E133" s="163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125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0" t="s">
        <v>252</v>
      </c>
      <c r="D134" s="162"/>
      <c r="E134" s="163">
        <v>16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125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>
        <v>38</v>
      </c>
      <c r="B135" s="158" t="s">
        <v>253</v>
      </c>
      <c r="C135" s="192" t="s">
        <v>254</v>
      </c>
      <c r="D135" s="159" t="s">
        <v>0</v>
      </c>
      <c r="E135" s="185"/>
      <c r="F135" s="161"/>
      <c r="G135" s="160">
        <f>ROUND(E135*F135,2)</f>
        <v>0</v>
      </c>
      <c r="H135" s="161"/>
      <c r="I135" s="160">
        <f>ROUND(E135*H135,2)</f>
        <v>0</v>
      </c>
      <c r="J135" s="161"/>
      <c r="K135" s="160">
        <f>ROUND(E135*J135,2)</f>
        <v>0</v>
      </c>
      <c r="L135" s="160">
        <v>21</v>
      </c>
      <c r="M135" s="160">
        <f>G135*(1+L135/100)</f>
        <v>0</v>
      </c>
      <c r="N135" s="160">
        <v>0</v>
      </c>
      <c r="O135" s="160">
        <f>ROUND(E135*N135,2)</f>
        <v>0</v>
      </c>
      <c r="P135" s="160">
        <v>0</v>
      </c>
      <c r="Q135" s="160">
        <f>ROUND(E135*P135,2)</f>
        <v>0</v>
      </c>
      <c r="R135" s="160"/>
      <c r="S135" s="160" t="s">
        <v>120</v>
      </c>
      <c r="T135" s="160" t="s">
        <v>120</v>
      </c>
      <c r="U135" s="160">
        <v>0</v>
      </c>
      <c r="V135" s="160">
        <f>ROUND(E135*U135,2)</f>
        <v>0</v>
      </c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196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67" t="s">
        <v>110</v>
      </c>
      <c r="B136" s="168" t="s">
        <v>77</v>
      </c>
      <c r="C136" s="187" t="s">
        <v>78</v>
      </c>
      <c r="D136" s="169"/>
      <c r="E136" s="170"/>
      <c r="F136" s="171"/>
      <c r="G136" s="172">
        <f>SUMIF(AG137:AG141,"&lt;&gt;NOR",G137:G141)</f>
        <v>0</v>
      </c>
      <c r="H136" s="166"/>
      <c r="I136" s="166">
        <f>SUM(I137:I141)</f>
        <v>0</v>
      </c>
      <c r="J136" s="166"/>
      <c r="K136" s="166">
        <f>SUM(K137:K141)</f>
        <v>0</v>
      </c>
      <c r="L136" s="166"/>
      <c r="M136" s="166">
        <f>SUM(M137:M141)</f>
        <v>0</v>
      </c>
      <c r="N136" s="166"/>
      <c r="O136" s="166">
        <f>SUM(O137:O141)</f>
        <v>0</v>
      </c>
      <c r="P136" s="166"/>
      <c r="Q136" s="166">
        <f>SUM(Q137:Q141)</f>
        <v>0</v>
      </c>
      <c r="R136" s="166"/>
      <c r="S136" s="166"/>
      <c r="T136" s="166"/>
      <c r="U136" s="166"/>
      <c r="V136" s="166">
        <f>SUM(V137:V141)</f>
        <v>0</v>
      </c>
      <c r="W136" s="166"/>
      <c r="AG136" t="s">
        <v>111</v>
      </c>
    </row>
    <row r="137" spans="1:60" outlineLevel="1" x14ac:dyDescent="0.2">
      <c r="A137" s="173">
        <v>39</v>
      </c>
      <c r="B137" s="174" t="s">
        <v>255</v>
      </c>
      <c r="C137" s="189" t="s">
        <v>256</v>
      </c>
      <c r="D137" s="175" t="s">
        <v>169</v>
      </c>
      <c r="E137" s="176">
        <v>10</v>
      </c>
      <c r="F137" s="177"/>
      <c r="G137" s="178">
        <f>ROUND(E137*F137,2)</f>
        <v>0</v>
      </c>
      <c r="H137" s="161"/>
      <c r="I137" s="160">
        <f>ROUND(E137*H137,2)</f>
        <v>0</v>
      </c>
      <c r="J137" s="161"/>
      <c r="K137" s="160">
        <f>ROUND(E137*J137,2)</f>
        <v>0</v>
      </c>
      <c r="L137" s="160">
        <v>21</v>
      </c>
      <c r="M137" s="160">
        <f>G137*(1+L137/100)</f>
        <v>0</v>
      </c>
      <c r="N137" s="160">
        <v>0</v>
      </c>
      <c r="O137" s="160">
        <f>ROUND(E137*N137,2)</f>
        <v>0</v>
      </c>
      <c r="P137" s="160">
        <v>0</v>
      </c>
      <c r="Q137" s="160">
        <f>ROUND(E137*P137,2)</f>
        <v>0</v>
      </c>
      <c r="R137" s="160"/>
      <c r="S137" s="160" t="s">
        <v>114</v>
      </c>
      <c r="T137" s="160" t="s">
        <v>115</v>
      </c>
      <c r="U137" s="160">
        <v>0</v>
      </c>
      <c r="V137" s="160">
        <f>ROUND(E137*U137,2)</f>
        <v>0</v>
      </c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121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2.5" outlineLevel="1" x14ac:dyDescent="0.2">
      <c r="A138" s="157"/>
      <c r="B138" s="158"/>
      <c r="C138" s="190" t="s">
        <v>257</v>
      </c>
      <c r="D138" s="162"/>
      <c r="E138" s="163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125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0" t="s">
        <v>258</v>
      </c>
      <c r="D139" s="162"/>
      <c r="E139" s="16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125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90" t="s">
        <v>259</v>
      </c>
      <c r="D140" s="162"/>
      <c r="E140" s="163">
        <v>10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125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>
        <v>40</v>
      </c>
      <c r="B141" s="158" t="s">
        <v>260</v>
      </c>
      <c r="C141" s="192" t="s">
        <v>261</v>
      </c>
      <c r="D141" s="159" t="s">
        <v>0</v>
      </c>
      <c r="E141" s="185"/>
      <c r="F141" s="161"/>
      <c r="G141" s="160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21</v>
      </c>
      <c r="M141" s="160">
        <f>G141*(1+L141/100)</f>
        <v>0</v>
      </c>
      <c r="N141" s="160">
        <v>0</v>
      </c>
      <c r="O141" s="160">
        <f>ROUND(E141*N141,2)</f>
        <v>0</v>
      </c>
      <c r="P141" s="160">
        <v>0</v>
      </c>
      <c r="Q141" s="160">
        <f>ROUND(E141*P141,2)</f>
        <v>0</v>
      </c>
      <c r="R141" s="160"/>
      <c r="S141" s="160" t="s">
        <v>120</v>
      </c>
      <c r="T141" s="160" t="s">
        <v>120</v>
      </c>
      <c r="U141" s="160">
        <v>0</v>
      </c>
      <c r="V141" s="160">
        <f>ROUND(E141*U141,2)</f>
        <v>0</v>
      </c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196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x14ac:dyDescent="0.2">
      <c r="A142" s="167" t="s">
        <v>110</v>
      </c>
      <c r="B142" s="168" t="s">
        <v>79</v>
      </c>
      <c r="C142" s="187" t="s">
        <v>80</v>
      </c>
      <c r="D142" s="169"/>
      <c r="E142" s="170"/>
      <c r="F142" s="171"/>
      <c r="G142" s="172">
        <f>SUMIF(AG143:AG147,"&lt;&gt;NOR",G143:G147)</f>
        <v>0</v>
      </c>
      <c r="H142" s="166"/>
      <c r="I142" s="166">
        <f>SUM(I143:I147)</f>
        <v>0</v>
      </c>
      <c r="J142" s="166"/>
      <c r="K142" s="166">
        <f>SUM(K143:K147)</f>
        <v>0</v>
      </c>
      <c r="L142" s="166"/>
      <c r="M142" s="166">
        <f>SUM(M143:M147)</f>
        <v>0</v>
      </c>
      <c r="N142" s="166"/>
      <c r="O142" s="166">
        <f>SUM(O143:O147)</f>
        <v>0</v>
      </c>
      <c r="P142" s="166"/>
      <c r="Q142" s="166">
        <f>SUM(Q143:Q147)</f>
        <v>0</v>
      </c>
      <c r="R142" s="166"/>
      <c r="S142" s="166"/>
      <c r="T142" s="166"/>
      <c r="U142" s="166"/>
      <c r="V142" s="166">
        <f>SUM(V143:V147)</f>
        <v>0</v>
      </c>
      <c r="W142" s="166"/>
      <c r="AG142" t="s">
        <v>111</v>
      </c>
    </row>
    <row r="143" spans="1:60" outlineLevel="1" x14ac:dyDescent="0.2">
      <c r="A143" s="179">
        <v>41</v>
      </c>
      <c r="B143" s="180" t="s">
        <v>262</v>
      </c>
      <c r="C143" s="188" t="s">
        <v>263</v>
      </c>
      <c r="D143" s="181" t="s">
        <v>0</v>
      </c>
      <c r="E143" s="182">
        <v>2285.8514</v>
      </c>
      <c r="F143" s="183"/>
      <c r="G143" s="184">
        <f>ROUND(E143*F143,2)</f>
        <v>0</v>
      </c>
      <c r="H143" s="161"/>
      <c r="I143" s="160">
        <f>ROUND(E143*H143,2)</f>
        <v>0</v>
      </c>
      <c r="J143" s="161"/>
      <c r="K143" s="160">
        <f>ROUND(E143*J143,2)</f>
        <v>0</v>
      </c>
      <c r="L143" s="160">
        <v>21</v>
      </c>
      <c r="M143" s="160">
        <f>G143*(1+L143/100)</f>
        <v>0</v>
      </c>
      <c r="N143" s="160">
        <v>0</v>
      </c>
      <c r="O143" s="160">
        <f>ROUND(E143*N143,2)</f>
        <v>0</v>
      </c>
      <c r="P143" s="160">
        <v>0</v>
      </c>
      <c r="Q143" s="160">
        <f>ROUND(E143*P143,2)</f>
        <v>0</v>
      </c>
      <c r="R143" s="160"/>
      <c r="S143" s="160" t="s">
        <v>120</v>
      </c>
      <c r="T143" s="160" t="s">
        <v>120</v>
      </c>
      <c r="U143" s="160">
        <v>0</v>
      </c>
      <c r="V143" s="160">
        <f>ROUND(E143*U143,2)</f>
        <v>0</v>
      </c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264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3">
        <v>42</v>
      </c>
      <c r="B144" s="174" t="s">
        <v>265</v>
      </c>
      <c r="C144" s="189" t="s">
        <v>266</v>
      </c>
      <c r="D144" s="175" t="s">
        <v>169</v>
      </c>
      <c r="E144" s="176">
        <v>1</v>
      </c>
      <c r="F144" s="177"/>
      <c r="G144" s="178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21</v>
      </c>
      <c r="M144" s="160">
        <f>G144*(1+L144/100)</f>
        <v>0</v>
      </c>
      <c r="N144" s="160">
        <v>0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114</v>
      </c>
      <c r="T144" s="160" t="s">
        <v>115</v>
      </c>
      <c r="U144" s="160">
        <v>0</v>
      </c>
      <c r="V144" s="160">
        <f>ROUND(E144*U144,2)</f>
        <v>0</v>
      </c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121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90" t="s">
        <v>267</v>
      </c>
      <c r="D145" s="162"/>
      <c r="E145" s="163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125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ht="22.5" outlineLevel="1" x14ac:dyDescent="0.2">
      <c r="A146" s="157"/>
      <c r="B146" s="158"/>
      <c r="C146" s="190" t="s">
        <v>268</v>
      </c>
      <c r="D146" s="162"/>
      <c r="E146" s="163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125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90" t="s">
        <v>236</v>
      </c>
      <c r="D147" s="162"/>
      <c r="E147" s="163">
        <v>1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125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x14ac:dyDescent="0.2">
      <c r="A148" s="167" t="s">
        <v>110</v>
      </c>
      <c r="B148" s="168" t="s">
        <v>81</v>
      </c>
      <c r="C148" s="187" t="s">
        <v>82</v>
      </c>
      <c r="D148" s="169"/>
      <c r="E148" s="170"/>
      <c r="F148" s="171"/>
      <c r="G148" s="172">
        <f>SUMIF(AG149:AG155,"&lt;&gt;NOR",G149:G155)</f>
        <v>0</v>
      </c>
      <c r="H148" s="166"/>
      <c r="I148" s="166">
        <f>SUM(I149:I155)</f>
        <v>0</v>
      </c>
      <c r="J148" s="166"/>
      <c r="K148" s="166">
        <f>SUM(K149:K155)</f>
        <v>0</v>
      </c>
      <c r="L148" s="166"/>
      <c r="M148" s="166">
        <f>SUM(M149:M155)</f>
        <v>0</v>
      </c>
      <c r="N148" s="166"/>
      <c r="O148" s="166">
        <f>SUM(O149:O155)</f>
        <v>0</v>
      </c>
      <c r="P148" s="166"/>
      <c r="Q148" s="166">
        <f>SUM(Q149:Q155)</f>
        <v>0</v>
      </c>
      <c r="R148" s="166"/>
      <c r="S148" s="166"/>
      <c r="T148" s="166"/>
      <c r="U148" s="166"/>
      <c r="V148" s="166">
        <f>SUM(V149:V155)</f>
        <v>15.459999999999999</v>
      </c>
      <c r="W148" s="166"/>
      <c r="AG148" t="s">
        <v>111</v>
      </c>
    </row>
    <row r="149" spans="1:60" outlineLevel="1" x14ac:dyDescent="0.2">
      <c r="A149" s="179">
        <v>43</v>
      </c>
      <c r="B149" s="180" t="s">
        <v>269</v>
      </c>
      <c r="C149" s="188" t="s">
        <v>270</v>
      </c>
      <c r="D149" s="181" t="s">
        <v>195</v>
      </c>
      <c r="E149" s="182">
        <v>5.8679100000000002</v>
      </c>
      <c r="F149" s="183"/>
      <c r="G149" s="184">
        <f t="shared" ref="G149:G155" si="0">ROUND(E149*F149,2)</f>
        <v>0</v>
      </c>
      <c r="H149" s="161"/>
      <c r="I149" s="160">
        <f t="shared" ref="I149:I155" si="1">ROUND(E149*H149,2)</f>
        <v>0</v>
      </c>
      <c r="J149" s="161"/>
      <c r="K149" s="160">
        <f t="shared" ref="K149:K155" si="2">ROUND(E149*J149,2)</f>
        <v>0</v>
      </c>
      <c r="L149" s="160">
        <v>21</v>
      </c>
      <c r="M149" s="160">
        <f t="shared" ref="M149:M155" si="3">G149*(1+L149/100)</f>
        <v>0</v>
      </c>
      <c r="N149" s="160">
        <v>0</v>
      </c>
      <c r="O149" s="160">
        <f t="shared" ref="O149:O155" si="4">ROUND(E149*N149,2)</f>
        <v>0</v>
      </c>
      <c r="P149" s="160">
        <v>0</v>
      </c>
      <c r="Q149" s="160">
        <f t="shared" ref="Q149:Q155" si="5">ROUND(E149*P149,2)</f>
        <v>0</v>
      </c>
      <c r="R149" s="160"/>
      <c r="S149" s="160" t="s">
        <v>120</v>
      </c>
      <c r="T149" s="160" t="s">
        <v>115</v>
      </c>
      <c r="U149" s="160">
        <v>0.16400000000000001</v>
      </c>
      <c r="V149" s="160">
        <f t="shared" ref="V149:V155" si="6">ROUND(E149*U149,2)</f>
        <v>0.96</v>
      </c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271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9">
        <v>44</v>
      </c>
      <c r="B150" s="180" t="s">
        <v>272</v>
      </c>
      <c r="C150" s="188" t="s">
        <v>273</v>
      </c>
      <c r="D150" s="181" t="s">
        <v>195</v>
      </c>
      <c r="E150" s="182">
        <v>5.8679100000000002</v>
      </c>
      <c r="F150" s="183"/>
      <c r="G150" s="184">
        <f t="shared" si="0"/>
        <v>0</v>
      </c>
      <c r="H150" s="161"/>
      <c r="I150" s="160">
        <f t="shared" si="1"/>
        <v>0</v>
      </c>
      <c r="J150" s="161"/>
      <c r="K150" s="160">
        <f t="shared" si="2"/>
        <v>0</v>
      </c>
      <c r="L150" s="160">
        <v>21</v>
      </c>
      <c r="M150" s="160">
        <f t="shared" si="3"/>
        <v>0</v>
      </c>
      <c r="N150" s="160">
        <v>0</v>
      </c>
      <c r="O150" s="160">
        <f t="shared" si="4"/>
        <v>0</v>
      </c>
      <c r="P150" s="160">
        <v>0</v>
      </c>
      <c r="Q150" s="160">
        <f t="shared" si="5"/>
        <v>0</v>
      </c>
      <c r="R150" s="160"/>
      <c r="S150" s="160" t="s">
        <v>120</v>
      </c>
      <c r="T150" s="160" t="s">
        <v>115</v>
      </c>
      <c r="U150" s="160">
        <v>0.93300000000000005</v>
      </c>
      <c r="V150" s="160">
        <f t="shared" si="6"/>
        <v>5.47</v>
      </c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271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79">
        <v>45</v>
      </c>
      <c r="B151" s="180" t="s">
        <v>274</v>
      </c>
      <c r="C151" s="188" t="s">
        <v>275</v>
      </c>
      <c r="D151" s="181" t="s">
        <v>195</v>
      </c>
      <c r="E151" s="182">
        <v>5.8679100000000002</v>
      </c>
      <c r="F151" s="183"/>
      <c r="G151" s="184">
        <f t="shared" si="0"/>
        <v>0</v>
      </c>
      <c r="H151" s="161"/>
      <c r="I151" s="160">
        <f t="shared" si="1"/>
        <v>0</v>
      </c>
      <c r="J151" s="161"/>
      <c r="K151" s="160">
        <f t="shared" si="2"/>
        <v>0</v>
      </c>
      <c r="L151" s="160">
        <v>21</v>
      </c>
      <c r="M151" s="160">
        <f t="shared" si="3"/>
        <v>0</v>
      </c>
      <c r="N151" s="160">
        <v>0</v>
      </c>
      <c r="O151" s="160">
        <f t="shared" si="4"/>
        <v>0</v>
      </c>
      <c r="P151" s="160">
        <v>0</v>
      </c>
      <c r="Q151" s="160">
        <f t="shared" si="5"/>
        <v>0</v>
      </c>
      <c r="R151" s="160"/>
      <c r="S151" s="160" t="s">
        <v>120</v>
      </c>
      <c r="T151" s="160" t="s">
        <v>115</v>
      </c>
      <c r="U151" s="160">
        <v>0.49000000000000005</v>
      </c>
      <c r="V151" s="160">
        <f t="shared" si="6"/>
        <v>2.88</v>
      </c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271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79">
        <v>46</v>
      </c>
      <c r="B152" s="180" t="s">
        <v>276</v>
      </c>
      <c r="C152" s="188" t="s">
        <v>277</v>
      </c>
      <c r="D152" s="181" t="s">
        <v>195</v>
      </c>
      <c r="E152" s="182">
        <v>5.8679100000000002</v>
      </c>
      <c r="F152" s="183"/>
      <c r="G152" s="184">
        <f t="shared" si="0"/>
        <v>0</v>
      </c>
      <c r="H152" s="161"/>
      <c r="I152" s="160">
        <f t="shared" si="1"/>
        <v>0</v>
      </c>
      <c r="J152" s="161"/>
      <c r="K152" s="160">
        <f t="shared" si="2"/>
        <v>0</v>
      </c>
      <c r="L152" s="160">
        <v>21</v>
      </c>
      <c r="M152" s="160">
        <f t="shared" si="3"/>
        <v>0</v>
      </c>
      <c r="N152" s="160">
        <v>0</v>
      </c>
      <c r="O152" s="160">
        <f t="shared" si="4"/>
        <v>0</v>
      </c>
      <c r="P152" s="160">
        <v>0</v>
      </c>
      <c r="Q152" s="160">
        <f t="shared" si="5"/>
        <v>0</v>
      </c>
      <c r="R152" s="160"/>
      <c r="S152" s="160" t="s">
        <v>120</v>
      </c>
      <c r="T152" s="160" t="s">
        <v>115</v>
      </c>
      <c r="U152" s="160">
        <v>0</v>
      </c>
      <c r="V152" s="160">
        <f t="shared" si="6"/>
        <v>0</v>
      </c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271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79">
        <v>47</v>
      </c>
      <c r="B153" s="180" t="s">
        <v>278</v>
      </c>
      <c r="C153" s="188" t="s">
        <v>279</v>
      </c>
      <c r="D153" s="181" t="s">
        <v>195</v>
      </c>
      <c r="E153" s="182">
        <v>5.8679100000000002</v>
      </c>
      <c r="F153" s="183"/>
      <c r="G153" s="184">
        <f t="shared" si="0"/>
        <v>0</v>
      </c>
      <c r="H153" s="161"/>
      <c r="I153" s="160">
        <f t="shared" si="1"/>
        <v>0</v>
      </c>
      <c r="J153" s="161"/>
      <c r="K153" s="160">
        <f t="shared" si="2"/>
        <v>0</v>
      </c>
      <c r="L153" s="160">
        <v>21</v>
      </c>
      <c r="M153" s="160">
        <f t="shared" si="3"/>
        <v>0</v>
      </c>
      <c r="N153" s="160">
        <v>0</v>
      </c>
      <c r="O153" s="160">
        <f t="shared" si="4"/>
        <v>0</v>
      </c>
      <c r="P153" s="160">
        <v>0</v>
      </c>
      <c r="Q153" s="160">
        <f t="shared" si="5"/>
        <v>0</v>
      </c>
      <c r="R153" s="160"/>
      <c r="S153" s="160" t="s">
        <v>120</v>
      </c>
      <c r="T153" s="160" t="s">
        <v>115</v>
      </c>
      <c r="U153" s="160">
        <v>0.94200000000000006</v>
      </c>
      <c r="V153" s="160">
        <f t="shared" si="6"/>
        <v>5.53</v>
      </c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271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79">
        <v>48</v>
      </c>
      <c r="B154" s="180" t="s">
        <v>280</v>
      </c>
      <c r="C154" s="188" t="s">
        <v>281</v>
      </c>
      <c r="D154" s="181" t="s">
        <v>195</v>
      </c>
      <c r="E154" s="182">
        <v>5.8679100000000002</v>
      </c>
      <c r="F154" s="183"/>
      <c r="G154" s="184">
        <f t="shared" si="0"/>
        <v>0</v>
      </c>
      <c r="H154" s="161"/>
      <c r="I154" s="160">
        <f t="shared" si="1"/>
        <v>0</v>
      </c>
      <c r="J154" s="161"/>
      <c r="K154" s="160">
        <f t="shared" si="2"/>
        <v>0</v>
      </c>
      <c r="L154" s="160">
        <v>21</v>
      </c>
      <c r="M154" s="160">
        <f t="shared" si="3"/>
        <v>0</v>
      </c>
      <c r="N154" s="160">
        <v>0</v>
      </c>
      <c r="O154" s="160">
        <f t="shared" si="4"/>
        <v>0</v>
      </c>
      <c r="P154" s="160">
        <v>0</v>
      </c>
      <c r="Q154" s="160">
        <f t="shared" si="5"/>
        <v>0</v>
      </c>
      <c r="R154" s="160"/>
      <c r="S154" s="160" t="s">
        <v>120</v>
      </c>
      <c r="T154" s="160" t="s">
        <v>115</v>
      </c>
      <c r="U154" s="160">
        <v>0.10500000000000001</v>
      </c>
      <c r="V154" s="160">
        <f t="shared" si="6"/>
        <v>0.62</v>
      </c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271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79">
        <v>49</v>
      </c>
      <c r="B155" s="180" t="s">
        <v>282</v>
      </c>
      <c r="C155" s="188" t="s">
        <v>283</v>
      </c>
      <c r="D155" s="181" t="s">
        <v>195</v>
      </c>
      <c r="E155" s="182">
        <v>5.8679100000000002</v>
      </c>
      <c r="F155" s="183"/>
      <c r="G155" s="184">
        <f t="shared" si="0"/>
        <v>0</v>
      </c>
      <c r="H155" s="161"/>
      <c r="I155" s="160">
        <f t="shared" si="1"/>
        <v>0</v>
      </c>
      <c r="J155" s="161"/>
      <c r="K155" s="160">
        <f t="shared" si="2"/>
        <v>0</v>
      </c>
      <c r="L155" s="160">
        <v>21</v>
      </c>
      <c r="M155" s="160">
        <f t="shared" si="3"/>
        <v>0</v>
      </c>
      <c r="N155" s="160">
        <v>0</v>
      </c>
      <c r="O155" s="160">
        <f t="shared" si="4"/>
        <v>0</v>
      </c>
      <c r="P155" s="160">
        <v>0</v>
      </c>
      <c r="Q155" s="160">
        <f t="shared" si="5"/>
        <v>0</v>
      </c>
      <c r="R155" s="160"/>
      <c r="S155" s="160" t="s">
        <v>120</v>
      </c>
      <c r="T155" s="160" t="s">
        <v>115</v>
      </c>
      <c r="U155" s="160">
        <v>0</v>
      </c>
      <c r="V155" s="160">
        <f t="shared" si="6"/>
        <v>0</v>
      </c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271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x14ac:dyDescent="0.2">
      <c r="A156" s="167" t="s">
        <v>110</v>
      </c>
      <c r="B156" s="168" t="s">
        <v>84</v>
      </c>
      <c r="C156" s="187" t="s">
        <v>29</v>
      </c>
      <c r="D156" s="169"/>
      <c r="E156" s="170"/>
      <c r="F156" s="171"/>
      <c r="G156" s="172">
        <f>SUMIF(AG157:AG158,"&lt;&gt;NOR",G157:G158)</f>
        <v>0</v>
      </c>
      <c r="H156" s="166"/>
      <c r="I156" s="166">
        <f>SUM(I157:I158)</f>
        <v>0</v>
      </c>
      <c r="J156" s="166"/>
      <c r="K156" s="166">
        <f>SUM(K157:K158)</f>
        <v>0</v>
      </c>
      <c r="L156" s="166"/>
      <c r="M156" s="166">
        <f>SUM(M157:M158)</f>
        <v>0</v>
      </c>
      <c r="N156" s="166"/>
      <c r="O156" s="166">
        <f>SUM(O157:O158)</f>
        <v>0</v>
      </c>
      <c r="P156" s="166"/>
      <c r="Q156" s="166">
        <f>SUM(Q157:Q158)</f>
        <v>0</v>
      </c>
      <c r="R156" s="166"/>
      <c r="S156" s="166"/>
      <c r="T156" s="166"/>
      <c r="U156" s="166"/>
      <c r="V156" s="166">
        <f>SUM(V157:V158)</f>
        <v>0</v>
      </c>
      <c r="W156" s="166"/>
      <c r="AG156" t="s">
        <v>111</v>
      </c>
    </row>
    <row r="157" spans="1:60" outlineLevel="1" x14ac:dyDescent="0.2">
      <c r="A157" s="179">
        <v>50</v>
      </c>
      <c r="B157" s="180" t="s">
        <v>284</v>
      </c>
      <c r="C157" s="188" t="s">
        <v>285</v>
      </c>
      <c r="D157" s="181" t="s">
        <v>286</v>
      </c>
      <c r="E157" s="182">
        <v>1</v>
      </c>
      <c r="F157" s="183"/>
      <c r="G157" s="184">
        <f>ROUND(E157*F157,2)</f>
        <v>0</v>
      </c>
      <c r="H157" s="161"/>
      <c r="I157" s="160">
        <f>ROUND(E157*H157,2)</f>
        <v>0</v>
      </c>
      <c r="J157" s="161"/>
      <c r="K157" s="160">
        <f>ROUND(E157*J157,2)</f>
        <v>0</v>
      </c>
      <c r="L157" s="160">
        <v>21</v>
      </c>
      <c r="M157" s="160">
        <f>G157*(1+L157/100)</f>
        <v>0</v>
      </c>
      <c r="N157" s="160">
        <v>0</v>
      </c>
      <c r="O157" s="160">
        <f>ROUND(E157*N157,2)</f>
        <v>0</v>
      </c>
      <c r="P157" s="160">
        <v>0</v>
      </c>
      <c r="Q157" s="160">
        <f>ROUND(E157*P157,2)</f>
        <v>0</v>
      </c>
      <c r="R157" s="160"/>
      <c r="S157" s="160" t="s">
        <v>120</v>
      </c>
      <c r="T157" s="160" t="s">
        <v>115</v>
      </c>
      <c r="U157" s="160">
        <v>0</v>
      </c>
      <c r="V157" s="160">
        <f>ROUND(E157*U157,2)</f>
        <v>0</v>
      </c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287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73">
        <v>51</v>
      </c>
      <c r="B158" s="174" t="s">
        <v>288</v>
      </c>
      <c r="C158" s="189" t="s">
        <v>289</v>
      </c>
      <c r="D158" s="175" t="s">
        <v>286</v>
      </c>
      <c r="E158" s="176">
        <v>1</v>
      </c>
      <c r="F158" s="177"/>
      <c r="G158" s="178">
        <f>ROUND(E158*F158,2)</f>
        <v>0</v>
      </c>
      <c r="H158" s="161"/>
      <c r="I158" s="160">
        <f>ROUND(E158*H158,2)</f>
        <v>0</v>
      </c>
      <c r="J158" s="161"/>
      <c r="K158" s="160">
        <f>ROUND(E158*J158,2)</f>
        <v>0</v>
      </c>
      <c r="L158" s="160">
        <v>21</v>
      </c>
      <c r="M158" s="160">
        <f>G158*(1+L158/100)</f>
        <v>0</v>
      </c>
      <c r="N158" s="160">
        <v>0</v>
      </c>
      <c r="O158" s="160">
        <f>ROUND(E158*N158,2)</f>
        <v>0</v>
      </c>
      <c r="P158" s="160">
        <v>0</v>
      </c>
      <c r="Q158" s="160">
        <f>ROUND(E158*P158,2)</f>
        <v>0</v>
      </c>
      <c r="R158" s="160"/>
      <c r="S158" s="160" t="s">
        <v>120</v>
      </c>
      <c r="T158" s="160" t="s">
        <v>115</v>
      </c>
      <c r="U158" s="160">
        <v>0</v>
      </c>
      <c r="V158" s="160">
        <f>ROUND(E158*U158,2)</f>
        <v>0</v>
      </c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287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x14ac:dyDescent="0.2">
      <c r="A159" s="5"/>
      <c r="B159" s="6"/>
      <c r="C159" s="193"/>
      <c r="D159" s="8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E159">
        <v>15</v>
      </c>
      <c r="AF159">
        <v>21</v>
      </c>
    </row>
    <row r="160" spans="1:60" x14ac:dyDescent="0.2">
      <c r="A160" s="153"/>
      <c r="B160" s="154" t="s">
        <v>31</v>
      </c>
      <c r="C160" s="194"/>
      <c r="D160" s="155"/>
      <c r="E160" s="156"/>
      <c r="F160" s="156"/>
      <c r="G160" s="186">
        <f>G8+G10+G68+G78+G82+G84+G107+G136+G142+G148+G156</f>
        <v>0</v>
      </c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AE160">
        <f>SUMIF(L7:L158,AE159,G7:G158)</f>
        <v>0</v>
      </c>
      <c r="AF160">
        <f>SUMIF(L7:L158,AF159,G7:G158)</f>
        <v>0</v>
      </c>
      <c r="AG160" t="s">
        <v>290</v>
      </c>
    </row>
    <row r="161" spans="1:33" x14ac:dyDescent="0.2">
      <c r="A161" s="5"/>
      <c r="B161" s="6"/>
      <c r="C161" s="193"/>
      <c r="D161" s="8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 x14ac:dyDescent="0.2">
      <c r="A162" s="5"/>
      <c r="B162" s="6"/>
      <c r="C162" s="193"/>
      <c r="D162" s="8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A163" s="253" t="s">
        <v>291</v>
      </c>
      <c r="B163" s="253"/>
      <c r="C163" s="254"/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255"/>
      <c r="B164" s="256"/>
      <c r="C164" s="257"/>
      <c r="D164" s="256"/>
      <c r="E164" s="256"/>
      <c r="F164" s="256"/>
      <c r="G164" s="258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AG164" t="s">
        <v>292</v>
      </c>
    </row>
    <row r="165" spans="1:33" x14ac:dyDescent="0.2">
      <c r="A165" s="259"/>
      <c r="B165" s="260"/>
      <c r="C165" s="261"/>
      <c r="D165" s="260"/>
      <c r="E165" s="260"/>
      <c r="F165" s="260"/>
      <c r="G165" s="262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33" x14ac:dyDescent="0.2">
      <c r="A166" s="259"/>
      <c r="B166" s="260"/>
      <c r="C166" s="261"/>
      <c r="D166" s="260"/>
      <c r="E166" s="260"/>
      <c r="F166" s="260"/>
      <c r="G166" s="262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33" x14ac:dyDescent="0.2">
      <c r="A167" s="259"/>
      <c r="B167" s="260"/>
      <c r="C167" s="261"/>
      <c r="D167" s="260"/>
      <c r="E167" s="260"/>
      <c r="F167" s="260"/>
      <c r="G167" s="262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33" x14ac:dyDescent="0.2">
      <c r="A168" s="263"/>
      <c r="B168" s="264"/>
      <c r="C168" s="265"/>
      <c r="D168" s="264"/>
      <c r="E168" s="264"/>
      <c r="F168" s="264"/>
      <c r="G168" s="266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33" x14ac:dyDescent="0.2">
      <c r="A169" s="5"/>
      <c r="B169" s="6"/>
      <c r="C169" s="193"/>
      <c r="D169" s="8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33" x14ac:dyDescent="0.2">
      <c r="C170" s="195"/>
      <c r="D170" s="141"/>
      <c r="AG170" t="s">
        <v>293</v>
      </c>
    </row>
    <row r="171" spans="1:33" x14ac:dyDescent="0.2">
      <c r="D171" s="141"/>
    </row>
    <row r="172" spans="1:33" x14ac:dyDescent="0.2">
      <c r="D172" s="141"/>
    </row>
    <row r="173" spans="1:33" x14ac:dyDescent="0.2">
      <c r="D173" s="141"/>
    </row>
    <row r="174" spans="1:33" x14ac:dyDescent="0.2">
      <c r="D174" s="141"/>
    </row>
    <row r="175" spans="1:33" x14ac:dyDescent="0.2">
      <c r="D175" s="141"/>
    </row>
    <row r="176" spans="1:33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/>
  <mergeCells count="9">
    <mergeCell ref="A164:G168"/>
    <mergeCell ref="C12:G12"/>
    <mergeCell ref="C56:G56"/>
    <mergeCell ref="C61:G61"/>
    <mergeCell ref="A1:G1"/>
    <mergeCell ref="C2:G2"/>
    <mergeCell ref="C3:G3"/>
    <mergeCell ref="C4:G4"/>
    <mergeCell ref="A163:C16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86</v>
      </c>
    </row>
    <row r="2" spans="1:60" ht="24.95" customHeight="1" x14ac:dyDescent="0.2">
      <c r="A2" s="142" t="s">
        <v>8</v>
      </c>
      <c r="B2" s="74" t="s">
        <v>43</v>
      </c>
      <c r="C2" s="247" t="s">
        <v>44</v>
      </c>
      <c r="D2" s="248"/>
      <c r="E2" s="248"/>
      <c r="F2" s="248"/>
      <c r="G2" s="249"/>
      <c r="AG2" t="s">
        <v>87</v>
      </c>
    </row>
    <row r="3" spans="1:60" ht="24.95" customHeight="1" x14ac:dyDescent="0.2">
      <c r="A3" s="142" t="s">
        <v>9</v>
      </c>
      <c r="B3" s="74" t="s">
        <v>51</v>
      </c>
      <c r="C3" s="247" t="s">
        <v>52</v>
      </c>
      <c r="D3" s="248"/>
      <c r="E3" s="248"/>
      <c r="F3" s="248"/>
      <c r="G3" s="249"/>
      <c r="AC3" s="89" t="s">
        <v>87</v>
      </c>
      <c r="AG3" t="s">
        <v>88</v>
      </c>
    </row>
    <row r="4" spans="1:60" ht="24.95" customHeight="1" x14ac:dyDescent="0.2">
      <c r="A4" s="143" t="s">
        <v>10</v>
      </c>
      <c r="B4" s="144" t="s">
        <v>55</v>
      </c>
      <c r="C4" s="250" t="s">
        <v>56</v>
      </c>
      <c r="D4" s="251"/>
      <c r="E4" s="251"/>
      <c r="F4" s="251"/>
      <c r="G4" s="252"/>
      <c r="AG4" t="s">
        <v>89</v>
      </c>
    </row>
    <row r="5" spans="1:60" x14ac:dyDescent="0.2">
      <c r="D5" s="141"/>
    </row>
    <row r="6" spans="1:60" ht="38.25" x14ac:dyDescent="0.2">
      <c r="A6" s="146" t="s">
        <v>90</v>
      </c>
      <c r="B6" s="148" t="s">
        <v>91</v>
      </c>
      <c r="C6" s="148" t="s">
        <v>92</v>
      </c>
      <c r="D6" s="147" t="s">
        <v>93</v>
      </c>
      <c r="E6" s="146" t="s">
        <v>94</v>
      </c>
      <c r="F6" s="145" t="s">
        <v>95</v>
      </c>
      <c r="G6" s="146" t="s">
        <v>31</v>
      </c>
      <c r="H6" s="149" t="s">
        <v>32</v>
      </c>
      <c r="I6" s="149" t="s">
        <v>96</v>
      </c>
      <c r="J6" s="149" t="s">
        <v>33</v>
      </c>
      <c r="K6" s="149" t="s">
        <v>97</v>
      </c>
      <c r="L6" s="149" t="s">
        <v>98</v>
      </c>
      <c r="M6" s="149" t="s">
        <v>99</v>
      </c>
      <c r="N6" s="149" t="s">
        <v>100</v>
      </c>
      <c r="O6" s="149" t="s">
        <v>101</v>
      </c>
      <c r="P6" s="149" t="s">
        <v>102</v>
      </c>
      <c r="Q6" s="149" t="s">
        <v>103</v>
      </c>
      <c r="R6" s="149" t="s">
        <v>104</v>
      </c>
      <c r="S6" s="149" t="s">
        <v>105</v>
      </c>
      <c r="T6" s="149" t="s">
        <v>106</v>
      </c>
      <c r="U6" s="149" t="s">
        <v>107</v>
      </c>
      <c r="V6" s="149" t="s">
        <v>108</v>
      </c>
      <c r="W6" s="149" t="s">
        <v>109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7" t="s">
        <v>110</v>
      </c>
      <c r="B8" s="168" t="s">
        <v>61</v>
      </c>
      <c r="C8" s="187" t="s">
        <v>62</v>
      </c>
      <c r="D8" s="169"/>
      <c r="E8" s="170"/>
      <c r="F8" s="171"/>
      <c r="G8" s="172">
        <f>SUMIF(AG9:AG10,"&lt;&gt;NOR",G9:G10)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66"/>
      <c r="O8" s="166">
        <f>SUM(O9:O10)</f>
        <v>0.56999999999999995</v>
      </c>
      <c r="P8" s="166"/>
      <c r="Q8" s="166">
        <f>SUM(Q9:Q10)</f>
        <v>0</v>
      </c>
      <c r="R8" s="166"/>
      <c r="S8" s="166"/>
      <c r="T8" s="166"/>
      <c r="U8" s="166"/>
      <c r="V8" s="166">
        <f>SUM(V9:V10)</f>
        <v>1.47</v>
      </c>
      <c r="W8" s="166"/>
      <c r="AG8" t="s">
        <v>111</v>
      </c>
    </row>
    <row r="9" spans="1:60" outlineLevel="1" x14ac:dyDescent="0.2">
      <c r="A9" s="173">
        <v>1</v>
      </c>
      <c r="B9" s="174" t="s">
        <v>294</v>
      </c>
      <c r="C9" s="189" t="s">
        <v>295</v>
      </c>
      <c r="D9" s="175" t="s">
        <v>296</v>
      </c>
      <c r="E9" s="176">
        <v>0.30000000000000004</v>
      </c>
      <c r="F9" s="177"/>
      <c r="G9" s="178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1.8984800000000002</v>
      </c>
      <c r="O9" s="160">
        <f>ROUND(E9*N9,2)</f>
        <v>0.56999999999999995</v>
      </c>
      <c r="P9" s="160">
        <v>0</v>
      </c>
      <c r="Q9" s="160">
        <f>ROUND(E9*P9,2)</f>
        <v>0</v>
      </c>
      <c r="R9" s="160"/>
      <c r="S9" s="160" t="s">
        <v>120</v>
      </c>
      <c r="T9" s="160" t="s">
        <v>297</v>
      </c>
      <c r="U9" s="160">
        <v>4.8855000000000004</v>
      </c>
      <c r="V9" s="160">
        <f>ROUND(E9*U9,2)</f>
        <v>1.47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90" t="s">
        <v>298</v>
      </c>
      <c r="D10" s="162"/>
      <c r="E10" s="163">
        <v>0.30000000000000004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125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7" t="s">
        <v>110</v>
      </c>
      <c r="B11" s="168" t="s">
        <v>65</v>
      </c>
      <c r="C11" s="187" t="s">
        <v>66</v>
      </c>
      <c r="D11" s="169"/>
      <c r="E11" s="170"/>
      <c r="F11" s="171"/>
      <c r="G11" s="172">
        <f>SUMIF(AG12:AG14,"&lt;&gt;NOR",G12:G14)</f>
        <v>0</v>
      </c>
      <c r="H11" s="166"/>
      <c r="I11" s="166">
        <f>SUM(I12:I14)</f>
        <v>0</v>
      </c>
      <c r="J11" s="166"/>
      <c r="K11" s="166">
        <f>SUM(K12:K14)</f>
        <v>0</v>
      </c>
      <c r="L11" s="166"/>
      <c r="M11" s="166">
        <f>SUM(M12:M14)</f>
        <v>0</v>
      </c>
      <c r="N11" s="166"/>
      <c r="O11" s="166">
        <f>SUM(O12:O14)</f>
        <v>0.19</v>
      </c>
      <c r="P11" s="166"/>
      <c r="Q11" s="166">
        <f>SUM(Q12:Q14)</f>
        <v>0</v>
      </c>
      <c r="R11" s="166"/>
      <c r="S11" s="166"/>
      <c r="T11" s="166"/>
      <c r="U11" s="166"/>
      <c r="V11" s="166">
        <f>SUM(V12:V14)</f>
        <v>9.4700000000000006</v>
      </c>
      <c r="W11" s="166"/>
      <c r="AG11" t="s">
        <v>111</v>
      </c>
    </row>
    <row r="12" spans="1:60" outlineLevel="1" x14ac:dyDescent="0.2">
      <c r="A12" s="179">
        <v>2</v>
      </c>
      <c r="B12" s="180" t="s">
        <v>150</v>
      </c>
      <c r="C12" s="188" t="s">
        <v>151</v>
      </c>
      <c r="D12" s="181" t="s">
        <v>119</v>
      </c>
      <c r="E12" s="182">
        <v>10</v>
      </c>
      <c r="F12" s="183"/>
      <c r="G12" s="184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21</v>
      </c>
      <c r="M12" s="160">
        <f>G12*(1+L12/100)</f>
        <v>0</v>
      </c>
      <c r="N12" s="160">
        <v>3.5000000000000005E-4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120</v>
      </c>
      <c r="T12" s="160" t="s">
        <v>297</v>
      </c>
      <c r="U12" s="160">
        <v>7.0000000000000007E-2</v>
      </c>
      <c r="V12" s="160">
        <f>ROUND(E12*U12,2)</f>
        <v>0.7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9">
        <v>3</v>
      </c>
      <c r="B13" s="180" t="s">
        <v>299</v>
      </c>
      <c r="C13" s="188" t="s">
        <v>300</v>
      </c>
      <c r="D13" s="181" t="s">
        <v>119</v>
      </c>
      <c r="E13" s="182">
        <v>10</v>
      </c>
      <c r="F13" s="183"/>
      <c r="G13" s="184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21</v>
      </c>
      <c r="M13" s="160">
        <f>G13*(1+L13/100)</f>
        <v>0</v>
      </c>
      <c r="N13" s="160">
        <v>1.7930000000000001E-2</v>
      </c>
      <c r="O13" s="160">
        <f>ROUND(E13*N13,2)</f>
        <v>0.18</v>
      </c>
      <c r="P13" s="160">
        <v>0</v>
      </c>
      <c r="Q13" s="160">
        <f>ROUND(E13*P13,2)</f>
        <v>0</v>
      </c>
      <c r="R13" s="160"/>
      <c r="S13" s="160" t="s">
        <v>120</v>
      </c>
      <c r="T13" s="160" t="s">
        <v>297</v>
      </c>
      <c r="U13" s="160">
        <v>0.61165000000000003</v>
      </c>
      <c r="V13" s="160">
        <f>ROUND(E13*U13,2)</f>
        <v>6.12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79">
        <v>4</v>
      </c>
      <c r="B14" s="180" t="s">
        <v>157</v>
      </c>
      <c r="C14" s="188" t="s">
        <v>301</v>
      </c>
      <c r="D14" s="181" t="s">
        <v>119</v>
      </c>
      <c r="E14" s="182">
        <v>10</v>
      </c>
      <c r="F14" s="183"/>
      <c r="G14" s="184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60">
        <v>7.2000000000000005E-4</v>
      </c>
      <c r="O14" s="160">
        <f>ROUND(E14*N14,2)</f>
        <v>0.01</v>
      </c>
      <c r="P14" s="160">
        <v>0</v>
      </c>
      <c r="Q14" s="160">
        <f>ROUND(E14*P14,2)</f>
        <v>0</v>
      </c>
      <c r="R14" s="160"/>
      <c r="S14" s="160" t="s">
        <v>120</v>
      </c>
      <c r="T14" s="160" t="s">
        <v>297</v>
      </c>
      <c r="U14" s="160">
        <v>0.26500000000000001</v>
      </c>
      <c r="V14" s="160">
        <f>ROUND(E14*U14,2)</f>
        <v>2.65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7" t="s">
        <v>110</v>
      </c>
      <c r="B15" s="168" t="s">
        <v>67</v>
      </c>
      <c r="C15" s="187" t="s">
        <v>68</v>
      </c>
      <c r="D15" s="169"/>
      <c r="E15" s="170"/>
      <c r="F15" s="171"/>
      <c r="G15" s="172">
        <f>SUMIF(AG16:AG20,"&lt;&gt;NOR",G16:G20)</f>
        <v>0</v>
      </c>
      <c r="H15" s="166"/>
      <c r="I15" s="166">
        <f>SUM(I16:I20)</f>
        <v>0</v>
      </c>
      <c r="J15" s="166"/>
      <c r="K15" s="166">
        <f>SUM(K16:K20)</f>
        <v>0</v>
      </c>
      <c r="L15" s="166"/>
      <c r="M15" s="166">
        <f>SUM(M16:M20)</f>
        <v>0</v>
      </c>
      <c r="N15" s="166"/>
      <c r="O15" s="166">
        <f>SUM(O16:O20)</f>
        <v>0.36</v>
      </c>
      <c r="P15" s="166"/>
      <c r="Q15" s="166">
        <f>SUM(Q16:Q20)</f>
        <v>0</v>
      </c>
      <c r="R15" s="166"/>
      <c r="S15" s="166"/>
      <c r="T15" s="166"/>
      <c r="U15" s="166"/>
      <c r="V15" s="166">
        <f>SUM(V16:V20)</f>
        <v>2.64</v>
      </c>
      <c r="W15" s="166"/>
      <c r="AG15" t="s">
        <v>111</v>
      </c>
    </row>
    <row r="16" spans="1:60" outlineLevel="1" x14ac:dyDescent="0.2">
      <c r="A16" s="173">
        <v>5</v>
      </c>
      <c r="B16" s="174" t="s">
        <v>302</v>
      </c>
      <c r="C16" s="189" t="s">
        <v>303</v>
      </c>
      <c r="D16" s="175" t="s">
        <v>296</v>
      </c>
      <c r="E16" s="176">
        <v>48</v>
      </c>
      <c r="F16" s="177"/>
      <c r="G16" s="178">
        <f>ROUND(E16*F16,2)</f>
        <v>0</v>
      </c>
      <c r="H16" s="161"/>
      <c r="I16" s="160">
        <f>ROUND(E16*H16,2)</f>
        <v>0</v>
      </c>
      <c r="J16" s="161"/>
      <c r="K16" s="160">
        <f>ROUND(E16*J16,2)</f>
        <v>0</v>
      </c>
      <c r="L16" s="160">
        <v>21</v>
      </c>
      <c r="M16" s="160">
        <f>G16*(1+L16/100)</f>
        <v>0</v>
      </c>
      <c r="N16" s="160">
        <v>7.3500000000000006E-3</v>
      </c>
      <c r="O16" s="160">
        <f>ROUND(E16*N16,2)</f>
        <v>0.35</v>
      </c>
      <c r="P16" s="160">
        <v>0</v>
      </c>
      <c r="Q16" s="160">
        <f>ROUND(E16*P16,2)</f>
        <v>0</v>
      </c>
      <c r="R16" s="160"/>
      <c r="S16" s="160" t="s">
        <v>120</v>
      </c>
      <c r="T16" s="160" t="s">
        <v>297</v>
      </c>
      <c r="U16" s="160">
        <v>3.3000000000000002E-2</v>
      </c>
      <c r="V16" s="160">
        <f>ROUND(E16*U16,2)</f>
        <v>1.58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0" t="s">
        <v>304</v>
      </c>
      <c r="D17" s="162"/>
      <c r="E17" s="163">
        <v>48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125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9">
        <v>6</v>
      </c>
      <c r="B18" s="180" t="s">
        <v>305</v>
      </c>
      <c r="C18" s="188" t="s">
        <v>306</v>
      </c>
      <c r="D18" s="181" t="s">
        <v>296</v>
      </c>
      <c r="E18" s="182">
        <v>48</v>
      </c>
      <c r="F18" s="183"/>
      <c r="G18" s="184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21</v>
      </c>
      <c r="M18" s="160">
        <f>G18*(1+L18/100)</f>
        <v>0</v>
      </c>
      <c r="N18" s="160">
        <v>1.2E-4</v>
      </c>
      <c r="O18" s="160">
        <f>ROUND(E18*N18,2)</f>
        <v>0.01</v>
      </c>
      <c r="P18" s="160">
        <v>0</v>
      </c>
      <c r="Q18" s="160">
        <f>ROUND(E18*P18,2)</f>
        <v>0</v>
      </c>
      <c r="R18" s="160"/>
      <c r="S18" s="160" t="s">
        <v>120</v>
      </c>
      <c r="T18" s="160" t="s">
        <v>297</v>
      </c>
      <c r="U18" s="160">
        <v>1E-3</v>
      </c>
      <c r="V18" s="160">
        <f>ROUND(E18*U18,2)</f>
        <v>0.05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3">
        <v>7</v>
      </c>
      <c r="B19" s="174" t="s">
        <v>307</v>
      </c>
      <c r="C19" s="189" t="s">
        <v>308</v>
      </c>
      <c r="D19" s="175" t="s">
        <v>296</v>
      </c>
      <c r="E19" s="176">
        <v>48</v>
      </c>
      <c r="F19" s="177"/>
      <c r="G19" s="178">
        <f>ROUND(E19*F19,2)</f>
        <v>0</v>
      </c>
      <c r="H19" s="161"/>
      <c r="I19" s="160">
        <f>ROUND(E19*H19,2)</f>
        <v>0</v>
      </c>
      <c r="J19" s="161"/>
      <c r="K19" s="160">
        <f>ROUND(E19*J19,2)</f>
        <v>0</v>
      </c>
      <c r="L19" s="160">
        <v>21</v>
      </c>
      <c r="M19" s="160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0"/>
      <c r="S19" s="160" t="s">
        <v>120</v>
      </c>
      <c r="T19" s="160" t="s">
        <v>297</v>
      </c>
      <c r="U19" s="160">
        <v>2.1000000000000001E-2</v>
      </c>
      <c r="V19" s="160">
        <f>ROUND(E19*U19,2)</f>
        <v>1.01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116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0" t="s">
        <v>309</v>
      </c>
      <c r="D20" s="162"/>
      <c r="E20" s="163">
        <v>48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125</v>
      </c>
      <c r="AH20" s="150">
        <v>5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67" t="s">
        <v>110</v>
      </c>
      <c r="B21" s="168" t="s">
        <v>69</v>
      </c>
      <c r="C21" s="187" t="s">
        <v>70</v>
      </c>
      <c r="D21" s="169"/>
      <c r="E21" s="170"/>
      <c r="F21" s="171"/>
      <c r="G21" s="172">
        <f>SUMIF(AG22:AG24,"&lt;&gt;NOR",G22:G24)</f>
        <v>0</v>
      </c>
      <c r="H21" s="166"/>
      <c r="I21" s="166">
        <f>SUM(I22:I24)</f>
        <v>0</v>
      </c>
      <c r="J21" s="166"/>
      <c r="K21" s="166">
        <f>SUM(K22:K24)</f>
        <v>0</v>
      </c>
      <c r="L21" s="166"/>
      <c r="M21" s="166">
        <f>SUM(M22:M24)</f>
        <v>0</v>
      </c>
      <c r="N21" s="166"/>
      <c r="O21" s="166">
        <f>SUM(O22:O24)</f>
        <v>0</v>
      </c>
      <c r="P21" s="166"/>
      <c r="Q21" s="166">
        <f>SUM(Q22:Q24)</f>
        <v>0.65</v>
      </c>
      <c r="R21" s="166"/>
      <c r="S21" s="166"/>
      <c r="T21" s="166"/>
      <c r="U21" s="166"/>
      <c r="V21" s="166">
        <f>SUM(V22:V24)</f>
        <v>1.82</v>
      </c>
      <c r="W21" s="166"/>
      <c r="AG21" t="s">
        <v>111</v>
      </c>
    </row>
    <row r="22" spans="1:60" outlineLevel="1" x14ac:dyDescent="0.2">
      <c r="A22" s="173">
        <v>8</v>
      </c>
      <c r="B22" s="174" t="s">
        <v>310</v>
      </c>
      <c r="C22" s="189" t="s">
        <v>311</v>
      </c>
      <c r="D22" s="175" t="s">
        <v>119</v>
      </c>
      <c r="E22" s="176">
        <v>6</v>
      </c>
      <c r="F22" s="177"/>
      <c r="G22" s="178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21</v>
      </c>
      <c r="M22" s="160">
        <f>G22*(1+L22/100)</f>
        <v>0</v>
      </c>
      <c r="N22" s="160">
        <v>0</v>
      </c>
      <c r="O22" s="160">
        <f>ROUND(E22*N22,2)</f>
        <v>0</v>
      </c>
      <c r="P22" s="160">
        <v>4.6000000000000006E-2</v>
      </c>
      <c r="Q22" s="160">
        <f>ROUND(E22*P22,2)</f>
        <v>0.28000000000000003</v>
      </c>
      <c r="R22" s="160"/>
      <c r="S22" s="160" t="s">
        <v>120</v>
      </c>
      <c r="T22" s="160" t="s">
        <v>297</v>
      </c>
      <c r="U22" s="160">
        <v>0.13</v>
      </c>
      <c r="V22" s="160">
        <f>ROUND(E22*U22,2)</f>
        <v>0.78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0" t="s">
        <v>312</v>
      </c>
      <c r="D23" s="162"/>
      <c r="E23" s="163">
        <v>6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125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9">
        <v>9</v>
      </c>
      <c r="B24" s="180" t="s">
        <v>313</v>
      </c>
      <c r="C24" s="188" t="s">
        <v>314</v>
      </c>
      <c r="D24" s="181" t="s">
        <v>119</v>
      </c>
      <c r="E24" s="182">
        <v>4</v>
      </c>
      <c r="F24" s="183"/>
      <c r="G24" s="184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21</v>
      </c>
      <c r="M24" s="160">
        <f>G24*(1+L24/100)</f>
        <v>0</v>
      </c>
      <c r="N24" s="160">
        <v>0</v>
      </c>
      <c r="O24" s="160">
        <f>ROUND(E24*N24,2)</f>
        <v>0</v>
      </c>
      <c r="P24" s="160">
        <v>9.2000000000000012E-2</v>
      </c>
      <c r="Q24" s="160">
        <f>ROUND(E24*P24,2)</f>
        <v>0.37</v>
      </c>
      <c r="R24" s="160"/>
      <c r="S24" s="160" t="s">
        <v>120</v>
      </c>
      <c r="T24" s="160" t="s">
        <v>297</v>
      </c>
      <c r="U24" s="160">
        <v>0.26</v>
      </c>
      <c r="V24" s="160">
        <f>ROUND(E24*U24,2)</f>
        <v>1.04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">
      <c r="A25" s="167" t="s">
        <v>110</v>
      </c>
      <c r="B25" s="168" t="s">
        <v>71</v>
      </c>
      <c r="C25" s="187" t="s">
        <v>72</v>
      </c>
      <c r="D25" s="169"/>
      <c r="E25" s="170"/>
      <c r="F25" s="171"/>
      <c r="G25" s="172">
        <f>SUMIF(AG26:AG26,"&lt;&gt;NOR",G26:G26)</f>
        <v>0</v>
      </c>
      <c r="H25" s="166"/>
      <c r="I25" s="166">
        <f>SUM(I26:I26)</f>
        <v>0</v>
      </c>
      <c r="J25" s="166"/>
      <c r="K25" s="166">
        <f>SUM(K26:K26)</f>
        <v>0</v>
      </c>
      <c r="L25" s="166"/>
      <c r="M25" s="166">
        <f>SUM(M26:M26)</f>
        <v>0</v>
      </c>
      <c r="N25" s="166"/>
      <c r="O25" s="166">
        <f>SUM(O26:O26)</f>
        <v>0</v>
      </c>
      <c r="P25" s="166"/>
      <c r="Q25" s="166">
        <f>SUM(Q26:Q26)</f>
        <v>0</v>
      </c>
      <c r="R25" s="166"/>
      <c r="S25" s="166"/>
      <c r="T25" s="166"/>
      <c r="U25" s="166"/>
      <c r="V25" s="166">
        <f>SUM(V26:V26)</f>
        <v>2.12</v>
      </c>
      <c r="W25" s="166"/>
      <c r="AG25" t="s">
        <v>111</v>
      </c>
    </row>
    <row r="26" spans="1:60" outlineLevel="1" x14ac:dyDescent="0.2">
      <c r="A26" s="179">
        <v>10</v>
      </c>
      <c r="B26" s="180" t="s">
        <v>193</v>
      </c>
      <c r="C26" s="188" t="s">
        <v>194</v>
      </c>
      <c r="D26" s="181" t="s">
        <v>195</v>
      </c>
      <c r="E26" s="182">
        <v>1.1181000000000001</v>
      </c>
      <c r="F26" s="183"/>
      <c r="G26" s="184">
        <f>ROUND(E26*F26,2)</f>
        <v>0</v>
      </c>
      <c r="H26" s="161"/>
      <c r="I26" s="160">
        <f>ROUND(E26*H26,2)</f>
        <v>0</v>
      </c>
      <c r="J26" s="161"/>
      <c r="K26" s="160">
        <f>ROUND(E26*J26,2)</f>
        <v>0</v>
      </c>
      <c r="L26" s="160">
        <v>21</v>
      </c>
      <c r="M26" s="160">
        <f>G26*(1+L26/100)</f>
        <v>0</v>
      </c>
      <c r="N26" s="160">
        <v>0</v>
      </c>
      <c r="O26" s="160">
        <f>ROUND(E26*N26,2)</f>
        <v>0</v>
      </c>
      <c r="P26" s="160">
        <v>0</v>
      </c>
      <c r="Q26" s="160">
        <f>ROUND(E26*P26,2)</f>
        <v>0</v>
      </c>
      <c r="R26" s="160"/>
      <c r="S26" s="160" t="s">
        <v>120</v>
      </c>
      <c r="T26" s="160" t="s">
        <v>297</v>
      </c>
      <c r="U26" s="160">
        <v>1.8920000000000001</v>
      </c>
      <c r="V26" s="160">
        <f>ROUND(E26*U26,2)</f>
        <v>2.12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196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67" t="s">
        <v>110</v>
      </c>
      <c r="B27" s="168" t="s">
        <v>81</v>
      </c>
      <c r="C27" s="187" t="s">
        <v>82</v>
      </c>
      <c r="D27" s="169"/>
      <c r="E27" s="170"/>
      <c r="F27" s="171"/>
      <c r="G27" s="172">
        <f>SUMIF(AG28:AG33,"&lt;&gt;NOR",G28:G33)</f>
        <v>0</v>
      </c>
      <c r="H27" s="166"/>
      <c r="I27" s="166">
        <f>SUM(I28:I33)</f>
        <v>0</v>
      </c>
      <c r="J27" s="166"/>
      <c r="K27" s="166">
        <f>SUM(K28:K33)</f>
        <v>0</v>
      </c>
      <c r="L27" s="166"/>
      <c r="M27" s="166">
        <f>SUM(M28:M33)</f>
        <v>0</v>
      </c>
      <c r="N27" s="166"/>
      <c r="O27" s="166">
        <f>SUM(O28:O33)</f>
        <v>0</v>
      </c>
      <c r="P27" s="166"/>
      <c r="Q27" s="166">
        <f>SUM(Q28:Q33)</f>
        <v>0</v>
      </c>
      <c r="R27" s="166"/>
      <c r="S27" s="166"/>
      <c r="T27" s="166"/>
      <c r="U27" s="166"/>
      <c r="V27" s="166">
        <f>SUM(V28:V33)</f>
        <v>1.5999999999999999</v>
      </c>
      <c r="W27" s="166"/>
      <c r="AG27" t="s">
        <v>111</v>
      </c>
    </row>
    <row r="28" spans="1:60" outlineLevel="1" x14ac:dyDescent="0.2">
      <c r="A28" s="179">
        <v>11</v>
      </c>
      <c r="B28" s="180" t="s">
        <v>272</v>
      </c>
      <c r="C28" s="188" t="s">
        <v>273</v>
      </c>
      <c r="D28" s="181" t="s">
        <v>195</v>
      </c>
      <c r="E28" s="182">
        <v>0.64400000000000002</v>
      </c>
      <c r="F28" s="183"/>
      <c r="G28" s="184">
        <f t="shared" ref="G28:G33" si="0">ROUND(E28*F28,2)</f>
        <v>0</v>
      </c>
      <c r="H28" s="161"/>
      <c r="I28" s="160">
        <f t="shared" ref="I28:I33" si="1">ROUND(E28*H28,2)</f>
        <v>0</v>
      </c>
      <c r="J28" s="161"/>
      <c r="K28" s="160">
        <f t="shared" ref="K28:K33" si="2">ROUND(E28*J28,2)</f>
        <v>0</v>
      </c>
      <c r="L28" s="160">
        <v>21</v>
      </c>
      <c r="M28" s="160">
        <f t="shared" ref="M28:M33" si="3">G28*(1+L28/100)</f>
        <v>0</v>
      </c>
      <c r="N28" s="160">
        <v>0</v>
      </c>
      <c r="O28" s="160">
        <f t="shared" ref="O28:O33" si="4">ROUND(E28*N28,2)</f>
        <v>0</v>
      </c>
      <c r="P28" s="160">
        <v>0</v>
      </c>
      <c r="Q28" s="160">
        <f t="shared" ref="Q28:Q33" si="5">ROUND(E28*P28,2)</f>
        <v>0</v>
      </c>
      <c r="R28" s="160"/>
      <c r="S28" s="160" t="s">
        <v>120</v>
      </c>
      <c r="T28" s="160" t="s">
        <v>297</v>
      </c>
      <c r="U28" s="160">
        <v>0.93300000000000005</v>
      </c>
      <c r="V28" s="160">
        <f t="shared" ref="V28:V33" si="6">ROUND(E28*U28,2)</f>
        <v>0.6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271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9">
        <v>12</v>
      </c>
      <c r="B29" s="180" t="s">
        <v>274</v>
      </c>
      <c r="C29" s="188" t="s">
        <v>275</v>
      </c>
      <c r="D29" s="181" t="s">
        <v>195</v>
      </c>
      <c r="E29" s="182">
        <v>0.64400000000000002</v>
      </c>
      <c r="F29" s="183"/>
      <c r="G29" s="184">
        <f t="shared" si="0"/>
        <v>0</v>
      </c>
      <c r="H29" s="161"/>
      <c r="I29" s="160">
        <f t="shared" si="1"/>
        <v>0</v>
      </c>
      <c r="J29" s="161"/>
      <c r="K29" s="160">
        <f t="shared" si="2"/>
        <v>0</v>
      </c>
      <c r="L29" s="160">
        <v>21</v>
      </c>
      <c r="M29" s="160">
        <f t="shared" si="3"/>
        <v>0</v>
      </c>
      <c r="N29" s="160">
        <v>0</v>
      </c>
      <c r="O29" s="160">
        <f t="shared" si="4"/>
        <v>0</v>
      </c>
      <c r="P29" s="160">
        <v>0</v>
      </c>
      <c r="Q29" s="160">
        <f t="shared" si="5"/>
        <v>0</v>
      </c>
      <c r="R29" s="160"/>
      <c r="S29" s="160" t="s">
        <v>120</v>
      </c>
      <c r="T29" s="160" t="s">
        <v>297</v>
      </c>
      <c r="U29" s="160">
        <v>0.49000000000000005</v>
      </c>
      <c r="V29" s="160">
        <f t="shared" si="6"/>
        <v>0.32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271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9">
        <v>13</v>
      </c>
      <c r="B30" s="180" t="s">
        <v>276</v>
      </c>
      <c r="C30" s="188" t="s">
        <v>277</v>
      </c>
      <c r="D30" s="181" t="s">
        <v>195</v>
      </c>
      <c r="E30" s="182">
        <v>0.64400000000000002</v>
      </c>
      <c r="F30" s="183"/>
      <c r="G30" s="184">
        <f t="shared" si="0"/>
        <v>0</v>
      </c>
      <c r="H30" s="161"/>
      <c r="I30" s="160">
        <f t="shared" si="1"/>
        <v>0</v>
      </c>
      <c r="J30" s="161"/>
      <c r="K30" s="160">
        <f t="shared" si="2"/>
        <v>0</v>
      </c>
      <c r="L30" s="160">
        <v>21</v>
      </c>
      <c r="M30" s="160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/>
      <c r="S30" s="160" t="s">
        <v>120</v>
      </c>
      <c r="T30" s="160" t="s">
        <v>297</v>
      </c>
      <c r="U30" s="160">
        <v>0</v>
      </c>
      <c r="V30" s="160">
        <f t="shared" si="6"/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271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9">
        <v>14</v>
      </c>
      <c r="B31" s="180" t="s">
        <v>278</v>
      </c>
      <c r="C31" s="188" t="s">
        <v>279</v>
      </c>
      <c r="D31" s="181" t="s">
        <v>195</v>
      </c>
      <c r="E31" s="182">
        <v>0.64400000000000002</v>
      </c>
      <c r="F31" s="183"/>
      <c r="G31" s="184">
        <f t="shared" si="0"/>
        <v>0</v>
      </c>
      <c r="H31" s="161"/>
      <c r="I31" s="160">
        <f t="shared" si="1"/>
        <v>0</v>
      </c>
      <c r="J31" s="161"/>
      <c r="K31" s="160">
        <f t="shared" si="2"/>
        <v>0</v>
      </c>
      <c r="L31" s="160">
        <v>21</v>
      </c>
      <c r="M31" s="160">
        <f t="shared" si="3"/>
        <v>0</v>
      </c>
      <c r="N31" s="160">
        <v>0</v>
      </c>
      <c r="O31" s="160">
        <f t="shared" si="4"/>
        <v>0</v>
      </c>
      <c r="P31" s="160">
        <v>0</v>
      </c>
      <c r="Q31" s="160">
        <f t="shared" si="5"/>
        <v>0</v>
      </c>
      <c r="R31" s="160"/>
      <c r="S31" s="160" t="s">
        <v>120</v>
      </c>
      <c r="T31" s="160" t="s">
        <v>297</v>
      </c>
      <c r="U31" s="160">
        <v>0.94200000000000006</v>
      </c>
      <c r="V31" s="160">
        <f t="shared" si="6"/>
        <v>0.61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271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9">
        <v>15</v>
      </c>
      <c r="B32" s="180" t="s">
        <v>280</v>
      </c>
      <c r="C32" s="188" t="s">
        <v>281</v>
      </c>
      <c r="D32" s="181" t="s">
        <v>195</v>
      </c>
      <c r="E32" s="182">
        <v>0.64400000000000002</v>
      </c>
      <c r="F32" s="183"/>
      <c r="G32" s="184">
        <f t="shared" si="0"/>
        <v>0</v>
      </c>
      <c r="H32" s="161"/>
      <c r="I32" s="160">
        <f t="shared" si="1"/>
        <v>0</v>
      </c>
      <c r="J32" s="161"/>
      <c r="K32" s="160">
        <f t="shared" si="2"/>
        <v>0</v>
      </c>
      <c r="L32" s="160">
        <v>21</v>
      </c>
      <c r="M32" s="160">
        <f t="shared" si="3"/>
        <v>0</v>
      </c>
      <c r="N32" s="160">
        <v>0</v>
      </c>
      <c r="O32" s="160">
        <f t="shared" si="4"/>
        <v>0</v>
      </c>
      <c r="P32" s="160">
        <v>0</v>
      </c>
      <c r="Q32" s="160">
        <f t="shared" si="5"/>
        <v>0</v>
      </c>
      <c r="R32" s="160"/>
      <c r="S32" s="160" t="s">
        <v>120</v>
      </c>
      <c r="T32" s="160" t="s">
        <v>297</v>
      </c>
      <c r="U32" s="160">
        <v>0.10500000000000001</v>
      </c>
      <c r="V32" s="160">
        <f t="shared" si="6"/>
        <v>7.0000000000000007E-2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271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3">
        <v>16</v>
      </c>
      <c r="B33" s="174" t="s">
        <v>282</v>
      </c>
      <c r="C33" s="189" t="s">
        <v>283</v>
      </c>
      <c r="D33" s="175" t="s">
        <v>195</v>
      </c>
      <c r="E33" s="176">
        <v>0.64400000000000002</v>
      </c>
      <c r="F33" s="177"/>
      <c r="G33" s="178">
        <f t="shared" si="0"/>
        <v>0</v>
      </c>
      <c r="H33" s="161"/>
      <c r="I33" s="160">
        <f t="shared" si="1"/>
        <v>0</v>
      </c>
      <c r="J33" s="161"/>
      <c r="K33" s="160">
        <f t="shared" si="2"/>
        <v>0</v>
      </c>
      <c r="L33" s="160">
        <v>21</v>
      </c>
      <c r="M33" s="160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/>
      <c r="S33" s="160" t="s">
        <v>120</v>
      </c>
      <c r="T33" s="160" t="s">
        <v>297</v>
      </c>
      <c r="U33" s="160">
        <v>0</v>
      </c>
      <c r="V33" s="160">
        <f t="shared" si="6"/>
        <v>0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271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5"/>
      <c r="B34" s="6"/>
      <c r="C34" s="193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v>15</v>
      </c>
      <c r="AF34">
        <v>21</v>
      </c>
    </row>
    <row r="35" spans="1:60" x14ac:dyDescent="0.2">
      <c r="A35" s="153"/>
      <c r="B35" s="154" t="s">
        <v>31</v>
      </c>
      <c r="C35" s="194"/>
      <c r="D35" s="155"/>
      <c r="E35" s="156"/>
      <c r="F35" s="156"/>
      <c r="G35" s="186">
        <f>G8+G11+G15+G21+G25+G27</f>
        <v>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f>SUMIF(L7:L33,AE34,G7:G33)</f>
        <v>0</v>
      </c>
      <c r="AF35">
        <f>SUMIF(L7:L33,AF34,G7:G33)</f>
        <v>0</v>
      </c>
      <c r="AG35" t="s">
        <v>290</v>
      </c>
    </row>
    <row r="36" spans="1:60" x14ac:dyDescent="0.2">
      <c r="A36" s="5"/>
      <c r="B36" s="6"/>
      <c r="C36" s="193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60" x14ac:dyDescent="0.2">
      <c r="A37" s="5"/>
      <c r="B37" s="6"/>
      <c r="C37" s="193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60" x14ac:dyDescent="0.2">
      <c r="A38" s="253" t="s">
        <v>291</v>
      </c>
      <c r="B38" s="253"/>
      <c r="C38" s="254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60" x14ac:dyDescent="0.2">
      <c r="A39" s="255"/>
      <c r="B39" s="256"/>
      <c r="C39" s="257"/>
      <c r="D39" s="256"/>
      <c r="E39" s="256"/>
      <c r="F39" s="256"/>
      <c r="G39" s="258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G39" t="s">
        <v>292</v>
      </c>
    </row>
    <row r="40" spans="1:60" x14ac:dyDescent="0.2">
      <c r="A40" s="259"/>
      <c r="B40" s="260"/>
      <c r="C40" s="261"/>
      <c r="D40" s="260"/>
      <c r="E40" s="260"/>
      <c r="F40" s="260"/>
      <c r="G40" s="262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60" x14ac:dyDescent="0.2">
      <c r="A41" s="259"/>
      <c r="B41" s="260"/>
      <c r="C41" s="261"/>
      <c r="D41" s="260"/>
      <c r="E41" s="260"/>
      <c r="F41" s="260"/>
      <c r="G41" s="262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259"/>
      <c r="B42" s="260"/>
      <c r="C42" s="261"/>
      <c r="D42" s="260"/>
      <c r="E42" s="260"/>
      <c r="F42" s="260"/>
      <c r="G42" s="262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63"/>
      <c r="B43" s="264"/>
      <c r="C43" s="265"/>
      <c r="D43" s="264"/>
      <c r="E43" s="264"/>
      <c r="F43" s="264"/>
      <c r="G43" s="266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5"/>
      <c r="B44" s="6"/>
      <c r="C44" s="193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 x14ac:dyDescent="0.2">
      <c r="C45" s="195"/>
      <c r="D45" s="141"/>
      <c r="AG45" t="s">
        <v>293</v>
      </c>
    </row>
    <row r="46" spans="1:60" x14ac:dyDescent="0.2">
      <c r="D46" s="141"/>
    </row>
    <row r="47" spans="1:60" x14ac:dyDescent="0.2">
      <c r="D47" s="141"/>
    </row>
    <row r="48" spans="1:60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/>
  <mergeCells count="6">
    <mergeCell ref="A39:G43"/>
    <mergeCell ref="A1:G1"/>
    <mergeCell ref="C2:G2"/>
    <mergeCell ref="C3:G3"/>
    <mergeCell ref="C4:G4"/>
    <mergeCell ref="A38:C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01 003 Pol</vt:lpstr>
      <vt:lpstr>SO 01 004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01 003 Pol'!Názvy_tisku</vt:lpstr>
      <vt:lpstr>'SO 01 004 Pol'!Názvy_tisku</vt:lpstr>
      <vt:lpstr>oadresa</vt:lpstr>
      <vt:lpstr>Stavba!Objednatel</vt:lpstr>
      <vt:lpstr>Stavba!Objekt</vt:lpstr>
      <vt:lpstr>'SO 01 003 Pol'!Oblast_tisku</vt:lpstr>
      <vt:lpstr>'SO 01 004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2014-02-28T09:52:57Z</cp:lastPrinted>
  <dcterms:created xsi:type="dcterms:W3CDTF">2009-04-08T07:15:50Z</dcterms:created>
  <dcterms:modified xsi:type="dcterms:W3CDTF">2018-12-20T11:59:56Z</dcterms:modified>
</cp:coreProperties>
</file>