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/>
  <mc:AlternateContent xmlns:mc="http://schemas.openxmlformats.org/markup-compatibility/2006">
    <mc:Choice Requires="x15">
      <x15ac:absPath xmlns:x15ac="http://schemas.microsoft.com/office/spreadsheetml/2010/11/ac" url="O:\OIVZ\Sehnal\INVESTOR\Výběrová řízení + zakázky\2018\OSV\DS Na Valech - kotelna\VV, rozpočet\"/>
    </mc:Choice>
  </mc:AlternateContent>
  <xr:revisionPtr revIDLastSave="0" documentId="8_{3CF18926-28BC-4EC2-BC81-0CE5E527D17D}" xr6:coauthVersionLast="32" xr6:coauthVersionMax="32" xr10:uidLastSave="{00000000-0000-0000-0000-000000000000}"/>
  <bookViews>
    <workbookView xWindow="0" yWindow="0" windowWidth="24000" windowHeight="8925" activeTab="4" xr2:uid="{00000000-000D-0000-FFFF-FFFF00000000}"/>
  </bookViews>
  <sheets>
    <sheet name="Rekapitulace stavby" sheetId="1" r:id="rId1"/>
    <sheet name="1 - Oprava zdroje tepla" sheetId="3" r:id="rId2"/>
    <sheet name="2 - Zdravotechnické insta..." sheetId="4" r:id="rId3"/>
    <sheet name="3 - Elektroinstalace" sheetId="5" r:id="rId4"/>
    <sheet name="Pokyny pro vyplnění" sheetId="6" r:id="rId5"/>
  </sheets>
  <definedNames>
    <definedName name="_xlnm._FilterDatabase" localSheetId="1" hidden="1">'1 - Oprava zdroje tepla'!$C$86:$K$198</definedName>
    <definedName name="_xlnm._FilterDatabase" localSheetId="2" hidden="1">'2 - Zdravotechnické insta...'!$C$84:$K$162</definedName>
    <definedName name="_xlnm._FilterDatabase" localSheetId="3" hidden="1">'3 - Elektroinstalace'!$C$77:$K$81</definedName>
    <definedName name="_xlnm.Print_Titles" localSheetId="1">'1 - Oprava zdroje tepla'!$86:$86</definedName>
    <definedName name="_xlnm.Print_Titles" localSheetId="2">'2 - Zdravotechnické insta...'!$84:$84</definedName>
    <definedName name="_xlnm.Print_Titles" localSheetId="3">'3 - Elektroinstalace'!$77:$77</definedName>
    <definedName name="_xlnm.Print_Titles" localSheetId="0">'Rekapitulace stavby'!$49:$49</definedName>
    <definedName name="_xlnm.Print_Area" localSheetId="1">'1 - Oprava zdroje tepla'!$C$4:$J$36,'1 - Oprava zdroje tepla'!$C$42:$J$68,'1 - Oprava zdroje tepla'!$C$74:$K$198</definedName>
    <definedName name="_xlnm.Print_Area" localSheetId="2">'2 - Zdravotechnické insta...'!$C$4:$J$36,'2 - Zdravotechnické insta...'!$C$42:$J$66,'2 - Zdravotechnické insta...'!$C$72:$K$162</definedName>
    <definedName name="_xlnm.Print_Area" localSheetId="3">'3 - Elektroinstalace'!$C$4:$J$36,'3 - Elektroinstalace'!$C$42:$J$59,'3 - Elektroinstalace'!$C$65:$K$81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62913" iterateCount="1"/>
</workbook>
</file>

<file path=xl/calcChain.xml><?xml version="1.0" encoding="utf-8"?>
<calcChain xmlns="http://schemas.openxmlformats.org/spreadsheetml/2006/main">
  <c r="AY54" i="1" l="1"/>
  <c r="AX54" i="1"/>
  <c r="BI81" i="5"/>
  <c r="F34" i="5" s="1"/>
  <c r="BD54" i="1" s="1"/>
  <c r="BH81" i="5"/>
  <c r="F33" i="5" s="1"/>
  <c r="BC54" i="1" s="1"/>
  <c r="BG81" i="5"/>
  <c r="F32" i="5" s="1"/>
  <c r="BB54" i="1" s="1"/>
  <c r="BF81" i="5"/>
  <c r="F31" i="5" s="1"/>
  <c r="BA54" i="1" s="1"/>
  <c r="T81" i="5"/>
  <c r="T80" i="5" s="1"/>
  <c r="T79" i="5" s="1"/>
  <c r="T78" i="5" s="1"/>
  <c r="R81" i="5"/>
  <c r="R80" i="5" s="1"/>
  <c r="R79" i="5" s="1"/>
  <c r="R78" i="5" s="1"/>
  <c r="P81" i="5"/>
  <c r="P80" i="5" s="1"/>
  <c r="P79" i="5" s="1"/>
  <c r="P78" i="5" s="1"/>
  <c r="AU54" i="1" s="1"/>
  <c r="BK81" i="5"/>
  <c r="BK80" i="5" s="1"/>
  <c r="J81" i="5"/>
  <c r="BE81" i="5"/>
  <c r="J30" i="5" s="1"/>
  <c r="AV54" i="1" s="1"/>
  <c r="J74" i="5"/>
  <c r="F72" i="5"/>
  <c r="E70" i="5"/>
  <c r="J51" i="5"/>
  <c r="F49" i="5"/>
  <c r="E47" i="5"/>
  <c r="J18" i="5"/>
  <c r="E18" i="5"/>
  <c r="F52" i="5" s="1"/>
  <c r="F75" i="5"/>
  <c r="J17" i="5"/>
  <c r="J15" i="5"/>
  <c r="E15" i="5"/>
  <c r="F51" i="5" s="1"/>
  <c r="J14" i="5"/>
  <c r="J12" i="5"/>
  <c r="J72" i="5" s="1"/>
  <c r="E7" i="5"/>
  <c r="E45" i="5" s="1"/>
  <c r="AY53" i="1"/>
  <c r="AX53" i="1"/>
  <c r="BI161" i="4"/>
  <c r="BH161" i="4"/>
  <c r="BG161" i="4"/>
  <c r="BF161" i="4"/>
  <c r="T161" i="4"/>
  <c r="T160" i="4" s="1"/>
  <c r="R161" i="4"/>
  <c r="R160" i="4" s="1"/>
  <c r="P161" i="4"/>
  <c r="P160" i="4" s="1"/>
  <c r="BK161" i="4"/>
  <c r="BK160" i="4" s="1"/>
  <c r="J160" i="4" s="1"/>
  <c r="J65" i="4" s="1"/>
  <c r="J161" i="4"/>
  <c r="BE161" i="4" s="1"/>
  <c r="BI159" i="4"/>
  <c r="BH159" i="4"/>
  <c r="BG159" i="4"/>
  <c r="BF159" i="4"/>
  <c r="T159" i="4"/>
  <c r="T158" i="4" s="1"/>
  <c r="R159" i="4"/>
  <c r="R158" i="4" s="1"/>
  <c r="P159" i="4"/>
  <c r="P158" i="4" s="1"/>
  <c r="BK159" i="4"/>
  <c r="BK158" i="4" s="1"/>
  <c r="J158" i="4" s="1"/>
  <c r="J64" i="4" s="1"/>
  <c r="J159" i="4"/>
  <c r="BE159" i="4" s="1"/>
  <c r="BI157" i="4"/>
  <c r="BH157" i="4"/>
  <c r="BG157" i="4"/>
  <c r="BF157" i="4"/>
  <c r="T157" i="4"/>
  <c r="R157" i="4"/>
  <c r="P157" i="4"/>
  <c r="BK157" i="4"/>
  <c r="J157" i="4"/>
  <c r="BE157" i="4" s="1"/>
  <c r="BI156" i="4"/>
  <c r="BH156" i="4"/>
  <c r="BG156" i="4"/>
  <c r="BF156" i="4"/>
  <c r="T156" i="4"/>
  <c r="R156" i="4"/>
  <c r="P156" i="4"/>
  <c r="BK156" i="4"/>
  <c r="J156" i="4"/>
  <c r="BE156" i="4" s="1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T154" i="4"/>
  <c r="R154" i="4"/>
  <c r="P154" i="4"/>
  <c r="BK154" i="4"/>
  <c r="J154" i="4"/>
  <c r="BE154" i="4" s="1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T150" i="4"/>
  <c r="R150" i="4"/>
  <c r="P150" i="4"/>
  <c r="BK150" i="4"/>
  <c r="J150" i="4"/>
  <c r="BE150" i="4" s="1"/>
  <c r="BI149" i="4"/>
  <c r="BH149" i="4"/>
  <c r="BG149" i="4"/>
  <c r="BF149" i="4"/>
  <c r="T149" i="4"/>
  <c r="R149" i="4"/>
  <c r="P149" i="4"/>
  <c r="BK149" i="4"/>
  <c r="J149" i="4"/>
  <c r="BE149" i="4" s="1"/>
  <c r="BI148" i="4"/>
  <c r="BH148" i="4"/>
  <c r="BG148" i="4"/>
  <c r="BF148" i="4"/>
  <c r="T148" i="4"/>
  <c r="R148" i="4"/>
  <c r="P148" i="4"/>
  <c r="BK148" i="4"/>
  <c r="J148" i="4"/>
  <c r="BE148" i="4" s="1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 s="1"/>
  <c r="BI143" i="4"/>
  <c r="BH143" i="4"/>
  <c r="BG143" i="4"/>
  <c r="BF143" i="4"/>
  <c r="T143" i="4"/>
  <c r="R143" i="4"/>
  <c r="P143" i="4"/>
  <c r="BK143" i="4"/>
  <c r="J143" i="4"/>
  <c r="BE143" i="4" s="1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T140" i="4"/>
  <c r="T139" i="4" s="1"/>
  <c r="R140" i="4"/>
  <c r="P140" i="4"/>
  <c r="P139" i="4" s="1"/>
  <c r="BK140" i="4"/>
  <c r="J140" i="4"/>
  <c r="BE140" i="4" s="1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BK131" i="4"/>
  <c r="J131" i="4"/>
  <c r="BE131" i="4" s="1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 s="1"/>
  <c r="BI120" i="4"/>
  <c r="BH120" i="4"/>
  <c r="BG120" i="4"/>
  <c r="BF120" i="4"/>
  <c r="T120" i="4"/>
  <c r="R120" i="4"/>
  <c r="P120" i="4"/>
  <c r="BK120" i="4"/>
  <c r="J120" i="4"/>
  <c r="BE120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 s="1"/>
  <c r="BI106" i="4"/>
  <c r="BH106" i="4"/>
  <c r="BG106" i="4"/>
  <c r="BF106" i="4"/>
  <c r="T106" i="4"/>
  <c r="R106" i="4"/>
  <c r="P106" i="4"/>
  <c r="BK106" i="4"/>
  <c r="J106" i="4"/>
  <c r="BE106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T98" i="4" s="1"/>
  <c r="R99" i="4"/>
  <c r="P99" i="4"/>
  <c r="BK99" i="4"/>
  <c r="J99" i="4"/>
  <c r="BE99" i="4" s="1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P93" i="4" s="1"/>
  <c r="BK95" i="4"/>
  <c r="J95" i="4"/>
  <c r="BE95" i="4" s="1"/>
  <c r="BI94" i="4"/>
  <c r="BH94" i="4"/>
  <c r="BG94" i="4"/>
  <c r="BF94" i="4"/>
  <c r="T94" i="4"/>
  <c r="R94" i="4"/>
  <c r="R93" i="4" s="1"/>
  <c r="P94" i="4"/>
  <c r="BK94" i="4"/>
  <c r="BK93" i="4" s="1"/>
  <c r="J94" i="4"/>
  <c r="BE94" i="4" s="1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 s="1"/>
  <c r="BI89" i="4"/>
  <c r="BH89" i="4"/>
  <c r="F33" i="4"/>
  <c r="BC53" i="1" s="1"/>
  <c r="BG89" i="4"/>
  <c r="BF89" i="4"/>
  <c r="F31" i="4" s="1"/>
  <c r="BA53" i="1" s="1"/>
  <c r="T89" i="4"/>
  <c r="T88" i="4" s="1"/>
  <c r="T87" i="4" s="1"/>
  <c r="T86" i="4" s="1"/>
  <c r="R89" i="4"/>
  <c r="R88" i="4"/>
  <c r="R87" i="4" s="1"/>
  <c r="R86" i="4" s="1"/>
  <c r="P89" i="4"/>
  <c r="BK89" i="4"/>
  <c r="BK88" i="4" s="1"/>
  <c r="J89" i="4"/>
  <c r="BE89" i="4" s="1"/>
  <c r="J81" i="4"/>
  <c r="F79" i="4"/>
  <c r="E77" i="4"/>
  <c r="J51" i="4"/>
  <c r="F49" i="4"/>
  <c r="E47" i="4"/>
  <c r="J18" i="4"/>
  <c r="E18" i="4"/>
  <c r="F82" i="4" s="1"/>
  <c r="F52" i="4"/>
  <c r="J17" i="4"/>
  <c r="J15" i="4"/>
  <c r="E15" i="4"/>
  <c r="F81" i="4" s="1"/>
  <c r="J14" i="4"/>
  <c r="J12" i="4"/>
  <c r="J49" i="4" s="1"/>
  <c r="E7" i="4"/>
  <c r="E45" i="4" s="1"/>
  <c r="AY52" i="1"/>
  <c r="AX52" i="1"/>
  <c r="BI198" i="3"/>
  <c r="BH198" i="3"/>
  <c r="BG198" i="3"/>
  <c r="BF198" i="3"/>
  <c r="T198" i="3"/>
  <c r="R198" i="3"/>
  <c r="P198" i="3"/>
  <c r="BK198" i="3"/>
  <c r="J198" i="3"/>
  <c r="BE198" i="3" s="1"/>
  <c r="BI197" i="3"/>
  <c r="BH197" i="3"/>
  <c r="BG197" i="3"/>
  <c r="BF197" i="3"/>
  <c r="T197" i="3"/>
  <c r="T196" i="3" s="1"/>
  <c r="R197" i="3"/>
  <c r="P197" i="3"/>
  <c r="P196" i="3" s="1"/>
  <c r="BK197" i="3"/>
  <c r="J197" i="3"/>
  <c r="BE197" i="3" s="1"/>
  <c r="BI195" i="3"/>
  <c r="BH195" i="3"/>
  <c r="BG195" i="3"/>
  <c r="BF195" i="3"/>
  <c r="T195" i="3"/>
  <c r="R195" i="3"/>
  <c r="P195" i="3"/>
  <c r="BK195" i="3"/>
  <c r="J195" i="3"/>
  <c r="BE195" i="3" s="1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T192" i="3"/>
  <c r="R192" i="3"/>
  <c r="P192" i="3"/>
  <c r="BK192" i="3"/>
  <c r="J192" i="3"/>
  <c r="BE192" i="3" s="1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T188" i="3"/>
  <c r="R188" i="3"/>
  <c r="P188" i="3"/>
  <c r="BK188" i="3"/>
  <c r="J188" i="3"/>
  <c r="BE188" i="3" s="1"/>
  <c r="BI187" i="3"/>
  <c r="BH187" i="3"/>
  <c r="BG187" i="3"/>
  <c r="BF187" i="3"/>
  <c r="T187" i="3"/>
  <c r="R187" i="3"/>
  <c r="P187" i="3"/>
  <c r="BK187" i="3"/>
  <c r="J187" i="3"/>
  <c r="BE187" i="3" s="1"/>
  <c r="BI185" i="3"/>
  <c r="BH185" i="3"/>
  <c r="BG185" i="3"/>
  <c r="BF185" i="3"/>
  <c r="T185" i="3"/>
  <c r="R185" i="3"/>
  <c r="P185" i="3"/>
  <c r="BK185" i="3"/>
  <c r="J185" i="3"/>
  <c r="BE185" i="3" s="1"/>
  <c r="BI183" i="3"/>
  <c r="BH183" i="3"/>
  <c r="BG183" i="3"/>
  <c r="BF183" i="3"/>
  <c r="T183" i="3"/>
  <c r="T182" i="3" s="1"/>
  <c r="R183" i="3"/>
  <c r="P183" i="3"/>
  <c r="P182" i="3" s="1"/>
  <c r="BK183" i="3"/>
  <c r="J183" i="3"/>
  <c r="BE183" i="3" s="1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R175" i="3" s="1"/>
  <c r="P176" i="3"/>
  <c r="BK176" i="3"/>
  <c r="BK175" i="3" s="1"/>
  <c r="J175" i="3" s="1"/>
  <c r="J65" i="3" s="1"/>
  <c r="J176" i="3"/>
  <c r="BE176" i="3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T168" i="3"/>
  <c r="R168" i="3"/>
  <c r="P168" i="3"/>
  <c r="BK168" i="3"/>
  <c r="J168" i="3"/>
  <c r="BE168" i="3" s="1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T150" i="3" s="1"/>
  <c r="R151" i="3"/>
  <c r="P151" i="3"/>
  <c r="P150" i="3" s="1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T140" i="3" s="1"/>
  <c r="R141" i="3"/>
  <c r="P141" i="3"/>
  <c r="P140" i="3" s="1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 s="1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J134" i="3"/>
  <c r="BE134" i="3" s="1"/>
  <c r="BI132" i="3"/>
  <c r="BH132" i="3"/>
  <c r="BG132" i="3"/>
  <c r="BF132" i="3"/>
  <c r="T132" i="3"/>
  <c r="T131" i="3" s="1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BK105" i="3" s="1"/>
  <c r="J105" i="3" s="1"/>
  <c r="J61" i="3" s="1"/>
  <c r="J106" i="3"/>
  <c r="BE106" i="3" s="1"/>
  <c r="BI104" i="3"/>
  <c r="BH104" i="3"/>
  <c r="BG104" i="3"/>
  <c r="BF104" i="3"/>
  <c r="T104" i="3"/>
  <c r="T102" i="3" s="1"/>
  <c r="R104" i="3"/>
  <c r="P104" i="3"/>
  <c r="BK104" i="3"/>
  <c r="J104" i="3"/>
  <c r="BE104" i="3" s="1"/>
  <c r="BI103" i="3"/>
  <c r="BH103" i="3"/>
  <c r="BG103" i="3"/>
  <c r="BF103" i="3"/>
  <c r="T103" i="3"/>
  <c r="R103" i="3"/>
  <c r="R102" i="3" s="1"/>
  <c r="P103" i="3"/>
  <c r="BK103" i="3"/>
  <c r="BK102" i="3" s="1"/>
  <c r="J102" i="3" s="1"/>
  <c r="J60" i="3" s="1"/>
  <c r="J103" i="3"/>
  <c r="BE103" i="3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T95" i="3"/>
  <c r="R95" i="3"/>
  <c r="P95" i="3"/>
  <c r="P94" i="3" s="1"/>
  <c r="BK95" i="3"/>
  <c r="J95" i="3"/>
  <c r="BE95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T89" i="3" s="1"/>
  <c r="R91" i="3"/>
  <c r="P91" i="3"/>
  <c r="P89" i="3" s="1"/>
  <c r="BK91" i="3"/>
  <c r="J91" i="3"/>
  <c r="BE91" i="3" s="1"/>
  <c r="BI90" i="3"/>
  <c r="F34" i="3" s="1"/>
  <c r="BD52" i="1" s="1"/>
  <c r="BH90" i="3"/>
  <c r="BG90" i="3"/>
  <c r="BF90" i="3"/>
  <c r="J31" i="3"/>
  <c r="AW52" i="1" s="1"/>
  <c r="T90" i="3"/>
  <c r="R90" i="3"/>
  <c r="R89" i="3" s="1"/>
  <c r="P90" i="3"/>
  <c r="BK90" i="3"/>
  <c r="BK89" i="3" s="1"/>
  <c r="J90" i="3"/>
  <c r="BE90" i="3" s="1"/>
  <c r="J83" i="3"/>
  <c r="F81" i="3"/>
  <c r="E79" i="3"/>
  <c r="J51" i="3"/>
  <c r="F49" i="3"/>
  <c r="E47" i="3"/>
  <c r="J18" i="3"/>
  <c r="E18" i="3"/>
  <c r="F52" i="3" s="1"/>
  <c r="J17" i="3"/>
  <c r="J15" i="3"/>
  <c r="E15" i="3"/>
  <c r="F51" i="3" s="1"/>
  <c r="J14" i="3"/>
  <c r="J12" i="3"/>
  <c r="J81" i="3" s="1"/>
  <c r="J49" i="3"/>
  <c r="E7" i="3"/>
  <c r="E45" i="3" s="1"/>
  <c r="E77" i="3"/>
  <c r="AS51" i="1"/>
  <c r="L47" i="1"/>
  <c r="AM46" i="1"/>
  <c r="L46" i="1"/>
  <c r="AM44" i="1"/>
  <c r="L44" i="1"/>
  <c r="L42" i="1"/>
  <c r="L41" i="1"/>
  <c r="F32" i="3" l="1"/>
  <c r="BB52" i="1" s="1"/>
  <c r="F31" i="3"/>
  <c r="BA52" i="1" s="1"/>
  <c r="R105" i="3"/>
  <c r="J31" i="4"/>
  <c r="AW53" i="1" s="1"/>
  <c r="F33" i="3"/>
  <c r="BC52" i="1" s="1"/>
  <c r="BK94" i="3"/>
  <c r="J94" i="3" s="1"/>
  <c r="J59" i="3" s="1"/>
  <c r="R94" i="3"/>
  <c r="T94" i="3"/>
  <c r="T88" i="3" s="1"/>
  <c r="T87" i="3" s="1"/>
  <c r="P102" i="3"/>
  <c r="P105" i="3"/>
  <c r="P88" i="3" s="1"/>
  <c r="P87" i="3" s="1"/>
  <c r="AU52" i="1" s="1"/>
  <c r="T105" i="3"/>
  <c r="BK131" i="3"/>
  <c r="J131" i="3" s="1"/>
  <c r="J62" i="3" s="1"/>
  <c r="R131" i="3"/>
  <c r="P131" i="3"/>
  <c r="BK140" i="3"/>
  <c r="J140" i="3" s="1"/>
  <c r="J63" i="3" s="1"/>
  <c r="R140" i="3"/>
  <c r="BK150" i="3"/>
  <c r="J150" i="3" s="1"/>
  <c r="J64" i="3" s="1"/>
  <c r="R150" i="3"/>
  <c r="P175" i="3"/>
  <c r="T175" i="3"/>
  <c r="BK182" i="3"/>
  <c r="J182" i="3" s="1"/>
  <c r="J66" i="3" s="1"/>
  <c r="R182" i="3"/>
  <c r="BK196" i="3"/>
  <c r="J196" i="3" s="1"/>
  <c r="J67" i="3" s="1"/>
  <c r="R196" i="3"/>
  <c r="F32" i="4"/>
  <c r="BB53" i="1" s="1"/>
  <c r="P88" i="4"/>
  <c r="P87" i="4" s="1"/>
  <c r="P86" i="4" s="1"/>
  <c r="P85" i="4" s="1"/>
  <c r="AU53" i="1" s="1"/>
  <c r="F34" i="4"/>
  <c r="BD53" i="1" s="1"/>
  <c r="T93" i="4"/>
  <c r="T92" i="4" s="1"/>
  <c r="T85" i="4" s="1"/>
  <c r="BK98" i="4"/>
  <c r="J98" i="4" s="1"/>
  <c r="J62" i="4" s="1"/>
  <c r="R98" i="4"/>
  <c r="P98" i="4"/>
  <c r="BK139" i="4"/>
  <c r="J139" i="4" s="1"/>
  <c r="J63" i="4" s="1"/>
  <c r="R139" i="4"/>
  <c r="F30" i="5"/>
  <c r="AZ54" i="1" s="1"/>
  <c r="F51" i="4"/>
  <c r="J49" i="5"/>
  <c r="BK87" i="4"/>
  <c r="J88" i="4"/>
  <c r="J59" i="4" s="1"/>
  <c r="J80" i="5"/>
  <c r="J58" i="5" s="1"/>
  <c r="BK79" i="5"/>
  <c r="BD51" i="1"/>
  <c r="W30" i="1" s="1"/>
  <c r="BC51" i="1"/>
  <c r="R92" i="4"/>
  <c r="R85" i="4" s="1"/>
  <c r="P92" i="4"/>
  <c r="F30" i="4"/>
  <c r="AZ53" i="1" s="1"/>
  <c r="J30" i="4"/>
  <c r="AV53" i="1" s="1"/>
  <c r="R88" i="3"/>
  <c r="R87" i="3" s="1"/>
  <c r="BK88" i="3"/>
  <c r="J89" i="3"/>
  <c r="J58" i="3" s="1"/>
  <c r="J30" i="3"/>
  <c r="AV52" i="1" s="1"/>
  <c r="AT52" i="1" s="1"/>
  <c r="F30" i="3"/>
  <c r="AZ52" i="1" s="1"/>
  <c r="AZ51" i="1" s="1"/>
  <c r="E68" i="5"/>
  <c r="J31" i="5"/>
  <c r="AW54" i="1" s="1"/>
  <c r="AT54" i="1" s="1"/>
  <c r="BA51" i="1"/>
  <c r="F74" i="5"/>
  <c r="F83" i="3"/>
  <c r="J79" i="4"/>
  <c r="F84" i="3"/>
  <c r="E75" i="4"/>
  <c r="J93" i="4"/>
  <c r="J61" i="4" s="1"/>
  <c r="AT53" i="1" l="1"/>
  <c r="BB51" i="1"/>
  <c r="BK92" i="4"/>
  <c r="J92" i="4" s="1"/>
  <c r="J60" i="4" s="1"/>
  <c r="W26" i="1"/>
  <c r="AV51" i="1"/>
  <c r="BK86" i="4"/>
  <c r="J87" i="4"/>
  <c r="J58" i="4" s="1"/>
  <c r="W27" i="1"/>
  <c r="AW51" i="1"/>
  <c r="AK27" i="1" s="1"/>
  <c r="AY51" i="1"/>
  <c r="W29" i="1"/>
  <c r="BK78" i="5"/>
  <c r="J78" i="5" s="1"/>
  <c r="J79" i="5"/>
  <c r="J57" i="5" s="1"/>
  <c r="J88" i="3"/>
  <c r="J57" i="3" s="1"/>
  <c r="BK87" i="3"/>
  <c r="J87" i="3" s="1"/>
  <c r="AU51" i="1"/>
  <c r="W28" i="1" l="1"/>
  <c r="AX51" i="1"/>
  <c r="AT51" i="1"/>
  <c r="AK26" i="1"/>
  <c r="BK85" i="4"/>
  <c r="J85" i="4" s="1"/>
  <c r="J86" i="4"/>
  <c r="J57" i="4" s="1"/>
  <c r="J27" i="3"/>
  <c r="J56" i="3"/>
  <c r="J27" i="5"/>
  <c r="J56" i="5"/>
  <c r="AG52" i="1" l="1"/>
  <c r="AN52" i="1" s="1"/>
  <c r="J36" i="3"/>
  <c r="AG54" i="1"/>
  <c r="AN54" i="1" s="1"/>
  <c r="J36" i="5"/>
  <c r="J27" i="4"/>
  <c r="J56" i="4"/>
  <c r="AG53" i="1" l="1"/>
  <c r="AN53" i="1" s="1"/>
  <c r="J36" i="4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<sst xmlns="http://schemas.openxmlformats.org/spreadsheetml/2006/main" count="3290" uniqueCount="783">
  <si>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</si>
  <si>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</si>
  <si>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</si>
  <si>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</si>
  <si>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</si>
  <si>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</si>
  <si>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</si>
  <si>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{08aa448a-5363-4923-b6a6-7feb536816b7}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</si>
  <si>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</si>
  <si>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</si>
  <si>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</si>
  <si>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</si>
  <si>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</si>
  <si>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</si>
  <si>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</si>
  <si>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</si>
  <si>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</si>
  <si>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</si>
  <si>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</si>
  <si>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</si>
  <si>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zdroje tepla, Domov pro seniory Šternberk</t>
  </si>
  <si>
    <t>KSO:</t>
  </si>
  <si>
    <t>CC-CZ:</t>
  </si>
  <si>
    <t>Místo:</t>
  </si>
  <si>
    <t>Šternberk, Na Valech 14</t>
  </si>
  <si>
    <t>Datum:</t>
  </si>
  <si>
    <t>3. 5. 2018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</si>
  <si>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</si>
  <si>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</si>
  <si>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</si>
  <si>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</si>
  <si>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</si>
  <si>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</si>
  <si>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</si>
  <si>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Judita Bravencová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</si>
  <si>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</si>
  <si>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</si>
  <si>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</si>
  <si>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</si>
  <si>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</si>
  <si>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</si>
  <si>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</si>
  <si>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</si>
  <si>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</si>
  <si>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</si>
  <si>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</si>
  <si>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</si>
  <si>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</si>
  <si>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</si>
  <si>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</si>
  <si>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</si>
  <si>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</si>
  <si>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</si>
  <si>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</si>
  <si>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</si>
  <si>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</si>
  <si>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</si>
  <si>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</si>
  <si>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</si>
  <si>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</si>
  <si>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</si>
  <si>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</si>
  <si>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</si>
  <si>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</si>
  <si>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</si>
  <si>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</si>
  <si>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</si>
  <si>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</si>
  <si>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</si>
  <si>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</si>
  <si>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</si>
  <si>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</si>
  <si>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</si>
  <si>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</si>
  <si>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</si>
  <si>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</si>
  <si>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</si>
  <si>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Oprava zdroje tepla</t>
  </si>
  <si>
    <t>{4fb3d06d-6e73-4ec7-b354-8be217f896bb}</t>
  </si>
  <si>
    <t>2</t>
  </si>
  <si>
    <t>Zdravotechnické instalace</t>
  </si>
  <si>
    <t>{1665e240-3990-47c5-a9d6-cb498c901075}</t>
  </si>
  <si>
    <t>3</t>
  </si>
  <si>
    <t>Elektroinstalace</t>
  </si>
  <si>
    <t>{499773e9-4ce6-4e0b-9978-c9845f285a6d}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</si>
  <si>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</si>
  <si>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</si>
  <si>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</si>
  <si>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</si>
  <si>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</si>
  <si>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</si>
  <si>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</si>
  <si>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</si>
  <si>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</si>
  <si>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</si>
  <si>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</si>
  <si>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</si>
  <si>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</si>
  <si>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</si>
  <si>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</si>
  <si>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</si>
  <si>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</si>
  <si>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</si>
  <si>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</si>
  <si>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</si>
  <si>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</si>
  <si>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</si>
  <si>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</si>
  <si>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</si>
  <si>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</si>
  <si>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</si>
  <si>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</si>
  <si>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</si>
  <si>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</si>
  <si>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</si>
  <si>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</si>
  <si>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</si>
  <si>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</si>
  <si>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</si>
  <si>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</si>
  <si>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</si>
  <si>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</si>
  <si>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</si>
  <si>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</si>
  <si>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713</t>
  </si>
  <si>
    <t>Izolace tepelné</t>
  </si>
  <si>
    <t>K</t>
  </si>
  <si>
    <t>713463311</t>
  </si>
  <si>
    <t>Montáž izolace tepelné potrubí potrubními pouzdry s Al fólií s přesahem Al páskou 1x D do 50 mm</t>
  </si>
  <si>
    <t>m</t>
  </si>
  <si>
    <t>16</t>
  </si>
  <si>
    <t>M</t>
  </si>
  <si>
    <t>631545330</t>
  </si>
  <si>
    <t>pouzdro potrubní izolační ROCKWOOL PIPO ALS 42/30 mm</t>
  </si>
  <si>
    <t>32</t>
  </si>
  <si>
    <t>631545320</t>
  </si>
  <si>
    <t>pouzdro potrubní izolační ROCKWOOL PIPO ALS 35/30 mm</t>
  </si>
  <si>
    <t>4</t>
  </si>
  <si>
    <t>631545110</t>
  </si>
  <si>
    <t>pouzdro potrubní izolační ROCKWOOL PIPO ALS 28/25 mm</t>
  </si>
  <si>
    <t>722</t>
  </si>
  <si>
    <t>Zdravotechnika - vnitřní vodovod</t>
  </si>
  <si>
    <t>5</t>
  </si>
  <si>
    <t>722270102</t>
  </si>
  <si>
    <t>soubor</t>
  </si>
  <si>
    <t>P</t>
  </si>
  <si>
    <t>6</t>
  </si>
  <si>
    <t>722270105R</t>
  </si>
  <si>
    <t>7</t>
  </si>
  <si>
    <t>722270111r</t>
  </si>
  <si>
    <t>8</t>
  </si>
  <si>
    <t>722290215</t>
  </si>
  <si>
    <t>Zkouška těsnosti vodovodního potrubí hrdlového nebo přírubového do DN 100</t>
  </si>
  <si>
    <t>9</t>
  </si>
  <si>
    <t>998722101</t>
  </si>
  <si>
    <t>Přesun hmot tonážní pro vnitřní vodovod v objektech v do 6 m</t>
  </si>
  <si>
    <t>t</t>
  </si>
  <si>
    <t>725</t>
  </si>
  <si>
    <t>Zdravotechnika - zařizovací předměty</t>
  </si>
  <si>
    <t>10</t>
  </si>
  <si>
    <t>725539305r</t>
  </si>
  <si>
    <t>Montáž ohřívačů zásobníkových stacionárních tlakových do 500 litrů</t>
  </si>
  <si>
    <t>11</t>
  </si>
  <si>
    <t>484760320</t>
  </si>
  <si>
    <t>Nerezový zásobník teplé vody ACV SMART 320,, objem teplé vody 263 litrů, teplosm.plocha 2,65m2</t>
  </si>
  <si>
    <t>kus</t>
  </si>
  <si>
    <t>731</t>
  </si>
  <si>
    <t>Ústřední vytápění - kotelny</t>
  </si>
  <si>
    <t>12</t>
  </si>
  <si>
    <t>731200832r</t>
  </si>
  <si>
    <t>hod</t>
  </si>
  <si>
    <t>13</t>
  </si>
  <si>
    <t>731244116r</t>
  </si>
  <si>
    <t>14</t>
  </si>
  <si>
    <t>731244117r</t>
  </si>
  <si>
    <t>731244119r</t>
  </si>
  <si>
    <t>Sada Geminox  pro ohřev  TV v externím zásobníku /THRs (pro kole nad 25 kW)</t>
  </si>
  <si>
    <t>731244128r</t>
  </si>
  <si>
    <t>Rozšiřující modul pro 2.směšovaný nebo čerpadlový TO</t>
  </si>
  <si>
    <t>17</t>
  </si>
  <si>
    <t>731244160r</t>
  </si>
  <si>
    <t>18</t>
  </si>
  <si>
    <t>731244162r</t>
  </si>
  <si>
    <t>Geminox střešní koncovka koaxiální DN 125/80, standartní délka, černá</t>
  </si>
  <si>
    <t>19</t>
  </si>
  <si>
    <t>731244163r</t>
  </si>
  <si>
    <t>20</t>
  </si>
  <si>
    <t>731244164r</t>
  </si>
  <si>
    <t>koleno s kontrolním otvorem koaxiální  125/80</t>
  </si>
  <si>
    <t>731244165r</t>
  </si>
  <si>
    <t>trubka koaxiální 125/80*2000 mm</t>
  </si>
  <si>
    <t>22</t>
  </si>
  <si>
    <t>731244166r</t>
  </si>
  <si>
    <t>Geminox prostorový přístroj QAA74.611/101</t>
  </si>
  <si>
    <t>23</t>
  </si>
  <si>
    <t>731244167r</t>
  </si>
  <si>
    <t>Geminox sada svorek pro rozšiřující modul AVS 75.391/109</t>
  </si>
  <si>
    <t>Poznámka k položce:
SVS75.391</t>
  </si>
  <si>
    <t>24</t>
  </si>
  <si>
    <t>731244168r</t>
  </si>
  <si>
    <t>Geminox příložné čidlo teploty , NTC 10 kOhm</t>
  </si>
  <si>
    <t>Poznámka k položce:
QAD36/101/L</t>
  </si>
  <si>
    <t>25</t>
  </si>
  <si>
    <t>731244400r</t>
  </si>
  <si>
    <t>Topná zkouška</t>
  </si>
  <si>
    <t>26</t>
  </si>
  <si>
    <t>731244494</t>
  </si>
  <si>
    <t>Montáž kotle ocelového závěsného na plyn kondenzačního o výkonu do 45 kW</t>
  </si>
  <si>
    <t>Poznámka k položce:
do sestavy na rám osazení na stěnu</t>
  </si>
  <si>
    <t>27</t>
  </si>
  <si>
    <t>731890802</t>
  </si>
  <si>
    <t>Přemístění demontovaných kotelen umístěných ve výšce nebo hloubce objektu do 12 m</t>
  </si>
  <si>
    <t>28</t>
  </si>
  <si>
    <t>998731102</t>
  </si>
  <si>
    <t>Přesun hmot tonážní pro kotelny v objektech v do 12 m</t>
  </si>
  <si>
    <t>29</t>
  </si>
  <si>
    <t>998731181</t>
  </si>
  <si>
    <t>Příplatek k přesunu hmot tonážní 731 prováděný bez použití mechanizace</t>
  </si>
  <si>
    <t>732</t>
  </si>
  <si>
    <t>Ústřední vytápění - strojovny</t>
  </si>
  <si>
    <t>30</t>
  </si>
  <si>
    <t>732111125r</t>
  </si>
  <si>
    <t>Kombinovaný rozdělovač a sběrač  Reflex modul 80/60</t>
  </si>
  <si>
    <t>Poznámka k položce:
včetně tep. izolace EPP  a stěnových konzol</t>
  </si>
  <si>
    <t>31</t>
  </si>
  <si>
    <t>732331716</t>
  </si>
  <si>
    <t>Nádoba tlaková expanzní s membránou závitové připojení PN 1,0 o objemu 50 litrů</t>
  </si>
  <si>
    <t>732331778</t>
  </si>
  <si>
    <t>Příslušenství k expanzním nádobám bezpečnostní uzávěr G 1 k měření tlaku</t>
  </si>
  <si>
    <t>33</t>
  </si>
  <si>
    <t>732390852</t>
  </si>
  <si>
    <t>Sejmutí odpojených nádrží z konzol na podlahu obsah do 100 litrů</t>
  </si>
  <si>
    <t>34</t>
  </si>
  <si>
    <t>732421412</t>
  </si>
  <si>
    <t>35</t>
  </si>
  <si>
    <t>732429212</t>
  </si>
  <si>
    <t>Montáž čerpadla oběhového mokroběžného závitového DN 25</t>
  </si>
  <si>
    <t>733</t>
  </si>
  <si>
    <t>Ústřední vytápění - rozvodné potrubí</t>
  </si>
  <si>
    <t>36</t>
  </si>
  <si>
    <t>733111303</t>
  </si>
  <si>
    <t>Potrubí ocelové závitové svařované běžné nízkotlaké DN 15</t>
  </si>
  <si>
    <t>37</t>
  </si>
  <si>
    <t>733111305</t>
  </si>
  <si>
    <t>Potrubí ocelové závitové svařované běžné nízkotlaké DN 25</t>
  </si>
  <si>
    <t>38</t>
  </si>
  <si>
    <t>733191923</t>
  </si>
  <si>
    <t>Navaření odbočky na potrubí ocelové závitové DN 15</t>
  </si>
  <si>
    <t>39</t>
  </si>
  <si>
    <t>733191926</t>
  </si>
  <si>
    <t>Navaření odbočky na potrubí ocelové závitové DN 32</t>
  </si>
  <si>
    <t>40</t>
  </si>
  <si>
    <t>733222105</t>
  </si>
  <si>
    <t>Potrubí měděné polotvrdé spojované měkkým pájením D 28x1,5</t>
  </si>
  <si>
    <t>41</t>
  </si>
  <si>
    <t>733222106</t>
  </si>
  <si>
    <t>Potrubí měděné polotvrdé spojované měkkým pájením D 35x1,5</t>
  </si>
  <si>
    <t>42</t>
  </si>
  <si>
    <t>733223207</t>
  </si>
  <si>
    <t>Potrubí měděné tvrdé spojované tvrdým pájením D 42x1,5</t>
  </si>
  <si>
    <t>43</t>
  </si>
  <si>
    <t>733291101</t>
  </si>
  <si>
    <t>Zkouška těsnosti potrubí měděné do D 35x1,5</t>
  </si>
  <si>
    <t>44</t>
  </si>
  <si>
    <t>733291102</t>
  </si>
  <si>
    <t>Zkouška těsnosti potrubí měděné do D 64x2</t>
  </si>
  <si>
    <t>734</t>
  </si>
  <si>
    <t>Ústřední vytápění - armatury</t>
  </si>
  <si>
    <t>45</t>
  </si>
  <si>
    <t>734209102</t>
  </si>
  <si>
    <t>Montáž armatury závitové s jedním závitem G 3/8</t>
  </si>
  <si>
    <t>46</t>
  </si>
  <si>
    <t>734209103</t>
  </si>
  <si>
    <t>Montáž armatury závitové s jedním závitem G 1/2</t>
  </si>
  <si>
    <t>47</t>
  </si>
  <si>
    <t>734209113</t>
  </si>
  <si>
    <t>Montáž armatury závitové s dvěma závity G 1/2</t>
  </si>
  <si>
    <t>48</t>
  </si>
  <si>
    <t>734209115</t>
  </si>
  <si>
    <t>Montáž armatury závitové s dvěma závity G 1</t>
  </si>
  <si>
    <t>49</t>
  </si>
  <si>
    <t>734209116</t>
  </si>
  <si>
    <t>Montáž armatury závitové s dvěma závity G 5/4</t>
  </si>
  <si>
    <t>50</t>
  </si>
  <si>
    <t>734209125</t>
  </si>
  <si>
    <t>Montáž armatury závitové s třemi závity G 1</t>
  </si>
  <si>
    <t>51</t>
  </si>
  <si>
    <t>551288120r</t>
  </si>
  <si>
    <t>ventil třícestný směšovací ESBE VRG 131 DN 25,  KV 6,3</t>
  </si>
  <si>
    <t>52</t>
  </si>
  <si>
    <t>551288420r</t>
  </si>
  <si>
    <t>servopohon ke směšovacím ventilům MIX BELIMO ARA600(230V)</t>
  </si>
  <si>
    <t>53</t>
  </si>
  <si>
    <t>734209133r</t>
  </si>
  <si>
    <t>Radiátorové přímé šroubení , typ RLV přednastavitelné, uzavírání a vypouštění DN 15</t>
  </si>
  <si>
    <t>54</t>
  </si>
  <si>
    <t>734209134r</t>
  </si>
  <si>
    <t>Radiátorový přímý ventil  RA-N, DN  15 s přednastavením</t>
  </si>
  <si>
    <t>55</t>
  </si>
  <si>
    <t>734209152r</t>
  </si>
  <si>
    <t>Termostatická hlavice Danfoss RA</t>
  </si>
  <si>
    <t>56</t>
  </si>
  <si>
    <t>734211119</t>
  </si>
  <si>
    <t>Ventil závitový odvzdušňovací G 3/8 PN 14 do 120°C automatický</t>
  </si>
  <si>
    <t>57</t>
  </si>
  <si>
    <t>734242415</t>
  </si>
  <si>
    <t>Ventil závitový zpětný přímý G 5/4 PN 16 do 110°C</t>
  </si>
  <si>
    <t>58</t>
  </si>
  <si>
    <t>734291123</t>
  </si>
  <si>
    <t>Kohout plnící a vypouštěcí G 1/2 PN 10 do 110°C závitový</t>
  </si>
  <si>
    <t>59</t>
  </si>
  <si>
    <t>734291244</t>
  </si>
  <si>
    <t>Filtr závitový přímý G 1 PN 16 do 130°C s vnitřními závity</t>
  </si>
  <si>
    <t>60</t>
  </si>
  <si>
    <t>734291245</t>
  </si>
  <si>
    <t>Filtr závitový přímý G 1 1/4 PN 16 do 130°C s vnitřními závity</t>
  </si>
  <si>
    <t>61</t>
  </si>
  <si>
    <t>734292715</t>
  </si>
  <si>
    <t>Kohout kulový přímý G 1 PN 42 do 185°C vnitřní závit</t>
  </si>
  <si>
    <t>62</t>
  </si>
  <si>
    <t>734292716</t>
  </si>
  <si>
    <t>Kohout kulový přímý G 1 1/4 PN 42 do 185°C vnitřní závit</t>
  </si>
  <si>
    <t>63</t>
  </si>
  <si>
    <t>734294204r</t>
  </si>
  <si>
    <t>Ruční regulační seřizovací a měřící ventil Danfos MSV-BD DN 32</t>
  </si>
  <si>
    <t>64</t>
  </si>
  <si>
    <t>734294209r</t>
  </si>
  <si>
    <t>Pryžový kompenzátor Ivar  voda, topení - závitový -1"</t>
  </si>
  <si>
    <t>65</t>
  </si>
  <si>
    <t>734411103</t>
  </si>
  <si>
    <t>Teploměr technický s pevným stonkem a jímkou zadní připojení průměr 63 mm délky 100 mm</t>
  </si>
  <si>
    <t>66</t>
  </si>
  <si>
    <t>734421111</t>
  </si>
  <si>
    <t>Tlakoměr s pevným stonkem a zpětnou klapkou tlak 0-16 bar průměr 50 mm zadní připojení</t>
  </si>
  <si>
    <t>735</t>
  </si>
  <si>
    <t>Ústřední vytápění - otopná tělesa</t>
  </si>
  <si>
    <t>67</t>
  </si>
  <si>
    <t>735151520</t>
  </si>
  <si>
    <t>Otopné těleso panelové dvoudeskové 2 přídavné přestupní plochy výška/délka 300/1400 mm výkon 1352 W</t>
  </si>
  <si>
    <t>68</t>
  </si>
  <si>
    <t>735191905</t>
  </si>
  <si>
    <t>Odvzdušnění otopných těles</t>
  </si>
  <si>
    <t>69</t>
  </si>
  <si>
    <t>735191910</t>
  </si>
  <si>
    <t>Napuštění vody do otopných těles</t>
  </si>
  <si>
    <t>m2</t>
  </si>
  <si>
    <t>Poznámka k položce:
dvojnásobný proplach + napuštění soustavy á 190 m2</t>
  </si>
  <si>
    <t>70</t>
  </si>
  <si>
    <t>735494811</t>
  </si>
  <si>
    <t>Vypuštění vody z otopných těles</t>
  </si>
  <si>
    <t>Poznámka k položce:
prvotní vypuštění + dvojnásobný proplach á 190 m2</t>
  </si>
  <si>
    <t>767</t>
  </si>
  <si>
    <t>Konstrukce zámečnické</t>
  </si>
  <si>
    <t>71</t>
  </si>
  <si>
    <t>767000001</t>
  </si>
  <si>
    <t>Radiální odvodní ventilátor KV 125M Sileo , montáž do potrubí  vč. mříže SG125</t>
  </si>
  <si>
    <t>Poznámka k položce:
fk 125 2 KS - rychloupínací spona</t>
  </si>
  <si>
    <t>72</t>
  </si>
  <si>
    <t>767000018</t>
  </si>
  <si>
    <t>73</t>
  </si>
  <si>
    <t>767000019</t>
  </si>
  <si>
    <t>Teplotní čidlo RT 0-30</t>
  </si>
  <si>
    <t>74</t>
  </si>
  <si>
    <t>76700011</t>
  </si>
  <si>
    <t>Klapka přetlaková do potrubí RSK 125</t>
  </si>
  <si>
    <t>75</t>
  </si>
  <si>
    <t>76700012</t>
  </si>
  <si>
    <t>76</t>
  </si>
  <si>
    <t>76700013</t>
  </si>
  <si>
    <t>Uzavírací klapka těsná Systemair RKT 400x200-S</t>
  </si>
  <si>
    <t>Poznámka k položce:
servopohon LM 230A</t>
  </si>
  <si>
    <t>77</t>
  </si>
  <si>
    <t>76700017</t>
  </si>
  <si>
    <t>kos</t>
  </si>
  <si>
    <t>78</t>
  </si>
  <si>
    <t>76700020</t>
  </si>
  <si>
    <t>79</t>
  </si>
  <si>
    <t>76700026</t>
  </si>
  <si>
    <t>Kruhové potrubí Spiro DN 125</t>
  </si>
  <si>
    <t>783</t>
  </si>
  <si>
    <t>Dokončovací práce - nátěry</t>
  </si>
  <si>
    <t>80</t>
  </si>
  <si>
    <t>783614653</t>
  </si>
  <si>
    <t>Základní antikorozní jednonásobný syntetický samozákladující potrubí DN do 50 mm</t>
  </si>
  <si>
    <t>81</t>
  </si>
  <si>
    <t>783615501r</t>
  </si>
  <si>
    <t>soub</t>
  </si>
  <si>
    <t>Objekt:</t>
  </si>
  <si>
    <t>montáž oddělovacího členu a aut. dopouštění</t>
  </si>
  <si>
    <t>Poznámka k položce:
montáž a zprovoznění doplňování vody do topného systému</t>
  </si>
  <si>
    <t>oddělovací člen FILLSET Reflex  pro napojení topné vody na vodovodní řád ( uz. armatury, filtr, vodoměr)</t>
  </si>
  <si>
    <t>kompaktní automatické doplňovací zařízení FILLCONTROL Reflex  pro soustavy, napojení na vodovodní řád ( bez čerpadla na doplňování )</t>
  </si>
  <si>
    <t>Poznámka k položce:
výkon dopouštění 0,5m3/hod, kontrolované dopouštění shlídáním doby dopouštění a počet cyklů, 230V</t>
  </si>
  <si>
    <t>Demontáž stávajících kotlů, anuloidu, topné větev včetně čerpadla</t>
  </si>
  <si>
    <t>Poznámka k položce:
2xkotel Destlia 31,5 kW, 1x plynový ZO 400 litrů -26,9 kW, -DÍLČÍ ROZVODY ÚT  A STROJNÍ VYSTROJENÍ TOPNÝCH VĚTVÍ, -OTEVŘENÁ EX.NÁDOBA 60L VČ. PŘIPOJ. POTRUBÍ  V PŮDNÍM PROSTORU</t>
  </si>
  <si>
    <t>Kotel  nerezový závěsný na plyn  kondenzační Geminox THRs 10-35C</t>
  </si>
  <si>
    <t>Poznámka k položce:
DUO 70:GEMIPACK DUO 70 kW (2x THRs 10-35C-2 ks), -kotlový adaptér s měřícím otvorem THRs pro koax. odvod spalin a přívod vzduchu DN 125/80 2 ks, -venkovní čidlo teploty , NTC 1 khm  1 ks, -kaskáda směšovaný okruh ÚT, ohřev TV, H1, MF výstup, 2xMF vstup  1 ks, sada svorek pro regulátor RVS43.345 1 ks, -komunikační rozhraní mezi THRs nebo regulacemi RVS 2 ks, -AVS37.294/509: ovládací panel 1ks, AVS 92.290/109: plastová krytka rpo ochranu plošných spojů 2 ks, AVS82.491/109: plochý kabel pro ovládací panel AVS37-1,0 m 1 ks, QAD36/101/L: příložné čidlo teploty, NTC 10 kOhm 2 ks, QAZ36.526/109: čidlo teploty do jímky, NTC 10kOhm 1 ks, OZW672.04.101 web server pro 4 přístroje 1 ks, , , ,</t>
  </si>
  <si>
    <t>Hydraulická výhybka  Reflex do 4,5 m3/h - svislé provedení</t>
  </si>
  <si>
    <t>Poznámka k položce:
VČETNĚ IZOLAČNÍHO POUZDRA Z EPP, napojení 1 1/4", PŘÍSLUŠENSTVÍ MODUL MAGNETICKÉHO ODLUČOVAČE SE ZÁVIT.PŘIPOJENÍM  , sada pro upevnění na zeď-příslušenství,</t>
  </si>
  <si>
    <t>Poznámka k položce:
AVS75.391/109, AVS82.490/109 Geminox plochý kabel pro rozšiřující modul AVS75.391</t>
  </si>
  <si>
    <t>montáž komínového tělesa včetně revize</t>
  </si>
  <si>
    <t>Univerzální střešní taška DN 125/80, olovo/PE, černá</t>
  </si>
  <si>
    <t>Čerpadlo teplovodní mokroběžné závitové oběhové Grundfos DN 25</t>
  </si>
  <si>
    <t>Poznámka k položce:
Alpha2 25-50 Grundfos, 230V</t>
  </si>
  <si>
    <t>82</t>
  </si>
  <si>
    <t>84</t>
  </si>
  <si>
    <t>86</t>
  </si>
  <si>
    <t>88</t>
  </si>
  <si>
    <t>90</t>
  </si>
  <si>
    <t>92</t>
  </si>
  <si>
    <t>94</t>
  </si>
  <si>
    <t>96</t>
  </si>
  <si>
    <t>98</t>
  </si>
  <si>
    <t>100</t>
  </si>
  <si>
    <t>102</t>
  </si>
  <si>
    <t>104</t>
  </si>
  <si>
    <t>106</t>
  </si>
  <si>
    <t>Poznámka k položce:
,</t>
  </si>
  <si>
    <t>108</t>
  </si>
  <si>
    <t>110</t>
  </si>
  <si>
    <t>114</t>
  </si>
  <si>
    <t>116</t>
  </si>
  <si>
    <t>118</t>
  </si>
  <si>
    <t>120</t>
  </si>
  <si>
    <t>122</t>
  </si>
  <si>
    <t>124</t>
  </si>
  <si>
    <t>126</t>
  </si>
  <si>
    <t>128</t>
  </si>
  <si>
    <t>130</t>
  </si>
  <si>
    <t>132</t>
  </si>
  <si>
    <t>134</t>
  </si>
  <si>
    <t>136</t>
  </si>
  <si>
    <t>138</t>
  </si>
  <si>
    <t>140</t>
  </si>
  <si>
    <t>142</t>
  </si>
  <si>
    <t>modul Systemair TD 457 s týdenním a denním programem</t>
  </si>
  <si>
    <t>144</t>
  </si>
  <si>
    <t>146</t>
  </si>
  <si>
    <t>148</t>
  </si>
  <si>
    <t>Montáž VZ zařízení</t>
  </si>
  <si>
    <t>150</t>
  </si>
  <si>
    <t>152</t>
  </si>
  <si>
    <t>Prostup stávající střechou  a stropem pro koax. komín</t>
  </si>
  <si>
    <t>154</t>
  </si>
  <si>
    <t>tepelná izolace potrubí pr.125 tl.60 mm</t>
  </si>
  <si>
    <t>156</t>
  </si>
  <si>
    <t>Poznámka k položce:
potrubí vedené v krovu,</t>
  </si>
  <si>
    <t>158</t>
  </si>
  <si>
    <t>160</t>
  </si>
  <si>
    <t>Výmalba kotelny</t>
  </si>
  <si>
    <t>162</t>
  </si>
  <si>
    <t>2 - Zdravotechnické instalace</t>
  </si>
  <si>
    <t>HSV - Práce a dodávky HSV</t>
  </si>
  <si>
    <t xml:space="preserve">    9 - Ostatní konstrukce a práce-bourání</t>
  </si>
  <si>
    <t xml:space="preserve">      99 - Přesun hmot</t>
  </si>
  <si>
    <t xml:space="preserve">    721 - Zdravotechnika - vnitřní kanalizace</t>
  </si>
  <si>
    <t xml:space="preserve">    723 - Zdravotechnika - vnitřní plynovod</t>
  </si>
  <si>
    <t xml:space="preserve">    930 - hodinové zúčtovací sazby</t>
  </si>
  <si>
    <t>HSV</t>
  </si>
  <si>
    <t>Práce a dodávky HSV</t>
  </si>
  <si>
    <t>Ostatní konstrukce a práce-bourání</t>
  </si>
  <si>
    <t>99</t>
  </si>
  <si>
    <t>Přesun hmot</t>
  </si>
  <si>
    <t>997013501</t>
  </si>
  <si>
    <t>Odvoz suti na skládku a vybouraných hmot nebo meziskládku do 1 km se složením</t>
  </si>
  <si>
    <t>997013509</t>
  </si>
  <si>
    <t>Příplatek k odvozu suti a vybouraných hmot na skládku ZKD 1 km přes 1 km</t>
  </si>
  <si>
    <t>997013831</t>
  </si>
  <si>
    <t>Poplatek za uložení stavebního směsného odpadu na skládce (skládkovné)</t>
  </si>
  <si>
    <t>721</t>
  </si>
  <si>
    <t>Zdravotechnika - vnitřní kanalizace</t>
  </si>
  <si>
    <t>721174042</t>
  </si>
  <si>
    <t>Potrubí kanalizační z PP připojovací systém HT DN 40</t>
  </si>
  <si>
    <t>721194104</t>
  </si>
  <si>
    <t>Vyvedení a upevnění odpadních výpustek DN 40</t>
  </si>
  <si>
    <t>721290111</t>
  </si>
  <si>
    <t>Zkouška těsnosti potrubí kanalizace vodou do DN 125</t>
  </si>
  <si>
    <t>998721102</t>
  </si>
  <si>
    <t>Přesun hmot tonážní pro vnitřní kanalizace v objektech v do 12 m</t>
  </si>
  <si>
    <t>722130801</t>
  </si>
  <si>
    <t>Demontáž potrubí ocelové pozinkované závitové do DN 25</t>
  </si>
  <si>
    <t>722130802</t>
  </si>
  <si>
    <t>Demontáž potrubí ocelové pozinkované závitové do DN 40</t>
  </si>
  <si>
    <t>722220852</t>
  </si>
  <si>
    <t>Demontáž armatur závitových s jedním závitem G do 5/4</t>
  </si>
  <si>
    <t>732420811</t>
  </si>
  <si>
    <t>Demontáž čerpadla oběhového spirálního DN 25</t>
  </si>
  <si>
    <t>722290822</t>
  </si>
  <si>
    <t>Přemístění vnitrostaveništní demontovaných hmot pro vnitřní vodovod v objektech výšky do 12 m</t>
  </si>
  <si>
    <t>722131933</t>
  </si>
  <si>
    <t>Potrubí pozinkované závitové propojení potrubí DN 25</t>
  </si>
  <si>
    <t>Poznámka k položce:
3NP, propojení stávajícího a nového rozvodu v technické místnosti , směrem do chodby a do instalační šachty - cirkulace</t>
  </si>
  <si>
    <t>722131934</t>
  </si>
  <si>
    <t>Potrubí pozinkované závitové propojení potrubí DN 32</t>
  </si>
  <si>
    <t>Poznámka k položce:
3NP, propojení nového rozvodu vody se stávajícím přívodem v technické místnosti, směrem do chodby a do instalační šachty , - studená voda -2, - teplá voda - 2</t>
  </si>
  <si>
    <t>722174022</t>
  </si>
  <si>
    <t>Potrubí vodovodní plastové   EVO PP - RCT  20 x 2,3 mm -souč. tepel roztažnosti 0,12mm/m°C</t>
  </si>
  <si>
    <t>722174023</t>
  </si>
  <si>
    <t>Potrubí vodovodní plastové   EVO PP - RCT    25 x 2,8 mm -souč. tepel roztažnosti 0,12mm/m°C</t>
  </si>
  <si>
    <t>722174024</t>
  </si>
  <si>
    <t>Potrubí vodovodní plastové  EVO PP - RCT   32 x 3,6 -souč. tepel roztažnosti 0,12mm/m°C</t>
  </si>
  <si>
    <t>722000017</t>
  </si>
  <si>
    <t>Montáž-izolační trubice d22-d60</t>
  </si>
  <si>
    <t>722000020</t>
  </si>
  <si>
    <t>Izolace  - trubicemi z kamenné vlny d28 tl.stěny 40mm</t>
  </si>
  <si>
    <t>Poznámka k položce:
, ,</t>
  </si>
  <si>
    <t>722000026</t>
  </si>
  <si>
    <t>Izolace trubicemi z kamenné vlny d34-tl.stěny 40mm</t>
  </si>
  <si>
    <t>722000019</t>
  </si>
  <si>
    <t>Izolace smolepící hadicí z elastoverní pěny na bázi syntetického kaučuku  d22-13mm</t>
  </si>
  <si>
    <t>722000022.1</t>
  </si>
  <si>
    <t>Izolace samolepící hadicí z elastoverní pěny na bázi syntetického kaučuku   d35-13mm</t>
  </si>
  <si>
    <t>722000051</t>
  </si>
  <si>
    <t>Pozinkovaný žlab pro potrubí plastové DN 25</t>
  </si>
  <si>
    <t>722000052</t>
  </si>
  <si>
    <t>Pozinkovaný žlab pro potrubí plastové DN 32</t>
  </si>
  <si>
    <t>722220111</t>
  </si>
  <si>
    <t>Nástěnka pro výtokový ventil G 1/2 s jedním závitem</t>
  </si>
  <si>
    <t>722232043</t>
  </si>
  <si>
    <t>Kohout kulový přímý G 1/2 PN 42 do 185°C vnitřní závit</t>
  </si>
  <si>
    <t>722253111</t>
  </si>
  <si>
    <t>Spojka hadicová G 1/2</t>
  </si>
  <si>
    <t>722232044</t>
  </si>
  <si>
    <t>Kohout kulový přímý G 3/4 PN 42 do 185°C vnitřní závit</t>
  </si>
  <si>
    <t>722232045</t>
  </si>
  <si>
    <t>722232046</t>
  </si>
  <si>
    <t>722231074</t>
  </si>
  <si>
    <t>Ventil zpětný G 1 PN 10 do 110°C se dvěma závity</t>
  </si>
  <si>
    <t>722231075</t>
  </si>
  <si>
    <t>Ventil zpětný G 1 1/4 PN 10 do 110°C se dvěma závity</t>
  </si>
  <si>
    <t>722231143</t>
  </si>
  <si>
    <t>Ventil závitový pojistný rohový G 1</t>
  </si>
  <si>
    <t>732429111</t>
  </si>
  <si>
    <t>Montáž čerpadla oběhového spirálního DN 25 do potrubí</t>
  </si>
  <si>
    <t>722000500</t>
  </si>
  <si>
    <t>Cirkulační čerpadlo T.V.  Grundfos UPS 15-60 130</t>
  </si>
  <si>
    <t>Poznámka k položce:
3NP, na potrubí cirkulace, výkr.č. 04, 05</t>
  </si>
  <si>
    <t>734411133</t>
  </si>
  <si>
    <t>Teploměr technický s pevným stonkem a jímkou zadní připojení délky 160 mm</t>
  </si>
  <si>
    <t>734421130</t>
  </si>
  <si>
    <t>Tlakoměr nízkotlaký kruhový D 160 rozsah 0-10 Mpa spodní připojení</t>
  </si>
  <si>
    <t>722290226</t>
  </si>
  <si>
    <t>Zkouška těsnosti vodovodního potrubí závitového do DN 50</t>
  </si>
  <si>
    <t>722290234</t>
  </si>
  <si>
    <t>Proplach a dezinfekce vodovodního potrubí do DN 80</t>
  </si>
  <si>
    <t>998722102</t>
  </si>
  <si>
    <t>Přesun hmot tonážní tonážní pro vnitřní vodovod v objektech v do 12 m</t>
  </si>
  <si>
    <t>723</t>
  </si>
  <si>
    <t>Zdravotechnika - vnitřní plynovod</t>
  </si>
  <si>
    <t>723120805</t>
  </si>
  <si>
    <t>Demontáž potrubí ocelové závitové svařované do DN 50</t>
  </si>
  <si>
    <t>723190912</t>
  </si>
  <si>
    <t>Navaření odbočky na potrubí plynovodní DN 15</t>
  </si>
  <si>
    <t>Poznámka k položce:
Technická místnost, napojení nového odvzdušňovacího potrubí na stávající odvzdušňovací potrubí</t>
  </si>
  <si>
    <t>723190916</t>
  </si>
  <si>
    <t>Navaření odbočky na potrubí plynovodní DN 40</t>
  </si>
  <si>
    <t>Poznámka k položce:
Technická místnost, napojení nového hlavního přívodu plynu na stávající přívod plynu</t>
  </si>
  <si>
    <t>723290822</t>
  </si>
  <si>
    <t>Přemístění vnitrostaveništní demontovaných hmot pro vnitřní plynovod v objektech výšky do 12 m</t>
  </si>
  <si>
    <t>723111202</t>
  </si>
  <si>
    <t>Potrubí ocelové závitové černé bezešvé svařované běžné DN 15</t>
  </si>
  <si>
    <t>723111204</t>
  </si>
  <si>
    <t>Potrubí ocelové závitové černé bezešvé svařované běžné DN 25</t>
  </si>
  <si>
    <t>723111206</t>
  </si>
  <si>
    <t>Potrubí ocelové závitové černé bezešvé svařované běžné DN 40</t>
  </si>
  <si>
    <t>723190204</t>
  </si>
  <si>
    <t>Přípojka plynovodní ocelová závitová černá bezešvá spojovaná na závit běžná DN 25</t>
  </si>
  <si>
    <t>723231162</t>
  </si>
  <si>
    <t>Kohout kulový přímý G 1/2 PN 42 do 185°C plnoprůtokový s koulí DADO vnitřní závit těžká řada</t>
  </si>
  <si>
    <t>723221133</t>
  </si>
  <si>
    <t>Kohout závitový hadicový Ke 858 G 1/2 s jedním závitem</t>
  </si>
  <si>
    <t>ks</t>
  </si>
  <si>
    <t>723231164</t>
  </si>
  <si>
    <t>Kohout kulový přímý G 1 PN 42 do 185°C plnoprůtokový s koulí DADO vnitřní závit těžká řada</t>
  </si>
  <si>
    <t>723190901</t>
  </si>
  <si>
    <t>Uzavření,otevření plynovodního potrubí při opravě</t>
  </si>
  <si>
    <t>723190907</t>
  </si>
  <si>
    <t>Odvzdušnění nebo napuštění plynovodního potrubí</t>
  </si>
  <si>
    <t>723190909</t>
  </si>
  <si>
    <t>Zkouška těsnosti potrubí plynovodního</t>
  </si>
  <si>
    <t>998723102</t>
  </si>
  <si>
    <t>Přesun hmot tonážní pro vnitřní plynovod v objektech v do 12 m</t>
  </si>
  <si>
    <t>783414140</t>
  </si>
  <si>
    <t>Nátěry olejové potrubí do DN 50 dvojnásobné a základní</t>
  </si>
  <si>
    <t>930</t>
  </si>
  <si>
    <t>hodinové zúčtovací sazby</t>
  </si>
  <si>
    <t>930000010</t>
  </si>
  <si>
    <t>Revize rozvodu plynu-spotřbiče do 50kW</t>
  </si>
  <si>
    <t>Poznámka k položce:
1m rozvodu - 0,07h/m, 1 spotřebič - 0,5hod", 2x0,5=1hod, 12 * 0,07 = 1hod", Celkem = 2h</t>
  </si>
  <si>
    <t>3 -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</si>
  <si>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</si>
  <si>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</si>
  <si>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</si>
  <si>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</si>
  <si>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</si>
  <si>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R-021-001</t>
  </si>
  <si>
    <t>Elektroinstalace - dle samostatného rozpočtu</t>
  </si>
  <si>
    <t>-1419077947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</si>
  <si>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</si>
  <si>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</si>
  <si>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</si>
  <si>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</si>
  <si>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</si>
  <si>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</si>
  <si>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</si>
  <si>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</si>
  <si>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</si>
  <si>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</si>
  <si>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</si>
  <si>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</si>
  <si>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</si>
  <si>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</si>
  <si>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</si>
  <si>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</si>
  <si>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</si>
  <si>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</si>
  <si>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</si>
  <si>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</si>
  <si>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</si>
  <si>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</si>
  <si>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</si>
  <si>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</si>
  <si>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</si>
  <si>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</si>
  <si>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</si>
  <si>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</si>
  <si>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</si>
  <si>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</si>
  <si>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</si>
  <si>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</si>
  <si>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</si>
  <si>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</si>
  <si>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</si>
  <si>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</si>
  <si>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</si>
  <si>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</si>
  <si>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</si>
  <si>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</si>
  <si>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</si>
  <si>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</si>
  <si>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</si>
  <si>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</si>
  <si>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</si>
  <si>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</si>
  <si>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</si>
  <si>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</si>
  <si>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</si>
  <si>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</si>
  <si>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</si>
  <si>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</si>
  <si>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</si>
  <si>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</si>
  <si>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</si>
  <si>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</si>
  <si>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</si>
  <si>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</si>
  <si>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</si>
  <si>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</si>
  <si>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</si>
  <si>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</si>
  <si>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</si>
  <si>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</si>
  <si>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</si>
  <si>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</si>
  <si>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</si>
  <si>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</si>
  <si>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</si>
  <si>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</si>
  <si>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</si>
  <si>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</si>
  <si>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</si>
  <si>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</si>
  <si>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</si>
  <si>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</si>
  <si>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</si>
  <si>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</si>
  <si>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</si>
  <si>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</si>
  <si>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</si>
  <si>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</si>
  <si>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</si>
  <si>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</si>
  <si>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</si>
  <si>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</si>
  <si>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</si>
  <si>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</si>
  <si>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</si>
  <si>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</si>
  <si>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</si>
  <si>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</si>
  <si>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</si>
  <si>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</si>
  <si>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</si>
  <si>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</si>
  <si>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</si>
  <si>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</si>
  <si>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</si>
  <si>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</si>
  <si>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</si>
  <si>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</si>
  <si>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</si>
  <si>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</si>
  <si>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</si>
  <si>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</si>
  <si>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</si>
  <si>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</si>
  <si>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</si>
  <si>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</si>
  <si>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</si>
  <si>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</si>
  <si>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</si>
  <si>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</si>
  <si>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</si>
  <si>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</si>
  <si>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</si>
  <si>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</si>
  <si>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</si>
  <si>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</si>
  <si>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</si>
  <si>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</si>
  <si>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</si>
  <si>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</si>
  <si>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</si>
  <si>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</si>
  <si>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</si>
  <si>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</si>
  <si>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</si>
  <si>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</si>
  <si>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</si>
  <si>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</si>
  <si>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</si>
  <si>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</si>
  <si>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</si>
  <si>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</si>
  <si>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</si>
  <si>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</si>
  <si>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</si>
  <si>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</si>
  <si>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</si>
  <si>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</si>
  <si>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</si>
  <si>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</si>
  <si>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</si>
  <si>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</si>
  <si>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</si>
  <si>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</si>
  <si>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</si>
  <si>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</si>
  <si>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</si>
  <si>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</si>
  <si>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</si>
  <si>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</si>
  <si>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</si>
  <si>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</si>
  <si>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</si>
  <si>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</si>
  <si>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</si>
  <si>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</si>
  <si>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</si>
  <si>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</si>
  <si>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</si>
  <si>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</si>
  <si>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</si>
  <si>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</si>
  <si>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</si>
  <si>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</si>
  <si>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</si>
  <si>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</si>
  <si>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</si>
  <si>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</si>
  <si>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</si>
  <si>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</si>
  <si>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</si>
  <si>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</si>
  <si>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</si>
  <si>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</si>
  <si>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</si>
  <si>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</si>
  <si>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</si>
  <si>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</si>
  <si>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</si>
  <si>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1 - Oprava zdroje tepla-ústřední vytápění</t>
  </si>
  <si>
    <t>Ing. Judita Bravencová, 608173066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</si>
</sst>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6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28" xfId="0" applyFont="1" applyBorder="1" applyAlignment="1" applyProtection="1">
      <alignment horizontal="center" vertical="center"/>
      <protection locked="0"/>
    </xf>
    <xf numFmtId="49" fontId="30" fillId="0" borderId="28" xfId="0" applyNumberFormat="1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center" vertical="center" wrapText="1"/>
      <protection locked="0"/>
    </xf>
    <xf numFmtId="167" fontId="30" fillId="0" borderId="28" xfId="0" applyNumberFormat="1" applyFont="1" applyBorder="1" applyAlignment="1" applyProtection="1">
      <alignment vertical="center"/>
      <protection locked="0"/>
    </xf>
    <xf numFmtId="4" fontId="30" fillId="4" borderId="28" xfId="0" applyNumberFormat="1" applyFont="1" applyFill="1" applyBorder="1" applyAlignment="1" applyProtection="1">
      <alignment vertical="center"/>
      <protection locked="0"/>
    </xf>
    <xf numFmtId="4" fontId="30" fillId="0" borderId="28" xfId="0" applyNumberFormat="1" applyFont="1" applyBorder="1" applyAlignment="1" applyProtection="1">
      <alignment vertical="center"/>
      <protection locked="0"/>
    </xf>
    <xf numFmtId="0" fontId="30" fillId="0" borderId="5" xfId="0" applyFont="1" applyBorder="1" applyAlignment="1">
      <alignment vertical="center"/>
    </xf>
    <xf numFmtId="0" fontId="30" fillId="4" borderId="28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6"/>
  <sheetViews>
    <sheetView showGridLines="0" workbookViewId="0">
      <pane ySplit="1" topLeftCell="A40" activePane="bottomLeft" state="frozen"/>
      <selection pane="bottomLeft" activeCell="BE45" sqref="BE4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00" t="s">
        <v>8</v>
      </c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5"/>
      <c r="AQ5" s="27"/>
      <c r="BE5" s="306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310" t="s">
        <v>20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5"/>
      <c r="AQ6" s="27"/>
      <c r="BE6" s="307"/>
      <c r="BS6" s="20" t="s">
        <v>9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5</v>
      </c>
      <c r="AO7" s="25"/>
      <c r="AP7" s="25"/>
      <c r="AQ7" s="27"/>
      <c r="BE7" s="307"/>
      <c r="BS7" s="20" t="s">
        <v>9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307"/>
      <c r="BS8" s="20" t="s">
        <v>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07"/>
      <c r="BS9" s="20" t="s">
        <v>9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5</v>
      </c>
      <c r="AO10" s="25"/>
      <c r="AP10" s="25"/>
      <c r="AQ10" s="27"/>
      <c r="BE10" s="307"/>
      <c r="BS10" s="20" t="s">
        <v>9</v>
      </c>
    </row>
    <row r="11" spans="1:74" ht="18.399999999999999" customHeight="1">
      <c r="B11" s="24"/>
      <c r="C11" s="25"/>
      <c r="D11" s="25"/>
      <c r="E11" s="31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30</v>
      </c>
      <c r="AL11" s="25"/>
      <c r="AM11" s="25"/>
      <c r="AN11" s="31" t="s">
        <v>5</v>
      </c>
      <c r="AO11" s="25"/>
      <c r="AP11" s="25"/>
      <c r="AQ11" s="27"/>
      <c r="BE11" s="307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07"/>
      <c r="BS12" s="20" t="s">
        <v>9</v>
      </c>
    </row>
    <row r="13" spans="1:74" ht="14.45" customHeight="1">
      <c r="B13" s="24"/>
      <c r="C13" s="25"/>
      <c r="D13" s="33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32</v>
      </c>
      <c r="AO13" s="25"/>
      <c r="AP13" s="25"/>
      <c r="AQ13" s="27"/>
      <c r="BE13" s="307"/>
      <c r="BS13" s="20" t="s">
        <v>9</v>
      </c>
    </row>
    <row r="14" spans="1:74" ht="15">
      <c r="B14" s="24"/>
      <c r="C14" s="25"/>
      <c r="D14" s="25"/>
      <c r="E14" s="311" t="s">
        <v>32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3" t="s">
        <v>30</v>
      </c>
      <c r="AL14" s="25"/>
      <c r="AM14" s="25"/>
      <c r="AN14" s="35" t="s">
        <v>32</v>
      </c>
      <c r="AO14" s="25"/>
      <c r="AP14" s="25"/>
      <c r="AQ14" s="27"/>
      <c r="BE14" s="307"/>
      <c r="BS14" s="20" t="s">
        <v>9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07"/>
      <c r="BS15" s="20" t="s">
        <v>6</v>
      </c>
    </row>
    <row r="16" spans="1:74" ht="14.45" customHeight="1">
      <c r="B16" s="24"/>
      <c r="C16" s="25"/>
      <c r="D16" s="33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5</v>
      </c>
      <c r="AO16" s="25"/>
      <c r="AP16" s="25"/>
      <c r="AQ16" s="27"/>
      <c r="BE16" s="307"/>
      <c r="BS16" s="20" t="s">
        <v>6</v>
      </c>
    </row>
    <row r="17" spans="2:71" ht="18.399999999999999" customHeight="1">
      <c r="B17" s="24"/>
      <c r="C17" s="25"/>
      <c r="D17" s="25"/>
      <c r="E17" s="31" t="s">
        <v>782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30</v>
      </c>
      <c r="AL17" s="25"/>
      <c r="AM17" s="25"/>
      <c r="AN17" s="31" t="s">
        <v>5</v>
      </c>
      <c r="AO17" s="25"/>
      <c r="AP17" s="25"/>
      <c r="AQ17" s="27"/>
      <c r="BE17" s="307"/>
      <c r="BS17" s="20" t="s">
        <v>35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07"/>
      <c r="BS18" s="20" t="s">
        <v>9</v>
      </c>
    </row>
    <row r="19" spans="2:71" ht="14.45" customHeight="1">
      <c r="B19" s="24"/>
      <c r="C19" s="25"/>
      <c r="D19" s="33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07"/>
      <c r="BS19" s="20" t="s">
        <v>9</v>
      </c>
    </row>
    <row r="20" spans="2:71" ht="16.5" customHeight="1">
      <c r="B20" s="24"/>
      <c r="C20" s="25"/>
      <c r="D20" s="25"/>
      <c r="E20" s="313" t="s">
        <v>5</v>
      </c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25"/>
      <c r="AP20" s="25"/>
      <c r="AQ20" s="27"/>
      <c r="BE20" s="307"/>
      <c r="BS20" s="20" t="s">
        <v>35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07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307"/>
    </row>
    <row r="23" spans="2:71" s="1" customFormat="1" ht="25.9" customHeight="1">
      <c r="B23" s="37"/>
      <c r="C23" s="38"/>
      <c r="D23" s="39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14">
        <f>ROUND(AG51,2)</f>
        <v>0</v>
      </c>
      <c r="AL23" s="315"/>
      <c r="AM23" s="315"/>
      <c r="AN23" s="315"/>
      <c r="AO23" s="315"/>
      <c r="AP23" s="38"/>
      <c r="AQ23" s="41"/>
      <c r="BE23" s="307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307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79" t="s">
        <v>38</v>
      </c>
      <c r="M25" s="279"/>
      <c r="N25" s="279"/>
      <c r="O25" s="279"/>
      <c r="P25" s="38"/>
      <c r="Q25" s="38"/>
      <c r="R25" s="38"/>
      <c r="S25" s="38"/>
      <c r="T25" s="38"/>
      <c r="U25" s="38"/>
      <c r="V25" s="38"/>
      <c r="W25" s="279" t="s">
        <v>39</v>
      </c>
      <c r="X25" s="279"/>
      <c r="Y25" s="279"/>
      <c r="Z25" s="279"/>
      <c r="AA25" s="279"/>
      <c r="AB25" s="279"/>
      <c r="AC25" s="279"/>
      <c r="AD25" s="279"/>
      <c r="AE25" s="279"/>
      <c r="AF25" s="38"/>
      <c r="AG25" s="38"/>
      <c r="AH25" s="38"/>
      <c r="AI25" s="38"/>
      <c r="AJ25" s="38"/>
      <c r="AK25" s="279" t="s">
        <v>40</v>
      </c>
      <c r="AL25" s="279"/>
      <c r="AM25" s="279"/>
      <c r="AN25" s="279"/>
      <c r="AO25" s="279"/>
      <c r="AP25" s="38"/>
      <c r="AQ25" s="41"/>
      <c r="BE25" s="307"/>
    </row>
    <row r="26" spans="2:71" s="2" customFormat="1" ht="14.45" customHeight="1">
      <c r="B26" s="43"/>
      <c r="C26" s="44"/>
      <c r="D26" s="45" t="s">
        <v>41</v>
      </c>
      <c r="E26" s="44"/>
      <c r="F26" s="45" t="s">
        <v>42</v>
      </c>
      <c r="G26" s="44"/>
      <c r="H26" s="44"/>
      <c r="I26" s="44"/>
      <c r="J26" s="44"/>
      <c r="K26" s="44"/>
      <c r="L26" s="280">
        <v>0.21</v>
      </c>
      <c r="M26" s="281"/>
      <c r="N26" s="281"/>
      <c r="O26" s="281"/>
      <c r="P26" s="44"/>
      <c r="Q26" s="44"/>
      <c r="R26" s="44"/>
      <c r="S26" s="44"/>
      <c r="T26" s="44"/>
      <c r="U26" s="44"/>
      <c r="V26" s="44"/>
      <c r="W26" s="282">
        <f>ROUND(AZ51,2)</f>
        <v>0</v>
      </c>
      <c r="X26" s="281"/>
      <c r="Y26" s="281"/>
      <c r="Z26" s="281"/>
      <c r="AA26" s="281"/>
      <c r="AB26" s="281"/>
      <c r="AC26" s="281"/>
      <c r="AD26" s="281"/>
      <c r="AE26" s="281"/>
      <c r="AF26" s="44"/>
      <c r="AG26" s="44"/>
      <c r="AH26" s="44"/>
      <c r="AI26" s="44"/>
      <c r="AJ26" s="44"/>
      <c r="AK26" s="282">
        <f>ROUND(AV51,2)</f>
        <v>0</v>
      </c>
      <c r="AL26" s="281"/>
      <c r="AM26" s="281"/>
      <c r="AN26" s="281"/>
      <c r="AO26" s="281"/>
      <c r="AP26" s="44"/>
      <c r="AQ26" s="46"/>
      <c r="BE26" s="307"/>
    </row>
    <row r="27" spans="2:71" s="2" customFormat="1" ht="14.45" customHeight="1">
      <c r="B27" s="43"/>
      <c r="C27" s="44"/>
      <c r="D27" s="44"/>
      <c r="E27" s="44"/>
      <c r="F27" s="45" t="s">
        <v>43</v>
      </c>
      <c r="G27" s="44"/>
      <c r="H27" s="44"/>
      <c r="I27" s="44"/>
      <c r="J27" s="44"/>
      <c r="K27" s="44"/>
      <c r="L27" s="280">
        <v>0.15</v>
      </c>
      <c r="M27" s="281"/>
      <c r="N27" s="281"/>
      <c r="O27" s="281"/>
      <c r="P27" s="44"/>
      <c r="Q27" s="44"/>
      <c r="R27" s="44"/>
      <c r="S27" s="44"/>
      <c r="T27" s="44"/>
      <c r="U27" s="44"/>
      <c r="V27" s="44"/>
      <c r="W27" s="282">
        <f>ROUND(BA51,2)</f>
        <v>0</v>
      </c>
      <c r="X27" s="281"/>
      <c r="Y27" s="281"/>
      <c r="Z27" s="281"/>
      <c r="AA27" s="281"/>
      <c r="AB27" s="281"/>
      <c r="AC27" s="281"/>
      <c r="AD27" s="281"/>
      <c r="AE27" s="281"/>
      <c r="AF27" s="44"/>
      <c r="AG27" s="44"/>
      <c r="AH27" s="44"/>
      <c r="AI27" s="44"/>
      <c r="AJ27" s="44"/>
      <c r="AK27" s="282">
        <f>ROUND(AW51,2)</f>
        <v>0</v>
      </c>
      <c r="AL27" s="281"/>
      <c r="AM27" s="281"/>
      <c r="AN27" s="281"/>
      <c r="AO27" s="281"/>
      <c r="AP27" s="44"/>
      <c r="AQ27" s="46"/>
      <c r="BE27" s="307"/>
    </row>
    <row r="28" spans="2:71" s="2" customFormat="1" ht="14.45" hidden="1" customHeight="1">
      <c r="B28" s="43"/>
      <c r="C28" s="44"/>
      <c r="D28" s="44"/>
      <c r="E28" s="44"/>
      <c r="F28" s="45" t="s">
        <v>44</v>
      </c>
      <c r="G28" s="44"/>
      <c r="H28" s="44"/>
      <c r="I28" s="44"/>
      <c r="J28" s="44"/>
      <c r="K28" s="44"/>
      <c r="L28" s="280">
        <v>0.21</v>
      </c>
      <c r="M28" s="281"/>
      <c r="N28" s="281"/>
      <c r="O28" s="281"/>
      <c r="P28" s="44"/>
      <c r="Q28" s="44"/>
      <c r="R28" s="44"/>
      <c r="S28" s="44"/>
      <c r="T28" s="44"/>
      <c r="U28" s="44"/>
      <c r="V28" s="44"/>
      <c r="W28" s="282">
        <f>ROUND(BB51,2)</f>
        <v>0</v>
      </c>
      <c r="X28" s="281"/>
      <c r="Y28" s="281"/>
      <c r="Z28" s="281"/>
      <c r="AA28" s="281"/>
      <c r="AB28" s="281"/>
      <c r="AC28" s="281"/>
      <c r="AD28" s="281"/>
      <c r="AE28" s="281"/>
      <c r="AF28" s="44"/>
      <c r="AG28" s="44"/>
      <c r="AH28" s="44"/>
      <c r="AI28" s="44"/>
      <c r="AJ28" s="44"/>
      <c r="AK28" s="282">
        <v>0</v>
      </c>
      <c r="AL28" s="281"/>
      <c r="AM28" s="281"/>
      <c r="AN28" s="281"/>
      <c r="AO28" s="281"/>
      <c r="AP28" s="44"/>
      <c r="AQ28" s="46"/>
      <c r="BE28" s="307"/>
    </row>
    <row r="29" spans="2:71" s="2" customFormat="1" ht="14.45" hidden="1" customHeight="1">
      <c r="B29" s="43"/>
      <c r="C29" s="44"/>
      <c r="D29" s="44"/>
      <c r="E29" s="44"/>
      <c r="F29" s="45" t="s">
        <v>45</v>
      </c>
      <c r="G29" s="44"/>
      <c r="H29" s="44"/>
      <c r="I29" s="44"/>
      <c r="J29" s="44"/>
      <c r="K29" s="44"/>
      <c r="L29" s="280">
        <v>0.15</v>
      </c>
      <c r="M29" s="281"/>
      <c r="N29" s="281"/>
      <c r="O29" s="281"/>
      <c r="P29" s="44"/>
      <c r="Q29" s="44"/>
      <c r="R29" s="44"/>
      <c r="S29" s="44"/>
      <c r="T29" s="44"/>
      <c r="U29" s="44"/>
      <c r="V29" s="44"/>
      <c r="W29" s="282">
        <f>ROUND(BC51,2)</f>
        <v>0</v>
      </c>
      <c r="X29" s="281"/>
      <c r="Y29" s="281"/>
      <c r="Z29" s="281"/>
      <c r="AA29" s="281"/>
      <c r="AB29" s="281"/>
      <c r="AC29" s="281"/>
      <c r="AD29" s="281"/>
      <c r="AE29" s="281"/>
      <c r="AF29" s="44"/>
      <c r="AG29" s="44"/>
      <c r="AH29" s="44"/>
      <c r="AI29" s="44"/>
      <c r="AJ29" s="44"/>
      <c r="AK29" s="282">
        <v>0</v>
      </c>
      <c r="AL29" s="281"/>
      <c r="AM29" s="281"/>
      <c r="AN29" s="281"/>
      <c r="AO29" s="281"/>
      <c r="AP29" s="44"/>
      <c r="AQ29" s="46"/>
      <c r="BE29" s="307"/>
    </row>
    <row r="30" spans="2:71" s="2" customFormat="1" ht="14.45" hidden="1" customHeight="1">
      <c r="B30" s="43"/>
      <c r="C30" s="44"/>
      <c r="D30" s="44"/>
      <c r="E30" s="44"/>
      <c r="F30" s="45" t="s">
        <v>46</v>
      </c>
      <c r="G30" s="44"/>
      <c r="H30" s="44"/>
      <c r="I30" s="44"/>
      <c r="J30" s="44"/>
      <c r="K30" s="44"/>
      <c r="L30" s="280">
        <v>0</v>
      </c>
      <c r="M30" s="281"/>
      <c r="N30" s="281"/>
      <c r="O30" s="281"/>
      <c r="P30" s="44"/>
      <c r="Q30" s="44"/>
      <c r="R30" s="44"/>
      <c r="S30" s="44"/>
      <c r="T30" s="44"/>
      <c r="U30" s="44"/>
      <c r="V30" s="44"/>
      <c r="W30" s="282">
        <f>ROUND(BD51,2)</f>
        <v>0</v>
      </c>
      <c r="X30" s="281"/>
      <c r="Y30" s="281"/>
      <c r="Z30" s="281"/>
      <c r="AA30" s="281"/>
      <c r="AB30" s="281"/>
      <c r="AC30" s="281"/>
      <c r="AD30" s="281"/>
      <c r="AE30" s="281"/>
      <c r="AF30" s="44"/>
      <c r="AG30" s="44"/>
      <c r="AH30" s="44"/>
      <c r="AI30" s="44"/>
      <c r="AJ30" s="44"/>
      <c r="AK30" s="282">
        <v>0</v>
      </c>
      <c r="AL30" s="281"/>
      <c r="AM30" s="281"/>
      <c r="AN30" s="281"/>
      <c r="AO30" s="281"/>
      <c r="AP30" s="44"/>
      <c r="AQ30" s="46"/>
      <c r="BE30" s="307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307"/>
    </row>
    <row r="32" spans="2:71" s="1" customFormat="1" ht="25.9" customHeight="1">
      <c r="B32" s="37"/>
      <c r="C32" s="47"/>
      <c r="D32" s="48" t="s">
        <v>47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48</v>
      </c>
      <c r="U32" s="49"/>
      <c r="V32" s="49"/>
      <c r="W32" s="49"/>
      <c r="X32" s="283" t="s">
        <v>49</v>
      </c>
      <c r="Y32" s="284"/>
      <c r="Z32" s="284"/>
      <c r="AA32" s="284"/>
      <c r="AB32" s="284"/>
      <c r="AC32" s="49"/>
      <c r="AD32" s="49"/>
      <c r="AE32" s="49"/>
      <c r="AF32" s="49"/>
      <c r="AG32" s="49"/>
      <c r="AH32" s="49"/>
      <c r="AI32" s="49"/>
      <c r="AJ32" s="49"/>
      <c r="AK32" s="285">
        <f>SUM(AK23:AK30)</f>
        <v>0</v>
      </c>
      <c r="AL32" s="284"/>
      <c r="AM32" s="284"/>
      <c r="AN32" s="284"/>
      <c r="AO32" s="286"/>
      <c r="AP32" s="47"/>
      <c r="AQ32" s="51"/>
      <c r="BE32" s="307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50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112</v>
      </c>
      <c r="AR41" s="58"/>
    </row>
    <row r="42" spans="2:56" s="4" customFormat="1" ht="36.950000000000003" customHeight="1">
      <c r="B42" s="60"/>
      <c r="C42" s="61" t="s">
        <v>19</v>
      </c>
      <c r="L42" s="288" t="str">
        <f>K6</f>
        <v>Oprava zdroje tepla, Domov pro seniory Šternberk</v>
      </c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89"/>
      <c r="AC42" s="289"/>
      <c r="AD42" s="289"/>
      <c r="AE42" s="289"/>
      <c r="AF42" s="289"/>
      <c r="AG42" s="289"/>
      <c r="AH42" s="289"/>
      <c r="AI42" s="289"/>
      <c r="AJ42" s="289"/>
      <c r="AK42" s="289"/>
      <c r="AL42" s="289"/>
      <c r="AM42" s="289"/>
      <c r="AN42" s="289"/>
      <c r="AO42" s="289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23</v>
      </c>
      <c r="L44" s="62" t="str">
        <f>IF(K8="","",K8)</f>
        <v>Šternberk, Na Valech 14</v>
      </c>
      <c r="AI44" s="59" t="s">
        <v>25</v>
      </c>
      <c r="AM44" s="290" t="str">
        <f>IF(AN8= "","",AN8)</f>
        <v>3. 5. 2018</v>
      </c>
      <c r="AN44" s="290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27</v>
      </c>
      <c r="L46" s="3" t="str">
        <f>IF(E11= "","",E11)</f>
        <v xml:space="preserve"> </v>
      </c>
      <c r="AI46" s="59" t="s">
        <v>33</v>
      </c>
      <c r="AM46" s="291" t="str">
        <f>IF(E17="","",E17)</f>
        <v>Ing. Judita Bravencová, 608173066</v>
      </c>
      <c r="AN46" s="291"/>
      <c r="AO46" s="291"/>
      <c r="AP46" s="291"/>
      <c r="AR46" s="37"/>
      <c r="AS46" s="302" t="s">
        <v>51</v>
      </c>
      <c r="AT46" s="303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31</v>
      </c>
      <c r="L47" s="3" t="str">
        <f>IF(E14= "Vyplň údaj","",E14)</f>
        <v/>
      </c>
      <c r="AR47" s="37"/>
      <c r="AS47" s="304"/>
      <c r="AT47" s="305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304"/>
      <c r="AT48" s="305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92" t="s">
        <v>52</v>
      </c>
      <c r="D49" s="293"/>
      <c r="E49" s="293"/>
      <c r="F49" s="293"/>
      <c r="G49" s="293"/>
      <c r="H49" s="67"/>
      <c r="I49" s="294" t="s">
        <v>53</v>
      </c>
      <c r="J49" s="293"/>
      <c r="K49" s="293"/>
      <c r="L49" s="293"/>
      <c r="M49" s="293"/>
      <c r="N49" s="293"/>
      <c r="O49" s="293"/>
      <c r="P49" s="293"/>
      <c r="Q49" s="293"/>
      <c r="R49" s="293"/>
      <c r="S49" s="293"/>
      <c r="T49" s="293"/>
      <c r="U49" s="293"/>
      <c r="V49" s="293"/>
      <c r="W49" s="293"/>
      <c r="X49" s="293"/>
      <c r="Y49" s="293"/>
      <c r="Z49" s="293"/>
      <c r="AA49" s="293"/>
      <c r="AB49" s="293"/>
      <c r="AC49" s="293"/>
      <c r="AD49" s="293"/>
      <c r="AE49" s="293"/>
      <c r="AF49" s="293"/>
      <c r="AG49" s="295" t="s">
        <v>54</v>
      </c>
      <c r="AH49" s="293"/>
      <c r="AI49" s="293"/>
      <c r="AJ49" s="293"/>
      <c r="AK49" s="293"/>
      <c r="AL49" s="293"/>
      <c r="AM49" s="293"/>
      <c r="AN49" s="294" t="s">
        <v>55</v>
      </c>
      <c r="AO49" s="293"/>
      <c r="AP49" s="293"/>
      <c r="AQ49" s="68" t="s">
        <v>56</v>
      </c>
      <c r="AR49" s="37"/>
      <c r="AS49" s="69" t="s">
        <v>57</v>
      </c>
      <c r="AT49" s="70" t="s">
        <v>58</v>
      </c>
      <c r="AU49" s="70" t="s">
        <v>59</v>
      </c>
      <c r="AV49" s="70" t="s">
        <v>60</v>
      </c>
      <c r="AW49" s="70" t="s">
        <v>61</v>
      </c>
      <c r="AX49" s="70" t="s">
        <v>62</v>
      </c>
      <c r="AY49" s="70" t="s">
        <v>63</v>
      </c>
      <c r="AZ49" s="70" t="s">
        <v>64</v>
      </c>
      <c r="BA49" s="70" t="s">
        <v>65</v>
      </c>
      <c r="BB49" s="70" t="s">
        <v>66</v>
      </c>
      <c r="BC49" s="70" t="s">
        <v>67</v>
      </c>
      <c r="BD49" s="71" t="s">
        <v>68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69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98">
        <f>ROUND(SUM(AG52:AG54),2)</f>
        <v>0</v>
      </c>
      <c r="AH51" s="298"/>
      <c r="AI51" s="298"/>
      <c r="AJ51" s="298"/>
      <c r="AK51" s="298"/>
      <c r="AL51" s="298"/>
      <c r="AM51" s="298"/>
      <c r="AN51" s="299">
        <f>SUM(AG51,AT51)</f>
        <v>0</v>
      </c>
      <c r="AO51" s="299"/>
      <c r="AP51" s="299"/>
      <c r="AQ51" s="75" t="s">
        <v>5</v>
      </c>
      <c r="AR51" s="60"/>
      <c r="AS51" s="76">
        <f>ROUND(SUM(AS52:AS54),2)</f>
        <v>0</v>
      </c>
      <c r="AT51" s="77">
        <f>ROUND(SUM(AV51:AW51),2)</f>
        <v>0</v>
      </c>
      <c r="AU51" s="78">
        <f>ROUND(SUM(AU52:AU54),5)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ROUND(SUM(AZ52:AZ54),2)</f>
        <v>0</v>
      </c>
      <c r="BA51" s="77">
        <f>ROUND(SUM(BA52:BA54),2)</f>
        <v>0</v>
      </c>
      <c r="BB51" s="77">
        <f>ROUND(SUM(BB52:BB54),2)</f>
        <v>0</v>
      </c>
      <c r="BC51" s="77">
        <f>ROUND(SUM(BC52:BC54),2)</f>
        <v>0</v>
      </c>
      <c r="BD51" s="79">
        <f>ROUND(SUM(BD52:BD54),2)</f>
        <v>0</v>
      </c>
      <c r="BS51" s="61" t="s">
        <v>70</v>
      </c>
      <c r="BT51" s="61" t="s">
        <v>71</v>
      </c>
      <c r="BV51" s="61" t="s">
        <v>72</v>
      </c>
      <c r="BW51" s="61" t="s">
        <v>7</v>
      </c>
      <c r="BX51" s="61" t="s">
        <v>73</v>
      </c>
      <c r="CL51" s="61" t="s">
        <v>5</v>
      </c>
    </row>
    <row r="52" spans="1:91" s="5" customFormat="1" ht="16.5" customHeight="1">
      <c r="A52" s="80" t="s">
        <v>74</v>
      </c>
      <c r="B52" s="81"/>
      <c r="C52" s="82"/>
      <c r="D52" s="287" t="s">
        <v>76</v>
      </c>
      <c r="E52" s="287"/>
      <c r="F52" s="287"/>
      <c r="G52" s="287"/>
      <c r="H52" s="287"/>
      <c r="I52" s="83"/>
      <c r="J52" s="287" t="s">
        <v>77</v>
      </c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96">
        <f>'1 - Oprava zdroje tepla'!J27</f>
        <v>0</v>
      </c>
      <c r="AH52" s="297"/>
      <c r="AI52" s="297"/>
      <c r="AJ52" s="297"/>
      <c r="AK52" s="297"/>
      <c r="AL52" s="297"/>
      <c r="AM52" s="297"/>
      <c r="AN52" s="296">
        <f>SUM(AG52,AT52)</f>
        <v>0</v>
      </c>
      <c r="AO52" s="297"/>
      <c r="AP52" s="297"/>
      <c r="AQ52" s="84" t="s">
        <v>75</v>
      </c>
      <c r="AR52" s="81"/>
      <c r="AS52" s="85">
        <v>0</v>
      </c>
      <c r="AT52" s="86">
        <f>ROUND(SUM(AV52:AW52),2)</f>
        <v>0</v>
      </c>
      <c r="AU52" s="87">
        <f>'1 - Oprava zdroje tepla'!P87</f>
        <v>0</v>
      </c>
      <c r="AV52" s="86">
        <f>'1 - Oprava zdroje tepla'!J30</f>
        <v>0</v>
      </c>
      <c r="AW52" s="86">
        <f>'1 - Oprava zdroje tepla'!J31</f>
        <v>0</v>
      </c>
      <c r="AX52" s="86">
        <f>'1 - Oprava zdroje tepla'!J32</f>
        <v>0</v>
      </c>
      <c r="AY52" s="86">
        <f>'1 - Oprava zdroje tepla'!J33</f>
        <v>0</v>
      </c>
      <c r="AZ52" s="86">
        <f>'1 - Oprava zdroje tepla'!F30</f>
        <v>0</v>
      </c>
      <c r="BA52" s="86">
        <f>'1 - Oprava zdroje tepla'!F31</f>
        <v>0</v>
      </c>
      <c r="BB52" s="86">
        <f>'1 - Oprava zdroje tepla'!F32</f>
        <v>0</v>
      </c>
      <c r="BC52" s="86">
        <f>'1 - Oprava zdroje tepla'!F33</f>
        <v>0</v>
      </c>
      <c r="BD52" s="88">
        <f>'1 - Oprava zdroje tepla'!F34</f>
        <v>0</v>
      </c>
      <c r="BT52" s="89" t="s">
        <v>76</v>
      </c>
      <c r="BV52" s="89" t="s">
        <v>72</v>
      </c>
      <c r="BW52" s="89" t="s">
        <v>78</v>
      </c>
      <c r="BX52" s="89" t="s">
        <v>7</v>
      </c>
      <c r="CL52" s="89" t="s">
        <v>5</v>
      </c>
      <c r="CM52" s="89" t="s">
        <v>79</v>
      </c>
    </row>
    <row r="53" spans="1:91" s="5" customFormat="1" ht="16.5" customHeight="1">
      <c r="A53" s="80" t="s">
        <v>74</v>
      </c>
      <c r="B53" s="81"/>
      <c r="C53" s="82"/>
      <c r="D53" s="287" t="s">
        <v>79</v>
      </c>
      <c r="E53" s="287"/>
      <c r="F53" s="287"/>
      <c r="G53" s="287"/>
      <c r="H53" s="287"/>
      <c r="I53" s="83"/>
      <c r="J53" s="287" t="s">
        <v>80</v>
      </c>
      <c r="K53" s="287"/>
      <c r="L53" s="287"/>
      <c r="M53" s="287"/>
      <c r="N53" s="287"/>
      <c r="O53" s="287"/>
      <c r="P53" s="287"/>
      <c r="Q53" s="287"/>
      <c r="R53" s="287"/>
      <c r="S53" s="287"/>
      <c r="T53" s="287"/>
      <c r="U53" s="287"/>
      <c r="V53" s="287"/>
      <c r="W53" s="287"/>
      <c r="X53" s="287"/>
      <c r="Y53" s="287"/>
      <c r="Z53" s="287"/>
      <c r="AA53" s="287"/>
      <c r="AB53" s="287"/>
      <c r="AC53" s="287"/>
      <c r="AD53" s="287"/>
      <c r="AE53" s="287"/>
      <c r="AF53" s="287"/>
      <c r="AG53" s="296">
        <f>'2 - Zdravotechnické insta...'!J27</f>
        <v>0</v>
      </c>
      <c r="AH53" s="297"/>
      <c r="AI53" s="297"/>
      <c r="AJ53" s="297"/>
      <c r="AK53" s="297"/>
      <c r="AL53" s="297"/>
      <c r="AM53" s="297"/>
      <c r="AN53" s="296">
        <f>SUM(AG53,AT53)</f>
        <v>0</v>
      </c>
      <c r="AO53" s="297"/>
      <c r="AP53" s="297"/>
      <c r="AQ53" s="84" t="s">
        <v>75</v>
      </c>
      <c r="AR53" s="81"/>
      <c r="AS53" s="85">
        <v>0</v>
      </c>
      <c r="AT53" s="86">
        <f>ROUND(SUM(AV53:AW53),2)</f>
        <v>0</v>
      </c>
      <c r="AU53" s="87">
        <f>'2 - Zdravotechnické insta...'!P85</f>
        <v>0</v>
      </c>
      <c r="AV53" s="86">
        <f>'2 - Zdravotechnické insta...'!J30</f>
        <v>0</v>
      </c>
      <c r="AW53" s="86">
        <f>'2 - Zdravotechnické insta...'!J31</f>
        <v>0</v>
      </c>
      <c r="AX53" s="86">
        <f>'2 - Zdravotechnické insta...'!J32</f>
        <v>0</v>
      </c>
      <c r="AY53" s="86">
        <f>'2 - Zdravotechnické insta...'!J33</f>
        <v>0</v>
      </c>
      <c r="AZ53" s="86">
        <f>'2 - Zdravotechnické insta...'!F30</f>
        <v>0</v>
      </c>
      <c r="BA53" s="86">
        <f>'2 - Zdravotechnické insta...'!F31</f>
        <v>0</v>
      </c>
      <c r="BB53" s="86">
        <f>'2 - Zdravotechnické insta...'!F32</f>
        <v>0</v>
      </c>
      <c r="BC53" s="86">
        <f>'2 - Zdravotechnické insta...'!F33</f>
        <v>0</v>
      </c>
      <c r="BD53" s="88">
        <f>'2 - Zdravotechnické insta...'!F34</f>
        <v>0</v>
      </c>
      <c r="BT53" s="89" t="s">
        <v>76</v>
      </c>
      <c r="BV53" s="89" t="s">
        <v>72</v>
      </c>
      <c r="BW53" s="89" t="s">
        <v>81</v>
      </c>
      <c r="BX53" s="89" t="s">
        <v>7</v>
      </c>
      <c r="CL53" s="89" t="s">
        <v>5</v>
      </c>
      <c r="CM53" s="89" t="s">
        <v>79</v>
      </c>
    </row>
    <row r="54" spans="1:91" s="5" customFormat="1" ht="16.5" customHeight="1">
      <c r="A54" s="80" t="s">
        <v>74</v>
      </c>
      <c r="B54" s="81"/>
      <c r="C54" s="82"/>
      <c r="D54" s="287" t="s">
        <v>82</v>
      </c>
      <c r="E54" s="287"/>
      <c r="F54" s="287"/>
      <c r="G54" s="287"/>
      <c r="H54" s="287"/>
      <c r="I54" s="83"/>
      <c r="J54" s="287" t="s">
        <v>83</v>
      </c>
      <c r="K54" s="287"/>
      <c r="L54" s="287"/>
      <c r="M54" s="287"/>
      <c r="N54" s="287"/>
      <c r="O54" s="287"/>
      <c r="P54" s="287"/>
      <c r="Q54" s="287"/>
      <c r="R54" s="287"/>
      <c r="S54" s="287"/>
      <c r="T54" s="287"/>
      <c r="U54" s="287"/>
      <c r="V54" s="287"/>
      <c r="W54" s="287"/>
      <c r="X54" s="287"/>
      <c r="Y54" s="287"/>
      <c r="Z54" s="287"/>
      <c r="AA54" s="287"/>
      <c r="AB54" s="287"/>
      <c r="AC54" s="287"/>
      <c r="AD54" s="287"/>
      <c r="AE54" s="287"/>
      <c r="AF54" s="287"/>
      <c r="AG54" s="296">
        <f>'3 - Elektroinstalace'!J27</f>
        <v>0</v>
      </c>
      <c r="AH54" s="297"/>
      <c r="AI54" s="297"/>
      <c r="AJ54" s="297"/>
      <c r="AK54" s="297"/>
      <c r="AL54" s="297"/>
      <c r="AM54" s="297"/>
      <c r="AN54" s="296">
        <f>SUM(AG54,AT54)</f>
        <v>0</v>
      </c>
      <c r="AO54" s="297"/>
      <c r="AP54" s="297"/>
      <c r="AQ54" s="84" t="s">
        <v>75</v>
      </c>
      <c r="AR54" s="81"/>
      <c r="AS54" s="90">
        <v>0</v>
      </c>
      <c r="AT54" s="91">
        <f>ROUND(SUM(AV54:AW54),2)</f>
        <v>0</v>
      </c>
      <c r="AU54" s="92">
        <f>'3 - Elektroinstalace'!P78</f>
        <v>0</v>
      </c>
      <c r="AV54" s="91">
        <f>'3 - Elektroinstalace'!J30</f>
        <v>0</v>
      </c>
      <c r="AW54" s="91">
        <f>'3 - Elektroinstalace'!J31</f>
        <v>0</v>
      </c>
      <c r="AX54" s="91">
        <f>'3 - Elektroinstalace'!J32</f>
        <v>0</v>
      </c>
      <c r="AY54" s="91">
        <f>'3 - Elektroinstalace'!J33</f>
        <v>0</v>
      </c>
      <c r="AZ54" s="91">
        <f>'3 - Elektroinstalace'!F30</f>
        <v>0</v>
      </c>
      <c r="BA54" s="91">
        <f>'3 - Elektroinstalace'!F31</f>
        <v>0</v>
      </c>
      <c r="BB54" s="91">
        <f>'3 - Elektroinstalace'!F32</f>
        <v>0</v>
      </c>
      <c r="BC54" s="91">
        <f>'3 - Elektroinstalace'!F33</f>
        <v>0</v>
      </c>
      <c r="BD54" s="93">
        <f>'3 - Elektroinstalace'!F34</f>
        <v>0</v>
      </c>
      <c r="BT54" s="89" t="s">
        <v>76</v>
      </c>
      <c r="BV54" s="89" t="s">
        <v>72</v>
      </c>
      <c r="BW54" s="89" t="s">
        <v>84</v>
      </c>
      <c r="BX54" s="89" t="s">
        <v>7</v>
      </c>
      <c r="CL54" s="89" t="s">
        <v>5</v>
      </c>
      <c r="CM54" s="89" t="s">
        <v>79</v>
      </c>
    </row>
    <row r="55" spans="1:91" s="1" customFormat="1" ht="30" customHeight="1">
      <c r="B55" s="37"/>
      <c r="AR55" s="37"/>
    </row>
    <row r="56" spans="1:91" s="1" customFormat="1" ht="6.95" customHeight="1"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37"/>
    </row>
  </sheetData>
  <mergeCells count="49">
    <mergeCell ref="AR2:BE2"/>
    <mergeCell ref="AN53:AP53"/>
    <mergeCell ref="AG53:AM53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D53:H53"/>
    <mergeCell ref="J53:AF53"/>
    <mergeCell ref="AN54:AP54"/>
    <mergeCell ref="AG54:AM54"/>
    <mergeCell ref="D54:H54"/>
    <mergeCell ref="J54:AF54"/>
    <mergeCell ref="D52:H52"/>
    <mergeCell ref="J52:AF52"/>
    <mergeCell ref="L42:AO42"/>
    <mergeCell ref="AM44:AN44"/>
    <mergeCell ref="AM46:AP46"/>
    <mergeCell ref="C49:G49"/>
    <mergeCell ref="I49:AF49"/>
    <mergeCell ref="AG49:AM49"/>
    <mergeCell ref="AN49:AP49"/>
    <mergeCell ref="AG51:AM51"/>
    <mergeCell ref="AN51:AP51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L28:O28"/>
    <mergeCell ref="AK25:AO25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1 - Oprava zdroje tepla'!C2" display="/" xr:uid="{00000000-0004-0000-0000-000002000000}"/>
    <hyperlink ref="A53" location="'2 - Zdravotechnické insta...'!C2" display="/" xr:uid="{00000000-0004-0000-0000-000003000000}"/>
    <hyperlink ref="A54" location="'3 - Elektroinstalace'!C2" display="/" xr:uid="{00000000-0004-0000-0000-000004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99"/>
  <sheetViews>
    <sheetView showGridLines="0" workbookViewId="0">
      <pane ySplit="1" topLeftCell="A17" activePane="bottomLeft" state="frozen"/>
      <selection pane="bottomLeft" activeCell="X24" sqref="X2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5"/>
      <c r="C1" s="95"/>
      <c r="D1" s="96" t="s">
        <v>1</v>
      </c>
      <c r="E1" s="95"/>
      <c r="F1" s="97" t="s">
        <v>85</v>
      </c>
      <c r="G1" s="320" t="s">
        <v>86</v>
      </c>
      <c r="H1" s="320"/>
      <c r="I1" s="98"/>
      <c r="J1" s="97" t="s">
        <v>87</v>
      </c>
      <c r="K1" s="96" t="s">
        <v>88</v>
      </c>
      <c r="L1" s="97" t="s">
        <v>89</v>
      </c>
      <c r="M1" s="97"/>
      <c r="N1" s="97"/>
      <c r="O1" s="97"/>
      <c r="P1" s="97"/>
      <c r="Q1" s="97"/>
      <c r="R1" s="97"/>
      <c r="S1" s="97"/>
      <c r="T1" s="9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0" t="s">
        <v>78</v>
      </c>
    </row>
    <row r="3" spans="1:70" ht="6.95" customHeight="1">
      <c r="B3" s="21"/>
      <c r="C3" s="22"/>
      <c r="D3" s="22"/>
      <c r="E3" s="22"/>
      <c r="F3" s="22"/>
      <c r="G3" s="22"/>
      <c r="H3" s="22"/>
      <c r="I3" s="99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00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0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0"/>
      <c r="J6" s="25"/>
      <c r="K6" s="27"/>
    </row>
    <row r="7" spans="1:70" ht="16.5" customHeight="1">
      <c r="B7" s="24"/>
      <c r="C7" s="25"/>
      <c r="D7" s="25"/>
      <c r="E7" s="321" t="str">
        <f>'Rekapitulace stavby'!K6</f>
        <v>Oprava zdroje tepla, Domov pro seniory Šternberk</v>
      </c>
      <c r="F7" s="322"/>
      <c r="G7" s="322"/>
      <c r="H7" s="322"/>
      <c r="I7" s="100"/>
      <c r="J7" s="25"/>
      <c r="K7" s="27"/>
    </row>
    <row r="8" spans="1:70" s="1" customFormat="1" ht="15">
      <c r="B8" s="37"/>
      <c r="C8" s="38"/>
      <c r="D8" s="33" t="s">
        <v>387</v>
      </c>
      <c r="E8" s="38"/>
      <c r="F8" s="38"/>
      <c r="G8" s="38"/>
      <c r="H8" s="38"/>
      <c r="I8" s="101"/>
      <c r="J8" s="38"/>
      <c r="K8" s="41"/>
    </row>
    <row r="9" spans="1:70" s="1" customFormat="1" ht="36.950000000000003" customHeight="1">
      <c r="B9" s="37"/>
      <c r="C9" s="38"/>
      <c r="D9" s="38"/>
      <c r="E9" s="323" t="s">
        <v>781</v>
      </c>
      <c r="F9" s="324"/>
      <c r="G9" s="324"/>
      <c r="H9" s="324"/>
      <c r="I9" s="101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1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102" t="s">
        <v>22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02" t="s">
        <v>25</v>
      </c>
      <c r="J12" s="103" t="str">
        <f>'Rekapitulace stavby'!AN8</f>
        <v>3. 5. 2018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1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02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2" t="s">
        <v>30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1"/>
      <c r="J16" s="38"/>
      <c r="K16" s="41"/>
    </row>
    <row r="17" spans="2:11" s="1" customFormat="1" ht="14.45" customHeight="1">
      <c r="B17" s="37"/>
      <c r="C17" s="38"/>
      <c r="D17" s="33" t="s">
        <v>31</v>
      </c>
      <c r="E17" s="38"/>
      <c r="F17" s="38"/>
      <c r="G17" s="38"/>
      <c r="H17" s="38"/>
      <c r="I17" s="102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2" t="s">
        <v>30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1"/>
      <c r="J19" s="38"/>
      <c r="K19" s="41"/>
    </row>
    <row r="20" spans="2:11" s="1" customFormat="1" ht="14.45" customHeight="1">
      <c r="B20" s="37"/>
      <c r="C20" s="38"/>
      <c r="D20" s="33" t="s">
        <v>33</v>
      </c>
      <c r="E20" s="38"/>
      <c r="F20" s="38"/>
      <c r="G20" s="38"/>
      <c r="H20" s="38"/>
      <c r="I20" s="102" t="s">
        <v>28</v>
      </c>
      <c r="J20" s="31" t="s">
        <v>5</v>
      </c>
      <c r="K20" s="41"/>
    </row>
    <row r="21" spans="2:11" s="1" customFormat="1" ht="18" customHeight="1">
      <c r="B21" s="37"/>
      <c r="C21" s="38"/>
      <c r="D21" s="38"/>
      <c r="E21" s="31" t="s">
        <v>34</v>
      </c>
      <c r="F21" s="38"/>
      <c r="G21" s="38"/>
      <c r="H21" s="38"/>
      <c r="I21" s="102" t="s">
        <v>30</v>
      </c>
      <c r="J21" s="31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1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01"/>
      <c r="J23" s="38"/>
      <c r="K23" s="41"/>
    </row>
    <row r="24" spans="2:11" s="6" customFormat="1" ht="16.5" customHeight="1">
      <c r="B24" s="104"/>
      <c r="C24" s="105"/>
      <c r="D24" s="105"/>
      <c r="E24" s="313" t="s">
        <v>5</v>
      </c>
      <c r="F24" s="313"/>
      <c r="G24" s="313"/>
      <c r="H24" s="313"/>
      <c r="I24" s="106"/>
      <c r="J24" s="105"/>
      <c r="K24" s="107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1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8"/>
      <c r="J26" s="64"/>
      <c r="K26" s="109"/>
    </row>
    <row r="27" spans="2:11" s="1" customFormat="1" ht="25.35" customHeight="1">
      <c r="B27" s="37"/>
      <c r="C27" s="38"/>
      <c r="D27" s="110" t="s">
        <v>37</v>
      </c>
      <c r="E27" s="38"/>
      <c r="F27" s="38"/>
      <c r="G27" s="38"/>
      <c r="H27" s="38"/>
      <c r="I27" s="101"/>
      <c r="J27" s="111">
        <f>ROUND(J87,2)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8"/>
      <c r="J28" s="64"/>
      <c r="K28" s="109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12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13">
        <f>ROUND(SUM(BE87:BE198), 2)</f>
        <v>0</v>
      </c>
      <c r="G30" s="38"/>
      <c r="H30" s="38"/>
      <c r="I30" s="114">
        <v>0.21</v>
      </c>
      <c r="J30" s="113">
        <f>ROUND(ROUND((SUM(BE87:BE198)),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13">
        <f>ROUND(SUM(BF87:BF198), 2)</f>
        <v>0</v>
      </c>
      <c r="G31" s="38"/>
      <c r="H31" s="38"/>
      <c r="I31" s="114">
        <v>0.15</v>
      </c>
      <c r="J31" s="113">
        <f>ROUND(ROUND((SUM(BF87:BF198)),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13">
        <f>ROUND(SUM(BG87:BG198), 2)</f>
        <v>0</v>
      </c>
      <c r="G32" s="38"/>
      <c r="H32" s="38"/>
      <c r="I32" s="114">
        <v>0.21</v>
      </c>
      <c r="J32" s="113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13">
        <f>ROUND(SUM(BH87:BH198), 2)</f>
        <v>0</v>
      </c>
      <c r="G33" s="38"/>
      <c r="H33" s="38"/>
      <c r="I33" s="114">
        <v>0.15</v>
      </c>
      <c r="J33" s="113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13">
        <f>ROUND(SUM(BI87:BI198), 2)</f>
        <v>0</v>
      </c>
      <c r="G34" s="38"/>
      <c r="H34" s="38"/>
      <c r="I34" s="114">
        <v>0</v>
      </c>
      <c r="J34" s="113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1"/>
      <c r="J35" s="38"/>
      <c r="K35" s="41"/>
    </row>
    <row r="36" spans="2:11" s="1" customFormat="1" ht="25.35" customHeight="1">
      <c r="B36" s="37"/>
      <c r="C36" s="115"/>
      <c r="D36" s="116" t="s">
        <v>47</v>
      </c>
      <c r="E36" s="67"/>
      <c r="F36" s="67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2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3"/>
      <c r="J41" s="56"/>
      <c r="K41" s="124"/>
    </row>
    <row r="42" spans="2:11" s="1" customFormat="1" ht="36.950000000000003" customHeight="1">
      <c r="B42" s="37"/>
      <c r="C42" s="26" t="s">
        <v>91</v>
      </c>
      <c r="D42" s="38"/>
      <c r="E42" s="38"/>
      <c r="F42" s="38"/>
      <c r="G42" s="38"/>
      <c r="H42" s="38"/>
      <c r="I42" s="101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1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1"/>
      <c r="J44" s="38"/>
      <c r="K44" s="41"/>
    </row>
    <row r="45" spans="2:11" s="1" customFormat="1" ht="16.5" customHeight="1">
      <c r="B45" s="37"/>
      <c r="C45" s="38"/>
      <c r="D45" s="38"/>
      <c r="E45" s="321" t="str">
        <f>E7</f>
        <v>Oprava zdroje tepla, Domov pro seniory Šternberk</v>
      </c>
      <c r="F45" s="322"/>
      <c r="G45" s="322"/>
      <c r="H45" s="322"/>
      <c r="I45" s="101"/>
      <c r="J45" s="38"/>
      <c r="K45" s="41"/>
    </row>
    <row r="46" spans="2:11" s="1" customFormat="1" ht="14.45" customHeight="1">
      <c r="B46" s="37"/>
      <c r="C46" s="33" t="s">
        <v>387</v>
      </c>
      <c r="D46" s="38"/>
      <c r="E46" s="38"/>
      <c r="F46" s="38"/>
      <c r="G46" s="38"/>
      <c r="H46" s="38"/>
      <c r="I46" s="101"/>
      <c r="J46" s="38"/>
      <c r="K46" s="41"/>
    </row>
    <row r="47" spans="2:11" s="1" customFormat="1" ht="17.25" customHeight="1">
      <c r="B47" s="37"/>
      <c r="C47" s="38"/>
      <c r="D47" s="38"/>
      <c r="E47" s="323" t="str">
        <f>E9</f>
        <v>1 - Oprava zdroje tepla-ústřední vytápění</v>
      </c>
      <c r="F47" s="324"/>
      <c r="G47" s="324"/>
      <c r="H47" s="324"/>
      <c r="I47" s="101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1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Šternberk, Na Valech 14</v>
      </c>
      <c r="G49" s="38"/>
      <c r="H49" s="38"/>
      <c r="I49" s="102" t="s">
        <v>25</v>
      </c>
      <c r="J49" s="103" t="str">
        <f>IF(J12="","",J12)</f>
        <v>3. 5. 2018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1"/>
      <c r="J50" s="38"/>
      <c r="K50" s="41"/>
    </row>
    <row r="51" spans="2:47" s="1" customFormat="1" ht="15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02" t="s">
        <v>33</v>
      </c>
      <c r="J51" s="313" t="str">
        <f>E21</f>
        <v>Ing. Judita Bravencová</v>
      </c>
      <c r="K51" s="41"/>
    </row>
    <row r="52" spans="2:47" s="1" customFormat="1" ht="14.45" customHeight="1">
      <c r="B52" s="37"/>
      <c r="C52" s="33" t="s">
        <v>31</v>
      </c>
      <c r="D52" s="38"/>
      <c r="E52" s="38"/>
      <c r="F52" s="31" t="str">
        <f>IF(E18="","",E18)</f>
        <v/>
      </c>
      <c r="G52" s="38"/>
      <c r="H52" s="38"/>
      <c r="I52" s="101"/>
      <c r="J52" s="316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1"/>
      <c r="J53" s="38"/>
      <c r="K53" s="41"/>
    </row>
    <row r="54" spans="2:47" s="1" customFormat="1" ht="29.25" customHeight="1">
      <c r="B54" s="37"/>
      <c r="C54" s="125" t="s">
        <v>92</v>
      </c>
      <c r="D54" s="115"/>
      <c r="E54" s="115"/>
      <c r="F54" s="115"/>
      <c r="G54" s="115"/>
      <c r="H54" s="115"/>
      <c r="I54" s="126"/>
      <c r="J54" s="127" t="s">
        <v>93</v>
      </c>
      <c r="K54" s="128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1"/>
      <c r="J55" s="38"/>
      <c r="K55" s="41"/>
    </row>
    <row r="56" spans="2:47" s="1" customFormat="1" ht="29.25" customHeight="1">
      <c r="B56" s="37"/>
      <c r="C56" s="129" t="s">
        <v>94</v>
      </c>
      <c r="D56" s="38"/>
      <c r="E56" s="38"/>
      <c r="F56" s="38"/>
      <c r="G56" s="38"/>
      <c r="H56" s="38"/>
      <c r="I56" s="101"/>
      <c r="J56" s="111">
        <f>J87</f>
        <v>0</v>
      </c>
      <c r="K56" s="41"/>
      <c r="AU56" s="20" t="s">
        <v>95</v>
      </c>
    </row>
    <row r="57" spans="2:47" s="7" customFormat="1" ht="24.95" customHeight="1">
      <c r="B57" s="130"/>
      <c r="C57" s="131"/>
      <c r="D57" s="132" t="s">
        <v>96</v>
      </c>
      <c r="E57" s="133"/>
      <c r="F57" s="133"/>
      <c r="G57" s="133"/>
      <c r="H57" s="133"/>
      <c r="I57" s="134"/>
      <c r="J57" s="135">
        <f>J88</f>
        <v>0</v>
      </c>
      <c r="K57" s="136"/>
    </row>
    <row r="58" spans="2:47" s="8" customFormat="1" ht="19.899999999999999" customHeight="1">
      <c r="B58" s="137"/>
      <c r="C58" s="138"/>
      <c r="D58" s="139" t="s">
        <v>97</v>
      </c>
      <c r="E58" s="140"/>
      <c r="F58" s="140"/>
      <c r="G58" s="140"/>
      <c r="H58" s="140"/>
      <c r="I58" s="141"/>
      <c r="J58" s="142">
        <f>J89</f>
        <v>0</v>
      </c>
      <c r="K58" s="143"/>
    </row>
    <row r="59" spans="2:47" s="8" customFormat="1" ht="19.899999999999999" customHeight="1">
      <c r="B59" s="137"/>
      <c r="C59" s="138"/>
      <c r="D59" s="139" t="s">
        <v>98</v>
      </c>
      <c r="E59" s="140"/>
      <c r="F59" s="140"/>
      <c r="G59" s="140"/>
      <c r="H59" s="140"/>
      <c r="I59" s="141"/>
      <c r="J59" s="142">
        <f>J94</f>
        <v>0</v>
      </c>
      <c r="K59" s="143"/>
    </row>
    <row r="60" spans="2:47" s="8" customFormat="1" ht="19.899999999999999" customHeight="1">
      <c r="B60" s="137"/>
      <c r="C60" s="138"/>
      <c r="D60" s="139" t="s">
        <v>99</v>
      </c>
      <c r="E60" s="140"/>
      <c r="F60" s="140"/>
      <c r="G60" s="140"/>
      <c r="H60" s="140"/>
      <c r="I60" s="141"/>
      <c r="J60" s="142">
        <f>J102</f>
        <v>0</v>
      </c>
      <c r="K60" s="143"/>
    </row>
    <row r="61" spans="2:47" s="8" customFormat="1" ht="19.899999999999999" customHeight="1">
      <c r="B61" s="137"/>
      <c r="C61" s="138"/>
      <c r="D61" s="139" t="s">
        <v>100</v>
      </c>
      <c r="E61" s="140"/>
      <c r="F61" s="140"/>
      <c r="G61" s="140"/>
      <c r="H61" s="140"/>
      <c r="I61" s="141"/>
      <c r="J61" s="142">
        <f>J105</f>
        <v>0</v>
      </c>
      <c r="K61" s="143"/>
    </row>
    <row r="62" spans="2:47" s="8" customFormat="1" ht="19.899999999999999" customHeight="1">
      <c r="B62" s="137"/>
      <c r="C62" s="138"/>
      <c r="D62" s="139" t="s">
        <v>101</v>
      </c>
      <c r="E62" s="140"/>
      <c r="F62" s="140"/>
      <c r="G62" s="140"/>
      <c r="H62" s="140"/>
      <c r="I62" s="141"/>
      <c r="J62" s="142">
        <f>J131</f>
        <v>0</v>
      </c>
      <c r="K62" s="143"/>
    </row>
    <row r="63" spans="2:47" s="8" customFormat="1" ht="19.899999999999999" customHeight="1">
      <c r="B63" s="137"/>
      <c r="C63" s="138"/>
      <c r="D63" s="139" t="s">
        <v>102</v>
      </c>
      <c r="E63" s="140"/>
      <c r="F63" s="140"/>
      <c r="G63" s="140"/>
      <c r="H63" s="140"/>
      <c r="I63" s="141"/>
      <c r="J63" s="142">
        <f>J140</f>
        <v>0</v>
      </c>
      <c r="K63" s="143"/>
    </row>
    <row r="64" spans="2:47" s="8" customFormat="1" ht="19.899999999999999" customHeight="1">
      <c r="B64" s="137"/>
      <c r="C64" s="138"/>
      <c r="D64" s="139" t="s">
        <v>103</v>
      </c>
      <c r="E64" s="140"/>
      <c r="F64" s="140"/>
      <c r="G64" s="140"/>
      <c r="H64" s="140"/>
      <c r="I64" s="141"/>
      <c r="J64" s="142">
        <f>J150</f>
        <v>0</v>
      </c>
      <c r="K64" s="143"/>
    </row>
    <row r="65" spans="2:12" s="8" customFormat="1" ht="19.899999999999999" customHeight="1">
      <c r="B65" s="137"/>
      <c r="C65" s="138"/>
      <c r="D65" s="139" t="s">
        <v>104</v>
      </c>
      <c r="E65" s="140"/>
      <c r="F65" s="140"/>
      <c r="G65" s="140"/>
      <c r="H65" s="140"/>
      <c r="I65" s="141"/>
      <c r="J65" s="142">
        <f>J175</f>
        <v>0</v>
      </c>
      <c r="K65" s="143"/>
    </row>
    <row r="66" spans="2:12" s="8" customFormat="1" ht="19.899999999999999" customHeight="1">
      <c r="B66" s="137"/>
      <c r="C66" s="138"/>
      <c r="D66" s="139" t="s">
        <v>105</v>
      </c>
      <c r="E66" s="140"/>
      <c r="F66" s="140"/>
      <c r="G66" s="140"/>
      <c r="H66" s="140"/>
      <c r="I66" s="141"/>
      <c r="J66" s="142">
        <f>J182</f>
        <v>0</v>
      </c>
      <c r="K66" s="143"/>
    </row>
    <row r="67" spans="2:12" s="8" customFormat="1" ht="19.899999999999999" customHeight="1">
      <c r="B67" s="137"/>
      <c r="C67" s="138"/>
      <c r="D67" s="139" t="s">
        <v>106</v>
      </c>
      <c r="E67" s="140"/>
      <c r="F67" s="140"/>
      <c r="G67" s="140"/>
      <c r="H67" s="140"/>
      <c r="I67" s="141"/>
      <c r="J67" s="142">
        <f>J196</f>
        <v>0</v>
      </c>
      <c r="K67" s="143"/>
    </row>
    <row r="68" spans="2:12" s="1" customFormat="1" ht="21.75" customHeight="1">
      <c r="B68" s="37"/>
      <c r="C68" s="38"/>
      <c r="D68" s="38"/>
      <c r="E68" s="38"/>
      <c r="F68" s="38"/>
      <c r="G68" s="38"/>
      <c r="H68" s="38"/>
      <c r="I68" s="101"/>
      <c r="J68" s="38"/>
      <c r="K68" s="41"/>
    </row>
    <row r="69" spans="2:12" s="1" customFormat="1" ht="6.95" customHeight="1">
      <c r="B69" s="52"/>
      <c r="C69" s="53"/>
      <c r="D69" s="53"/>
      <c r="E69" s="53"/>
      <c r="F69" s="53"/>
      <c r="G69" s="53"/>
      <c r="H69" s="53"/>
      <c r="I69" s="122"/>
      <c r="J69" s="53"/>
      <c r="K69" s="54"/>
    </row>
    <row r="73" spans="2:12" s="1" customFormat="1" ht="6.95" customHeight="1">
      <c r="B73" s="55"/>
      <c r="C73" s="56"/>
      <c r="D73" s="56"/>
      <c r="E73" s="56"/>
      <c r="F73" s="56"/>
      <c r="G73" s="56"/>
      <c r="H73" s="56"/>
      <c r="I73" s="123"/>
      <c r="J73" s="56"/>
      <c r="K73" s="56"/>
      <c r="L73" s="37"/>
    </row>
    <row r="74" spans="2:12" s="1" customFormat="1" ht="36.950000000000003" customHeight="1">
      <c r="B74" s="37"/>
      <c r="C74" s="57" t="s">
        <v>107</v>
      </c>
      <c r="L74" s="37"/>
    </row>
    <row r="75" spans="2:12" s="1" customFormat="1" ht="6.95" customHeight="1">
      <c r="B75" s="37"/>
      <c r="L75" s="37"/>
    </row>
    <row r="76" spans="2:12" s="1" customFormat="1" ht="14.45" customHeight="1">
      <c r="B76" s="37"/>
      <c r="C76" s="59" t="s">
        <v>19</v>
      </c>
      <c r="L76" s="37"/>
    </row>
    <row r="77" spans="2:12" s="1" customFormat="1" ht="16.5" customHeight="1">
      <c r="B77" s="37"/>
      <c r="E77" s="317" t="str">
        <f>E7</f>
        <v>Oprava zdroje tepla, Domov pro seniory Šternberk</v>
      </c>
      <c r="F77" s="318"/>
      <c r="G77" s="318"/>
      <c r="H77" s="318"/>
      <c r="L77" s="37"/>
    </row>
    <row r="78" spans="2:12" s="1" customFormat="1" ht="14.45" customHeight="1">
      <c r="B78" s="37"/>
      <c r="C78" s="59" t="s">
        <v>387</v>
      </c>
      <c r="L78" s="37"/>
    </row>
    <row r="79" spans="2:12" s="1" customFormat="1" ht="17.25" customHeight="1">
      <c r="B79" s="37"/>
      <c r="E79" s="288" t="str">
        <f>E9</f>
        <v>1 - Oprava zdroje tepla-ústřední vytápění</v>
      </c>
      <c r="F79" s="319"/>
      <c r="G79" s="319"/>
      <c r="H79" s="319"/>
      <c r="L79" s="37"/>
    </row>
    <row r="80" spans="2:12" s="1" customFormat="1" ht="6.95" customHeight="1">
      <c r="B80" s="37"/>
      <c r="L80" s="37"/>
    </row>
    <row r="81" spans="2:65" s="1" customFormat="1" ht="18" customHeight="1">
      <c r="B81" s="37"/>
      <c r="C81" s="59" t="s">
        <v>23</v>
      </c>
      <c r="F81" s="144" t="str">
        <f>F12</f>
        <v>Šternberk, Na Valech 14</v>
      </c>
      <c r="I81" s="145" t="s">
        <v>25</v>
      </c>
      <c r="J81" s="63" t="str">
        <f>IF(J12="","",J12)</f>
        <v>3. 5. 2018</v>
      </c>
      <c r="L81" s="37"/>
    </row>
    <row r="82" spans="2:65" s="1" customFormat="1" ht="6.95" customHeight="1">
      <c r="B82" s="37"/>
      <c r="L82" s="37"/>
    </row>
    <row r="83" spans="2:65" s="1" customFormat="1" ht="15">
      <c r="B83" s="37"/>
      <c r="C83" s="59" t="s">
        <v>27</v>
      </c>
      <c r="F83" s="144" t="str">
        <f>E15</f>
        <v xml:space="preserve"> </v>
      </c>
      <c r="I83" s="145" t="s">
        <v>33</v>
      </c>
      <c r="J83" s="144" t="str">
        <f>E21</f>
        <v>Ing. Judita Bravencová</v>
      </c>
      <c r="L83" s="37"/>
    </row>
    <row r="84" spans="2:65" s="1" customFormat="1" ht="14.45" customHeight="1">
      <c r="B84" s="37"/>
      <c r="C84" s="59" t="s">
        <v>31</v>
      </c>
      <c r="F84" s="144" t="str">
        <f>IF(E18="","",E18)</f>
        <v/>
      </c>
      <c r="L84" s="37"/>
    </row>
    <row r="85" spans="2:65" s="1" customFormat="1" ht="10.35" customHeight="1">
      <c r="B85" s="37"/>
      <c r="L85" s="37"/>
    </row>
    <row r="86" spans="2:65" s="9" customFormat="1" ht="29.25" customHeight="1">
      <c r="B86" s="146"/>
      <c r="C86" s="147" t="s">
        <v>108</v>
      </c>
      <c r="D86" s="148" t="s">
        <v>56</v>
      </c>
      <c r="E86" s="148" t="s">
        <v>52</v>
      </c>
      <c r="F86" s="148" t="s">
        <v>109</v>
      </c>
      <c r="G86" s="148" t="s">
        <v>110</v>
      </c>
      <c r="H86" s="148" t="s">
        <v>111</v>
      </c>
      <c r="I86" s="149" t="s">
        <v>112</v>
      </c>
      <c r="J86" s="148" t="s">
        <v>93</v>
      </c>
      <c r="K86" s="150" t="s">
        <v>113</v>
      </c>
      <c r="L86" s="146"/>
      <c r="M86" s="69" t="s">
        <v>114</v>
      </c>
      <c r="N86" s="70" t="s">
        <v>41</v>
      </c>
      <c r="O86" s="70" t="s">
        <v>115</v>
      </c>
      <c r="P86" s="70" t="s">
        <v>116</v>
      </c>
      <c r="Q86" s="70" t="s">
        <v>117</v>
      </c>
      <c r="R86" s="70" t="s">
        <v>118</v>
      </c>
      <c r="S86" s="70" t="s">
        <v>119</v>
      </c>
      <c r="T86" s="71" t="s">
        <v>120</v>
      </c>
    </row>
    <row r="87" spans="2:65" s="1" customFormat="1" ht="29.25" customHeight="1">
      <c r="B87" s="37"/>
      <c r="C87" s="73" t="s">
        <v>94</v>
      </c>
      <c r="J87" s="151">
        <f>BK87</f>
        <v>0</v>
      </c>
      <c r="L87" s="37"/>
      <c r="M87" s="72"/>
      <c r="N87" s="64"/>
      <c r="O87" s="64"/>
      <c r="P87" s="152">
        <f>P88</f>
        <v>0</v>
      </c>
      <c r="Q87" s="64"/>
      <c r="R87" s="152">
        <f>R88</f>
        <v>2.16377</v>
      </c>
      <c r="S87" s="64"/>
      <c r="T87" s="153">
        <f>T88</f>
        <v>0</v>
      </c>
      <c r="AT87" s="20" t="s">
        <v>70</v>
      </c>
      <c r="AU87" s="20" t="s">
        <v>95</v>
      </c>
      <c r="BK87" s="154">
        <f>BK88</f>
        <v>0</v>
      </c>
    </row>
    <row r="88" spans="2:65" s="10" customFormat="1" ht="37.35" customHeight="1">
      <c r="B88" s="155"/>
      <c r="D88" s="156" t="s">
        <v>70</v>
      </c>
      <c r="E88" s="157" t="s">
        <v>121</v>
      </c>
      <c r="F88" s="157" t="s">
        <v>122</v>
      </c>
      <c r="I88" s="158"/>
      <c r="J88" s="159">
        <f>BK88</f>
        <v>0</v>
      </c>
      <c r="L88" s="155"/>
      <c r="M88" s="160"/>
      <c r="N88" s="161"/>
      <c r="O88" s="161"/>
      <c r="P88" s="162">
        <f>P89+P94+P102+P105+P131+P140+P150+P175+P182+P196</f>
        <v>0</v>
      </c>
      <c r="Q88" s="161"/>
      <c r="R88" s="162">
        <f>R89+R94+R102+R105+R131+R140+R150+R175+R182+R196</f>
        <v>2.16377</v>
      </c>
      <c r="S88" s="161"/>
      <c r="T88" s="163">
        <f>T89+T94+T102+T105+T131+T140+T150+T175+T182+T196</f>
        <v>0</v>
      </c>
      <c r="AR88" s="156" t="s">
        <v>79</v>
      </c>
      <c r="AT88" s="164" t="s">
        <v>70</v>
      </c>
      <c r="AU88" s="164" t="s">
        <v>71</v>
      </c>
      <c r="AY88" s="156" t="s">
        <v>123</v>
      </c>
      <c r="BK88" s="165">
        <f>BK89+BK94+BK102+BK105+BK131+BK140+BK150+BK175+BK182+BK196</f>
        <v>0</v>
      </c>
    </row>
    <row r="89" spans="2:65" s="10" customFormat="1" ht="19.899999999999999" customHeight="1">
      <c r="B89" s="155"/>
      <c r="D89" s="156" t="s">
        <v>70</v>
      </c>
      <c r="E89" s="166" t="s">
        <v>124</v>
      </c>
      <c r="F89" s="166" t="s">
        <v>125</v>
      </c>
      <c r="I89" s="158"/>
      <c r="J89" s="167">
        <f>BK89</f>
        <v>0</v>
      </c>
      <c r="L89" s="155"/>
      <c r="M89" s="160"/>
      <c r="N89" s="161"/>
      <c r="O89" s="161"/>
      <c r="P89" s="162">
        <f>SUM(P90:P93)</f>
        <v>0</v>
      </c>
      <c r="Q89" s="161"/>
      <c r="R89" s="162">
        <f>SUM(R90:R93)</f>
        <v>2.9919999999999999E-2</v>
      </c>
      <c r="S89" s="161"/>
      <c r="T89" s="163">
        <f>SUM(T90:T93)</f>
        <v>0</v>
      </c>
      <c r="AR89" s="156" t="s">
        <v>79</v>
      </c>
      <c r="AT89" s="164" t="s">
        <v>70</v>
      </c>
      <c r="AU89" s="164" t="s">
        <v>76</v>
      </c>
      <c r="AY89" s="156" t="s">
        <v>123</v>
      </c>
      <c r="BK89" s="165">
        <f>SUM(BK90:BK93)</f>
        <v>0</v>
      </c>
    </row>
    <row r="90" spans="2:65" s="1" customFormat="1" ht="25.5" customHeight="1">
      <c r="B90" s="168"/>
      <c r="C90" s="169" t="s">
        <v>76</v>
      </c>
      <c r="D90" s="169" t="s">
        <v>126</v>
      </c>
      <c r="E90" s="170" t="s">
        <v>127</v>
      </c>
      <c r="F90" s="171" t="s">
        <v>128</v>
      </c>
      <c r="G90" s="172" t="s">
        <v>129</v>
      </c>
      <c r="H90" s="173">
        <v>70</v>
      </c>
      <c r="I90" s="174"/>
      <c r="J90" s="175">
        <f>ROUND(I90*H90,2)</f>
        <v>0</v>
      </c>
      <c r="K90" s="171" t="s">
        <v>5</v>
      </c>
      <c r="L90" s="37"/>
      <c r="M90" s="176" t="s">
        <v>5</v>
      </c>
      <c r="N90" s="177" t="s">
        <v>42</v>
      </c>
      <c r="O90" s="38"/>
      <c r="P90" s="178">
        <f>O90*H90</f>
        <v>0</v>
      </c>
      <c r="Q90" s="178">
        <v>1E-4</v>
      </c>
      <c r="R90" s="178">
        <f>Q90*H90</f>
        <v>7.0000000000000001E-3</v>
      </c>
      <c r="S90" s="178">
        <v>0</v>
      </c>
      <c r="T90" s="179">
        <f>S90*H90</f>
        <v>0</v>
      </c>
      <c r="AR90" s="20" t="s">
        <v>130</v>
      </c>
      <c r="AT90" s="20" t="s">
        <v>126</v>
      </c>
      <c r="AU90" s="20" t="s">
        <v>79</v>
      </c>
      <c r="AY90" s="20" t="s">
        <v>123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20" t="s">
        <v>76</v>
      </c>
      <c r="BK90" s="180">
        <f>ROUND(I90*H90,2)</f>
        <v>0</v>
      </c>
      <c r="BL90" s="20" t="s">
        <v>130</v>
      </c>
      <c r="BM90" s="20" t="s">
        <v>79</v>
      </c>
    </row>
    <row r="91" spans="2:65" s="1" customFormat="1" ht="16.5" customHeight="1">
      <c r="B91" s="168"/>
      <c r="C91" s="181" t="s">
        <v>79</v>
      </c>
      <c r="D91" s="181" t="s">
        <v>131</v>
      </c>
      <c r="E91" s="182" t="s">
        <v>132</v>
      </c>
      <c r="F91" s="183" t="s">
        <v>133</v>
      </c>
      <c r="G91" s="184" t="s">
        <v>129</v>
      </c>
      <c r="H91" s="185">
        <v>14</v>
      </c>
      <c r="I91" s="186"/>
      <c r="J91" s="187">
        <f>ROUND(I91*H91,2)</f>
        <v>0</v>
      </c>
      <c r="K91" s="183" t="s">
        <v>5</v>
      </c>
      <c r="L91" s="188"/>
      <c r="M91" s="189" t="s">
        <v>5</v>
      </c>
      <c r="N91" s="190" t="s">
        <v>42</v>
      </c>
      <c r="O91" s="38"/>
      <c r="P91" s="178">
        <f>O91*H91</f>
        <v>0</v>
      </c>
      <c r="Q91" s="178">
        <v>3.6999999999999999E-4</v>
      </c>
      <c r="R91" s="178">
        <f>Q91*H91</f>
        <v>5.1799999999999997E-3</v>
      </c>
      <c r="S91" s="178">
        <v>0</v>
      </c>
      <c r="T91" s="179">
        <f>S91*H91</f>
        <v>0</v>
      </c>
      <c r="AR91" s="20" t="s">
        <v>134</v>
      </c>
      <c r="AT91" s="20" t="s">
        <v>131</v>
      </c>
      <c r="AU91" s="20" t="s">
        <v>79</v>
      </c>
      <c r="AY91" s="20" t="s">
        <v>123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20" t="s">
        <v>76</v>
      </c>
      <c r="BK91" s="180">
        <f>ROUND(I91*H91,2)</f>
        <v>0</v>
      </c>
      <c r="BL91" s="20" t="s">
        <v>130</v>
      </c>
      <c r="BM91" s="20" t="s">
        <v>137</v>
      </c>
    </row>
    <row r="92" spans="2:65" s="1" customFormat="1" ht="16.5" customHeight="1">
      <c r="B92" s="168"/>
      <c r="C92" s="181" t="s">
        <v>82</v>
      </c>
      <c r="D92" s="181" t="s">
        <v>131</v>
      </c>
      <c r="E92" s="182" t="s">
        <v>135</v>
      </c>
      <c r="F92" s="183" t="s">
        <v>136</v>
      </c>
      <c r="G92" s="184" t="s">
        <v>129</v>
      </c>
      <c r="H92" s="185">
        <v>50</v>
      </c>
      <c r="I92" s="186"/>
      <c r="J92" s="187">
        <f>ROUND(I92*H92,2)</f>
        <v>0</v>
      </c>
      <c r="K92" s="183" t="s">
        <v>5</v>
      </c>
      <c r="L92" s="188"/>
      <c r="M92" s="189" t="s">
        <v>5</v>
      </c>
      <c r="N92" s="190" t="s">
        <v>42</v>
      </c>
      <c r="O92" s="38"/>
      <c r="P92" s="178">
        <f>O92*H92</f>
        <v>0</v>
      </c>
      <c r="Q92" s="178">
        <v>3.2000000000000003E-4</v>
      </c>
      <c r="R92" s="178">
        <f>Q92*H92</f>
        <v>1.6E-2</v>
      </c>
      <c r="S92" s="178">
        <v>0</v>
      </c>
      <c r="T92" s="179">
        <f>S92*H92</f>
        <v>0</v>
      </c>
      <c r="AR92" s="20" t="s">
        <v>134</v>
      </c>
      <c r="AT92" s="20" t="s">
        <v>131</v>
      </c>
      <c r="AU92" s="20" t="s">
        <v>79</v>
      </c>
      <c r="AY92" s="20" t="s">
        <v>123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20" t="s">
        <v>76</v>
      </c>
      <c r="BK92" s="180">
        <f>ROUND(I92*H92,2)</f>
        <v>0</v>
      </c>
      <c r="BL92" s="20" t="s">
        <v>130</v>
      </c>
      <c r="BM92" s="20" t="s">
        <v>146</v>
      </c>
    </row>
    <row r="93" spans="2:65" s="1" customFormat="1" ht="16.5" customHeight="1">
      <c r="B93" s="168"/>
      <c r="C93" s="181" t="s">
        <v>137</v>
      </c>
      <c r="D93" s="181" t="s">
        <v>131</v>
      </c>
      <c r="E93" s="182" t="s">
        <v>138</v>
      </c>
      <c r="F93" s="183" t="s">
        <v>139</v>
      </c>
      <c r="G93" s="184" t="s">
        <v>129</v>
      </c>
      <c r="H93" s="185">
        <v>6</v>
      </c>
      <c r="I93" s="186"/>
      <c r="J93" s="187">
        <f>ROUND(I93*H93,2)</f>
        <v>0</v>
      </c>
      <c r="K93" s="183" t="s">
        <v>5</v>
      </c>
      <c r="L93" s="188"/>
      <c r="M93" s="189" t="s">
        <v>5</v>
      </c>
      <c r="N93" s="190" t="s">
        <v>42</v>
      </c>
      <c r="O93" s="38"/>
      <c r="P93" s="178">
        <f>O93*H93</f>
        <v>0</v>
      </c>
      <c r="Q93" s="178">
        <v>2.9E-4</v>
      </c>
      <c r="R93" s="178">
        <f>Q93*H93</f>
        <v>1.74E-3</v>
      </c>
      <c r="S93" s="178">
        <v>0</v>
      </c>
      <c r="T93" s="179">
        <f>S93*H93</f>
        <v>0</v>
      </c>
      <c r="AR93" s="20" t="s">
        <v>134</v>
      </c>
      <c r="AT93" s="20" t="s">
        <v>131</v>
      </c>
      <c r="AU93" s="20" t="s">
        <v>79</v>
      </c>
      <c r="AY93" s="20" t="s">
        <v>123</v>
      </c>
      <c r="BE93" s="180">
        <f>IF(N93="základní",J93,0)</f>
        <v>0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20" t="s">
        <v>76</v>
      </c>
      <c r="BK93" s="180">
        <f>ROUND(I93*H93,2)</f>
        <v>0</v>
      </c>
      <c r="BL93" s="20" t="s">
        <v>130</v>
      </c>
      <c r="BM93" s="20" t="s">
        <v>150</v>
      </c>
    </row>
    <row r="94" spans="2:65" s="10" customFormat="1" ht="29.85" customHeight="1">
      <c r="B94" s="155"/>
      <c r="D94" s="156" t="s">
        <v>70</v>
      </c>
      <c r="E94" s="166" t="s">
        <v>140</v>
      </c>
      <c r="F94" s="166" t="s">
        <v>141</v>
      </c>
      <c r="I94" s="158"/>
      <c r="J94" s="167">
        <f>BK94</f>
        <v>0</v>
      </c>
      <c r="L94" s="155"/>
      <c r="M94" s="160"/>
      <c r="N94" s="161"/>
      <c r="O94" s="161"/>
      <c r="P94" s="162">
        <f>SUM(P95:P101)</f>
        <v>0</v>
      </c>
      <c r="Q94" s="161"/>
      <c r="R94" s="162">
        <f>SUM(R95:R101)</f>
        <v>2.5680000000000001E-2</v>
      </c>
      <c r="S94" s="161"/>
      <c r="T94" s="163">
        <f>SUM(T95:T101)</f>
        <v>0</v>
      </c>
      <c r="AR94" s="156" t="s">
        <v>79</v>
      </c>
      <c r="AT94" s="164" t="s">
        <v>70</v>
      </c>
      <c r="AU94" s="164" t="s">
        <v>76</v>
      </c>
      <c r="AY94" s="156" t="s">
        <v>123</v>
      </c>
      <c r="BK94" s="165">
        <f>SUM(BK95:BK101)</f>
        <v>0</v>
      </c>
    </row>
    <row r="95" spans="2:65" s="1" customFormat="1" ht="16.5" customHeight="1">
      <c r="B95" s="168"/>
      <c r="C95" s="169" t="s">
        <v>142</v>
      </c>
      <c r="D95" s="169" t="s">
        <v>126</v>
      </c>
      <c r="E95" s="170" t="s">
        <v>143</v>
      </c>
      <c r="F95" s="171" t="s">
        <v>388</v>
      </c>
      <c r="G95" s="172" t="s">
        <v>144</v>
      </c>
      <c r="H95" s="173">
        <v>1</v>
      </c>
      <c r="I95" s="174"/>
      <c r="J95" s="175">
        <f>ROUND(I95*H95,2)</f>
        <v>0</v>
      </c>
      <c r="K95" s="171" t="s">
        <v>5</v>
      </c>
      <c r="L95" s="37"/>
      <c r="M95" s="176" t="s">
        <v>5</v>
      </c>
      <c r="N95" s="177" t="s">
        <v>42</v>
      </c>
      <c r="O95" s="38"/>
      <c r="P95" s="178">
        <f>O95*H95</f>
        <v>0</v>
      </c>
      <c r="Q95" s="178">
        <v>2E-3</v>
      </c>
      <c r="R95" s="178">
        <f>Q95*H95</f>
        <v>2E-3</v>
      </c>
      <c r="S95" s="178">
        <v>0</v>
      </c>
      <c r="T95" s="179">
        <f>S95*H95</f>
        <v>0</v>
      </c>
      <c r="AR95" s="20" t="s">
        <v>130</v>
      </c>
      <c r="AT95" s="20" t="s">
        <v>126</v>
      </c>
      <c r="AU95" s="20" t="s">
        <v>79</v>
      </c>
      <c r="AY95" s="20" t="s">
        <v>123</v>
      </c>
      <c r="BE95" s="180">
        <f>IF(N95="základní",J95,0)</f>
        <v>0</v>
      </c>
      <c r="BF95" s="180">
        <f>IF(N95="snížená",J95,0)</f>
        <v>0</v>
      </c>
      <c r="BG95" s="180">
        <f>IF(N95="zákl. přenesená",J95,0)</f>
        <v>0</v>
      </c>
      <c r="BH95" s="180">
        <f>IF(N95="sníž. přenesená",J95,0)</f>
        <v>0</v>
      </c>
      <c r="BI95" s="180">
        <f>IF(N95="nulová",J95,0)</f>
        <v>0</v>
      </c>
      <c r="BJ95" s="20" t="s">
        <v>76</v>
      </c>
      <c r="BK95" s="180">
        <f>ROUND(I95*H95,2)</f>
        <v>0</v>
      </c>
      <c r="BL95" s="20" t="s">
        <v>130</v>
      </c>
      <c r="BM95" s="20" t="s">
        <v>159</v>
      </c>
    </row>
    <row r="96" spans="2:65" s="1" customFormat="1" ht="27">
      <c r="B96" s="37"/>
      <c r="D96" s="191" t="s">
        <v>145</v>
      </c>
      <c r="F96" s="192" t="s">
        <v>389</v>
      </c>
      <c r="I96" s="193"/>
      <c r="L96" s="37"/>
      <c r="M96" s="194"/>
      <c r="N96" s="38"/>
      <c r="O96" s="38"/>
      <c r="P96" s="38"/>
      <c r="Q96" s="38"/>
      <c r="R96" s="38"/>
      <c r="S96" s="38"/>
      <c r="T96" s="66"/>
      <c r="AT96" s="20" t="s">
        <v>145</v>
      </c>
      <c r="AU96" s="20" t="s">
        <v>79</v>
      </c>
    </row>
    <row r="97" spans="2:65" s="1" customFormat="1" ht="25.5" customHeight="1">
      <c r="B97" s="168"/>
      <c r="C97" s="169" t="s">
        <v>146</v>
      </c>
      <c r="D97" s="169" t="s">
        <v>126</v>
      </c>
      <c r="E97" s="170" t="s">
        <v>147</v>
      </c>
      <c r="F97" s="171" t="s">
        <v>390</v>
      </c>
      <c r="G97" s="172" t="s">
        <v>144</v>
      </c>
      <c r="H97" s="173">
        <v>1</v>
      </c>
      <c r="I97" s="174"/>
      <c r="J97" s="175">
        <f>ROUND(I97*H97,2)</f>
        <v>0</v>
      </c>
      <c r="K97" s="171" t="s">
        <v>5</v>
      </c>
      <c r="L97" s="37"/>
      <c r="M97" s="176" t="s">
        <v>5</v>
      </c>
      <c r="N97" s="177" t="s">
        <v>42</v>
      </c>
      <c r="O97" s="38"/>
      <c r="P97" s="178">
        <f>O97*H97</f>
        <v>0</v>
      </c>
      <c r="Q97" s="178">
        <v>1.0840000000000001E-2</v>
      </c>
      <c r="R97" s="178">
        <f>Q97*H97</f>
        <v>1.0840000000000001E-2</v>
      </c>
      <c r="S97" s="178">
        <v>0</v>
      </c>
      <c r="T97" s="179">
        <f>S97*H97</f>
        <v>0</v>
      </c>
      <c r="AR97" s="20" t="s">
        <v>130</v>
      </c>
      <c r="AT97" s="20" t="s">
        <v>126</v>
      </c>
      <c r="AU97" s="20" t="s">
        <v>79</v>
      </c>
      <c r="AY97" s="20" t="s">
        <v>123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20" t="s">
        <v>76</v>
      </c>
      <c r="BK97" s="180">
        <f>ROUND(I97*H97,2)</f>
        <v>0</v>
      </c>
      <c r="BL97" s="20" t="s">
        <v>130</v>
      </c>
      <c r="BM97" s="20" t="s">
        <v>168</v>
      </c>
    </row>
    <row r="98" spans="2:65" s="1" customFormat="1" ht="25.5" customHeight="1">
      <c r="B98" s="168"/>
      <c r="C98" s="169" t="s">
        <v>148</v>
      </c>
      <c r="D98" s="169" t="s">
        <v>126</v>
      </c>
      <c r="E98" s="170" t="s">
        <v>149</v>
      </c>
      <c r="F98" s="171" t="s">
        <v>391</v>
      </c>
      <c r="G98" s="172" t="s">
        <v>144</v>
      </c>
      <c r="H98" s="173">
        <v>1</v>
      </c>
      <c r="I98" s="174"/>
      <c r="J98" s="175">
        <f>ROUND(I98*H98,2)</f>
        <v>0</v>
      </c>
      <c r="K98" s="171" t="s">
        <v>5</v>
      </c>
      <c r="L98" s="37"/>
      <c r="M98" s="176" t="s">
        <v>5</v>
      </c>
      <c r="N98" s="177" t="s">
        <v>42</v>
      </c>
      <c r="O98" s="38"/>
      <c r="P98" s="178">
        <f>O98*H98</f>
        <v>0</v>
      </c>
      <c r="Q98" s="178">
        <v>1.0840000000000001E-2</v>
      </c>
      <c r="R98" s="178">
        <f>Q98*H98</f>
        <v>1.0840000000000001E-2</v>
      </c>
      <c r="S98" s="178">
        <v>0</v>
      </c>
      <c r="T98" s="179">
        <f>S98*H98</f>
        <v>0</v>
      </c>
      <c r="AR98" s="20" t="s">
        <v>130</v>
      </c>
      <c r="AT98" s="20" t="s">
        <v>126</v>
      </c>
      <c r="AU98" s="20" t="s">
        <v>79</v>
      </c>
      <c r="AY98" s="20" t="s">
        <v>123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20" t="s">
        <v>76</v>
      </c>
      <c r="BK98" s="180">
        <f>ROUND(I98*H98,2)</f>
        <v>0</v>
      </c>
      <c r="BL98" s="20" t="s">
        <v>130</v>
      </c>
      <c r="BM98" s="20" t="s">
        <v>173</v>
      </c>
    </row>
    <row r="99" spans="2:65" s="1" customFormat="1" ht="40.5">
      <c r="B99" s="37"/>
      <c r="D99" s="191" t="s">
        <v>145</v>
      </c>
      <c r="F99" s="192" t="s">
        <v>392</v>
      </c>
      <c r="I99" s="193"/>
      <c r="L99" s="37"/>
      <c r="M99" s="194"/>
      <c r="N99" s="38"/>
      <c r="O99" s="38"/>
      <c r="P99" s="38"/>
      <c r="Q99" s="38"/>
      <c r="R99" s="38"/>
      <c r="S99" s="38"/>
      <c r="T99" s="66"/>
      <c r="AT99" s="20" t="s">
        <v>145</v>
      </c>
      <c r="AU99" s="20" t="s">
        <v>79</v>
      </c>
    </row>
    <row r="100" spans="2:65" s="1" customFormat="1" ht="16.5" customHeight="1">
      <c r="B100" s="168"/>
      <c r="C100" s="169" t="s">
        <v>150</v>
      </c>
      <c r="D100" s="169" t="s">
        <v>126</v>
      </c>
      <c r="E100" s="170" t="s">
        <v>151</v>
      </c>
      <c r="F100" s="171" t="s">
        <v>152</v>
      </c>
      <c r="G100" s="172" t="s">
        <v>129</v>
      </c>
      <c r="H100" s="173">
        <v>5</v>
      </c>
      <c r="I100" s="174"/>
      <c r="J100" s="175">
        <f>ROUND(I100*H100,2)</f>
        <v>0</v>
      </c>
      <c r="K100" s="171" t="s">
        <v>5</v>
      </c>
      <c r="L100" s="37"/>
      <c r="M100" s="176" t="s">
        <v>5</v>
      </c>
      <c r="N100" s="177" t="s">
        <v>42</v>
      </c>
      <c r="O100" s="38"/>
      <c r="P100" s="178">
        <f>O100*H100</f>
        <v>0</v>
      </c>
      <c r="Q100" s="178">
        <v>4.0000000000000002E-4</v>
      </c>
      <c r="R100" s="178">
        <f>Q100*H100</f>
        <v>2E-3</v>
      </c>
      <c r="S100" s="178">
        <v>0</v>
      </c>
      <c r="T100" s="179">
        <f>S100*H100</f>
        <v>0</v>
      </c>
      <c r="AR100" s="20" t="s">
        <v>130</v>
      </c>
      <c r="AT100" s="20" t="s">
        <v>126</v>
      </c>
      <c r="AU100" s="20" t="s">
        <v>79</v>
      </c>
      <c r="AY100" s="20" t="s">
        <v>123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20" t="s">
        <v>76</v>
      </c>
      <c r="BK100" s="180">
        <f>ROUND(I100*H100,2)</f>
        <v>0</v>
      </c>
      <c r="BL100" s="20" t="s">
        <v>130</v>
      </c>
      <c r="BM100" s="20" t="s">
        <v>130</v>
      </c>
    </row>
    <row r="101" spans="2:65" s="1" customFormat="1" ht="16.5" customHeight="1">
      <c r="B101" s="168"/>
      <c r="C101" s="169" t="s">
        <v>153</v>
      </c>
      <c r="D101" s="169" t="s">
        <v>126</v>
      </c>
      <c r="E101" s="170" t="s">
        <v>154</v>
      </c>
      <c r="F101" s="171" t="s">
        <v>155</v>
      </c>
      <c r="G101" s="172" t="s">
        <v>156</v>
      </c>
      <c r="H101" s="173">
        <v>2.5999999999999999E-2</v>
      </c>
      <c r="I101" s="174"/>
      <c r="J101" s="175">
        <f>ROUND(I101*H101,2)</f>
        <v>0</v>
      </c>
      <c r="K101" s="171" t="s">
        <v>5</v>
      </c>
      <c r="L101" s="37"/>
      <c r="M101" s="176" t="s">
        <v>5</v>
      </c>
      <c r="N101" s="177" t="s">
        <v>42</v>
      </c>
      <c r="O101" s="38"/>
      <c r="P101" s="178">
        <f>O101*H101</f>
        <v>0</v>
      </c>
      <c r="Q101" s="178">
        <v>0</v>
      </c>
      <c r="R101" s="178">
        <f>Q101*H101</f>
        <v>0</v>
      </c>
      <c r="S101" s="178">
        <v>0</v>
      </c>
      <c r="T101" s="179">
        <f>S101*H101</f>
        <v>0</v>
      </c>
      <c r="AR101" s="20" t="s">
        <v>130</v>
      </c>
      <c r="AT101" s="20" t="s">
        <v>126</v>
      </c>
      <c r="AU101" s="20" t="s">
        <v>79</v>
      </c>
      <c r="AY101" s="20" t="s">
        <v>123</v>
      </c>
      <c r="BE101" s="180">
        <f>IF(N101="základní",J101,0)</f>
        <v>0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20" t="s">
        <v>76</v>
      </c>
      <c r="BK101" s="180">
        <f>ROUND(I101*H101,2)</f>
        <v>0</v>
      </c>
      <c r="BL101" s="20" t="s">
        <v>130</v>
      </c>
      <c r="BM101" s="20" t="s">
        <v>181</v>
      </c>
    </row>
    <row r="102" spans="2:65" s="10" customFormat="1" ht="29.85" customHeight="1">
      <c r="B102" s="155"/>
      <c r="D102" s="156" t="s">
        <v>70</v>
      </c>
      <c r="E102" s="166" t="s">
        <v>157</v>
      </c>
      <c r="F102" s="166" t="s">
        <v>158</v>
      </c>
      <c r="I102" s="158"/>
      <c r="J102" s="167">
        <f>BK102</f>
        <v>0</v>
      </c>
      <c r="L102" s="155"/>
      <c r="M102" s="160"/>
      <c r="N102" s="161"/>
      <c r="O102" s="161"/>
      <c r="P102" s="162">
        <f>SUM(P103:P104)</f>
        <v>0</v>
      </c>
      <c r="Q102" s="161"/>
      <c r="R102" s="162">
        <f>SUM(R103:R104)</f>
        <v>0.15228</v>
      </c>
      <c r="S102" s="161"/>
      <c r="T102" s="163">
        <f>SUM(T103:T104)</f>
        <v>0</v>
      </c>
      <c r="AR102" s="156" t="s">
        <v>79</v>
      </c>
      <c r="AT102" s="164" t="s">
        <v>70</v>
      </c>
      <c r="AU102" s="164" t="s">
        <v>76</v>
      </c>
      <c r="AY102" s="156" t="s">
        <v>123</v>
      </c>
      <c r="BK102" s="165">
        <f>SUM(BK103:BK104)</f>
        <v>0</v>
      </c>
    </row>
    <row r="103" spans="2:65" s="1" customFormat="1" ht="16.5" customHeight="1">
      <c r="B103" s="168"/>
      <c r="C103" s="169" t="s">
        <v>159</v>
      </c>
      <c r="D103" s="169" t="s">
        <v>126</v>
      </c>
      <c r="E103" s="170" t="s">
        <v>160</v>
      </c>
      <c r="F103" s="171" t="s">
        <v>161</v>
      </c>
      <c r="G103" s="172" t="s">
        <v>144</v>
      </c>
      <c r="H103" s="173">
        <v>1</v>
      </c>
      <c r="I103" s="174"/>
      <c r="J103" s="175">
        <f>ROUND(I103*H103,2)</f>
        <v>0</v>
      </c>
      <c r="K103" s="171" t="s">
        <v>5</v>
      </c>
      <c r="L103" s="37"/>
      <c r="M103" s="176" t="s">
        <v>5</v>
      </c>
      <c r="N103" s="177" t="s">
        <v>42</v>
      </c>
      <c r="O103" s="38"/>
      <c r="P103" s="178">
        <f>O103*H103</f>
        <v>0</v>
      </c>
      <c r="Q103" s="178">
        <v>1.128E-2</v>
      </c>
      <c r="R103" s="178">
        <f>Q103*H103</f>
        <v>1.128E-2</v>
      </c>
      <c r="S103" s="178">
        <v>0</v>
      </c>
      <c r="T103" s="179">
        <f>S103*H103</f>
        <v>0</v>
      </c>
      <c r="AR103" s="20" t="s">
        <v>130</v>
      </c>
      <c r="AT103" s="20" t="s">
        <v>126</v>
      </c>
      <c r="AU103" s="20" t="s">
        <v>79</v>
      </c>
      <c r="AY103" s="20" t="s">
        <v>123</v>
      </c>
      <c r="BE103" s="180">
        <f>IF(N103="základní",J103,0)</f>
        <v>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20" t="s">
        <v>76</v>
      </c>
      <c r="BK103" s="180">
        <f>ROUND(I103*H103,2)</f>
        <v>0</v>
      </c>
      <c r="BL103" s="20" t="s">
        <v>130</v>
      </c>
      <c r="BM103" s="20" t="s">
        <v>186</v>
      </c>
    </row>
    <row r="104" spans="2:65" s="1" customFormat="1" ht="25.5" customHeight="1">
      <c r="B104" s="168"/>
      <c r="C104" s="181" t="s">
        <v>162</v>
      </c>
      <c r="D104" s="181" t="s">
        <v>131</v>
      </c>
      <c r="E104" s="182" t="s">
        <v>163</v>
      </c>
      <c r="F104" s="183" t="s">
        <v>164</v>
      </c>
      <c r="G104" s="184" t="s">
        <v>165</v>
      </c>
      <c r="H104" s="185">
        <v>1</v>
      </c>
      <c r="I104" s="186"/>
      <c r="J104" s="187">
        <f>ROUND(I104*H104,2)</f>
        <v>0</v>
      </c>
      <c r="K104" s="183" t="s">
        <v>5</v>
      </c>
      <c r="L104" s="188"/>
      <c r="M104" s="189" t="s">
        <v>5</v>
      </c>
      <c r="N104" s="190" t="s">
        <v>42</v>
      </c>
      <c r="O104" s="38"/>
      <c r="P104" s="178">
        <f>O104*H104</f>
        <v>0</v>
      </c>
      <c r="Q104" s="178">
        <v>0.14099999999999999</v>
      </c>
      <c r="R104" s="178">
        <f>Q104*H104</f>
        <v>0.14099999999999999</v>
      </c>
      <c r="S104" s="178">
        <v>0</v>
      </c>
      <c r="T104" s="179">
        <f>S104*H104</f>
        <v>0</v>
      </c>
      <c r="AR104" s="20" t="s">
        <v>134</v>
      </c>
      <c r="AT104" s="20" t="s">
        <v>131</v>
      </c>
      <c r="AU104" s="20" t="s">
        <v>79</v>
      </c>
      <c r="AY104" s="20" t="s">
        <v>123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20" t="s">
        <v>76</v>
      </c>
      <c r="BK104" s="180">
        <f>ROUND(I104*H104,2)</f>
        <v>0</v>
      </c>
      <c r="BL104" s="20" t="s">
        <v>130</v>
      </c>
      <c r="BM104" s="20" t="s">
        <v>191</v>
      </c>
    </row>
    <row r="105" spans="2:65" s="10" customFormat="1" ht="29.85" customHeight="1">
      <c r="B105" s="155"/>
      <c r="D105" s="156" t="s">
        <v>70</v>
      </c>
      <c r="E105" s="166" t="s">
        <v>166</v>
      </c>
      <c r="F105" s="166" t="s">
        <v>167</v>
      </c>
      <c r="I105" s="158"/>
      <c r="J105" s="167">
        <f>BK105</f>
        <v>0</v>
      </c>
      <c r="L105" s="155"/>
      <c r="M105" s="160"/>
      <c r="N105" s="161"/>
      <c r="O105" s="161"/>
      <c r="P105" s="162">
        <f>SUM(P106:P130)</f>
        <v>0</v>
      </c>
      <c r="Q105" s="161"/>
      <c r="R105" s="162">
        <f>SUM(R106:R130)</f>
        <v>1.7199499999999999</v>
      </c>
      <c r="S105" s="161"/>
      <c r="T105" s="163">
        <f>SUM(T106:T130)</f>
        <v>0</v>
      </c>
      <c r="AR105" s="156" t="s">
        <v>79</v>
      </c>
      <c r="AT105" s="164" t="s">
        <v>70</v>
      </c>
      <c r="AU105" s="164" t="s">
        <v>76</v>
      </c>
      <c r="AY105" s="156" t="s">
        <v>123</v>
      </c>
      <c r="BK105" s="165">
        <f>SUM(BK106:BK130)</f>
        <v>0</v>
      </c>
    </row>
    <row r="106" spans="2:65" s="1" customFormat="1" ht="16.5" customHeight="1">
      <c r="B106" s="168"/>
      <c r="C106" s="169" t="s">
        <v>168</v>
      </c>
      <c r="D106" s="169" t="s">
        <v>126</v>
      </c>
      <c r="E106" s="170" t="s">
        <v>169</v>
      </c>
      <c r="F106" s="171" t="s">
        <v>393</v>
      </c>
      <c r="G106" s="172" t="s">
        <v>170</v>
      </c>
      <c r="H106" s="173">
        <v>16</v>
      </c>
      <c r="I106" s="174"/>
      <c r="J106" s="175">
        <f>ROUND(I106*H106,2)</f>
        <v>0</v>
      </c>
      <c r="K106" s="171" t="s">
        <v>5</v>
      </c>
      <c r="L106" s="37"/>
      <c r="M106" s="176" t="s">
        <v>5</v>
      </c>
      <c r="N106" s="177" t="s">
        <v>42</v>
      </c>
      <c r="O106" s="38"/>
      <c r="P106" s="178">
        <f>O106*H106</f>
        <v>0</v>
      </c>
      <c r="Q106" s="178">
        <v>5.0000000000000002E-5</v>
      </c>
      <c r="R106" s="178">
        <f>Q106*H106</f>
        <v>8.0000000000000004E-4</v>
      </c>
      <c r="S106" s="178">
        <v>0</v>
      </c>
      <c r="T106" s="179">
        <f>S106*H106</f>
        <v>0</v>
      </c>
      <c r="AR106" s="20" t="s">
        <v>130</v>
      </c>
      <c r="AT106" s="20" t="s">
        <v>126</v>
      </c>
      <c r="AU106" s="20" t="s">
        <v>79</v>
      </c>
      <c r="AY106" s="20" t="s">
        <v>123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20" t="s">
        <v>76</v>
      </c>
      <c r="BK106" s="180">
        <f>ROUND(I106*H106,2)</f>
        <v>0</v>
      </c>
      <c r="BL106" s="20" t="s">
        <v>130</v>
      </c>
      <c r="BM106" s="20" t="s">
        <v>198</v>
      </c>
    </row>
    <row r="107" spans="2:65" s="1" customFormat="1" ht="40.5">
      <c r="B107" s="37"/>
      <c r="D107" s="191" t="s">
        <v>145</v>
      </c>
      <c r="F107" s="192" t="s">
        <v>394</v>
      </c>
      <c r="I107" s="193"/>
      <c r="L107" s="37"/>
      <c r="M107" s="194"/>
      <c r="N107" s="38"/>
      <c r="O107" s="38"/>
      <c r="P107" s="38"/>
      <c r="Q107" s="38"/>
      <c r="R107" s="38"/>
      <c r="S107" s="38"/>
      <c r="T107" s="66"/>
      <c r="AT107" s="20" t="s">
        <v>145</v>
      </c>
      <c r="AU107" s="20" t="s">
        <v>79</v>
      </c>
    </row>
    <row r="108" spans="2:65" s="1" customFormat="1" ht="16.5" customHeight="1">
      <c r="B108" s="168"/>
      <c r="C108" s="169" t="s">
        <v>171</v>
      </c>
      <c r="D108" s="169" t="s">
        <v>126</v>
      </c>
      <c r="E108" s="170" t="s">
        <v>172</v>
      </c>
      <c r="F108" s="171" t="s">
        <v>395</v>
      </c>
      <c r="G108" s="172" t="s">
        <v>144</v>
      </c>
      <c r="H108" s="173">
        <v>1</v>
      </c>
      <c r="I108" s="174"/>
      <c r="J108" s="175">
        <f>ROUND(I108*H108,2)</f>
        <v>0</v>
      </c>
      <c r="K108" s="171" t="s">
        <v>5</v>
      </c>
      <c r="L108" s="37"/>
      <c r="M108" s="176" t="s">
        <v>5</v>
      </c>
      <c r="N108" s="177" t="s">
        <v>42</v>
      </c>
      <c r="O108" s="38"/>
      <c r="P108" s="178">
        <f>O108*H108</f>
        <v>0</v>
      </c>
      <c r="Q108" s="178">
        <v>8.0549999999999997E-2</v>
      </c>
      <c r="R108" s="178">
        <f>Q108*H108</f>
        <v>8.0549999999999997E-2</v>
      </c>
      <c r="S108" s="178">
        <v>0</v>
      </c>
      <c r="T108" s="179">
        <f>S108*H108</f>
        <v>0</v>
      </c>
      <c r="AR108" s="20" t="s">
        <v>130</v>
      </c>
      <c r="AT108" s="20" t="s">
        <v>126</v>
      </c>
      <c r="AU108" s="20" t="s">
        <v>79</v>
      </c>
      <c r="AY108" s="20" t="s">
        <v>123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20" t="s">
        <v>76</v>
      </c>
      <c r="BK108" s="180">
        <f>ROUND(I108*H108,2)</f>
        <v>0</v>
      </c>
      <c r="BL108" s="20" t="s">
        <v>130</v>
      </c>
      <c r="BM108" s="20" t="s">
        <v>205</v>
      </c>
    </row>
    <row r="109" spans="2:65" s="1" customFormat="1" ht="121.5">
      <c r="B109" s="37"/>
      <c r="D109" s="191" t="s">
        <v>145</v>
      </c>
      <c r="F109" s="192" t="s">
        <v>396</v>
      </c>
      <c r="I109" s="193"/>
      <c r="L109" s="37"/>
      <c r="M109" s="194"/>
      <c r="N109" s="38"/>
      <c r="O109" s="38"/>
      <c r="P109" s="38"/>
      <c r="Q109" s="38"/>
      <c r="R109" s="38"/>
      <c r="S109" s="38"/>
      <c r="T109" s="66"/>
      <c r="AT109" s="20" t="s">
        <v>145</v>
      </c>
      <c r="AU109" s="20" t="s">
        <v>79</v>
      </c>
    </row>
    <row r="110" spans="2:65" s="1" customFormat="1" ht="16.5" customHeight="1">
      <c r="B110" s="168"/>
      <c r="C110" s="169" t="s">
        <v>173</v>
      </c>
      <c r="D110" s="169" t="s">
        <v>126</v>
      </c>
      <c r="E110" s="170" t="s">
        <v>174</v>
      </c>
      <c r="F110" s="171" t="s">
        <v>397</v>
      </c>
      <c r="G110" s="172" t="s">
        <v>165</v>
      </c>
      <c r="H110" s="173">
        <v>1</v>
      </c>
      <c r="I110" s="174"/>
      <c r="J110" s="175">
        <f>ROUND(I110*H110,2)</f>
        <v>0</v>
      </c>
      <c r="K110" s="171" t="s">
        <v>5</v>
      </c>
      <c r="L110" s="37"/>
      <c r="M110" s="176" t="s">
        <v>5</v>
      </c>
      <c r="N110" s="177" t="s">
        <v>42</v>
      </c>
      <c r="O110" s="38"/>
      <c r="P110" s="178">
        <f>O110*H110</f>
        <v>0</v>
      </c>
      <c r="Q110" s="178">
        <v>8.0549999999999997E-2</v>
      </c>
      <c r="R110" s="178">
        <f>Q110*H110</f>
        <v>8.0549999999999997E-2</v>
      </c>
      <c r="S110" s="178">
        <v>0</v>
      </c>
      <c r="T110" s="179">
        <f>S110*H110</f>
        <v>0</v>
      </c>
      <c r="AR110" s="20" t="s">
        <v>130</v>
      </c>
      <c r="AT110" s="20" t="s">
        <v>126</v>
      </c>
      <c r="AU110" s="20" t="s">
        <v>79</v>
      </c>
      <c r="AY110" s="20" t="s">
        <v>123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20" t="s">
        <v>76</v>
      </c>
      <c r="BK110" s="180">
        <f>ROUND(I110*H110,2)</f>
        <v>0</v>
      </c>
      <c r="BL110" s="20" t="s">
        <v>130</v>
      </c>
      <c r="BM110" s="20" t="s">
        <v>212</v>
      </c>
    </row>
    <row r="111" spans="2:65" s="1" customFormat="1" ht="40.5">
      <c r="B111" s="37"/>
      <c r="D111" s="191" t="s">
        <v>145</v>
      </c>
      <c r="F111" s="192" t="s">
        <v>398</v>
      </c>
      <c r="I111" s="193"/>
      <c r="L111" s="37"/>
      <c r="M111" s="194"/>
      <c r="N111" s="38"/>
      <c r="O111" s="38"/>
      <c r="P111" s="38"/>
      <c r="Q111" s="38"/>
      <c r="R111" s="38"/>
      <c r="S111" s="38"/>
      <c r="T111" s="66"/>
      <c r="AT111" s="20" t="s">
        <v>145</v>
      </c>
      <c r="AU111" s="20" t="s">
        <v>79</v>
      </c>
    </row>
    <row r="112" spans="2:65" s="1" customFormat="1" ht="25.5" customHeight="1">
      <c r="B112" s="168"/>
      <c r="C112" s="169" t="s">
        <v>11</v>
      </c>
      <c r="D112" s="169" t="s">
        <v>126</v>
      </c>
      <c r="E112" s="170" t="s">
        <v>175</v>
      </c>
      <c r="F112" s="171" t="s">
        <v>176</v>
      </c>
      <c r="G112" s="172" t="s">
        <v>165</v>
      </c>
      <c r="H112" s="173">
        <v>1</v>
      </c>
      <c r="I112" s="174"/>
      <c r="J112" s="175">
        <f>ROUND(I112*H112,2)</f>
        <v>0</v>
      </c>
      <c r="K112" s="171" t="s">
        <v>5</v>
      </c>
      <c r="L112" s="37"/>
      <c r="M112" s="176" t="s">
        <v>5</v>
      </c>
      <c r="N112" s="177" t="s">
        <v>42</v>
      </c>
      <c r="O112" s="38"/>
      <c r="P112" s="178">
        <f>O112*H112</f>
        <v>0</v>
      </c>
      <c r="Q112" s="178">
        <v>8.0549999999999997E-2</v>
      </c>
      <c r="R112" s="178">
        <f>Q112*H112</f>
        <v>8.0549999999999997E-2</v>
      </c>
      <c r="S112" s="178">
        <v>0</v>
      </c>
      <c r="T112" s="179">
        <f>S112*H112</f>
        <v>0</v>
      </c>
      <c r="AR112" s="20" t="s">
        <v>130</v>
      </c>
      <c r="AT112" s="20" t="s">
        <v>126</v>
      </c>
      <c r="AU112" s="20" t="s">
        <v>79</v>
      </c>
      <c r="AY112" s="20" t="s">
        <v>123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20" t="s">
        <v>76</v>
      </c>
      <c r="BK112" s="180">
        <f>ROUND(I112*H112,2)</f>
        <v>0</v>
      </c>
      <c r="BL112" s="20" t="s">
        <v>130</v>
      </c>
      <c r="BM112" s="20" t="s">
        <v>220</v>
      </c>
    </row>
    <row r="113" spans="2:65" s="1" customFormat="1" ht="16.5" customHeight="1">
      <c r="B113" s="168"/>
      <c r="C113" s="169" t="s">
        <v>130</v>
      </c>
      <c r="D113" s="169" t="s">
        <v>126</v>
      </c>
      <c r="E113" s="170" t="s">
        <v>177</v>
      </c>
      <c r="F113" s="171" t="s">
        <v>178</v>
      </c>
      <c r="G113" s="172" t="s">
        <v>165</v>
      </c>
      <c r="H113" s="173">
        <v>1</v>
      </c>
      <c r="I113" s="174"/>
      <c r="J113" s="175">
        <f>ROUND(I113*H113,2)</f>
        <v>0</v>
      </c>
      <c r="K113" s="171" t="s">
        <v>5</v>
      </c>
      <c r="L113" s="37"/>
      <c r="M113" s="176" t="s">
        <v>5</v>
      </c>
      <c r="N113" s="177" t="s">
        <v>42</v>
      </c>
      <c r="O113" s="38"/>
      <c r="P113" s="178">
        <f>O113*H113</f>
        <v>0</v>
      </c>
      <c r="Q113" s="178">
        <v>8.0549999999999997E-2</v>
      </c>
      <c r="R113" s="178">
        <f>Q113*H113</f>
        <v>8.0549999999999997E-2</v>
      </c>
      <c r="S113" s="178">
        <v>0</v>
      </c>
      <c r="T113" s="179">
        <f>S113*H113</f>
        <v>0</v>
      </c>
      <c r="AR113" s="20" t="s">
        <v>130</v>
      </c>
      <c r="AT113" s="20" t="s">
        <v>126</v>
      </c>
      <c r="AU113" s="20" t="s">
        <v>79</v>
      </c>
      <c r="AY113" s="20" t="s">
        <v>123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20" t="s">
        <v>76</v>
      </c>
      <c r="BK113" s="180">
        <f>ROUND(I113*H113,2)</f>
        <v>0</v>
      </c>
      <c r="BL113" s="20" t="s">
        <v>130</v>
      </c>
      <c r="BM113" s="20" t="s">
        <v>134</v>
      </c>
    </row>
    <row r="114" spans="2:65" s="1" customFormat="1" ht="27">
      <c r="B114" s="37"/>
      <c r="D114" s="191" t="s">
        <v>145</v>
      </c>
      <c r="F114" s="192" t="s">
        <v>399</v>
      </c>
      <c r="I114" s="193"/>
      <c r="L114" s="37"/>
      <c r="M114" s="194"/>
      <c r="N114" s="38"/>
      <c r="O114" s="38"/>
      <c r="P114" s="38"/>
      <c r="Q114" s="38"/>
      <c r="R114" s="38"/>
      <c r="S114" s="38"/>
      <c r="T114" s="66"/>
      <c r="AT114" s="20" t="s">
        <v>145</v>
      </c>
      <c r="AU114" s="20" t="s">
        <v>79</v>
      </c>
    </row>
    <row r="115" spans="2:65" s="1" customFormat="1" ht="16.5" customHeight="1">
      <c r="B115" s="168"/>
      <c r="C115" s="169" t="s">
        <v>179</v>
      </c>
      <c r="D115" s="169" t="s">
        <v>126</v>
      </c>
      <c r="E115" s="170" t="s">
        <v>180</v>
      </c>
      <c r="F115" s="171" t="s">
        <v>400</v>
      </c>
      <c r="G115" s="172" t="s">
        <v>144</v>
      </c>
      <c r="H115" s="173">
        <v>2</v>
      </c>
      <c r="I115" s="174"/>
      <c r="J115" s="175">
        <f t="shared" ref="J115:J121" si="0">ROUND(I115*H115,2)</f>
        <v>0</v>
      </c>
      <c r="K115" s="171" t="s">
        <v>5</v>
      </c>
      <c r="L115" s="37"/>
      <c r="M115" s="176" t="s">
        <v>5</v>
      </c>
      <c r="N115" s="177" t="s">
        <v>42</v>
      </c>
      <c r="O115" s="38"/>
      <c r="P115" s="178">
        <f t="shared" ref="P115:P121" si="1">O115*H115</f>
        <v>0</v>
      </c>
      <c r="Q115" s="178">
        <v>8.0549999999999997E-2</v>
      </c>
      <c r="R115" s="178">
        <f t="shared" ref="R115:R121" si="2">Q115*H115</f>
        <v>0.16109999999999999</v>
      </c>
      <c r="S115" s="178">
        <v>0</v>
      </c>
      <c r="T115" s="179">
        <f t="shared" ref="T115:T121" si="3">S115*H115</f>
        <v>0</v>
      </c>
      <c r="AR115" s="20" t="s">
        <v>130</v>
      </c>
      <c r="AT115" s="20" t="s">
        <v>126</v>
      </c>
      <c r="AU115" s="20" t="s">
        <v>79</v>
      </c>
      <c r="AY115" s="20" t="s">
        <v>123</v>
      </c>
      <c r="BE115" s="180">
        <f t="shared" ref="BE115:BE121" si="4">IF(N115="základní",J115,0)</f>
        <v>0</v>
      </c>
      <c r="BF115" s="180">
        <f t="shared" ref="BF115:BF121" si="5">IF(N115="snížená",J115,0)</f>
        <v>0</v>
      </c>
      <c r="BG115" s="180">
        <f t="shared" ref="BG115:BG121" si="6">IF(N115="zákl. přenesená",J115,0)</f>
        <v>0</v>
      </c>
      <c r="BH115" s="180">
        <f t="shared" ref="BH115:BH121" si="7">IF(N115="sníž. přenesená",J115,0)</f>
        <v>0</v>
      </c>
      <c r="BI115" s="180">
        <f t="shared" ref="BI115:BI121" si="8">IF(N115="nulová",J115,0)</f>
        <v>0</v>
      </c>
      <c r="BJ115" s="20" t="s">
        <v>76</v>
      </c>
      <c r="BK115" s="180">
        <f t="shared" ref="BK115:BK121" si="9">ROUND(I115*H115,2)</f>
        <v>0</v>
      </c>
      <c r="BL115" s="20" t="s">
        <v>130</v>
      </c>
      <c r="BM115" s="20" t="s">
        <v>232</v>
      </c>
    </row>
    <row r="116" spans="2:65" s="1" customFormat="1" ht="16.5" customHeight="1">
      <c r="B116" s="168"/>
      <c r="C116" s="169" t="s">
        <v>181</v>
      </c>
      <c r="D116" s="169" t="s">
        <v>126</v>
      </c>
      <c r="E116" s="170" t="s">
        <v>182</v>
      </c>
      <c r="F116" s="171" t="s">
        <v>183</v>
      </c>
      <c r="G116" s="172" t="s">
        <v>165</v>
      </c>
      <c r="H116" s="173">
        <v>2</v>
      </c>
      <c r="I116" s="174"/>
      <c r="J116" s="175">
        <f t="shared" si="0"/>
        <v>0</v>
      </c>
      <c r="K116" s="171" t="s">
        <v>5</v>
      </c>
      <c r="L116" s="37"/>
      <c r="M116" s="176" t="s">
        <v>5</v>
      </c>
      <c r="N116" s="177" t="s">
        <v>42</v>
      </c>
      <c r="O116" s="38"/>
      <c r="P116" s="178">
        <f t="shared" si="1"/>
        <v>0</v>
      </c>
      <c r="Q116" s="178">
        <v>8.0549999999999997E-2</v>
      </c>
      <c r="R116" s="178">
        <f t="shared" si="2"/>
        <v>0.16109999999999999</v>
      </c>
      <c r="S116" s="178">
        <v>0</v>
      </c>
      <c r="T116" s="179">
        <f t="shared" si="3"/>
        <v>0</v>
      </c>
      <c r="AR116" s="20" t="s">
        <v>130</v>
      </c>
      <c r="AT116" s="20" t="s">
        <v>126</v>
      </c>
      <c r="AU116" s="20" t="s">
        <v>79</v>
      </c>
      <c r="AY116" s="20" t="s">
        <v>123</v>
      </c>
      <c r="BE116" s="180">
        <f t="shared" si="4"/>
        <v>0</v>
      </c>
      <c r="BF116" s="180">
        <f t="shared" si="5"/>
        <v>0</v>
      </c>
      <c r="BG116" s="180">
        <f t="shared" si="6"/>
        <v>0</v>
      </c>
      <c r="BH116" s="180">
        <f t="shared" si="7"/>
        <v>0</v>
      </c>
      <c r="BI116" s="180">
        <f t="shared" si="8"/>
        <v>0</v>
      </c>
      <c r="BJ116" s="20" t="s">
        <v>76</v>
      </c>
      <c r="BK116" s="180">
        <f t="shared" si="9"/>
        <v>0</v>
      </c>
      <c r="BL116" s="20" t="s">
        <v>130</v>
      </c>
      <c r="BM116" s="20" t="s">
        <v>239</v>
      </c>
    </row>
    <row r="117" spans="2:65" s="1" customFormat="1" ht="16.5" customHeight="1">
      <c r="B117" s="168"/>
      <c r="C117" s="169" t="s">
        <v>184</v>
      </c>
      <c r="D117" s="169" t="s">
        <v>126</v>
      </c>
      <c r="E117" s="170" t="s">
        <v>185</v>
      </c>
      <c r="F117" s="171" t="s">
        <v>401</v>
      </c>
      <c r="G117" s="172" t="s">
        <v>165</v>
      </c>
      <c r="H117" s="173">
        <v>2</v>
      </c>
      <c r="I117" s="174"/>
      <c r="J117" s="175">
        <f t="shared" si="0"/>
        <v>0</v>
      </c>
      <c r="K117" s="171" t="s">
        <v>5</v>
      </c>
      <c r="L117" s="37"/>
      <c r="M117" s="176" t="s">
        <v>5</v>
      </c>
      <c r="N117" s="177" t="s">
        <v>42</v>
      </c>
      <c r="O117" s="38"/>
      <c r="P117" s="178">
        <f t="shared" si="1"/>
        <v>0</v>
      </c>
      <c r="Q117" s="178">
        <v>8.0549999999999997E-2</v>
      </c>
      <c r="R117" s="178">
        <f t="shared" si="2"/>
        <v>0.16109999999999999</v>
      </c>
      <c r="S117" s="178">
        <v>0</v>
      </c>
      <c r="T117" s="179">
        <f t="shared" si="3"/>
        <v>0</v>
      </c>
      <c r="AR117" s="20" t="s">
        <v>130</v>
      </c>
      <c r="AT117" s="20" t="s">
        <v>126</v>
      </c>
      <c r="AU117" s="20" t="s">
        <v>79</v>
      </c>
      <c r="AY117" s="20" t="s">
        <v>123</v>
      </c>
      <c r="BE117" s="180">
        <f t="shared" si="4"/>
        <v>0</v>
      </c>
      <c r="BF117" s="180">
        <f t="shared" si="5"/>
        <v>0</v>
      </c>
      <c r="BG117" s="180">
        <f t="shared" si="6"/>
        <v>0</v>
      </c>
      <c r="BH117" s="180">
        <f t="shared" si="7"/>
        <v>0</v>
      </c>
      <c r="BI117" s="180">
        <f t="shared" si="8"/>
        <v>0</v>
      </c>
      <c r="BJ117" s="20" t="s">
        <v>76</v>
      </c>
      <c r="BK117" s="180">
        <f t="shared" si="9"/>
        <v>0</v>
      </c>
      <c r="BL117" s="20" t="s">
        <v>130</v>
      </c>
      <c r="BM117" s="20" t="s">
        <v>245</v>
      </c>
    </row>
    <row r="118" spans="2:65" s="1" customFormat="1" ht="16.5" customHeight="1">
      <c r="B118" s="168"/>
      <c r="C118" s="169" t="s">
        <v>186</v>
      </c>
      <c r="D118" s="169" t="s">
        <v>126</v>
      </c>
      <c r="E118" s="170" t="s">
        <v>187</v>
      </c>
      <c r="F118" s="171" t="s">
        <v>188</v>
      </c>
      <c r="G118" s="172" t="s">
        <v>165</v>
      </c>
      <c r="H118" s="173">
        <v>2</v>
      </c>
      <c r="I118" s="174"/>
      <c r="J118" s="175">
        <f t="shared" si="0"/>
        <v>0</v>
      </c>
      <c r="K118" s="171" t="s">
        <v>5</v>
      </c>
      <c r="L118" s="37"/>
      <c r="M118" s="176" t="s">
        <v>5</v>
      </c>
      <c r="N118" s="177" t="s">
        <v>42</v>
      </c>
      <c r="O118" s="38"/>
      <c r="P118" s="178">
        <f t="shared" si="1"/>
        <v>0</v>
      </c>
      <c r="Q118" s="178">
        <v>8.0549999999999997E-2</v>
      </c>
      <c r="R118" s="178">
        <f t="shared" si="2"/>
        <v>0.16109999999999999</v>
      </c>
      <c r="S118" s="178">
        <v>0</v>
      </c>
      <c r="T118" s="179">
        <f t="shared" si="3"/>
        <v>0</v>
      </c>
      <c r="AR118" s="20" t="s">
        <v>130</v>
      </c>
      <c r="AT118" s="20" t="s">
        <v>126</v>
      </c>
      <c r="AU118" s="20" t="s">
        <v>79</v>
      </c>
      <c r="AY118" s="20" t="s">
        <v>123</v>
      </c>
      <c r="BE118" s="180">
        <f t="shared" si="4"/>
        <v>0</v>
      </c>
      <c r="BF118" s="180">
        <f t="shared" si="5"/>
        <v>0</v>
      </c>
      <c r="BG118" s="180">
        <f t="shared" si="6"/>
        <v>0</v>
      </c>
      <c r="BH118" s="180">
        <f t="shared" si="7"/>
        <v>0</v>
      </c>
      <c r="BI118" s="180">
        <f t="shared" si="8"/>
        <v>0</v>
      </c>
      <c r="BJ118" s="20" t="s">
        <v>76</v>
      </c>
      <c r="BK118" s="180">
        <f t="shared" si="9"/>
        <v>0</v>
      </c>
      <c r="BL118" s="20" t="s">
        <v>130</v>
      </c>
      <c r="BM118" s="20" t="s">
        <v>251</v>
      </c>
    </row>
    <row r="119" spans="2:65" s="1" customFormat="1" ht="16.5" customHeight="1">
      <c r="B119" s="168"/>
      <c r="C119" s="169" t="s">
        <v>10</v>
      </c>
      <c r="D119" s="169" t="s">
        <v>126</v>
      </c>
      <c r="E119" s="170" t="s">
        <v>189</v>
      </c>
      <c r="F119" s="171" t="s">
        <v>190</v>
      </c>
      <c r="G119" s="172" t="s">
        <v>165</v>
      </c>
      <c r="H119" s="173">
        <v>4</v>
      </c>
      <c r="I119" s="174"/>
      <c r="J119" s="175">
        <f t="shared" si="0"/>
        <v>0</v>
      </c>
      <c r="K119" s="171" t="s">
        <v>5</v>
      </c>
      <c r="L119" s="37"/>
      <c r="M119" s="176" t="s">
        <v>5</v>
      </c>
      <c r="N119" s="177" t="s">
        <v>42</v>
      </c>
      <c r="O119" s="38"/>
      <c r="P119" s="178">
        <f t="shared" si="1"/>
        <v>0</v>
      </c>
      <c r="Q119" s="178">
        <v>8.0549999999999997E-2</v>
      </c>
      <c r="R119" s="178">
        <f t="shared" si="2"/>
        <v>0.32219999999999999</v>
      </c>
      <c r="S119" s="178">
        <v>0</v>
      </c>
      <c r="T119" s="179">
        <f t="shared" si="3"/>
        <v>0</v>
      </c>
      <c r="AR119" s="20" t="s">
        <v>130</v>
      </c>
      <c r="AT119" s="20" t="s">
        <v>126</v>
      </c>
      <c r="AU119" s="20" t="s">
        <v>79</v>
      </c>
      <c r="AY119" s="20" t="s">
        <v>123</v>
      </c>
      <c r="BE119" s="180">
        <f t="shared" si="4"/>
        <v>0</v>
      </c>
      <c r="BF119" s="180">
        <f t="shared" si="5"/>
        <v>0</v>
      </c>
      <c r="BG119" s="180">
        <f t="shared" si="6"/>
        <v>0</v>
      </c>
      <c r="BH119" s="180">
        <f t="shared" si="7"/>
        <v>0</v>
      </c>
      <c r="BI119" s="180">
        <f t="shared" si="8"/>
        <v>0</v>
      </c>
      <c r="BJ119" s="20" t="s">
        <v>76</v>
      </c>
      <c r="BK119" s="180">
        <f t="shared" si="9"/>
        <v>0</v>
      </c>
      <c r="BL119" s="20" t="s">
        <v>130</v>
      </c>
      <c r="BM119" s="20" t="s">
        <v>257</v>
      </c>
    </row>
    <row r="120" spans="2:65" s="1" customFormat="1" ht="16.5" customHeight="1">
      <c r="B120" s="168"/>
      <c r="C120" s="169" t="s">
        <v>191</v>
      </c>
      <c r="D120" s="169" t="s">
        <v>126</v>
      </c>
      <c r="E120" s="170" t="s">
        <v>192</v>
      </c>
      <c r="F120" s="171" t="s">
        <v>193</v>
      </c>
      <c r="G120" s="172" t="s">
        <v>165</v>
      </c>
      <c r="H120" s="173">
        <v>1</v>
      </c>
      <c r="I120" s="174"/>
      <c r="J120" s="175">
        <f t="shared" si="0"/>
        <v>0</v>
      </c>
      <c r="K120" s="171" t="s">
        <v>5</v>
      </c>
      <c r="L120" s="37"/>
      <c r="M120" s="176" t="s">
        <v>5</v>
      </c>
      <c r="N120" s="177" t="s">
        <v>42</v>
      </c>
      <c r="O120" s="38"/>
      <c r="P120" s="178">
        <f t="shared" si="1"/>
        <v>0</v>
      </c>
      <c r="Q120" s="178">
        <v>8.0549999999999997E-2</v>
      </c>
      <c r="R120" s="178">
        <f t="shared" si="2"/>
        <v>8.0549999999999997E-2</v>
      </c>
      <c r="S120" s="178">
        <v>0</v>
      </c>
      <c r="T120" s="179">
        <f t="shared" si="3"/>
        <v>0</v>
      </c>
      <c r="AR120" s="20" t="s">
        <v>130</v>
      </c>
      <c r="AT120" s="20" t="s">
        <v>126</v>
      </c>
      <c r="AU120" s="20" t="s">
        <v>79</v>
      </c>
      <c r="AY120" s="20" t="s">
        <v>123</v>
      </c>
      <c r="BE120" s="180">
        <f t="shared" si="4"/>
        <v>0</v>
      </c>
      <c r="BF120" s="180">
        <f t="shared" si="5"/>
        <v>0</v>
      </c>
      <c r="BG120" s="180">
        <f t="shared" si="6"/>
        <v>0</v>
      </c>
      <c r="BH120" s="180">
        <f t="shared" si="7"/>
        <v>0</v>
      </c>
      <c r="BI120" s="180">
        <f t="shared" si="8"/>
        <v>0</v>
      </c>
      <c r="BJ120" s="20" t="s">
        <v>76</v>
      </c>
      <c r="BK120" s="180">
        <f t="shared" si="9"/>
        <v>0</v>
      </c>
      <c r="BL120" s="20" t="s">
        <v>130</v>
      </c>
      <c r="BM120" s="20" t="s">
        <v>263</v>
      </c>
    </row>
    <row r="121" spans="2:65" s="1" customFormat="1" ht="16.5" customHeight="1">
      <c r="B121" s="168"/>
      <c r="C121" s="169" t="s">
        <v>194</v>
      </c>
      <c r="D121" s="169" t="s">
        <v>126</v>
      </c>
      <c r="E121" s="170" t="s">
        <v>195</v>
      </c>
      <c r="F121" s="171" t="s">
        <v>196</v>
      </c>
      <c r="G121" s="172" t="s">
        <v>165</v>
      </c>
      <c r="H121" s="173">
        <v>1</v>
      </c>
      <c r="I121" s="174"/>
      <c r="J121" s="175">
        <f t="shared" si="0"/>
        <v>0</v>
      </c>
      <c r="K121" s="171" t="s">
        <v>5</v>
      </c>
      <c r="L121" s="37"/>
      <c r="M121" s="176" t="s">
        <v>5</v>
      </c>
      <c r="N121" s="177" t="s">
        <v>42</v>
      </c>
      <c r="O121" s="38"/>
      <c r="P121" s="178">
        <f t="shared" si="1"/>
        <v>0</v>
      </c>
      <c r="Q121" s="178">
        <v>8.0549999999999997E-2</v>
      </c>
      <c r="R121" s="178">
        <f t="shared" si="2"/>
        <v>8.0549999999999997E-2</v>
      </c>
      <c r="S121" s="178">
        <v>0</v>
      </c>
      <c r="T121" s="179">
        <f t="shared" si="3"/>
        <v>0</v>
      </c>
      <c r="AR121" s="20" t="s">
        <v>130</v>
      </c>
      <c r="AT121" s="20" t="s">
        <v>126</v>
      </c>
      <c r="AU121" s="20" t="s">
        <v>79</v>
      </c>
      <c r="AY121" s="20" t="s">
        <v>123</v>
      </c>
      <c r="BE121" s="180">
        <f t="shared" si="4"/>
        <v>0</v>
      </c>
      <c r="BF121" s="180">
        <f t="shared" si="5"/>
        <v>0</v>
      </c>
      <c r="BG121" s="180">
        <f t="shared" si="6"/>
        <v>0</v>
      </c>
      <c r="BH121" s="180">
        <f t="shared" si="7"/>
        <v>0</v>
      </c>
      <c r="BI121" s="180">
        <f t="shared" si="8"/>
        <v>0</v>
      </c>
      <c r="BJ121" s="20" t="s">
        <v>76</v>
      </c>
      <c r="BK121" s="180">
        <f t="shared" si="9"/>
        <v>0</v>
      </c>
      <c r="BL121" s="20" t="s">
        <v>130</v>
      </c>
      <c r="BM121" s="20" t="s">
        <v>271</v>
      </c>
    </row>
    <row r="122" spans="2:65" s="1" customFormat="1" ht="27">
      <c r="B122" s="37"/>
      <c r="D122" s="191" t="s">
        <v>145</v>
      </c>
      <c r="F122" s="192" t="s">
        <v>197</v>
      </c>
      <c r="I122" s="193"/>
      <c r="L122" s="37"/>
      <c r="M122" s="194"/>
      <c r="N122" s="38"/>
      <c r="O122" s="38"/>
      <c r="P122" s="38"/>
      <c r="Q122" s="38"/>
      <c r="R122" s="38"/>
      <c r="S122" s="38"/>
      <c r="T122" s="66"/>
      <c r="AT122" s="20" t="s">
        <v>145</v>
      </c>
      <c r="AU122" s="20" t="s">
        <v>79</v>
      </c>
    </row>
    <row r="123" spans="2:65" s="1" customFormat="1" ht="16.5" customHeight="1">
      <c r="B123" s="168"/>
      <c r="C123" s="169" t="s">
        <v>198</v>
      </c>
      <c r="D123" s="169" t="s">
        <v>126</v>
      </c>
      <c r="E123" s="170" t="s">
        <v>199</v>
      </c>
      <c r="F123" s="171" t="s">
        <v>200</v>
      </c>
      <c r="G123" s="172" t="s">
        <v>165</v>
      </c>
      <c r="H123" s="173">
        <v>1</v>
      </c>
      <c r="I123" s="174"/>
      <c r="J123" s="175">
        <f>ROUND(I123*H123,2)</f>
        <v>0</v>
      </c>
      <c r="K123" s="171" t="s">
        <v>5</v>
      </c>
      <c r="L123" s="37"/>
      <c r="M123" s="176" t="s">
        <v>5</v>
      </c>
      <c r="N123" s="177" t="s">
        <v>42</v>
      </c>
      <c r="O123" s="38"/>
      <c r="P123" s="178">
        <f>O123*H123</f>
        <v>0</v>
      </c>
      <c r="Q123" s="178">
        <v>8.0549999999999997E-2</v>
      </c>
      <c r="R123" s="178">
        <f>Q123*H123</f>
        <v>8.0549999999999997E-2</v>
      </c>
      <c r="S123" s="178">
        <v>0</v>
      </c>
      <c r="T123" s="179">
        <f>S123*H123</f>
        <v>0</v>
      </c>
      <c r="AR123" s="20" t="s">
        <v>130</v>
      </c>
      <c r="AT123" s="20" t="s">
        <v>126</v>
      </c>
      <c r="AU123" s="20" t="s">
        <v>79</v>
      </c>
      <c r="AY123" s="20" t="s">
        <v>123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20" t="s">
        <v>76</v>
      </c>
      <c r="BK123" s="180">
        <f>ROUND(I123*H123,2)</f>
        <v>0</v>
      </c>
      <c r="BL123" s="20" t="s">
        <v>130</v>
      </c>
      <c r="BM123" s="20" t="s">
        <v>277</v>
      </c>
    </row>
    <row r="124" spans="2:65" s="1" customFormat="1" ht="27">
      <c r="B124" s="37"/>
      <c r="D124" s="191" t="s">
        <v>145</v>
      </c>
      <c r="F124" s="192" t="s">
        <v>201</v>
      </c>
      <c r="I124" s="193"/>
      <c r="L124" s="37"/>
      <c r="M124" s="194"/>
      <c r="N124" s="38"/>
      <c r="O124" s="38"/>
      <c r="P124" s="38"/>
      <c r="Q124" s="38"/>
      <c r="R124" s="38"/>
      <c r="S124" s="38"/>
      <c r="T124" s="66"/>
      <c r="AT124" s="20" t="s">
        <v>145</v>
      </c>
      <c r="AU124" s="20" t="s">
        <v>79</v>
      </c>
    </row>
    <row r="125" spans="2:65" s="1" customFormat="1" ht="16.5" customHeight="1">
      <c r="B125" s="168"/>
      <c r="C125" s="169" t="s">
        <v>202</v>
      </c>
      <c r="D125" s="169" t="s">
        <v>126</v>
      </c>
      <c r="E125" s="170" t="s">
        <v>203</v>
      </c>
      <c r="F125" s="171" t="s">
        <v>204</v>
      </c>
      <c r="G125" s="172" t="s">
        <v>170</v>
      </c>
      <c r="H125" s="173">
        <v>72</v>
      </c>
      <c r="I125" s="174"/>
      <c r="J125" s="175">
        <f>ROUND(I125*H125,2)</f>
        <v>0</v>
      </c>
      <c r="K125" s="171" t="s">
        <v>5</v>
      </c>
      <c r="L125" s="37"/>
      <c r="M125" s="176" t="s">
        <v>5</v>
      </c>
      <c r="N125" s="177" t="s">
        <v>42</v>
      </c>
      <c r="O125" s="38"/>
      <c r="P125" s="178">
        <f>O125*H125</f>
        <v>0</v>
      </c>
      <c r="Q125" s="178">
        <v>2.5500000000000002E-3</v>
      </c>
      <c r="R125" s="178">
        <f>Q125*H125</f>
        <v>0.18360000000000001</v>
      </c>
      <c r="S125" s="178">
        <v>0</v>
      </c>
      <c r="T125" s="179">
        <f>S125*H125</f>
        <v>0</v>
      </c>
      <c r="AR125" s="20" t="s">
        <v>130</v>
      </c>
      <c r="AT125" s="20" t="s">
        <v>126</v>
      </c>
      <c r="AU125" s="20" t="s">
        <v>79</v>
      </c>
      <c r="AY125" s="20" t="s">
        <v>123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20" t="s">
        <v>76</v>
      </c>
      <c r="BK125" s="180">
        <f>ROUND(I125*H125,2)</f>
        <v>0</v>
      </c>
      <c r="BL125" s="20" t="s">
        <v>130</v>
      </c>
      <c r="BM125" s="20" t="s">
        <v>283</v>
      </c>
    </row>
    <row r="126" spans="2:65" s="1" customFormat="1" ht="25.5" customHeight="1">
      <c r="B126" s="168"/>
      <c r="C126" s="169" t="s">
        <v>205</v>
      </c>
      <c r="D126" s="169" t="s">
        <v>126</v>
      </c>
      <c r="E126" s="170" t="s">
        <v>206</v>
      </c>
      <c r="F126" s="171" t="s">
        <v>207</v>
      </c>
      <c r="G126" s="172" t="s">
        <v>144</v>
      </c>
      <c r="H126" s="173">
        <v>2</v>
      </c>
      <c r="I126" s="174"/>
      <c r="J126" s="175">
        <f>ROUND(I126*H126,2)</f>
        <v>0</v>
      </c>
      <c r="K126" s="171" t="s">
        <v>5</v>
      </c>
      <c r="L126" s="37"/>
      <c r="M126" s="176" t="s">
        <v>5</v>
      </c>
      <c r="N126" s="177" t="s">
        <v>42</v>
      </c>
      <c r="O126" s="38"/>
      <c r="P126" s="178">
        <f>O126*H126</f>
        <v>0</v>
      </c>
      <c r="Q126" s="178">
        <v>2.5500000000000002E-3</v>
      </c>
      <c r="R126" s="178">
        <f>Q126*H126</f>
        <v>5.1000000000000004E-3</v>
      </c>
      <c r="S126" s="178">
        <v>0</v>
      </c>
      <c r="T126" s="179">
        <f>S126*H126</f>
        <v>0</v>
      </c>
      <c r="AR126" s="20" t="s">
        <v>130</v>
      </c>
      <c r="AT126" s="20" t="s">
        <v>126</v>
      </c>
      <c r="AU126" s="20" t="s">
        <v>79</v>
      </c>
      <c r="AY126" s="20" t="s">
        <v>123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20" t="s">
        <v>76</v>
      </c>
      <c r="BK126" s="180">
        <f>ROUND(I126*H126,2)</f>
        <v>0</v>
      </c>
      <c r="BL126" s="20" t="s">
        <v>130</v>
      </c>
      <c r="BM126" s="20" t="s">
        <v>289</v>
      </c>
    </row>
    <row r="127" spans="2:65" s="1" customFormat="1" ht="27">
      <c r="B127" s="37"/>
      <c r="D127" s="191" t="s">
        <v>145</v>
      </c>
      <c r="F127" s="192" t="s">
        <v>208</v>
      </c>
      <c r="I127" s="193"/>
      <c r="L127" s="37"/>
      <c r="M127" s="194"/>
      <c r="N127" s="38"/>
      <c r="O127" s="38"/>
      <c r="P127" s="38"/>
      <c r="Q127" s="38"/>
      <c r="R127" s="38"/>
      <c r="S127" s="38"/>
      <c r="T127" s="66"/>
      <c r="AT127" s="20" t="s">
        <v>145</v>
      </c>
      <c r="AU127" s="20" t="s">
        <v>79</v>
      </c>
    </row>
    <row r="128" spans="2:65" s="1" customFormat="1" ht="25.5" customHeight="1">
      <c r="B128" s="168"/>
      <c r="C128" s="169" t="s">
        <v>209</v>
      </c>
      <c r="D128" s="169" t="s">
        <v>126</v>
      </c>
      <c r="E128" s="170" t="s">
        <v>210</v>
      </c>
      <c r="F128" s="171" t="s">
        <v>211</v>
      </c>
      <c r="G128" s="172" t="s">
        <v>156</v>
      </c>
      <c r="H128" s="173">
        <v>0.6</v>
      </c>
      <c r="I128" s="174"/>
      <c r="J128" s="175">
        <f>ROUND(I128*H128,2)</f>
        <v>0</v>
      </c>
      <c r="K128" s="171" t="s">
        <v>5</v>
      </c>
      <c r="L128" s="37"/>
      <c r="M128" s="176" t="s">
        <v>5</v>
      </c>
      <c r="N128" s="177" t="s">
        <v>42</v>
      </c>
      <c r="O128" s="38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AR128" s="20" t="s">
        <v>130</v>
      </c>
      <c r="AT128" s="20" t="s">
        <v>126</v>
      </c>
      <c r="AU128" s="20" t="s">
        <v>79</v>
      </c>
      <c r="AY128" s="20" t="s">
        <v>123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20" t="s">
        <v>76</v>
      </c>
      <c r="BK128" s="180">
        <f>ROUND(I128*H128,2)</f>
        <v>0</v>
      </c>
      <c r="BL128" s="20" t="s">
        <v>130</v>
      </c>
      <c r="BM128" s="20" t="s">
        <v>295</v>
      </c>
    </row>
    <row r="129" spans="2:65" s="1" customFormat="1" ht="16.5" customHeight="1">
      <c r="B129" s="168"/>
      <c r="C129" s="169" t="s">
        <v>212</v>
      </c>
      <c r="D129" s="169" t="s">
        <v>126</v>
      </c>
      <c r="E129" s="170" t="s">
        <v>213</v>
      </c>
      <c r="F129" s="171" t="s">
        <v>214</v>
      </c>
      <c r="G129" s="172" t="s">
        <v>156</v>
      </c>
      <c r="H129" s="173">
        <v>0.4</v>
      </c>
      <c r="I129" s="174"/>
      <c r="J129" s="175">
        <f>ROUND(I129*H129,2)</f>
        <v>0</v>
      </c>
      <c r="K129" s="171" t="s">
        <v>5</v>
      </c>
      <c r="L129" s="37"/>
      <c r="M129" s="176" t="s">
        <v>5</v>
      </c>
      <c r="N129" s="177" t="s">
        <v>42</v>
      </c>
      <c r="O129" s="38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AR129" s="20" t="s">
        <v>130</v>
      </c>
      <c r="AT129" s="20" t="s">
        <v>126</v>
      </c>
      <c r="AU129" s="20" t="s">
        <v>79</v>
      </c>
      <c r="AY129" s="20" t="s">
        <v>123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20" t="s">
        <v>76</v>
      </c>
      <c r="BK129" s="180">
        <f>ROUND(I129*H129,2)</f>
        <v>0</v>
      </c>
      <c r="BL129" s="20" t="s">
        <v>130</v>
      </c>
      <c r="BM129" s="20" t="s">
        <v>301</v>
      </c>
    </row>
    <row r="130" spans="2:65" s="1" customFormat="1" ht="16.5" customHeight="1">
      <c r="B130" s="168"/>
      <c r="C130" s="169" t="s">
        <v>215</v>
      </c>
      <c r="D130" s="169" t="s">
        <v>126</v>
      </c>
      <c r="E130" s="170" t="s">
        <v>216</v>
      </c>
      <c r="F130" s="171" t="s">
        <v>217</v>
      </c>
      <c r="G130" s="172" t="s">
        <v>156</v>
      </c>
      <c r="H130" s="173">
        <v>0.4</v>
      </c>
      <c r="I130" s="174"/>
      <c r="J130" s="175">
        <f>ROUND(I130*H130,2)</f>
        <v>0</v>
      </c>
      <c r="K130" s="171" t="s">
        <v>5</v>
      </c>
      <c r="L130" s="37"/>
      <c r="M130" s="176" t="s">
        <v>5</v>
      </c>
      <c r="N130" s="177" t="s">
        <v>42</v>
      </c>
      <c r="O130" s="38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AR130" s="20" t="s">
        <v>130</v>
      </c>
      <c r="AT130" s="20" t="s">
        <v>126</v>
      </c>
      <c r="AU130" s="20" t="s">
        <v>79</v>
      </c>
      <c r="AY130" s="20" t="s">
        <v>123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20" t="s">
        <v>76</v>
      </c>
      <c r="BK130" s="180">
        <f>ROUND(I130*H130,2)</f>
        <v>0</v>
      </c>
      <c r="BL130" s="20" t="s">
        <v>130</v>
      </c>
      <c r="BM130" s="20" t="s">
        <v>307</v>
      </c>
    </row>
    <row r="131" spans="2:65" s="10" customFormat="1" ht="29.85" customHeight="1">
      <c r="B131" s="155"/>
      <c r="D131" s="156" t="s">
        <v>70</v>
      </c>
      <c r="E131" s="166" t="s">
        <v>218</v>
      </c>
      <c r="F131" s="166" t="s">
        <v>219</v>
      </c>
      <c r="I131" s="158"/>
      <c r="J131" s="167">
        <f>BK131</f>
        <v>0</v>
      </c>
      <c r="L131" s="155"/>
      <c r="M131" s="160"/>
      <c r="N131" s="161"/>
      <c r="O131" s="161"/>
      <c r="P131" s="162">
        <f>SUM(P132:P139)</f>
        <v>0</v>
      </c>
      <c r="Q131" s="161"/>
      <c r="R131" s="162">
        <f>SUM(R132:R139)</f>
        <v>4.5520000000000005E-2</v>
      </c>
      <c r="S131" s="161"/>
      <c r="T131" s="163">
        <f>SUM(T132:T139)</f>
        <v>0</v>
      </c>
      <c r="AR131" s="156" t="s">
        <v>79</v>
      </c>
      <c r="AT131" s="164" t="s">
        <v>70</v>
      </c>
      <c r="AU131" s="164" t="s">
        <v>76</v>
      </c>
      <c r="AY131" s="156" t="s">
        <v>123</v>
      </c>
      <c r="BK131" s="165">
        <f>SUM(BK132:BK139)</f>
        <v>0</v>
      </c>
    </row>
    <row r="132" spans="2:65" s="1" customFormat="1" ht="16.5" customHeight="1">
      <c r="B132" s="168"/>
      <c r="C132" s="169" t="s">
        <v>220</v>
      </c>
      <c r="D132" s="169" t="s">
        <v>126</v>
      </c>
      <c r="E132" s="170" t="s">
        <v>221</v>
      </c>
      <c r="F132" s="171" t="s">
        <v>222</v>
      </c>
      <c r="G132" s="172" t="s">
        <v>165</v>
      </c>
      <c r="H132" s="173">
        <v>1</v>
      </c>
      <c r="I132" s="174"/>
      <c r="J132" s="175">
        <f>ROUND(I132*H132,2)</f>
        <v>0</v>
      </c>
      <c r="K132" s="171" t="s">
        <v>5</v>
      </c>
      <c r="L132" s="37"/>
      <c r="M132" s="176" t="s">
        <v>5</v>
      </c>
      <c r="N132" s="177" t="s">
        <v>42</v>
      </c>
      <c r="O132" s="38"/>
      <c r="P132" s="178">
        <f>O132*H132</f>
        <v>0</v>
      </c>
      <c r="Q132" s="178">
        <v>2.7650000000000001E-2</v>
      </c>
      <c r="R132" s="178">
        <f>Q132*H132</f>
        <v>2.7650000000000001E-2</v>
      </c>
      <c r="S132" s="178">
        <v>0</v>
      </c>
      <c r="T132" s="179">
        <f>S132*H132</f>
        <v>0</v>
      </c>
      <c r="AR132" s="20" t="s">
        <v>130</v>
      </c>
      <c r="AT132" s="20" t="s">
        <v>126</v>
      </c>
      <c r="AU132" s="20" t="s">
        <v>79</v>
      </c>
      <c r="AY132" s="20" t="s">
        <v>123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20" t="s">
        <v>76</v>
      </c>
      <c r="BK132" s="180">
        <f>ROUND(I132*H132,2)</f>
        <v>0</v>
      </c>
      <c r="BL132" s="20" t="s">
        <v>130</v>
      </c>
      <c r="BM132" s="20" t="s">
        <v>313</v>
      </c>
    </row>
    <row r="133" spans="2:65" s="1" customFormat="1" ht="27">
      <c r="B133" s="37"/>
      <c r="D133" s="191" t="s">
        <v>145</v>
      </c>
      <c r="F133" s="192" t="s">
        <v>223</v>
      </c>
      <c r="I133" s="193"/>
      <c r="L133" s="37"/>
      <c r="M133" s="194"/>
      <c r="N133" s="38"/>
      <c r="O133" s="38"/>
      <c r="P133" s="38"/>
      <c r="Q133" s="38"/>
      <c r="R133" s="38"/>
      <c r="S133" s="38"/>
      <c r="T133" s="66"/>
      <c r="AT133" s="20" t="s">
        <v>145</v>
      </c>
      <c r="AU133" s="20" t="s">
        <v>79</v>
      </c>
    </row>
    <row r="134" spans="2:65" s="1" customFormat="1" ht="25.5" customHeight="1">
      <c r="B134" s="168"/>
      <c r="C134" s="169" t="s">
        <v>224</v>
      </c>
      <c r="D134" s="169" t="s">
        <v>126</v>
      </c>
      <c r="E134" s="170" t="s">
        <v>225</v>
      </c>
      <c r="F134" s="171" t="s">
        <v>226</v>
      </c>
      <c r="G134" s="172" t="s">
        <v>144</v>
      </c>
      <c r="H134" s="173">
        <v>1</v>
      </c>
      <c r="I134" s="174"/>
      <c r="J134" s="175">
        <f>ROUND(I134*H134,2)</f>
        <v>0</v>
      </c>
      <c r="K134" s="171" t="s">
        <v>5</v>
      </c>
      <c r="L134" s="37"/>
      <c r="M134" s="176" t="s">
        <v>5</v>
      </c>
      <c r="N134" s="177" t="s">
        <v>42</v>
      </c>
      <c r="O134" s="38"/>
      <c r="P134" s="178">
        <f>O134*H134</f>
        <v>0</v>
      </c>
      <c r="Q134" s="178">
        <v>9.1400000000000006E-3</v>
      </c>
      <c r="R134" s="178">
        <f>Q134*H134</f>
        <v>9.1400000000000006E-3</v>
      </c>
      <c r="S134" s="178">
        <v>0</v>
      </c>
      <c r="T134" s="179">
        <f>S134*H134</f>
        <v>0</v>
      </c>
      <c r="AR134" s="20" t="s">
        <v>130</v>
      </c>
      <c r="AT134" s="20" t="s">
        <v>126</v>
      </c>
      <c r="AU134" s="20" t="s">
        <v>79</v>
      </c>
      <c r="AY134" s="20" t="s">
        <v>123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20" t="s">
        <v>76</v>
      </c>
      <c r="BK134" s="180">
        <f>ROUND(I134*H134,2)</f>
        <v>0</v>
      </c>
      <c r="BL134" s="20" t="s">
        <v>130</v>
      </c>
      <c r="BM134" s="20" t="s">
        <v>319</v>
      </c>
    </row>
    <row r="135" spans="2:65" s="1" customFormat="1" ht="16.5" customHeight="1">
      <c r="B135" s="168"/>
      <c r="C135" s="169" t="s">
        <v>134</v>
      </c>
      <c r="D135" s="169" t="s">
        <v>126</v>
      </c>
      <c r="E135" s="170" t="s">
        <v>227</v>
      </c>
      <c r="F135" s="171" t="s">
        <v>228</v>
      </c>
      <c r="G135" s="172" t="s">
        <v>165</v>
      </c>
      <c r="H135" s="173">
        <v>1</v>
      </c>
      <c r="I135" s="174"/>
      <c r="J135" s="175">
        <f>ROUND(I135*H135,2)</f>
        <v>0</v>
      </c>
      <c r="K135" s="171" t="s">
        <v>5</v>
      </c>
      <c r="L135" s="37"/>
      <c r="M135" s="176" t="s">
        <v>5</v>
      </c>
      <c r="N135" s="177" t="s">
        <v>42</v>
      </c>
      <c r="O135" s="38"/>
      <c r="P135" s="178">
        <f>O135*H135</f>
        <v>0</v>
      </c>
      <c r="Q135" s="178">
        <v>7.6999999999999996E-4</v>
      </c>
      <c r="R135" s="178">
        <f>Q135*H135</f>
        <v>7.6999999999999996E-4</v>
      </c>
      <c r="S135" s="178">
        <v>0</v>
      </c>
      <c r="T135" s="179">
        <f>S135*H135</f>
        <v>0</v>
      </c>
      <c r="AR135" s="20" t="s">
        <v>130</v>
      </c>
      <c r="AT135" s="20" t="s">
        <v>126</v>
      </c>
      <c r="AU135" s="20" t="s">
        <v>79</v>
      </c>
      <c r="AY135" s="20" t="s">
        <v>123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20" t="s">
        <v>76</v>
      </c>
      <c r="BK135" s="180">
        <f>ROUND(I135*H135,2)</f>
        <v>0</v>
      </c>
      <c r="BL135" s="20" t="s">
        <v>130</v>
      </c>
      <c r="BM135" s="20" t="s">
        <v>325</v>
      </c>
    </row>
    <row r="136" spans="2:65" s="1" customFormat="1" ht="16.5" customHeight="1">
      <c r="B136" s="168"/>
      <c r="C136" s="169" t="s">
        <v>229</v>
      </c>
      <c r="D136" s="169" t="s">
        <v>126</v>
      </c>
      <c r="E136" s="170" t="s">
        <v>230</v>
      </c>
      <c r="F136" s="171" t="s">
        <v>231</v>
      </c>
      <c r="G136" s="172" t="s">
        <v>165</v>
      </c>
      <c r="H136" s="173">
        <v>1</v>
      </c>
      <c r="I136" s="174"/>
      <c r="J136" s="175">
        <f>ROUND(I136*H136,2)</f>
        <v>0</v>
      </c>
      <c r="K136" s="171" t="s">
        <v>5</v>
      </c>
      <c r="L136" s="37"/>
      <c r="M136" s="176" t="s">
        <v>5</v>
      </c>
      <c r="N136" s="177" t="s">
        <v>42</v>
      </c>
      <c r="O136" s="38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AR136" s="20" t="s">
        <v>130</v>
      </c>
      <c r="AT136" s="20" t="s">
        <v>126</v>
      </c>
      <c r="AU136" s="20" t="s">
        <v>79</v>
      </c>
      <c r="AY136" s="20" t="s">
        <v>123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20" t="s">
        <v>76</v>
      </c>
      <c r="BK136" s="180">
        <f>ROUND(I136*H136,2)</f>
        <v>0</v>
      </c>
      <c r="BL136" s="20" t="s">
        <v>130</v>
      </c>
      <c r="BM136" s="20" t="s">
        <v>331</v>
      </c>
    </row>
    <row r="137" spans="2:65" s="1" customFormat="1" ht="16.5" customHeight="1">
      <c r="B137" s="168"/>
      <c r="C137" s="169" t="s">
        <v>232</v>
      </c>
      <c r="D137" s="169" t="s">
        <v>126</v>
      </c>
      <c r="E137" s="170" t="s">
        <v>233</v>
      </c>
      <c r="F137" s="171" t="s">
        <v>402</v>
      </c>
      <c r="G137" s="172" t="s">
        <v>144</v>
      </c>
      <c r="H137" s="173">
        <v>2</v>
      </c>
      <c r="I137" s="174"/>
      <c r="J137" s="175">
        <f>ROUND(I137*H137,2)</f>
        <v>0</v>
      </c>
      <c r="K137" s="171" t="s">
        <v>5</v>
      </c>
      <c r="L137" s="37"/>
      <c r="M137" s="176" t="s">
        <v>5</v>
      </c>
      <c r="N137" s="177" t="s">
        <v>42</v>
      </c>
      <c r="O137" s="38"/>
      <c r="P137" s="178">
        <f>O137*H137</f>
        <v>0</v>
      </c>
      <c r="Q137" s="178">
        <v>3.29E-3</v>
      </c>
      <c r="R137" s="178">
        <f>Q137*H137</f>
        <v>6.5799999999999999E-3</v>
      </c>
      <c r="S137" s="178">
        <v>0</v>
      </c>
      <c r="T137" s="179">
        <f>S137*H137</f>
        <v>0</v>
      </c>
      <c r="AR137" s="20" t="s">
        <v>130</v>
      </c>
      <c r="AT137" s="20" t="s">
        <v>126</v>
      </c>
      <c r="AU137" s="20" t="s">
        <v>79</v>
      </c>
      <c r="AY137" s="20" t="s">
        <v>123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20" t="s">
        <v>76</v>
      </c>
      <c r="BK137" s="180">
        <f>ROUND(I137*H137,2)</f>
        <v>0</v>
      </c>
      <c r="BL137" s="20" t="s">
        <v>130</v>
      </c>
      <c r="BM137" s="20" t="s">
        <v>339</v>
      </c>
    </row>
    <row r="138" spans="2:65" s="1" customFormat="1" ht="27">
      <c r="B138" s="37"/>
      <c r="D138" s="191" t="s">
        <v>145</v>
      </c>
      <c r="F138" s="192" t="s">
        <v>403</v>
      </c>
      <c r="I138" s="193"/>
      <c r="L138" s="37"/>
      <c r="M138" s="194"/>
      <c r="N138" s="38"/>
      <c r="O138" s="38"/>
      <c r="P138" s="38"/>
      <c r="Q138" s="38"/>
      <c r="R138" s="38"/>
      <c r="S138" s="38"/>
      <c r="T138" s="66"/>
      <c r="AT138" s="20" t="s">
        <v>145</v>
      </c>
      <c r="AU138" s="20" t="s">
        <v>79</v>
      </c>
    </row>
    <row r="139" spans="2:65" s="1" customFormat="1" ht="16.5" customHeight="1">
      <c r="B139" s="168"/>
      <c r="C139" s="169" t="s">
        <v>234</v>
      </c>
      <c r="D139" s="169" t="s">
        <v>126</v>
      </c>
      <c r="E139" s="170" t="s">
        <v>235</v>
      </c>
      <c r="F139" s="171" t="s">
        <v>236</v>
      </c>
      <c r="G139" s="172" t="s">
        <v>144</v>
      </c>
      <c r="H139" s="173">
        <v>2</v>
      </c>
      <c r="I139" s="174"/>
      <c r="J139" s="175">
        <f>ROUND(I139*H139,2)</f>
        <v>0</v>
      </c>
      <c r="K139" s="171" t="s">
        <v>5</v>
      </c>
      <c r="L139" s="37"/>
      <c r="M139" s="176" t="s">
        <v>5</v>
      </c>
      <c r="N139" s="177" t="s">
        <v>42</v>
      </c>
      <c r="O139" s="38"/>
      <c r="P139" s="178">
        <f>O139*H139</f>
        <v>0</v>
      </c>
      <c r="Q139" s="178">
        <v>6.8999999999999997E-4</v>
      </c>
      <c r="R139" s="178">
        <f>Q139*H139</f>
        <v>1.3799999999999999E-3</v>
      </c>
      <c r="S139" s="178">
        <v>0</v>
      </c>
      <c r="T139" s="179">
        <f>S139*H139</f>
        <v>0</v>
      </c>
      <c r="AR139" s="20" t="s">
        <v>130</v>
      </c>
      <c r="AT139" s="20" t="s">
        <v>126</v>
      </c>
      <c r="AU139" s="20" t="s">
        <v>79</v>
      </c>
      <c r="AY139" s="20" t="s">
        <v>123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20" t="s">
        <v>76</v>
      </c>
      <c r="BK139" s="180">
        <f>ROUND(I139*H139,2)</f>
        <v>0</v>
      </c>
      <c r="BL139" s="20" t="s">
        <v>130</v>
      </c>
      <c r="BM139" s="20" t="s">
        <v>347</v>
      </c>
    </row>
    <row r="140" spans="2:65" s="10" customFormat="1" ht="29.85" customHeight="1">
      <c r="B140" s="155"/>
      <c r="D140" s="156" t="s">
        <v>70</v>
      </c>
      <c r="E140" s="166" t="s">
        <v>237</v>
      </c>
      <c r="F140" s="166" t="s">
        <v>238</v>
      </c>
      <c r="I140" s="158"/>
      <c r="J140" s="167">
        <f>BK140</f>
        <v>0</v>
      </c>
      <c r="L140" s="155"/>
      <c r="M140" s="160"/>
      <c r="N140" s="161"/>
      <c r="O140" s="161"/>
      <c r="P140" s="162">
        <f>SUM(P141:P149)</f>
        <v>0</v>
      </c>
      <c r="Q140" s="161"/>
      <c r="R140" s="162">
        <f>SUM(R141:R149)</f>
        <v>0.12695999999999999</v>
      </c>
      <c r="S140" s="161"/>
      <c r="T140" s="163">
        <f>SUM(T141:T149)</f>
        <v>0</v>
      </c>
      <c r="AR140" s="156" t="s">
        <v>79</v>
      </c>
      <c r="AT140" s="164" t="s">
        <v>70</v>
      </c>
      <c r="AU140" s="164" t="s">
        <v>76</v>
      </c>
      <c r="AY140" s="156" t="s">
        <v>123</v>
      </c>
      <c r="BK140" s="165">
        <f>SUM(BK141:BK149)</f>
        <v>0</v>
      </c>
    </row>
    <row r="141" spans="2:65" s="1" customFormat="1" ht="16.5" customHeight="1">
      <c r="B141" s="168"/>
      <c r="C141" s="169" t="s">
        <v>239</v>
      </c>
      <c r="D141" s="169" t="s">
        <v>126</v>
      </c>
      <c r="E141" s="170" t="s">
        <v>240</v>
      </c>
      <c r="F141" s="171" t="s">
        <v>241</v>
      </c>
      <c r="G141" s="172" t="s">
        <v>129</v>
      </c>
      <c r="H141" s="173">
        <v>1</v>
      </c>
      <c r="I141" s="174"/>
      <c r="J141" s="175">
        <f t="shared" ref="J141:J149" si="10">ROUND(I141*H141,2)</f>
        <v>0</v>
      </c>
      <c r="K141" s="171" t="s">
        <v>5</v>
      </c>
      <c r="L141" s="37"/>
      <c r="M141" s="176" t="s">
        <v>5</v>
      </c>
      <c r="N141" s="177" t="s">
        <v>42</v>
      </c>
      <c r="O141" s="38"/>
      <c r="P141" s="178">
        <f t="shared" ref="P141:P149" si="11">O141*H141</f>
        <v>0</v>
      </c>
      <c r="Q141" s="178">
        <v>1.48E-3</v>
      </c>
      <c r="R141" s="178">
        <f t="shared" ref="R141:R149" si="12">Q141*H141</f>
        <v>1.48E-3</v>
      </c>
      <c r="S141" s="178">
        <v>0</v>
      </c>
      <c r="T141" s="179">
        <f t="shared" ref="T141:T149" si="13">S141*H141</f>
        <v>0</v>
      </c>
      <c r="AR141" s="20" t="s">
        <v>130</v>
      </c>
      <c r="AT141" s="20" t="s">
        <v>126</v>
      </c>
      <c r="AU141" s="20" t="s">
        <v>79</v>
      </c>
      <c r="AY141" s="20" t="s">
        <v>123</v>
      </c>
      <c r="BE141" s="180">
        <f t="shared" ref="BE141:BE149" si="14">IF(N141="základní",J141,0)</f>
        <v>0</v>
      </c>
      <c r="BF141" s="180">
        <f t="shared" ref="BF141:BF149" si="15">IF(N141="snížená",J141,0)</f>
        <v>0</v>
      </c>
      <c r="BG141" s="180">
        <f t="shared" ref="BG141:BG149" si="16">IF(N141="zákl. přenesená",J141,0)</f>
        <v>0</v>
      </c>
      <c r="BH141" s="180">
        <f t="shared" ref="BH141:BH149" si="17">IF(N141="sníž. přenesená",J141,0)</f>
        <v>0</v>
      </c>
      <c r="BI141" s="180">
        <f t="shared" ref="BI141:BI149" si="18">IF(N141="nulová",J141,0)</f>
        <v>0</v>
      </c>
      <c r="BJ141" s="20" t="s">
        <v>76</v>
      </c>
      <c r="BK141" s="180">
        <f t="shared" ref="BK141:BK149" si="19">ROUND(I141*H141,2)</f>
        <v>0</v>
      </c>
      <c r="BL141" s="20" t="s">
        <v>130</v>
      </c>
      <c r="BM141" s="20" t="s">
        <v>357</v>
      </c>
    </row>
    <row r="142" spans="2:65" s="1" customFormat="1" ht="16.5" customHeight="1">
      <c r="B142" s="168"/>
      <c r="C142" s="169" t="s">
        <v>242</v>
      </c>
      <c r="D142" s="169" t="s">
        <v>126</v>
      </c>
      <c r="E142" s="170" t="s">
        <v>243</v>
      </c>
      <c r="F142" s="171" t="s">
        <v>244</v>
      </c>
      <c r="G142" s="172" t="s">
        <v>129</v>
      </c>
      <c r="H142" s="173">
        <v>3</v>
      </c>
      <c r="I142" s="174"/>
      <c r="J142" s="175">
        <f t="shared" si="10"/>
        <v>0</v>
      </c>
      <c r="K142" s="171" t="s">
        <v>5</v>
      </c>
      <c r="L142" s="37"/>
      <c r="M142" s="176" t="s">
        <v>5</v>
      </c>
      <c r="N142" s="177" t="s">
        <v>42</v>
      </c>
      <c r="O142" s="38"/>
      <c r="P142" s="178">
        <f t="shared" si="11"/>
        <v>0</v>
      </c>
      <c r="Q142" s="178">
        <v>2.8400000000000001E-3</v>
      </c>
      <c r="R142" s="178">
        <f t="shared" si="12"/>
        <v>8.5199999999999998E-3</v>
      </c>
      <c r="S142" s="178">
        <v>0</v>
      </c>
      <c r="T142" s="179">
        <f t="shared" si="13"/>
        <v>0</v>
      </c>
      <c r="AR142" s="20" t="s">
        <v>130</v>
      </c>
      <c r="AT142" s="20" t="s">
        <v>126</v>
      </c>
      <c r="AU142" s="20" t="s">
        <v>79</v>
      </c>
      <c r="AY142" s="20" t="s">
        <v>123</v>
      </c>
      <c r="BE142" s="180">
        <f t="shared" si="14"/>
        <v>0</v>
      </c>
      <c r="BF142" s="180">
        <f t="shared" si="15"/>
        <v>0</v>
      </c>
      <c r="BG142" s="180">
        <f t="shared" si="16"/>
        <v>0</v>
      </c>
      <c r="BH142" s="180">
        <f t="shared" si="17"/>
        <v>0</v>
      </c>
      <c r="BI142" s="180">
        <f t="shared" si="18"/>
        <v>0</v>
      </c>
      <c r="BJ142" s="20" t="s">
        <v>76</v>
      </c>
      <c r="BK142" s="180">
        <f t="shared" si="19"/>
        <v>0</v>
      </c>
      <c r="BL142" s="20" t="s">
        <v>130</v>
      </c>
      <c r="BM142" s="20" t="s">
        <v>362</v>
      </c>
    </row>
    <row r="143" spans="2:65" s="1" customFormat="1" ht="16.5" customHeight="1">
      <c r="B143" s="168"/>
      <c r="C143" s="169" t="s">
        <v>245</v>
      </c>
      <c r="D143" s="169" t="s">
        <v>126</v>
      </c>
      <c r="E143" s="170" t="s">
        <v>246</v>
      </c>
      <c r="F143" s="171" t="s">
        <v>247</v>
      </c>
      <c r="G143" s="172" t="s">
        <v>165</v>
      </c>
      <c r="H143" s="173">
        <v>2</v>
      </c>
      <c r="I143" s="174"/>
      <c r="J143" s="175">
        <f t="shared" si="10"/>
        <v>0</v>
      </c>
      <c r="K143" s="171" t="s">
        <v>5</v>
      </c>
      <c r="L143" s="37"/>
      <c r="M143" s="176" t="s">
        <v>5</v>
      </c>
      <c r="N143" s="177" t="s">
        <v>42</v>
      </c>
      <c r="O143" s="38"/>
      <c r="P143" s="178">
        <f t="shared" si="11"/>
        <v>0</v>
      </c>
      <c r="Q143" s="178">
        <v>5.4000000000000001E-4</v>
      </c>
      <c r="R143" s="178">
        <f t="shared" si="12"/>
        <v>1.08E-3</v>
      </c>
      <c r="S143" s="178">
        <v>0</v>
      </c>
      <c r="T143" s="179">
        <f t="shared" si="13"/>
        <v>0</v>
      </c>
      <c r="AR143" s="20" t="s">
        <v>130</v>
      </c>
      <c r="AT143" s="20" t="s">
        <v>126</v>
      </c>
      <c r="AU143" s="20" t="s">
        <v>79</v>
      </c>
      <c r="AY143" s="20" t="s">
        <v>123</v>
      </c>
      <c r="BE143" s="180">
        <f t="shared" si="14"/>
        <v>0</v>
      </c>
      <c r="BF143" s="180">
        <f t="shared" si="15"/>
        <v>0</v>
      </c>
      <c r="BG143" s="180">
        <f t="shared" si="16"/>
        <v>0</v>
      </c>
      <c r="BH143" s="180">
        <f t="shared" si="17"/>
        <v>0</v>
      </c>
      <c r="BI143" s="180">
        <f t="shared" si="18"/>
        <v>0</v>
      </c>
      <c r="BJ143" s="20" t="s">
        <v>76</v>
      </c>
      <c r="BK143" s="180">
        <f t="shared" si="19"/>
        <v>0</v>
      </c>
      <c r="BL143" s="20" t="s">
        <v>130</v>
      </c>
      <c r="BM143" s="20" t="s">
        <v>367</v>
      </c>
    </row>
    <row r="144" spans="2:65" s="1" customFormat="1" ht="16.5" customHeight="1">
      <c r="B144" s="168"/>
      <c r="C144" s="169" t="s">
        <v>248</v>
      </c>
      <c r="D144" s="169" t="s">
        <v>126</v>
      </c>
      <c r="E144" s="170" t="s">
        <v>249</v>
      </c>
      <c r="F144" s="171" t="s">
        <v>250</v>
      </c>
      <c r="G144" s="172" t="s">
        <v>165</v>
      </c>
      <c r="H144" s="173">
        <v>4</v>
      </c>
      <c r="I144" s="174"/>
      <c r="J144" s="175">
        <f t="shared" si="10"/>
        <v>0</v>
      </c>
      <c r="K144" s="171" t="s">
        <v>5</v>
      </c>
      <c r="L144" s="37"/>
      <c r="M144" s="176" t="s">
        <v>5</v>
      </c>
      <c r="N144" s="177" t="s">
        <v>42</v>
      </c>
      <c r="O144" s="38"/>
      <c r="P144" s="178">
        <f t="shared" si="11"/>
        <v>0</v>
      </c>
      <c r="Q144" s="178">
        <v>8.0000000000000004E-4</v>
      </c>
      <c r="R144" s="178">
        <f t="shared" si="12"/>
        <v>3.2000000000000002E-3</v>
      </c>
      <c r="S144" s="178">
        <v>0</v>
      </c>
      <c r="T144" s="179">
        <f t="shared" si="13"/>
        <v>0</v>
      </c>
      <c r="AR144" s="20" t="s">
        <v>130</v>
      </c>
      <c r="AT144" s="20" t="s">
        <v>126</v>
      </c>
      <c r="AU144" s="20" t="s">
        <v>79</v>
      </c>
      <c r="AY144" s="20" t="s">
        <v>123</v>
      </c>
      <c r="BE144" s="180">
        <f t="shared" si="14"/>
        <v>0</v>
      </c>
      <c r="BF144" s="180">
        <f t="shared" si="15"/>
        <v>0</v>
      </c>
      <c r="BG144" s="180">
        <f t="shared" si="16"/>
        <v>0</v>
      </c>
      <c r="BH144" s="180">
        <f t="shared" si="17"/>
        <v>0</v>
      </c>
      <c r="BI144" s="180">
        <f t="shared" si="18"/>
        <v>0</v>
      </c>
      <c r="BJ144" s="20" t="s">
        <v>76</v>
      </c>
      <c r="BK144" s="180">
        <f t="shared" si="19"/>
        <v>0</v>
      </c>
      <c r="BL144" s="20" t="s">
        <v>130</v>
      </c>
      <c r="BM144" s="20" t="s">
        <v>374</v>
      </c>
    </row>
    <row r="145" spans="2:65" s="1" customFormat="1" ht="16.5" customHeight="1">
      <c r="B145" s="168"/>
      <c r="C145" s="169" t="s">
        <v>251</v>
      </c>
      <c r="D145" s="169" t="s">
        <v>126</v>
      </c>
      <c r="E145" s="170" t="s">
        <v>252</v>
      </c>
      <c r="F145" s="171" t="s">
        <v>253</v>
      </c>
      <c r="G145" s="172" t="s">
        <v>129</v>
      </c>
      <c r="H145" s="173">
        <v>6</v>
      </c>
      <c r="I145" s="174"/>
      <c r="J145" s="175">
        <f t="shared" si="10"/>
        <v>0</v>
      </c>
      <c r="K145" s="171" t="s">
        <v>5</v>
      </c>
      <c r="L145" s="37"/>
      <c r="M145" s="176" t="s">
        <v>5</v>
      </c>
      <c r="N145" s="177" t="s">
        <v>42</v>
      </c>
      <c r="O145" s="38"/>
      <c r="P145" s="178">
        <f t="shared" si="11"/>
        <v>0</v>
      </c>
      <c r="Q145" s="178">
        <v>1.0399999999999999E-3</v>
      </c>
      <c r="R145" s="178">
        <f t="shared" si="12"/>
        <v>6.239999999999999E-3</v>
      </c>
      <c r="S145" s="178">
        <v>0</v>
      </c>
      <c r="T145" s="179">
        <f t="shared" si="13"/>
        <v>0</v>
      </c>
      <c r="AR145" s="20" t="s">
        <v>130</v>
      </c>
      <c r="AT145" s="20" t="s">
        <v>126</v>
      </c>
      <c r="AU145" s="20" t="s">
        <v>79</v>
      </c>
      <c r="AY145" s="20" t="s">
        <v>123</v>
      </c>
      <c r="BE145" s="180">
        <f t="shared" si="14"/>
        <v>0</v>
      </c>
      <c r="BF145" s="180">
        <f t="shared" si="15"/>
        <v>0</v>
      </c>
      <c r="BG145" s="180">
        <f t="shared" si="16"/>
        <v>0</v>
      </c>
      <c r="BH145" s="180">
        <f t="shared" si="17"/>
        <v>0</v>
      </c>
      <c r="BI145" s="180">
        <f t="shared" si="18"/>
        <v>0</v>
      </c>
      <c r="BJ145" s="20" t="s">
        <v>76</v>
      </c>
      <c r="BK145" s="180">
        <f t="shared" si="19"/>
        <v>0</v>
      </c>
      <c r="BL145" s="20" t="s">
        <v>130</v>
      </c>
      <c r="BM145" s="20" t="s">
        <v>381</v>
      </c>
    </row>
    <row r="146" spans="2:65" s="1" customFormat="1" ht="16.5" customHeight="1">
      <c r="B146" s="168"/>
      <c r="C146" s="169" t="s">
        <v>254</v>
      </c>
      <c r="D146" s="169" t="s">
        <v>126</v>
      </c>
      <c r="E146" s="170" t="s">
        <v>255</v>
      </c>
      <c r="F146" s="171" t="s">
        <v>256</v>
      </c>
      <c r="G146" s="172" t="s">
        <v>129</v>
      </c>
      <c r="H146" s="173">
        <v>50</v>
      </c>
      <c r="I146" s="174"/>
      <c r="J146" s="175">
        <f t="shared" si="10"/>
        <v>0</v>
      </c>
      <c r="K146" s="171" t="s">
        <v>5</v>
      </c>
      <c r="L146" s="37"/>
      <c r="M146" s="176" t="s">
        <v>5</v>
      </c>
      <c r="N146" s="177" t="s">
        <v>42</v>
      </c>
      <c r="O146" s="38"/>
      <c r="P146" s="178">
        <f t="shared" si="11"/>
        <v>0</v>
      </c>
      <c r="Q146" s="178">
        <v>1.58E-3</v>
      </c>
      <c r="R146" s="178">
        <f t="shared" si="12"/>
        <v>7.9000000000000001E-2</v>
      </c>
      <c r="S146" s="178">
        <v>0</v>
      </c>
      <c r="T146" s="179">
        <f t="shared" si="13"/>
        <v>0</v>
      </c>
      <c r="AR146" s="20" t="s">
        <v>130</v>
      </c>
      <c r="AT146" s="20" t="s">
        <v>126</v>
      </c>
      <c r="AU146" s="20" t="s">
        <v>79</v>
      </c>
      <c r="AY146" s="20" t="s">
        <v>123</v>
      </c>
      <c r="BE146" s="180">
        <f t="shared" si="14"/>
        <v>0</v>
      </c>
      <c r="BF146" s="180">
        <f t="shared" si="15"/>
        <v>0</v>
      </c>
      <c r="BG146" s="180">
        <f t="shared" si="16"/>
        <v>0</v>
      </c>
      <c r="BH146" s="180">
        <f t="shared" si="17"/>
        <v>0</v>
      </c>
      <c r="BI146" s="180">
        <f t="shared" si="18"/>
        <v>0</v>
      </c>
      <c r="BJ146" s="20" t="s">
        <v>76</v>
      </c>
      <c r="BK146" s="180">
        <f t="shared" si="19"/>
        <v>0</v>
      </c>
      <c r="BL146" s="20" t="s">
        <v>130</v>
      </c>
      <c r="BM146" s="20" t="s">
        <v>404</v>
      </c>
    </row>
    <row r="147" spans="2:65" s="1" customFormat="1" ht="16.5" customHeight="1">
      <c r="B147" s="168"/>
      <c r="C147" s="169" t="s">
        <v>257</v>
      </c>
      <c r="D147" s="169" t="s">
        <v>126</v>
      </c>
      <c r="E147" s="170" t="s">
        <v>258</v>
      </c>
      <c r="F147" s="171" t="s">
        <v>259</v>
      </c>
      <c r="G147" s="172" t="s">
        <v>129</v>
      </c>
      <c r="H147" s="173">
        <v>14</v>
      </c>
      <c r="I147" s="174"/>
      <c r="J147" s="175">
        <f t="shared" si="10"/>
        <v>0</v>
      </c>
      <c r="K147" s="171" t="s">
        <v>5</v>
      </c>
      <c r="L147" s="37"/>
      <c r="M147" s="176" t="s">
        <v>5</v>
      </c>
      <c r="N147" s="177" t="s">
        <v>42</v>
      </c>
      <c r="O147" s="38"/>
      <c r="P147" s="178">
        <f t="shared" si="11"/>
        <v>0</v>
      </c>
      <c r="Q147" s="178">
        <v>1.9599999999999999E-3</v>
      </c>
      <c r="R147" s="178">
        <f t="shared" si="12"/>
        <v>2.7439999999999999E-2</v>
      </c>
      <c r="S147" s="178">
        <v>0</v>
      </c>
      <c r="T147" s="179">
        <f t="shared" si="13"/>
        <v>0</v>
      </c>
      <c r="AR147" s="20" t="s">
        <v>130</v>
      </c>
      <c r="AT147" s="20" t="s">
        <v>126</v>
      </c>
      <c r="AU147" s="20" t="s">
        <v>79</v>
      </c>
      <c r="AY147" s="20" t="s">
        <v>123</v>
      </c>
      <c r="BE147" s="180">
        <f t="shared" si="14"/>
        <v>0</v>
      </c>
      <c r="BF147" s="180">
        <f t="shared" si="15"/>
        <v>0</v>
      </c>
      <c r="BG147" s="180">
        <f t="shared" si="16"/>
        <v>0</v>
      </c>
      <c r="BH147" s="180">
        <f t="shared" si="17"/>
        <v>0</v>
      </c>
      <c r="BI147" s="180">
        <f t="shared" si="18"/>
        <v>0</v>
      </c>
      <c r="BJ147" s="20" t="s">
        <v>76</v>
      </c>
      <c r="BK147" s="180">
        <f t="shared" si="19"/>
        <v>0</v>
      </c>
      <c r="BL147" s="20" t="s">
        <v>130</v>
      </c>
      <c r="BM147" s="20" t="s">
        <v>405</v>
      </c>
    </row>
    <row r="148" spans="2:65" s="1" customFormat="1" ht="16.5" customHeight="1">
      <c r="B148" s="168"/>
      <c r="C148" s="169" t="s">
        <v>260</v>
      </c>
      <c r="D148" s="169" t="s">
        <v>126</v>
      </c>
      <c r="E148" s="170" t="s">
        <v>261</v>
      </c>
      <c r="F148" s="171" t="s">
        <v>262</v>
      </c>
      <c r="G148" s="172" t="s">
        <v>129</v>
      </c>
      <c r="H148" s="173">
        <v>56</v>
      </c>
      <c r="I148" s="174"/>
      <c r="J148" s="175">
        <f t="shared" si="10"/>
        <v>0</v>
      </c>
      <c r="K148" s="171" t="s">
        <v>5</v>
      </c>
      <c r="L148" s="37"/>
      <c r="M148" s="176" t="s">
        <v>5</v>
      </c>
      <c r="N148" s="177" t="s">
        <v>42</v>
      </c>
      <c r="O148" s="38"/>
      <c r="P148" s="178">
        <f t="shared" si="11"/>
        <v>0</v>
      </c>
      <c r="Q148" s="178">
        <v>0</v>
      </c>
      <c r="R148" s="178">
        <f t="shared" si="12"/>
        <v>0</v>
      </c>
      <c r="S148" s="178">
        <v>0</v>
      </c>
      <c r="T148" s="179">
        <f t="shared" si="13"/>
        <v>0</v>
      </c>
      <c r="AR148" s="20" t="s">
        <v>130</v>
      </c>
      <c r="AT148" s="20" t="s">
        <v>126</v>
      </c>
      <c r="AU148" s="20" t="s">
        <v>79</v>
      </c>
      <c r="AY148" s="20" t="s">
        <v>123</v>
      </c>
      <c r="BE148" s="180">
        <f t="shared" si="14"/>
        <v>0</v>
      </c>
      <c r="BF148" s="180">
        <f t="shared" si="15"/>
        <v>0</v>
      </c>
      <c r="BG148" s="180">
        <f t="shared" si="16"/>
        <v>0</v>
      </c>
      <c r="BH148" s="180">
        <f t="shared" si="17"/>
        <v>0</v>
      </c>
      <c r="BI148" s="180">
        <f t="shared" si="18"/>
        <v>0</v>
      </c>
      <c r="BJ148" s="20" t="s">
        <v>76</v>
      </c>
      <c r="BK148" s="180">
        <f t="shared" si="19"/>
        <v>0</v>
      </c>
      <c r="BL148" s="20" t="s">
        <v>130</v>
      </c>
      <c r="BM148" s="20" t="s">
        <v>406</v>
      </c>
    </row>
    <row r="149" spans="2:65" s="1" customFormat="1" ht="16.5" customHeight="1">
      <c r="B149" s="168"/>
      <c r="C149" s="169" t="s">
        <v>263</v>
      </c>
      <c r="D149" s="169" t="s">
        <v>126</v>
      </c>
      <c r="E149" s="170" t="s">
        <v>264</v>
      </c>
      <c r="F149" s="171" t="s">
        <v>265</v>
      </c>
      <c r="G149" s="172" t="s">
        <v>129</v>
      </c>
      <c r="H149" s="173">
        <v>14</v>
      </c>
      <c r="I149" s="174"/>
      <c r="J149" s="175">
        <f t="shared" si="10"/>
        <v>0</v>
      </c>
      <c r="K149" s="171" t="s">
        <v>5</v>
      </c>
      <c r="L149" s="37"/>
      <c r="M149" s="176" t="s">
        <v>5</v>
      </c>
      <c r="N149" s="177" t="s">
        <v>42</v>
      </c>
      <c r="O149" s="38"/>
      <c r="P149" s="178">
        <f t="shared" si="11"/>
        <v>0</v>
      </c>
      <c r="Q149" s="178">
        <v>0</v>
      </c>
      <c r="R149" s="178">
        <f t="shared" si="12"/>
        <v>0</v>
      </c>
      <c r="S149" s="178">
        <v>0</v>
      </c>
      <c r="T149" s="179">
        <f t="shared" si="13"/>
        <v>0</v>
      </c>
      <c r="AR149" s="20" t="s">
        <v>130</v>
      </c>
      <c r="AT149" s="20" t="s">
        <v>126</v>
      </c>
      <c r="AU149" s="20" t="s">
        <v>79</v>
      </c>
      <c r="AY149" s="20" t="s">
        <v>123</v>
      </c>
      <c r="BE149" s="180">
        <f t="shared" si="14"/>
        <v>0</v>
      </c>
      <c r="BF149" s="180">
        <f t="shared" si="15"/>
        <v>0</v>
      </c>
      <c r="BG149" s="180">
        <f t="shared" si="16"/>
        <v>0</v>
      </c>
      <c r="BH149" s="180">
        <f t="shared" si="17"/>
        <v>0</v>
      </c>
      <c r="BI149" s="180">
        <f t="shared" si="18"/>
        <v>0</v>
      </c>
      <c r="BJ149" s="20" t="s">
        <v>76</v>
      </c>
      <c r="BK149" s="180">
        <f t="shared" si="19"/>
        <v>0</v>
      </c>
      <c r="BL149" s="20" t="s">
        <v>130</v>
      </c>
      <c r="BM149" s="20" t="s">
        <v>407</v>
      </c>
    </row>
    <row r="150" spans="2:65" s="10" customFormat="1" ht="29.85" customHeight="1">
      <c r="B150" s="155"/>
      <c r="D150" s="156" t="s">
        <v>70</v>
      </c>
      <c r="E150" s="166" t="s">
        <v>266</v>
      </c>
      <c r="F150" s="166" t="s">
        <v>267</v>
      </c>
      <c r="I150" s="158"/>
      <c r="J150" s="167">
        <f>BK150</f>
        <v>0</v>
      </c>
      <c r="L150" s="155"/>
      <c r="M150" s="160"/>
      <c r="N150" s="161"/>
      <c r="O150" s="161"/>
      <c r="P150" s="162">
        <f>SUM(P151:P174)</f>
        <v>0</v>
      </c>
      <c r="Q150" s="161"/>
      <c r="R150" s="162">
        <f>SUM(R151:R174)</f>
        <v>3.1669999999999997E-2</v>
      </c>
      <c r="S150" s="161"/>
      <c r="T150" s="163">
        <f>SUM(T151:T174)</f>
        <v>0</v>
      </c>
      <c r="AR150" s="156" t="s">
        <v>79</v>
      </c>
      <c r="AT150" s="164" t="s">
        <v>70</v>
      </c>
      <c r="AU150" s="164" t="s">
        <v>76</v>
      </c>
      <c r="AY150" s="156" t="s">
        <v>123</v>
      </c>
      <c r="BK150" s="165">
        <f>SUM(BK151:BK174)</f>
        <v>0</v>
      </c>
    </row>
    <row r="151" spans="2:65" s="1" customFormat="1" ht="16.5" customHeight="1">
      <c r="B151" s="168"/>
      <c r="C151" s="169" t="s">
        <v>268</v>
      </c>
      <c r="D151" s="169" t="s">
        <v>126</v>
      </c>
      <c r="E151" s="170" t="s">
        <v>269</v>
      </c>
      <c r="F151" s="171" t="s">
        <v>270</v>
      </c>
      <c r="G151" s="172" t="s">
        <v>165</v>
      </c>
      <c r="H151" s="173">
        <v>6</v>
      </c>
      <c r="I151" s="174"/>
      <c r="J151" s="175">
        <f t="shared" ref="J151:J159" si="20">ROUND(I151*H151,2)</f>
        <v>0</v>
      </c>
      <c r="K151" s="171" t="s">
        <v>5</v>
      </c>
      <c r="L151" s="37"/>
      <c r="M151" s="176" t="s">
        <v>5</v>
      </c>
      <c r="N151" s="177" t="s">
        <v>42</v>
      </c>
      <c r="O151" s="38"/>
      <c r="P151" s="178">
        <f t="shared" ref="P151:P159" si="21">O151*H151</f>
        <v>0</v>
      </c>
      <c r="Q151" s="178">
        <v>3.0000000000000001E-5</v>
      </c>
      <c r="R151" s="178">
        <f t="shared" ref="R151:R159" si="22">Q151*H151</f>
        <v>1.8000000000000001E-4</v>
      </c>
      <c r="S151" s="178">
        <v>0</v>
      </c>
      <c r="T151" s="179">
        <f t="shared" ref="T151:T159" si="23">S151*H151</f>
        <v>0</v>
      </c>
      <c r="AR151" s="20" t="s">
        <v>130</v>
      </c>
      <c r="AT151" s="20" t="s">
        <v>126</v>
      </c>
      <c r="AU151" s="20" t="s">
        <v>79</v>
      </c>
      <c r="AY151" s="20" t="s">
        <v>123</v>
      </c>
      <c r="BE151" s="180">
        <f t="shared" ref="BE151:BE159" si="24">IF(N151="základní",J151,0)</f>
        <v>0</v>
      </c>
      <c r="BF151" s="180">
        <f t="shared" ref="BF151:BF159" si="25">IF(N151="snížená",J151,0)</f>
        <v>0</v>
      </c>
      <c r="BG151" s="180">
        <f t="shared" ref="BG151:BG159" si="26">IF(N151="zákl. přenesená",J151,0)</f>
        <v>0</v>
      </c>
      <c r="BH151" s="180">
        <f t="shared" ref="BH151:BH159" si="27">IF(N151="sníž. přenesená",J151,0)</f>
        <v>0</v>
      </c>
      <c r="BI151" s="180">
        <f t="shared" ref="BI151:BI159" si="28">IF(N151="nulová",J151,0)</f>
        <v>0</v>
      </c>
      <c r="BJ151" s="20" t="s">
        <v>76</v>
      </c>
      <c r="BK151" s="180">
        <f t="shared" ref="BK151:BK159" si="29">ROUND(I151*H151,2)</f>
        <v>0</v>
      </c>
      <c r="BL151" s="20" t="s">
        <v>130</v>
      </c>
      <c r="BM151" s="20" t="s">
        <v>408</v>
      </c>
    </row>
    <row r="152" spans="2:65" s="1" customFormat="1" ht="16.5" customHeight="1">
      <c r="B152" s="168"/>
      <c r="C152" s="169" t="s">
        <v>271</v>
      </c>
      <c r="D152" s="169" t="s">
        <v>126</v>
      </c>
      <c r="E152" s="170" t="s">
        <v>272</v>
      </c>
      <c r="F152" s="171" t="s">
        <v>273</v>
      </c>
      <c r="G152" s="172" t="s">
        <v>165</v>
      </c>
      <c r="H152" s="173">
        <v>14</v>
      </c>
      <c r="I152" s="174"/>
      <c r="J152" s="175">
        <f t="shared" si="20"/>
        <v>0</v>
      </c>
      <c r="K152" s="171" t="s">
        <v>5</v>
      </c>
      <c r="L152" s="37"/>
      <c r="M152" s="176" t="s">
        <v>5</v>
      </c>
      <c r="N152" s="177" t="s">
        <v>42</v>
      </c>
      <c r="O152" s="38"/>
      <c r="P152" s="178">
        <f t="shared" si="21"/>
        <v>0</v>
      </c>
      <c r="Q152" s="178">
        <v>3.0000000000000001E-5</v>
      </c>
      <c r="R152" s="178">
        <f t="shared" si="22"/>
        <v>4.2000000000000002E-4</v>
      </c>
      <c r="S152" s="178">
        <v>0</v>
      </c>
      <c r="T152" s="179">
        <f t="shared" si="23"/>
        <v>0</v>
      </c>
      <c r="AR152" s="20" t="s">
        <v>130</v>
      </c>
      <c r="AT152" s="20" t="s">
        <v>126</v>
      </c>
      <c r="AU152" s="20" t="s">
        <v>79</v>
      </c>
      <c r="AY152" s="20" t="s">
        <v>123</v>
      </c>
      <c r="BE152" s="180">
        <f t="shared" si="24"/>
        <v>0</v>
      </c>
      <c r="BF152" s="180">
        <f t="shared" si="25"/>
        <v>0</v>
      </c>
      <c r="BG152" s="180">
        <f t="shared" si="26"/>
        <v>0</v>
      </c>
      <c r="BH152" s="180">
        <f t="shared" si="27"/>
        <v>0</v>
      </c>
      <c r="BI152" s="180">
        <f t="shared" si="28"/>
        <v>0</v>
      </c>
      <c r="BJ152" s="20" t="s">
        <v>76</v>
      </c>
      <c r="BK152" s="180">
        <f t="shared" si="29"/>
        <v>0</v>
      </c>
      <c r="BL152" s="20" t="s">
        <v>130</v>
      </c>
      <c r="BM152" s="20" t="s">
        <v>409</v>
      </c>
    </row>
    <row r="153" spans="2:65" s="1" customFormat="1" ht="16.5" customHeight="1">
      <c r="B153" s="168"/>
      <c r="C153" s="169" t="s">
        <v>274</v>
      </c>
      <c r="D153" s="169" t="s">
        <v>126</v>
      </c>
      <c r="E153" s="170" t="s">
        <v>275</v>
      </c>
      <c r="F153" s="171" t="s">
        <v>276</v>
      </c>
      <c r="G153" s="172" t="s">
        <v>165</v>
      </c>
      <c r="H153" s="173">
        <v>2</v>
      </c>
      <c r="I153" s="174"/>
      <c r="J153" s="175">
        <f t="shared" si="20"/>
        <v>0</v>
      </c>
      <c r="K153" s="171" t="s">
        <v>5</v>
      </c>
      <c r="L153" s="37"/>
      <c r="M153" s="176" t="s">
        <v>5</v>
      </c>
      <c r="N153" s="177" t="s">
        <v>42</v>
      </c>
      <c r="O153" s="38"/>
      <c r="P153" s="178">
        <f t="shared" si="21"/>
        <v>0</v>
      </c>
      <c r="Q153" s="178">
        <v>8.0000000000000007E-5</v>
      </c>
      <c r="R153" s="178">
        <f t="shared" si="22"/>
        <v>1.6000000000000001E-4</v>
      </c>
      <c r="S153" s="178">
        <v>0</v>
      </c>
      <c r="T153" s="179">
        <f t="shared" si="23"/>
        <v>0</v>
      </c>
      <c r="AR153" s="20" t="s">
        <v>130</v>
      </c>
      <c r="AT153" s="20" t="s">
        <v>126</v>
      </c>
      <c r="AU153" s="20" t="s">
        <v>79</v>
      </c>
      <c r="AY153" s="20" t="s">
        <v>123</v>
      </c>
      <c r="BE153" s="180">
        <f t="shared" si="24"/>
        <v>0</v>
      </c>
      <c r="BF153" s="180">
        <f t="shared" si="25"/>
        <v>0</v>
      </c>
      <c r="BG153" s="180">
        <f t="shared" si="26"/>
        <v>0</v>
      </c>
      <c r="BH153" s="180">
        <f t="shared" si="27"/>
        <v>0</v>
      </c>
      <c r="BI153" s="180">
        <f t="shared" si="28"/>
        <v>0</v>
      </c>
      <c r="BJ153" s="20" t="s">
        <v>76</v>
      </c>
      <c r="BK153" s="180">
        <f t="shared" si="29"/>
        <v>0</v>
      </c>
      <c r="BL153" s="20" t="s">
        <v>130</v>
      </c>
      <c r="BM153" s="20" t="s">
        <v>410</v>
      </c>
    </row>
    <row r="154" spans="2:65" s="1" customFormat="1" ht="16.5" customHeight="1">
      <c r="B154" s="168"/>
      <c r="C154" s="169" t="s">
        <v>277</v>
      </c>
      <c r="D154" s="169" t="s">
        <v>126</v>
      </c>
      <c r="E154" s="170" t="s">
        <v>278</v>
      </c>
      <c r="F154" s="171" t="s">
        <v>279</v>
      </c>
      <c r="G154" s="172" t="s">
        <v>165</v>
      </c>
      <c r="H154" s="173">
        <v>6</v>
      </c>
      <c r="I154" s="174"/>
      <c r="J154" s="175">
        <f t="shared" si="20"/>
        <v>0</v>
      </c>
      <c r="K154" s="171" t="s">
        <v>5</v>
      </c>
      <c r="L154" s="37"/>
      <c r="M154" s="176" t="s">
        <v>5</v>
      </c>
      <c r="N154" s="177" t="s">
        <v>42</v>
      </c>
      <c r="O154" s="38"/>
      <c r="P154" s="178">
        <f t="shared" si="21"/>
        <v>0</v>
      </c>
      <c r="Q154" s="178">
        <v>1.4999999999999999E-4</v>
      </c>
      <c r="R154" s="178">
        <f t="shared" si="22"/>
        <v>8.9999999999999998E-4</v>
      </c>
      <c r="S154" s="178">
        <v>0</v>
      </c>
      <c r="T154" s="179">
        <f t="shared" si="23"/>
        <v>0</v>
      </c>
      <c r="AR154" s="20" t="s">
        <v>130</v>
      </c>
      <c r="AT154" s="20" t="s">
        <v>126</v>
      </c>
      <c r="AU154" s="20" t="s">
        <v>79</v>
      </c>
      <c r="AY154" s="20" t="s">
        <v>123</v>
      </c>
      <c r="BE154" s="180">
        <f t="shared" si="24"/>
        <v>0</v>
      </c>
      <c r="BF154" s="180">
        <f t="shared" si="25"/>
        <v>0</v>
      </c>
      <c r="BG154" s="180">
        <f t="shared" si="26"/>
        <v>0</v>
      </c>
      <c r="BH154" s="180">
        <f t="shared" si="27"/>
        <v>0</v>
      </c>
      <c r="BI154" s="180">
        <f t="shared" si="28"/>
        <v>0</v>
      </c>
      <c r="BJ154" s="20" t="s">
        <v>76</v>
      </c>
      <c r="BK154" s="180">
        <f t="shared" si="29"/>
        <v>0</v>
      </c>
      <c r="BL154" s="20" t="s">
        <v>130</v>
      </c>
      <c r="BM154" s="20" t="s">
        <v>411</v>
      </c>
    </row>
    <row r="155" spans="2:65" s="1" customFormat="1" ht="16.5" customHeight="1">
      <c r="B155" s="168"/>
      <c r="C155" s="169" t="s">
        <v>280</v>
      </c>
      <c r="D155" s="169" t="s">
        <v>126</v>
      </c>
      <c r="E155" s="170" t="s">
        <v>281</v>
      </c>
      <c r="F155" s="171" t="s">
        <v>282</v>
      </c>
      <c r="G155" s="172" t="s">
        <v>165</v>
      </c>
      <c r="H155" s="173">
        <v>14</v>
      </c>
      <c r="I155" s="174"/>
      <c r="J155" s="175">
        <f t="shared" si="20"/>
        <v>0</v>
      </c>
      <c r="K155" s="171" t="s">
        <v>5</v>
      </c>
      <c r="L155" s="37"/>
      <c r="M155" s="176" t="s">
        <v>5</v>
      </c>
      <c r="N155" s="177" t="s">
        <v>42</v>
      </c>
      <c r="O155" s="38"/>
      <c r="P155" s="178">
        <f t="shared" si="21"/>
        <v>0</v>
      </c>
      <c r="Q155" s="178">
        <v>2.2000000000000001E-4</v>
      </c>
      <c r="R155" s="178">
        <f t="shared" si="22"/>
        <v>3.0800000000000003E-3</v>
      </c>
      <c r="S155" s="178">
        <v>0</v>
      </c>
      <c r="T155" s="179">
        <f t="shared" si="23"/>
        <v>0</v>
      </c>
      <c r="AR155" s="20" t="s">
        <v>130</v>
      </c>
      <c r="AT155" s="20" t="s">
        <v>126</v>
      </c>
      <c r="AU155" s="20" t="s">
        <v>79</v>
      </c>
      <c r="AY155" s="20" t="s">
        <v>123</v>
      </c>
      <c r="BE155" s="180">
        <f t="shared" si="24"/>
        <v>0</v>
      </c>
      <c r="BF155" s="180">
        <f t="shared" si="25"/>
        <v>0</v>
      </c>
      <c r="BG155" s="180">
        <f t="shared" si="26"/>
        <v>0</v>
      </c>
      <c r="BH155" s="180">
        <f t="shared" si="27"/>
        <v>0</v>
      </c>
      <c r="BI155" s="180">
        <f t="shared" si="28"/>
        <v>0</v>
      </c>
      <c r="BJ155" s="20" t="s">
        <v>76</v>
      </c>
      <c r="BK155" s="180">
        <f t="shared" si="29"/>
        <v>0</v>
      </c>
      <c r="BL155" s="20" t="s">
        <v>130</v>
      </c>
      <c r="BM155" s="20" t="s">
        <v>412</v>
      </c>
    </row>
    <row r="156" spans="2:65" s="1" customFormat="1" ht="16.5" customHeight="1">
      <c r="B156" s="168"/>
      <c r="C156" s="169" t="s">
        <v>283</v>
      </c>
      <c r="D156" s="169" t="s">
        <v>126</v>
      </c>
      <c r="E156" s="170" t="s">
        <v>284</v>
      </c>
      <c r="F156" s="171" t="s">
        <v>285</v>
      </c>
      <c r="G156" s="172" t="s">
        <v>165</v>
      </c>
      <c r="H156" s="173">
        <v>2</v>
      </c>
      <c r="I156" s="174"/>
      <c r="J156" s="175">
        <f t="shared" si="20"/>
        <v>0</v>
      </c>
      <c r="K156" s="171" t="s">
        <v>5</v>
      </c>
      <c r="L156" s="37"/>
      <c r="M156" s="176" t="s">
        <v>5</v>
      </c>
      <c r="N156" s="177" t="s">
        <v>42</v>
      </c>
      <c r="O156" s="38"/>
      <c r="P156" s="178">
        <f t="shared" si="21"/>
        <v>0</v>
      </c>
      <c r="Q156" s="178">
        <v>2.3000000000000001E-4</v>
      </c>
      <c r="R156" s="178">
        <f t="shared" si="22"/>
        <v>4.6000000000000001E-4</v>
      </c>
      <c r="S156" s="178">
        <v>0</v>
      </c>
      <c r="T156" s="179">
        <f t="shared" si="23"/>
        <v>0</v>
      </c>
      <c r="AR156" s="20" t="s">
        <v>130</v>
      </c>
      <c r="AT156" s="20" t="s">
        <v>126</v>
      </c>
      <c r="AU156" s="20" t="s">
        <v>79</v>
      </c>
      <c r="AY156" s="20" t="s">
        <v>123</v>
      </c>
      <c r="BE156" s="180">
        <f t="shared" si="24"/>
        <v>0</v>
      </c>
      <c r="BF156" s="180">
        <f t="shared" si="25"/>
        <v>0</v>
      </c>
      <c r="BG156" s="180">
        <f t="shared" si="26"/>
        <v>0</v>
      </c>
      <c r="BH156" s="180">
        <f t="shared" si="27"/>
        <v>0</v>
      </c>
      <c r="BI156" s="180">
        <f t="shared" si="28"/>
        <v>0</v>
      </c>
      <c r="BJ156" s="20" t="s">
        <v>76</v>
      </c>
      <c r="BK156" s="180">
        <f t="shared" si="29"/>
        <v>0</v>
      </c>
      <c r="BL156" s="20" t="s">
        <v>130</v>
      </c>
      <c r="BM156" s="20" t="s">
        <v>413</v>
      </c>
    </row>
    <row r="157" spans="2:65" s="1" customFormat="1" ht="16.5" customHeight="1">
      <c r="B157" s="168"/>
      <c r="C157" s="181" t="s">
        <v>286</v>
      </c>
      <c r="D157" s="181" t="s">
        <v>131</v>
      </c>
      <c r="E157" s="182" t="s">
        <v>287</v>
      </c>
      <c r="F157" s="183" t="s">
        <v>288</v>
      </c>
      <c r="G157" s="184" t="s">
        <v>165</v>
      </c>
      <c r="H157" s="185">
        <v>2</v>
      </c>
      <c r="I157" s="186"/>
      <c r="J157" s="187">
        <f t="shared" si="20"/>
        <v>0</v>
      </c>
      <c r="K157" s="183" t="s">
        <v>5</v>
      </c>
      <c r="L157" s="188"/>
      <c r="M157" s="189" t="s">
        <v>5</v>
      </c>
      <c r="N157" s="190" t="s">
        <v>42</v>
      </c>
      <c r="O157" s="38"/>
      <c r="P157" s="178">
        <f t="shared" si="21"/>
        <v>0</v>
      </c>
      <c r="Q157" s="178">
        <v>7.3999999999999999E-4</v>
      </c>
      <c r="R157" s="178">
        <f t="shared" si="22"/>
        <v>1.48E-3</v>
      </c>
      <c r="S157" s="178">
        <v>0</v>
      </c>
      <c r="T157" s="179">
        <f t="shared" si="23"/>
        <v>0</v>
      </c>
      <c r="AR157" s="20" t="s">
        <v>134</v>
      </c>
      <c r="AT157" s="20" t="s">
        <v>131</v>
      </c>
      <c r="AU157" s="20" t="s">
        <v>79</v>
      </c>
      <c r="AY157" s="20" t="s">
        <v>123</v>
      </c>
      <c r="BE157" s="180">
        <f t="shared" si="24"/>
        <v>0</v>
      </c>
      <c r="BF157" s="180">
        <f t="shared" si="25"/>
        <v>0</v>
      </c>
      <c r="BG157" s="180">
        <f t="shared" si="26"/>
        <v>0</v>
      </c>
      <c r="BH157" s="180">
        <f t="shared" si="27"/>
        <v>0</v>
      </c>
      <c r="BI157" s="180">
        <f t="shared" si="28"/>
        <v>0</v>
      </c>
      <c r="BJ157" s="20" t="s">
        <v>76</v>
      </c>
      <c r="BK157" s="180">
        <f t="shared" si="29"/>
        <v>0</v>
      </c>
      <c r="BL157" s="20" t="s">
        <v>130</v>
      </c>
      <c r="BM157" s="20" t="s">
        <v>414</v>
      </c>
    </row>
    <row r="158" spans="2:65" s="1" customFormat="1" ht="16.5" customHeight="1">
      <c r="B158" s="168"/>
      <c r="C158" s="181" t="s">
        <v>289</v>
      </c>
      <c r="D158" s="181" t="s">
        <v>131</v>
      </c>
      <c r="E158" s="182" t="s">
        <v>290</v>
      </c>
      <c r="F158" s="183" t="s">
        <v>291</v>
      </c>
      <c r="G158" s="184" t="s">
        <v>165</v>
      </c>
      <c r="H158" s="185">
        <v>2</v>
      </c>
      <c r="I158" s="186"/>
      <c r="J158" s="187">
        <f t="shared" si="20"/>
        <v>0</v>
      </c>
      <c r="K158" s="183" t="s">
        <v>5</v>
      </c>
      <c r="L158" s="188"/>
      <c r="M158" s="189" t="s">
        <v>5</v>
      </c>
      <c r="N158" s="190" t="s">
        <v>42</v>
      </c>
      <c r="O158" s="38"/>
      <c r="P158" s="178">
        <f t="shared" si="21"/>
        <v>0</v>
      </c>
      <c r="Q158" s="178">
        <v>5.9000000000000003E-4</v>
      </c>
      <c r="R158" s="178">
        <f t="shared" si="22"/>
        <v>1.1800000000000001E-3</v>
      </c>
      <c r="S158" s="178">
        <v>0</v>
      </c>
      <c r="T158" s="179">
        <f t="shared" si="23"/>
        <v>0</v>
      </c>
      <c r="AR158" s="20" t="s">
        <v>134</v>
      </c>
      <c r="AT158" s="20" t="s">
        <v>131</v>
      </c>
      <c r="AU158" s="20" t="s">
        <v>79</v>
      </c>
      <c r="AY158" s="20" t="s">
        <v>123</v>
      </c>
      <c r="BE158" s="180">
        <f t="shared" si="24"/>
        <v>0</v>
      </c>
      <c r="BF158" s="180">
        <f t="shared" si="25"/>
        <v>0</v>
      </c>
      <c r="BG158" s="180">
        <f t="shared" si="26"/>
        <v>0</v>
      </c>
      <c r="BH158" s="180">
        <f t="shared" si="27"/>
        <v>0</v>
      </c>
      <c r="BI158" s="180">
        <f t="shared" si="28"/>
        <v>0</v>
      </c>
      <c r="BJ158" s="20" t="s">
        <v>76</v>
      </c>
      <c r="BK158" s="180">
        <f t="shared" si="29"/>
        <v>0</v>
      </c>
      <c r="BL158" s="20" t="s">
        <v>130</v>
      </c>
      <c r="BM158" s="20" t="s">
        <v>415</v>
      </c>
    </row>
    <row r="159" spans="2:65" s="1" customFormat="1" ht="25.5" customHeight="1">
      <c r="B159" s="168"/>
      <c r="C159" s="169" t="s">
        <v>292</v>
      </c>
      <c r="D159" s="169" t="s">
        <v>126</v>
      </c>
      <c r="E159" s="170" t="s">
        <v>293</v>
      </c>
      <c r="F159" s="171" t="s">
        <v>294</v>
      </c>
      <c r="G159" s="172" t="s">
        <v>165</v>
      </c>
      <c r="H159" s="173">
        <v>1</v>
      </c>
      <c r="I159" s="174"/>
      <c r="J159" s="175">
        <f t="shared" si="20"/>
        <v>0</v>
      </c>
      <c r="K159" s="171" t="s">
        <v>5</v>
      </c>
      <c r="L159" s="37"/>
      <c r="M159" s="176" t="s">
        <v>5</v>
      </c>
      <c r="N159" s="177" t="s">
        <v>42</v>
      </c>
      <c r="O159" s="38"/>
      <c r="P159" s="178">
        <f t="shared" si="21"/>
        <v>0</v>
      </c>
      <c r="Q159" s="178">
        <v>6.4000000000000005E-4</v>
      </c>
      <c r="R159" s="178">
        <f t="shared" si="22"/>
        <v>6.4000000000000005E-4</v>
      </c>
      <c r="S159" s="178">
        <v>0</v>
      </c>
      <c r="T159" s="179">
        <f t="shared" si="23"/>
        <v>0</v>
      </c>
      <c r="AR159" s="20" t="s">
        <v>130</v>
      </c>
      <c r="AT159" s="20" t="s">
        <v>126</v>
      </c>
      <c r="AU159" s="20" t="s">
        <v>79</v>
      </c>
      <c r="AY159" s="20" t="s">
        <v>123</v>
      </c>
      <c r="BE159" s="180">
        <f t="shared" si="24"/>
        <v>0</v>
      </c>
      <c r="BF159" s="180">
        <f t="shared" si="25"/>
        <v>0</v>
      </c>
      <c r="BG159" s="180">
        <f t="shared" si="26"/>
        <v>0</v>
      </c>
      <c r="BH159" s="180">
        <f t="shared" si="27"/>
        <v>0</v>
      </c>
      <c r="BI159" s="180">
        <f t="shared" si="28"/>
        <v>0</v>
      </c>
      <c r="BJ159" s="20" t="s">
        <v>76</v>
      </c>
      <c r="BK159" s="180">
        <f t="shared" si="29"/>
        <v>0</v>
      </c>
      <c r="BL159" s="20" t="s">
        <v>130</v>
      </c>
      <c r="BM159" s="20" t="s">
        <v>416</v>
      </c>
    </row>
    <row r="160" spans="2:65" s="1" customFormat="1" ht="27">
      <c r="B160" s="37"/>
      <c r="D160" s="191" t="s">
        <v>145</v>
      </c>
      <c r="F160" s="192" t="s">
        <v>417</v>
      </c>
      <c r="I160" s="193"/>
      <c r="L160" s="37"/>
      <c r="M160" s="194"/>
      <c r="N160" s="38"/>
      <c r="O160" s="38"/>
      <c r="P160" s="38"/>
      <c r="Q160" s="38"/>
      <c r="R160" s="38"/>
      <c r="S160" s="38"/>
      <c r="T160" s="66"/>
      <c r="AT160" s="20" t="s">
        <v>145</v>
      </c>
      <c r="AU160" s="20" t="s">
        <v>79</v>
      </c>
    </row>
    <row r="161" spans="2:65" s="1" customFormat="1" ht="16.5" customHeight="1">
      <c r="B161" s="168"/>
      <c r="C161" s="169" t="s">
        <v>295</v>
      </c>
      <c r="D161" s="169" t="s">
        <v>126</v>
      </c>
      <c r="E161" s="170" t="s">
        <v>296</v>
      </c>
      <c r="F161" s="171" t="s">
        <v>297</v>
      </c>
      <c r="G161" s="172" t="s">
        <v>165</v>
      </c>
      <c r="H161" s="173">
        <v>1</v>
      </c>
      <c r="I161" s="174"/>
      <c r="J161" s="175">
        <f>ROUND(I161*H161,2)</f>
        <v>0</v>
      </c>
      <c r="K161" s="171" t="s">
        <v>5</v>
      </c>
      <c r="L161" s="37"/>
      <c r="M161" s="176" t="s">
        <v>5</v>
      </c>
      <c r="N161" s="177" t="s">
        <v>42</v>
      </c>
      <c r="O161" s="38"/>
      <c r="P161" s="178">
        <f>O161*H161</f>
        <v>0</v>
      </c>
      <c r="Q161" s="178">
        <v>6.4000000000000005E-4</v>
      </c>
      <c r="R161" s="178">
        <f>Q161*H161</f>
        <v>6.4000000000000005E-4</v>
      </c>
      <c r="S161" s="178">
        <v>0</v>
      </c>
      <c r="T161" s="179">
        <f>S161*H161</f>
        <v>0</v>
      </c>
      <c r="AR161" s="20" t="s">
        <v>130</v>
      </c>
      <c r="AT161" s="20" t="s">
        <v>126</v>
      </c>
      <c r="AU161" s="20" t="s">
        <v>79</v>
      </c>
      <c r="AY161" s="20" t="s">
        <v>123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20" t="s">
        <v>76</v>
      </c>
      <c r="BK161" s="180">
        <f>ROUND(I161*H161,2)</f>
        <v>0</v>
      </c>
      <c r="BL161" s="20" t="s">
        <v>130</v>
      </c>
      <c r="BM161" s="20" t="s">
        <v>418</v>
      </c>
    </row>
    <row r="162" spans="2:65" s="1" customFormat="1" ht="27">
      <c r="B162" s="37"/>
      <c r="D162" s="191" t="s">
        <v>145</v>
      </c>
      <c r="F162" s="192" t="s">
        <v>417</v>
      </c>
      <c r="I162" s="193"/>
      <c r="L162" s="37"/>
      <c r="M162" s="194"/>
      <c r="N162" s="38"/>
      <c r="O162" s="38"/>
      <c r="P162" s="38"/>
      <c r="Q162" s="38"/>
      <c r="R162" s="38"/>
      <c r="S162" s="38"/>
      <c r="T162" s="66"/>
      <c r="AT162" s="20" t="s">
        <v>145</v>
      </c>
      <c r="AU162" s="20" t="s">
        <v>79</v>
      </c>
    </row>
    <row r="163" spans="2:65" s="1" customFormat="1" ht="16.5" customHeight="1">
      <c r="B163" s="168"/>
      <c r="C163" s="169" t="s">
        <v>298</v>
      </c>
      <c r="D163" s="169" t="s">
        <v>126</v>
      </c>
      <c r="E163" s="170" t="s">
        <v>299</v>
      </c>
      <c r="F163" s="171" t="s">
        <v>300</v>
      </c>
      <c r="G163" s="172" t="s">
        <v>165</v>
      </c>
      <c r="H163" s="173">
        <v>1</v>
      </c>
      <c r="I163" s="174"/>
      <c r="J163" s="175">
        <f t="shared" ref="J163:J174" si="30">ROUND(I163*H163,2)</f>
        <v>0</v>
      </c>
      <c r="K163" s="171" t="s">
        <v>5</v>
      </c>
      <c r="L163" s="37"/>
      <c r="M163" s="176" t="s">
        <v>5</v>
      </c>
      <c r="N163" s="177" t="s">
        <v>42</v>
      </c>
      <c r="O163" s="38"/>
      <c r="P163" s="178">
        <f t="shared" ref="P163:P174" si="31">O163*H163</f>
        <v>0</v>
      </c>
      <c r="Q163" s="178">
        <v>6.4000000000000005E-4</v>
      </c>
      <c r="R163" s="178">
        <f t="shared" ref="R163:R174" si="32">Q163*H163</f>
        <v>6.4000000000000005E-4</v>
      </c>
      <c r="S163" s="178">
        <v>0</v>
      </c>
      <c r="T163" s="179">
        <f t="shared" ref="T163:T174" si="33">S163*H163</f>
        <v>0</v>
      </c>
      <c r="AR163" s="20" t="s">
        <v>130</v>
      </c>
      <c r="AT163" s="20" t="s">
        <v>126</v>
      </c>
      <c r="AU163" s="20" t="s">
        <v>79</v>
      </c>
      <c r="AY163" s="20" t="s">
        <v>123</v>
      </c>
      <c r="BE163" s="180">
        <f t="shared" ref="BE163:BE174" si="34">IF(N163="základní",J163,0)</f>
        <v>0</v>
      </c>
      <c r="BF163" s="180">
        <f t="shared" ref="BF163:BF174" si="35">IF(N163="snížená",J163,0)</f>
        <v>0</v>
      </c>
      <c r="BG163" s="180">
        <f t="shared" ref="BG163:BG174" si="36">IF(N163="zákl. přenesená",J163,0)</f>
        <v>0</v>
      </c>
      <c r="BH163" s="180">
        <f t="shared" ref="BH163:BH174" si="37">IF(N163="sníž. přenesená",J163,0)</f>
        <v>0</v>
      </c>
      <c r="BI163" s="180">
        <f t="shared" ref="BI163:BI174" si="38">IF(N163="nulová",J163,0)</f>
        <v>0</v>
      </c>
      <c r="BJ163" s="20" t="s">
        <v>76</v>
      </c>
      <c r="BK163" s="180">
        <f t="shared" ref="BK163:BK174" si="39">ROUND(I163*H163,2)</f>
        <v>0</v>
      </c>
      <c r="BL163" s="20" t="s">
        <v>130</v>
      </c>
      <c r="BM163" s="20" t="s">
        <v>419</v>
      </c>
    </row>
    <row r="164" spans="2:65" s="1" customFormat="1" ht="16.5" customHeight="1">
      <c r="B164" s="168"/>
      <c r="C164" s="169" t="s">
        <v>301</v>
      </c>
      <c r="D164" s="169" t="s">
        <v>126</v>
      </c>
      <c r="E164" s="170" t="s">
        <v>302</v>
      </c>
      <c r="F164" s="171" t="s">
        <v>303</v>
      </c>
      <c r="G164" s="172" t="s">
        <v>165</v>
      </c>
      <c r="H164" s="173">
        <v>6</v>
      </c>
      <c r="I164" s="174"/>
      <c r="J164" s="175">
        <f t="shared" si="30"/>
        <v>0</v>
      </c>
      <c r="K164" s="171" t="s">
        <v>5</v>
      </c>
      <c r="L164" s="37"/>
      <c r="M164" s="176" t="s">
        <v>5</v>
      </c>
      <c r="N164" s="177" t="s">
        <v>42</v>
      </c>
      <c r="O164" s="38"/>
      <c r="P164" s="178">
        <f t="shared" si="31"/>
        <v>0</v>
      </c>
      <c r="Q164" s="178">
        <v>2.3000000000000001E-4</v>
      </c>
      <c r="R164" s="178">
        <f t="shared" si="32"/>
        <v>1.3800000000000002E-3</v>
      </c>
      <c r="S164" s="178">
        <v>0</v>
      </c>
      <c r="T164" s="179">
        <f t="shared" si="33"/>
        <v>0</v>
      </c>
      <c r="AR164" s="20" t="s">
        <v>130</v>
      </c>
      <c r="AT164" s="20" t="s">
        <v>126</v>
      </c>
      <c r="AU164" s="20" t="s">
        <v>79</v>
      </c>
      <c r="AY164" s="20" t="s">
        <v>123</v>
      </c>
      <c r="BE164" s="180">
        <f t="shared" si="34"/>
        <v>0</v>
      </c>
      <c r="BF164" s="180">
        <f t="shared" si="35"/>
        <v>0</v>
      </c>
      <c r="BG164" s="180">
        <f t="shared" si="36"/>
        <v>0</v>
      </c>
      <c r="BH164" s="180">
        <f t="shared" si="37"/>
        <v>0</v>
      </c>
      <c r="BI164" s="180">
        <f t="shared" si="38"/>
        <v>0</v>
      </c>
      <c r="BJ164" s="20" t="s">
        <v>76</v>
      </c>
      <c r="BK164" s="180">
        <f t="shared" si="39"/>
        <v>0</v>
      </c>
      <c r="BL164" s="20" t="s">
        <v>130</v>
      </c>
      <c r="BM164" s="20" t="s">
        <v>17</v>
      </c>
    </row>
    <row r="165" spans="2:65" s="1" customFormat="1" ht="16.5" customHeight="1">
      <c r="B165" s="168"/>
      <c r="C165" s="169" t="s">
        <v>304</v>
      </c>
      <c r="D165" s="169" t="s">
        <v>126</v>
      </c>
      <c r="E165" s="170" t="s">
        <v>305</v>
      </c>
      <c r="F165" s="171" t="s">
        <v>306</v>
      </c>
      <c r="G165" s="172" t="s">
        <v>165</v>
      </c>
      <c r="H165" s="173">
        <v>2</v>
      </c>
      <c r="I165" s="174"/>
      <c r="J165" s="175">
        <f t="shared" si="30"/>
        <v>0</v>
      </c>
      <c r="K165" s="171" t="s">
        <v>5</v>
      </c>
      <c r="L165" s="37"/>
      <c r="M165" s="176" t="s">
        <v>5</v>
      </c>
      <c r="N165" s="177" t="s">
        <v>42</v>
      </c>
      <c r="O165" s="38"/>
      <c r="P165" s="178">
        <f t="shared" si="31"/>
        <v>0</v>
      </c>
      <c r="Q165" s="178">
        <v>3.8000000000000002E-4</v>
      </c>
      <c r="R165" s="178">
        <f t="shared" si="32"/>
        <v>7.6000000000000004E-4</v>
      </c>
      <c r="S165" s="178">
        <v>0</v>
      </c>
      <c r="T165" s="179">
        <f t="shared" si="33"/>
        <v>0</v>
      </c>
      <c r="AR165" s="20" t="s">
        <v>130</v>
      </c>
      <c r="AT165" s="20" t="s">
        <v>126</v>
      </c>
      <c r="AU165" s="20" t="s">
        <v>79</v>
      </c>
      <c r="AY165" s="20" t="s">
        <v>123</v>
      </c>
      <c r="BE165" s="180">
        <f t="shared" si="34"/>
        <v>0</v>
      </c>
      <c r="BF165" s="180">
        <f t="shared" si="35"/>
        <v>0</v>
      </c>
      <c r="BG165" s="180">
        <f t="shared" si="36"/>
        <v>0</v>
      </c>
      <c r="BH165" s="180">
        <f t="shared" si="37"/>
        <v>0</v>
      </c>
      <c r="BI165" s="180">
        <f t="shared" si="38"/>
        <v>0</v>
      </c>
      <c r="BJ165" s="20" t="s">
        <v>76</v>
      </c>
      <c r="BK165" s="180">
        <f t="shared" si="39"/>
        <v>0</v>
      </c>
      <c r="BL165" s="20" t="s">
        <v>130</v>
      </c>
      <c r="BM165" s="20" t="s">
        <v>420</v>
      </c>
    </row>
    <row r="166" spans="2:65" s="1" customFormat="1" ht="16.5" customHeight="1">
      <c r="B166" s="168"/>
      <c r="C166" s="169" t="s">
        <v>307</v>
      </c>
      <c r="D166" s="169" t="s">
        <v>126</v>
      </c>
      <c r="E166" s="170" t="s">
        <v>308</v>
      </c>
      <c r="F166" s="171" t="s">
        <v>309</v>
      </c>
      <c r="G166" s="172" t="s">
        <v>165</v>
      </c>
      <c r="H166" s="173">
        <v>14</v>
      </c>
      <c r="I166" s="174"/>
      <c r="J166" s="175">
        <f t="shared" si="30"/>
        <v>0</v>
      </c>
      <c r="K166" s="171" t="s">
        <v>5</v>
      </c>
      <c r="L166" s="37"/>
      <c r="M166" s="176" t="s">
        <v>5</v>
      </c>
      <c r="N166" s="177" t="s">
        <v>42</v>
      </c>
      <c r="O166" s="38"/>
      <c r="P166" s="178">
        <f t="shared" si="31"/>
        <v>0</v>
      </c>
      <c r="Q166" s="178">
        <v>2.2000000000000001E-4</v>
      </c>
      <c r="R166" s="178">
        <f t="shared" si="32"/>
        <v>3.0800000000000003E-3</v>
      </c>
      <c r="S166" s="178">
        <v>0</v>
      </c>
      <c r="T166" s="179">
        <f t="shared" si="33"/>
        <v>0</v>
      </c>
      <c r="AR166" s="20" t="s">
        <v>130</v>
      </c>
      <c r="AT166" s="20" t="s">
        <v>126</v>
      </c>
      <c r="AU166" s="20" t="s">
        <v>79</v>
      </c>
      <c r="AY166" s="20" t="s">
        <v>123</v>
      </c>
      <c r="BE166" s="180">
        <f t="shared" si="34"/>
        <v>0</v>
      </c>
      <c r="BF166" s="180">
        <f t="shared" si="35"/>
        <v>0</v>
      </c>
      <c r="BG166" s="180">
        <f t="shared" si="36"/>
        <v>0</v>
      </c>
      <c r="BH166" s="180">
        <f t="shared" si="37"/>
        <v>0</v>
      </c>
      <c r="BI166" s="180">
        <f t="shared" si="38"/>
        <v>0</v>
      </c>
      <c r="BJ166" s="20" t="s">
        <v>76</v>
      </c>
      <c r="BK166" s="180">
        <f t="shared" si="39"/>
        <v>0</v>
      </c>
      <c r="BL166" s="20" t="s">
        <v>130</v>
      </c>
      <c r="BM166" s="20" t="s">
        <v>421</v>
      </c>
    </row>
    <row r="167" spans="2:65" s="1" customFormat="1" ht="16.5" customHeight="1">
      <c r="B167" s="168"/>
      <c r="C167" s="169" t="s">
        <v>310</v>
      </c>
      <c r="D167" s="169" t="s">
        <v>126</v>
      </c>
      <c r="E167" s="170" t="s">
        <v>311</v>
      </c>
      <c r="F167" s="171" t="s">
        <v>312</v>
      </c>
      <c r="G167" s="172" t="s">
        <v>165</v>
      </c>
      <c r="H167" s="173">
        <v>2</v>
      </c>
      <c r="I167" s="174"/>
      <c r="J167" s="175">
        <f t="shared" si="30"/>
        <v>0</v>
      </c>
      <c r="K167" s="171" t="s">
        <v>5</v>
      </c>
      <c r="L167" s="37"/>
      <c r="M167" s="176" t="s">
        <v>5</v>
      </c>
      <c r="N167" s="177" t="s">
        <v>42</v>
      </c>
      <c r="O167" s="38"/>
      <c r="P167" s="178">
        <f t="shared" si="31"/>
        <v>0</v>
      </c>
      <c r="Q167" s="178">
        <v>5.6999999999999998E-4</v>
      </c>
      <c r="R167" s="178">
        <f t="shared" si="32"/>
        <v>1.14E-3</v>
      </c>
      <c r="S167" s="178">
        <v>0</v>
      </c>
      <c r="T167" s="179">
        <f t="shared" si="33"/>
        <v>0</v>
      </c>
      <c r="AR167" s="20" t="s">
        <v>130</v>
      </c>
      <c r="AT167" s="20" t="s">
        <v>126</v>
      </c>
      <c r="AU167" s="20" t="s">
        <v>79</v>
      </c>
      <c r="AY167" s="20" t="s">
        <v>123</v>
      </c>
      <c r="BE167" s="180">
        <f t="shared" si="34"/>
        <v>0</v>
      </c>
      <c r="BF167" s="180">
        <f t="shared" si="35"/>
        <v>0</v>
      </c>
      <c r="BG167" s="180">
        <f t="shared" si="36"/>
        <v>0</v>
      </c>
      <c r="BH167" s="180">
        <f t="shared" si="37"/>
        <v>0</v>
      </c>
      <c r="BI167" s="180">
        <f t="shared" si="38"/>
        <v>0</v>
      </c>
      <c r="BJ167" s="20" t="s">
        <v>76</v>
      </c>
      <c r="BK167" s="180">
        <f t="shared" si="39"/>
        <v>0</v>
      </c>
      <c r="BL167" s="20" t="s">
        <v>130</v>
      </c>
      <c r="BM167" s="20" t="s">
        <v>422</v>
      </c>
    </row>
    <row r="168" spans="2:65" s="1" customFormat="1" ht="16.5" customHeight="1">
      <c r="B168" s="168"/>
      <c r="C168" s="169" t="s">
        <v>313</v>
      </c>
      <c r="D168" s="169" t="s">
        <v>126</v>
      </c>
      <c r="E168" s="170" t="s">
        <v>314</v>
      </c>
      <c r="F168" s="171" t="s">
        <v>315</v>
      </c>
      <c r="G168" s="172" t="s">
        <v>165</v>
      </c>
      <c r="H168" s="173">
        <v>2</v>
      </c>
      <c r="I168" s="174"/>
      <c r="J168" s="175">
        <f t="shared" si="30"/>
        <v>0</v>
      </c>
      <c r="K168" s="171" t="s">
        <v>5</v>
      </c>
      <c r="L168" s="37"/>
      <c r="M168" s="176" t="s">
        <v>5</v>
      </c>
      <c r="N168" s="177" t="s">
        <v>42</v>
      </c>
      <c r="O168" s="38"/>
      <c r="P168" s="178">
        <f t="shared" si="31"/>
        <v>0</v>
      </c>
      <c r="Q168" s="178">
        <v>1.24E-3</v>
      </c>
      <c r="R168" s="178">
        <f t="shared" si="32"/>
        <v>2.48E-3</v>
      </c>
      <c r="S168" s="178">
        <v>0</v>
      </c>
      <c r="T168" s="179">
        <f t="shared" si="33"/>
        <v>0</v>
      </c>
      <c r="AR168" s="20" t="s">
        <v>130</v>
      </c>
      <c r="AT168" s="20" t="s">
        <v>126</v>
      </c>
      <c r="AU168" s="20" t="s">
        <v>79</v>
      </c>
      <c r="AY168" s="20" t="s">
        <v>123</v>
      </c>
      <c r="BE168" s="180">
        <f t="shared" si="34"/>
        <v>0</v>
      </c>
      <c r="BF168" s="180">
        <f t="shared" si="35"/>
        <v>0</v>
      </c>
      <c r="BG168" s="180">
        <f t="shared" si="36"/>
        <v>0</v>
      </c>
      <c r="BH168" s="180">
        <f t="shared" si="37"/>
        <v>0</v>
      </c>
      <c r="BI168" s="180">
        <f t="shared" si="38"/>
        <v>0</v>
      </c>
      <c r="BJ168" s="20" t="s">
        <v>76</v>
      </c>
      <c r="BK168" s="180">
        <f t="shared" si="39"/>
        <v>0</v>
      </c>
      <c r="BL168" s="20" t="s">
        <v>130</v>
      </c>
      <c r="BM168" s="20" t="s">
        <v>423</v>
      </c>
    </row>
    <row r="169" spans="2:65" s="1" customFormat="1" ht="16.5" customHeight="1">
      <c r="B169" s="168"/>
      <c r="C169" s="169" t="s">
        <v>316</v>
      </c>
      <c r="D169" s="169" t="s">
        <v>126</v>
      </c>
      <c r="E169" s="170" t="s">
        <v>317</v>
      </c>
      <c r="F169" s="171" t="s">
        <v>318</v>
      </c>
      <c r="G169" s="172" t="s">
        <v>165</v>
      </c>
      <c r="H169" s="173">
        <v>6</v>
      </c>
      <c r="I169" s="174"/>
      <c r="J169" s="175">
        <f t="shared" si="30"/>
        <v>0</v>
      </c>
      <c r="K169" s="171" t="s">
        <v>5</v>
      </c>
      <c r="L169" s="37"/>
      <c r="M169" s="176" t="s">
        <v>5</v>
      </c>
      <c r="N169" s="177" t="s">
        <v>42</v>
      </c>
      <c r="O169" s="38"/>
      <c r="P169" s="178">
        <f t="shared" si="31"/>
        <v>0</v>
      </c>
      <c r="Q169" s="178">
        <v>5.0000000000000001E-4</v>
      </c>
      <c r="R169" s="178">
        <f t="shared" si="32"/>
        <v>3.0000000000000001E-3</v>
      </c>
      <c r="S169" s="178">
        <v>0</v>
      </c>
      <c r="T169" s="179">
        <f t="shared" si="33"/>
        <v>0</v>
      </c>
      <c r="AR169" s="20" t="s">
        <v>130</v>
      </c>
      <c r="AT169" s="20" t="s">
        <v>126</v>
      </c>
      <c r="AU169" s="20" t="s">
        <v>79</v>
      </c>
      <c r="AY169" s="20" t="s">
        <v>123</v>
      </c>
      <c r="BE169" s="180">
        <f t="shared" si="34"/>
        <v>0</v>
      </c>
      <c r="BF169" s="180">
        <f t="shared" si="35"/>
        <v>0</v>
      </c>
      <c r="BG169" s="180">
        <f t="shared" si="36"/>
        <v>0</v>
      </c>
      <c r="BH169" s="180">
        <f t="shared" si="37"/>
        <v>0</v>
      </c>
      <c r="BI169" s="180">
        <f t="shared" si="38"/>
        <v>0</v>
      </c>
      <c r="BJ169" s="20" t="s">
        <v>76</v>
      </c>
      <c r="BK169" s="180">
        <f t="shared" si="39"/>
        <v>0</v>
      </c>
      <c r="BL169" s="20" t="s">
        <v>130</v>
      </c>
      <c r="BM169" s="20" t="s">
        <v>424</v>
      </c>
    </row>
    <row r="170" spans="2:65" s="1" customFormat="1" ht="16.5" customHeight="1">
      <c r="B170" s="168"/>
      <c r="C170" s="169" t="s">
        <v>319</v>
      </c>
      <c r="D170" s="169" t="s">
        <v>126</v>
      </c>
      <c r="E170" s="170" t="s">
        <v>320</v>
      </c>
      <c r="F170" s="171" t="s">
        <v>321</v>
      </c>
      <c r="G170" s="172" t="s">
        <v>165</v>
      </c>
      <c r="H170" s="173">
        <v>8</v>
      </c>
      <c r="I170" s="174"/>
      <c r="J170" s="175">
        <f t="shared" si="30"/>
        <v>0</v>
      </c>
      <c r="K170" s="171" t="s">
        <v>5</v>
      </c>
      <c r="L170" s="37"/>
      <c r="M170" s="176" t="s">
        <v>5</v>
      </c>
      <c r="N170" s="177" t="s">
        <v>42</v>
      </c>
      <c r="O170" s="38"/>
      <c r="P170" s="178">
        <f t="shared" si="31"/>
        <v>0</v>
      </c>
      <c r="Q170" s="178">
        <v>6.9999999999999999E-4</v>
      </c>
      <c r="R170" s="178">
        <f t="shared" si="32"/>
        <v>5.5999999999999999E-3</v>
      </c>
      <c r="S170" s="178">
        <v>0</v>
      </c>
      <c r="T170" s="179">
        <f t="shared" si="33"/>
        <v>0</v>
      </c>
      <c r="AR170" s="20" t="s">
        <v>130</v>
      </c>
      <c r="AT170" s="20" t="s">
        <v>126</v>
      </c>
      <c r="AU170" s="20" t="s">
        <v>79</v>
      </c>
      <c r="AY170" s="20" t="s">
        <v>123</v>
      </c>
      <c r="BE170" s="180">
        <f t="shared" si="34"/>
        <v>0</v>
      </c>
      <c r="BF170" s="180">
        <f t="shared" si="35"/>
        <v>0</v>
      </c>
      <c r="BG170" s="180">
        <f t="shared" si="36"/>
        <v>0</v>
      </c>
      <c r="BH170" s="180">
        <f t="shared" si="37"/>
        <v>0</v>
      </c>
      <c r="BI170" s="180">
        <f t="shared" si="38"/>
        <v>0</v>
      </c>
      <c r="BJ170" s="20" t="s">
        <v>76</v>
      </c>
      <c r="BK170" s="180">
        <f t="shared" si="39"/>
        <v>0</v>
      </c>
      <c r="BL170" s="20" t="s">
        <v>130</v>
      </c>
      <c r="BM170" s="20" t="s">
        <v>425</v>
      </c>
    </row>
    <row r="171" spans="2:65" s="1" customFormat="1" ht="16.5" customHeight="1">
      <c r="B171" s="168"/>
      <c r="C171" s="169" t="s">
        <v>322</v>
      </c>
      <c r="D171" s="169" t="s">
        <v>126</v>
      </c>
      <c r="E171" s="170" t="s">
        <v>323</v>
      </c>
      <c r="F171" s="171" t="s">
        <v>324</v>
      </c>
      <c r="G171" s="172" t="s">
        <v>165</v>
      </c>
      <c r="H171" s="173">
        <v>2</v>
      </c>
      <c r="I171" s="174"/>
      <c r="J171" s="175">
        <f t="shared" si="30"/>
        <v>0</v>
      </c>
      <c r="K171" s="171" t="s">
        <v>5</v>
      </c>
      <c r="L171" s="37"/>
      <c r="M171" s="176" t="s">
        <v>5</v>
      </c>
      <c r="N171" s="177" t="s">
        <v>42</v>
      </c>
      <c r="O171" s="38"/>
      <c r="P171" s="178">
        <f t="shared" si="31"/>
        <v>0</v>
      </c>
      <c r="Q171" s="178">
        <v>2.0000000000000002E-5</v>
      </c>
      <c r="R171" s="178">
        <f t="shared" si="32"/>
        <v>4.0000000000000003E-5</v>
      </c>
      <c r="S171" s="178">
        <v>0</v>
      </c>
      <c r="T171" s="179">
        <f t="shared" si="33"/>
        <v>0</v>
      </c>
      <c r="AR171" s="20" t="s">
        <v>130</v>
      </c>
      <c r="AT171" s="20" t="s">
        <v>126</v>
      </c>
      <c r="AU171" s="20" t="s">
        <v>79</v>
      </c>
      <c r="AY171" s="20" t="s">
        <v>123</v>
      </c>
      <c r="BE171" s="180">
        <f t="shared" si="34"/>
        <v>0</v>
      </c>
      <c r="BF171" s="180">
        <f t="shared" si="35"/>
        <v>0</v>
      </c>
      <c r="BG171" s="180">
        <f t="shared" si="36"/>
        <v>0</v>
      </c>
      <c r="BH171" s="180">
        <f t="shared" si="37"/>
        <v>0</v>
      </c>
      <c r="BI171" s="180">
        <f t="shared" si="38"/>
        <v>0</v>
      </c>
      <c r="BJ171" s="20" t="s">
        <v>76</v>
      </c>
      <c r="BK171" s="180">
        <f t="shared" si="39"/>
        <v>0</v>
      </c>
      <c r="BL171" s="20" t="s">
        <v>130</v>
      </c>
      <c r="BM171" s="20" t="s">
        <v>426</v>
      </c>
    </row>
    <row r="172" spans="2:65" s="1" customFormat="1" ht="16.5" customHeight="1">
      <c r="B172" s="168"/>
      <c r="C172" s="169" t="s">
        <v>325</v>
      </c>
      <c r="D172" s="169" t="s">
        <v>126</v>
      </c>
      <c r="E172" s="170" t="s">
        <v>326</v>
      </c>
      <c r="F172" s="171" t="s">
        <v>327</v>
      </c>
      <c r="G172" s="172" t="s">
        <v>165</v>
      </c>
      <c r="H172" s="173">
        <v>4</v>
      </c>
      <c r="I172" s="174"/>
      <c r="J172" s="175">
        <f t="shared" si="30"/>
        <v>0</v>
      </c>
      <c r="K172" s="171" t="s">
        <v>5</v>
      </c>
      <c r="L172" s="37"/>
      <c r="M172" s="176" t="s">
        <v>5</v>
      </c>
      <c r="N172" s="177" t="s">
        <v>42</v>
      </c>
      <c r="O172" s="38"/>
      <c r="P172" s="178">
        <f t="shared" si="31"/>
        <v>0</v>
      </c>
      <c r="Q172" s="178">
        <v>2.0000000000000002E-5</v>
      </c>
      <c r="R172" s="178">
        <f t="shared" si="32"/>
        <v>8.0000000000000007E-5</v>
      </c>
      <c r="S172" s="178">
        <v>0</v>
      </c>
      <c r="T172" s="179">
        <f t="shared" si="33"/>
        <v>0</v>
      </c>
      <c r="AR172" s="20" t="s">
        <v>130</v>
      </c>
      <c r="AT172" s="20" t="s">
        <v>126</v>
      </c>
      <c r="AU172" s="20" t="s">
        <v>79</v>
      </c>
      <c r="AY172" s="20" t="s">
        <v>123</v>
      </c>
      <c r="BE172" s="180">
        <f t="shared" si="34"/>
        <v>0</v>
      </c>
      <c r="BF172" s="180">
        <f t="shared" si="35"/>
        <v>0</v>
      </c>
      <c r="BG172" s="180">
        <f t="shared" si="36"/>
        <v>0</v>
      </c>
      <c r="BH172" s="180">
        <f t="shared" si="37"/>
        <v>0</v>
      </c>
      <c r="BI172" s="180">
        <f t="shared" si="38"/>
        <v>0</v>
      </c>
      <c r="BJ172" s="20" t="s">
        <v>76</v>
      </c>
      <c r="BK172" s="180">
        <f t="shared" si="39"/>
        <v>0</v>
      </c>
      <c r="BL172" s="20" t="s">
        <v>130</v>
      </c>
      <c r="BM172" s="20" t="s">
        <v>427</v>
      </c>
    </row>
    <row r="173" spans="2:65" s="1" customFormat="1" ht="25.5" customHeight="1">
      <c r="B173" s="168"/>
      <c r="C173" s="169" t="s">
        <v>328</v>
      </c>
      <c r="D173" s="169" t="s">
        <v>126</v>
      </c>
      <c r="E173" s="170" t="s">
        <v>329</v>
      </c>
      <c r="F173" s="171" t="s">
        <v>330</v>
      </c>
      <c r="G173" s="172" t="s">
        <v>165</v>
      </c>
      <c r="H173" s="173">
        <v>4</v>
      </c>
      <c r="I173" s="174"/>
      <c r="J173" s="175">
        <f t="shared" si="30"/>
        <v>0</v>
      </c>
      <c r="K173" s="171" t="s">
        <v>5</v>
      </c>
      <c r="L173" s="37"/>
      <c r="M173" s="176" t="s">
        <v>5</v>
      </c>
      <c r="N173" s="177" t="s">
        <v>42</v>
      </c>
      <c r="O173" s="38"/>
      <c r="P173" s="178">
        <f t="shared" si="31"/>
        <v>0</v>
      </c>
      <c r="Q173" s="178">
        <v>5.2999999999999998E-4</v>
      </c>
      <c r="R173" s="178">
        <f t="shared" si="32"/>
        <v>2.1199999999999999E-3</v>
      </c>
      <c r="S173" s="178">
        <v>0</v>
      </c>
      <c r="T173" s="179">
        <f t="shared" si="33"/>
        <v>0</v>
      </c>
      <c r="AR173" s="20" t="s">
        <v>130</v>
      </c>
      <c r="AT173" s="20" t="s">
        <v>126</v>
      </c>
      <c r="AU173" s="20" t="s">
        <v>79</v>
      </c>
      <c r="AY173" s="20" t="s">
        <v>123</v>
      </c>
      <c r="BE173" s="180">
        <f t="shared" si="34"/>
        <v>0</v>
      </c>
      <c r="BF173" s="180">
        <f t="shared" si="35"/>
        <v>0</v>
      </c>
      <c r="BG173" s="180">
        <f t="shared" si="36"/>
        <v>0</v>
      </c>
      <c r="BH173" s="180">
        <f t="shared" si="37"/>
        <v>0</v>
      </c>
      <c r="BI173" s="180">
        <f t="shared" si="38"/>
        <v>0</v>
      </c>
      <c r="BJ173" s="20" t="s">
        <v>76</v>
      </c>
      <c r="BK173" s="180">
        <f t="shared" si="39"/>
        <v>0</v>
      </c>
      <c r="BL173" s="20" t="s">
        <v>130</v>
      </c>
      <c r="BM173" s="20" t="s">
        <v>428</v>
      </c>
    </row>
    <row r="174" spans="2:65" s="1" customFormat="1" ht="25.5" customHeight="1">
      <c r="B174" s="168"/>
      <c r="C174" s="169" t="s">
        <v>331</v>
      </c>
      <c r="D174" s="169" t="s">
        <v>126</v>
      </c>
      <c r="E174" s="170" t="s">
        <v>332</v>
      </c>
      <c r="F174" s="171" t="s">
        <v>333</v>
      </c>
      <c r="G174" s="172" t="s">
        <v>165</v>
      </c>
      <c r="H174" s="173">
        <v>1</v>
      </c>
      <c r="I174" s="174"/>
      <c r="J174" s="175">
        <f t="shared" si="30"/>
        <v>0</v>
      </c>
      <c r="K174" s="171" t="s">
        <v>5</v>
      </c>
      <c r="L174" s="37"/>
      <c r="M174" s="176" t="s">
        <v>5</v>
      </c>
      <c r="N174" s="177" t="s">
        <v>42</v>
      </c>
      <c r="O174" s="38"/>
      <c r="P174" s="178">
        <f t="shared" si="31"/>
        <v>0</v>
      </c>
      <c r="Q174" s="178">
        <v>2.2100000000000002E-3</v>
      </c>
      <c r="R174" s="178">
        <f t="shared" si="32"/>
        <v>2.2100000000000002E-3</v>
      </c>
      <c r="S174" s="178">
        <v>0</v>
      </c>
      <c r="T174" s="179">
        <f t="shared" si="33"/>
        <v>0</v>
      </c>
      <c r="AR174" s="20" t="s">
        <v>130</v>
      </c>
      <c r="AT174" s="20" t="s">
        <v>126</v>
      </c>
      <c r="AU174" s="20" t="s">
        <v>79</v>
      </c>
      <c r="AY174" s="20" t="s">
        <v>123</v>
      </c>
      <c r="BE174" s="180">
        <f t="shared" si="34"/>
        <v>0</v>
      </c>
      <c r="BF174" s="180">
        <f t="shared" si="35"/>
        <v>0</v>
      </c>
      <c r="BG174" s="180">
        <f t="shared" si="36"/>
        <v>0</v>
      </c>
      <c r="BH174" s="180">
        <f t="shared" si="37"/>
        <v>0</v>
      </c>
      <c r="BI174" s="180">
        <f t="shared" si="38"/>
        <v>0</v>
      </c>
      <c r="BJ174" s="20" t="s">
        <v>76</v>
      </c>
      <c r="BK174" s="180">
        <f t="shared" si="39"/>
        <v>0</v>
      </c>
      <c r="BL174" s="20" t="s">
        <v>130</v>
      </c>
      <c r="BM174" s="20" t="s">
        <v>429</v>
      </c>
    </row>
    <row r="175" spans="2:65" s="10" customFormat="1" ht="29.85" customHeight="1">
      <c r="B175" s="155"/>
      <c r="D175" s="156" t="s">
        <v>70</v>
      </c>
      <c r="E175" s="166" t="s">
        <v>334</v>
      </c>
      <c r="F175" s="166" t="s">
        <v>335</v>
      </c>
      <c r="I175" s="158"/>
      <c r="J175" s="167">
        <f>BK175</f>
        <v>0</v>
      </c>
      <c r="L175" s="155"/>
      <c r="M175" s="160"/>
      <c r="N175" s="161"/>
      <c r="O175" s="161"/>
      <c r="P175" s="162">
        <f>SUM(P176:P181)</f>
        <v>0</v>
      </c>
      <c r="Q175" s="161"/>
      <c r="R175" s="162">
        <f>SUM(R176:R181)</f>
        <v>2.726E-2</v>
      </c>
      <c r="S175" s="161"/>
      <c r="T175" s="163">
        <f>SUM(T176:T181)</f>
        <v>0</v>
      </c>
      <c r="AR175" s="156" t="s">
        <v>79</v>
      </c>
      <c r="AT175" s="164" t="s">
        <v>70</v>
      </c>
      <c r="AU175" s="164" t="s">
        <v>76</v>
      </c>
      <c r="AY175" s="156" t="s">
        <v>123</v>
      </c>
      <c r="BK175" s="165">
        <f>SUM(BK176:BK181)</f>
        <v>0</v>
      </c>
    </row>
    <row r="176" spans="2:65" s="1" customFormat="1" ht="25.5" customHeight="1">
      <c r="B176" s="168"/>
      <c r="C176" s="169" t="s">
        <v>336</v>
      </c>
      <c r="D176" s="169" t="s">
        <v>126</v>
      </c>
      <c r="E176" s="170" t="s">
        <v>337</v>
      </c>
      <c r="F176" s="171" t="s">
        <v>338</v>
      </c>
      <c r="G176" s="172" t="s">
        <v>165</v>
      </c>
      <c r="H176" s="173">
        <v>1</v>
      </c>
      <c r="I176" s="174"/>
      <c r="J176" s="175">
        <f>ROUND(I176*H176,2)</f>
        <v>0</v>
      </c>
      <c r="K176" s="171" t="s">
        <v>5</v>
      </c>
      <c r="L176" s="37"/>
      <c r="M176" s="176" t="s">
        <v>5</v>
      </c>
      <c r="N176" s="177" t="s">
        <v>42</v>
      </c>
      <c r="O176" s="38"/>
      <c r="P176" s="178">
        <f>O176*H176</f>
        <v>0</v>
      </c>
      <c r="Q176" s="178">
        <v>2.726E-2</v>
      </c>
      <c r="R176" s="178">
        <f>Q176*H176</f>
        <v>2.726E-2</v>
      </c>
      <c r="S176" s="178">
        <v>0</v>
      </c>
      <c r="T176" s="179">
        <f>S176*H176</f>
        <v>0</v>
      </c>
      <c r="AR176" s="20" t="s">
        <v>130</v>
      </c>
      <c r="AT176" s="20" t="s">
        <v>126</v>
      </c>
      <c r="AU176" s="20" t="s">
        <v>79</v>
      </c>
      <c r="AY176" s="20" t="s">
        <v>123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20" t="s">
        <v>76</v>
      </c>
      <c r="BK176" s="180">
        <f>ROUND(I176*H176,2)</f>
        <v>0</v>
      </c>
      <c r="BL176" s="20" t="s">
        <v>130</v>
      </c>
      <c r="BM176" s="20" t="s">
        <v>430</v>
      </c>
    </row>
    <row r="177" spans="2:65" s="1" customFormat="1" ht="16.5" customHeight="1">
      <c r="B177" s="168"/>
      <c r="C177" s="169" t="s">
        <v>339</v>
      </c>
      <c r="D177" s="169" t="s">
        <v>126</v>
      </c>
      <c r="E177" s="170" t="s">
        <v>340</v>
      </c>
      <c r="F177" s="171" t="s">
        <v>341</v>
      </c>
      <c r="G177" s="172" t="s">
        <v>165</v>
      </c>
      <c r="H177" s="173">
        <v>50</v>
      </c>
      <c r="I177" s="174"/>
      <c r="J177" s="175">
        <f>ROUND(I177*H177,2)</f>
        <v>0</v>
      </c>
      <c r="K177" s="171" t="s">
        <v>5</v>
      </c>
      <c r="L177" s="37"/>
      <c r="M177" s="176" t="s">
        <v>5</v>
      </c>
      <c r="N177" s="177" t="s">
        <v>42</v>
      </c>
      <c r="O177" s="38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AR177" s="20" t="s">
        <v>130</v>
      </c>
      <c r="AT177" s="20" t="s">
        <v>126</v>
      </c>
      <c r="AU177" s="20" t="s">
        <v>79</v>
      </c>
      <c r="AY177" s="20" t="s">
        <v>123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20" t="s">
        <v>76</v>
      </c>
      <c r="BK177" s="180">
        <f>ROUND(I177*H177,2)</f>
        <v>0</v>
      </c>
      <c r="BL177" s="20" t="s">
        <v>130</v>
      </c>
      <c r="BM177" s="20" t="s">
        <v>431</v>
      </c>
    </row>
    <row r="178" spans="2:65" s="1" customFormat="1" ht="16.5" customHeight="1">
      <c r="B178" s="168"/>
      <c r="C178" s="169" t="s">
        <v>342</v>
      </c>
      <c r="D178" s="169" t="s">
        <v>126</v>
      </c>
      <c r="E178" s="170" t="s">
        <v>343</v>
      </c>
      <c r="F178" s="171" t="s">
        <v>344</v>
      </c>
      <c r="G178" s="172" t="s">
        <v>345</v>
      </c>
      <c r="H178" s="173">
        <v>100</v>
      </c>
      <c r="I178" s="174"/>
      <c r="J178" s="175">
        <f>ROUND(I178*H178,2)</f>
        <v>0</v>
      </c>
      <c r="K178" s="171" t="s">
        <v>5</v>
      </c>
      <c r="L178" s="37"/>
      <c r="M178" s="176" t="s">
        <v>5</v>
      </c>
      <c r="N178" s="177" t="s">
        <v>42</v>
      </c>
      <c r="O178" s="38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AR178" s="20" t="s">
        <v>130</v>
      </c>
      <c r="AT178" s="20" t="s">
        <v>126</v>
      </c>
      <c r="AU178" s="20" t="s">
        <v>79</v>
      </c>
      <c r="AY178" s="20" t="s">
        <v>123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20" t="s">
        <v>76</v>
      </c>
      <c r="BK178" s="180">
        <f>ROUND(I178*H178,2)</f>
        <v>0</v>
      </c>
      <c r="BL178" s="20" t="s">
        <v>130</v>
      </c>
      <c r="BM178" s="20" t="s">
        <v>432</v>
      </c>
    </row>
    <row r="179" spans="2:65" s="1" customFormat="1" ht="27">
      <c r="B179" s="37"/>
      <c r="D179" s="191" t="s">
        <v>145</v>
      </c>
      <c r="F179" s="192" t="s">
        <v>346</v>
      </c>
      <c r="I179" s="193"/>
      <c r="L179" s="37"/>
      <c r="M179" s="194"/>
      <c r="N179" s="38"/>
      <c r="O179" s="38"/>
      <c r="P179" s="38"/>
      <c r="Q179" s="38"/>
      <c r="R179" s="38"/>
      <c r="S179" s="38"/>
      <c r="T179" s="66"/>
      <c r="AT179" s="20" t="s">
        <v>145</v>
      </c>
      <c r="AU179" s="20" t="s">
        <v>79</v>
      </c>
    </row>
    <row r="180" spans="2:65" s="1" customFormat="1" ht="16.5" customHeight="1">
      <c r="B180" s="168"/>
      <c r="C180" s="169" t="s">
        <v>347</v>
      </c>
      <c r="D180" s="169" t="s">
        <v>126</v>
      </c>
      <c r="E180" s="170" t="s">
        <v>348</v>
      </c>
      <c r="F180" s="171" t="s">
        <v>349</v>
      </c>
      <c r="G180" s="172" t="s">
        <v>345</v>
      </c>
      <c r="H180" s="173">
        <v>100</v>
      </c>
      <c r="I180" s="174"/>
      <c r="J180" s="175">
        <f>ROUND(I180*H180,2)</f>
        <v>0</v>
      </c>
      <c r="K180" s="171" t="s">
        <v>5</v>
      </c>
      <c r="L180" s="37"/>
      <c r="M180" s="176" t="s">
        <v>5</v>
      </c>
      <c r="N180" s="177" t="s">
        <v>42</v>
      </c>
      <c r="O180" s="38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AR180" s="20" t="s">
        <v>130</v>
      </c>
      <c r="AT180" s="20" t="s">
        <v>126</v>
      </c>
      <c r="AU180" s="20" t="s">
        <v>79</v>
      </c>
      <c r="AY180" s="20" t="s">
        <v>123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20" t="s">
        <v>76</v>
      </c>
      <c r="BK180" s="180">
        <f>ROUND(I180*H180,2)</f>
        <v>0</v>
      </c>
      <c r="BL180" s="20" t="s">
        <v>130</v>
      </c>
      <c r="BM180" s="20" t="s">
        <v>433</v>
      </c>
    </row>
    <row r="181" spans="2:65" s="1" customFormat="1" ht="27">
      <c r="B181" s="37"/>
      <c r="D181" s="191" t="s">
        <v>145</v>
      </c>
      <c r="F181" s="192" t="s">
        <v>350</v>
      </c>
      <c r="I181" s="193"/>
      <c r="L181" s="37"/>
      <c r="M181" s="194"/>
      <c r="N181" s="38"/>
      <c r="O181" s="38"/>
      <c r="P181" s="38"/>
      <c r="Q181" s="38"/>
      <c r="R181" s="38"/>
      <c r="S181" s="38"/>
      <c r="T181" s="66"/>
      <c r="AT181" s="20" t="s">
        <v>145</v>
      </c>
      <c r="AU181" s="20" t="s">
        <v>79</v>
      </c>
    </row>
    <row r="182" spans="2:65" s="10" customFormat="1" ht="29.85" customHeight="1">
      <c r="B182" s="155"/>
      <c r="D182" s="156" t="s">
        <v>70</v>
      </c>
      <c r="E182" s="166" t="s">
        <v>351</v>
      </c>
      <c r="F182" s="166" t="s">
        <v>352</v>
      </c>
      <c r="I182" s="158"/>
      <c r="J182" s="167">
        <f>BK182</f>
        <v>0</v>
      </c>
      <c r="L182" s="155"/>
      <c r="M182" s="160"/>
      <c r="N182" s="161"/>
      <c r="O182" s="161"/>
      <c r="P182" s="162">
        <f>SUM(P183:P195)</f>
        <v>0</v>
      </c>
      <c r="Q182" s="161"/>
      <c r="R182" s="162">
        <f>SUM(R183:R195)</f>
        <v>4.1999999999999997E-3</v>
      </c>
      <c r="S182" s="161"/>
      <c r="T182" s="163">
        <f>SUM(T183:T195)</f>
        <v>0</v>
      </c>
      <c r="AR182" s="156" t="s">
        <v>79</v>
      </c>
      <c r="AT182" s="164" t="s">
        <v>70</v>
      </c>
      <c r="AU182" s="164" t="s">
        <v>76</v>
      </c>
      <c r="AY182" s="156" t="s">
        <v>123</v>
      </c>
      <c r="BK182" s="165">
        <f>SUM(BK183:BK195)</f>
        <v>0</v>
      </c>
    </row>
    <row r="183" spans="2:65" s="1" customFormat="1" ht="25.5" customHeight="1">
      <c r="B183" s="168"/>
      <c r="C183" s="169" t="s">
        <v>353</v>
      </c>
      <c r="D183" s="169" t="s">
        <v>126</v>
      </c>
      <c r="E183" s="170" t="s">
        <v>354</v>
      </c>
      <c r="F183" s="171" t="s">
        <v>355</v>
      </c>
      <c r="G183" s="172" t="s">
        <v>165</v>
      </c>
      <c r="H183" s="173">
        <v>1</v>
      </c>
      <c r="I183" s="174"/>
      <c r="J183" s="175">
        <f>ROUND(I183*H183,2)</f>
        <v>0</v>
      </c>
      <c r="K183" s="171" t="s">
        <v>5</v>
      </c>
      <c r="L183" s="37"/>
      <c r="M183" s="176" t="s">
        <v>5</v>
      </c>
      <c r="N183" s="177" t="s">
        <v>42</v>
      </c>
      <c r="O183" s="38"/>
      <c r="P183" s="178">
        <f>O183*H183</f>
        <v>0</v>
      </c>
      <c r="Q183" s="178">
        <v>1.4999999999999999E-4</v>
      </c>
      <c r="R183" s="178">
        <f>Q183*H183</f>
        <v>1.4999999999999999E-4</v>
      </c>
      <c r="S183" s="178">
        <v>0</v>
      </c>
      <c r="T183" s="179">
        <f>S183*H183</f>
        <v>0</v>
      </c>
      <c r="AR183" s="20" t="s">
        <v>130</v>
      </c>
      <c r="AT183" s="20" t="s">
        <v>126</v>
      </c>
      <c r="AU183" s="20" t="s">
        <v>79</v>
      </c>
      <c r="AY183" s="20" t="s">
        <v>123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20" t="s">
        <v>76</v>
      </c>
      <c r="BK183" s="180">
        <f>ROUND(I183*H183,2)</f>
        <v>0</v>
      </c>
      <c r="BL183" s="20" t="s">
        <v>130</v>
      </c>
      <c r="BM183" s="20" t="s">
        <v>434</v>
      </c>
    </row>
    <row r="184" spans="2:65" s="1" customFormat="1" ht="27">
      <c r="B184" s="37"/>
      <c r="D184" s="191" t="s">
        <v>145</v>
      </c>
      <c r="F184" s="192" t="s">
        <v>356</v>
      </c>
      <c r="I184" s="193"/>
      <c r="L184" s="37"/>
      <c r="M184" s="194"/>
      <c r="N184" s="38"/>
      <c r="O184" s="38"/>
      <c r="P184" s="38"/>
      <c r="Q184" s="38"/>
      <c r="R184" s="38"/>
      <c r="S184" s="38"/>
      <c r="T184" s="66"/>
      <c r="AT184" s="20" t="s">
        <v>145</v>
      </c>
      <c r="AU184" s="20" t="s">
        <v>79</v>
      </c>
    </row>
    <row r="185" spans="2:65" s="1" customFormat="1" ht="16.5" customHeight="1">
      <c r="B185" s="168"/>
      <c r="C185" s="169" t="s">
        <v>357</v>
      </c>
      <c r="D185" s="169" t="s">
        <v>126</v>
      </c>
      <c r="E185" s="170" t="s">
        <v>358</v>
      </c>
      <c r="F185" s="171" t="s">
        <v>435</v>
      </c>
      <c r="G185" s="172" t="s">
        <v>165</v>
      </c>
      <c r="H185" s="173">
        <v>1</v>
      </c>
      <c r="I185" s="174"/>
      <c r="J185" s="175">
        <f>ROUND(I185*H185,2)</f>
        <v>0</v>
      </c>
      <c r="K185" s="171" t="s">
        <v>5</v>
      </c>
      <c r="L185" s="37"/>
      <c r="M185" s="176" t="s">
        <v>5</v>
      </c>
      <c r="N185" s="177" t="s">
        <v>42</v>
      </c>
      <c r="O185" s="38"/>
      <c r="P185" s="178">
        <f>O185*H185</f>
        <v>0</v>
      </c>
      <c r="Q185" s="178">
        <v>1.4999999999999999E-4</v>
      </c>
      <c r="R185" s="178">
        <f>Q185*H185</f>
        <v>1.4999999999999999E-4</v>
      </c>
      <c r="S185" s="178">
        <v>0</v>
      </c>
      <c r="T185" s="179">
        <f>S185*H185</f>
        <v>0</v>
      </c>
      <c r="AR185" s="20" t="s">
        <v>130</v>
      </c>
      <c r="AT185" s="20" t="s">
        <v>126</v>
      </c>
      <c r="AU185" s="20" t="s">
        <v>79</v>
      </c>
      <c r="AY185" s="20" t="s">
        <v>123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20" t="s">
        <v>76</v>
      </c>
      <c r="BK185" s="180">
        <f>ROUND(I185*H185,2)</f>
        <v>0</v>
      </c>
      <c r="BL185" s="20" t="s">
        <v>130</v>
      </c>
      <c r="BM185" s="20" t="s">
        <v>436</v>
      </c>
    </row>
    <row r="186" spans="2:65" s="1" customFormat="1" ht="27">
      <c r="B186" s="37"/>
      <c r="D186" s="191" t="s">
        <v>145</v>
      </c>
      <c r="F186" s="192" t="s">
        <v>417</v>
      </c>
      <c r="I186" s="193"/>
      <c r="L186" s="37"/>
      <c r="M186" s="194"/>
      <c r="N186" s="38"/>
      <c r="O186" s="38"/>
      <c r="P186" s="38"/>
      <c r="Q186" s="38"/>
      <c r="R186" s="38"/>
      <c r="S186" s="38"/>
      <c r="T186" s="66"/>
      <c r="AT186" s="20" t="s">
        <v>145</v>
      </c>
      <c r="AU186" s="20" t="s">
        <v>79</v>
      </c>
    </row>
    <row r="187" spans="2:65" s="1" customFormat="1" ht="16.5" customHeight="1">
      <c r="B187" s="168"/>
      <c r="C187" s="169" t="s">
        <v>359</v>
      </c>
      <c r="D187" s="169" t="s">
        <v>126</v>
      </c>
      <c r="E187" s="170" t="s">
        <v>360</v>
      </c>
      <c r="F187" s="171" t="s">
        <v>361</v>
      </c>
      <c r="G187" s="172" t="s">
        <v>165</v>
      </c>
      <c r="H187" s="173">
        <v>1</v>
      </c>
      <c r="I187" s="174"/>
      <c r="J187" s="175">
        <f>ROUND(I187*H187,2)</f>
        <v>0</v>
      </c>
      <c r="K187" s="171" t="s">
        <v>5</v>
      </c>
      <c r="L187" s="37"/>
      <c r="M187" s="176" t="s">
        <v>5</v>
      </c>
      <c r="N187" s="177" t="s">
        <v>42</v>
      </c>
      <c r="O187" s="38"/>
      <c r="P187" s="178">
        <f>O187*H187</f>
        <v>0</v>
      </c>
      <c r="Q187" s="178">
        <v>1.4999999999999999E-4</v>
      </c>
      <c r="R187" s="178">
        <f>Q187*H187</f>
        <v>1.4999999999999999E-4</v>
      </c>
      <c r="S187" s="178">
        <v>0</v>
      </c>
      <c r="T187" s="179">
        <f>S187*H187</f>
        <v>0</v>
      </c>
      <c r="AR187" s="20" t="s">
        <v>130</v>
      </c>
      <c r="AT187" s="20" t="s">
        <v>126</v>
      </c>
      <c r="AU187" s="20" t="s">
        <v>79</v>
      </c>
      <c r="AY187" s="20" t="s">
        <v>123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20" t="s">
        <v>76</v>
      </c>
      <c r="BK187" s="180">
        <f>ROUND(I187*H187,2)</f>
        <v>0</v>
      </c>
      <c r="BL187" s="20" t="s">
        <v>130</v>
      </c>
      <c r="BM187" s="20" t="s">
        <v>437</v>
      </c>
    </row>
    <row r="188" spans="2:65" s="1" customFormat="1" ht="16.5" customHeight="1">
      <c r="B188" s="168"/>
      <c r="C188" s="169" t="s">
        <v>362</v>
      </c>
      <c r="D188" s="169" t="s">
        <v>126</v>
      </c>
      <c r="E188" s="170" t="s">
        <v>363</v>
      </c>
      <c r="F188" s="171" t="s">
        <v>364</v>
      </c>
      <c r="G188" s="172" t="s">
        <v>165</v>
      </c>
      <c r="H188" s="173">
        <v>1</v>
      </c>
      <c r="I188" s="174"/>
      <c r="J188" s="175">
        <f>ROUND(I188*H188,2)</f>
        <v>0</v>
      </c>
      <c r="K188" s="171" t="s">
        <v>5</v>
      </c>
      <c r="L188" s="37"/>
      <c r="M188" s="176" t="s">
        <v>5</v>
      </c>
      <c r="N188" s="177" t="s">
        <v>42</v>
      </c>
      <c r="O188" s="38"/>
      <c r="P188" s="178">
        <f>O188*H188</f>
        <v>0</v>
      </c>
      <c r="Q188" s="178">
        <v>1.4999999999999999E-4</v>
      </c>
      <c r="R188" s="178">
        <f>Q188*H188</f>
        <v>1.4999999999999999E-4</v>
      </c>
      <c r="S188" s="178">
        <v>0</v>
      </c>
      <c r="T188" s="179">
        <f>S188*H188</f>
        <v>0</v>
      </c>
      <c r="AR188" s="20" t="s">
        <v>130</v>
      </c>
      <c r="AT188" s="20" t="s">
        <v>126</v>
      </c>
      <c r="AU188" s="20" t="s">
        <v>79</v>
      </c>
      <c r="AY188" s="20" t="s">
        <v>123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20" t="s">
        <v>76</v>
      </c>
      <c r="BK188" s="180">
        <f>ROUND(I188*H188,2)</f>
        <v>0</v>
      </c>
      <c r="BL188" s="20" t="s">
        <v>130</v>
      </c>
      <c r="BM188" s="20" t="s">
        <v>438</v>
      </c>
    </row>
    <row r="189" spans="2:65" s="1" customFormat="1" ht="16.5" customHeight="1">
      <c r="B189" s="168"/>
      <c r="C189" s="169" t="s">
        <v>365</v>
      </c>
      <c r="D189" s="169" t="s">
        <v>126</v>
      </c>
      <c r="E189" s="170" t="s">
        <v>366</v>
      </c>
      <c r="F189" s="171" t="s">
        <v>439</v>
      </c>
      <c r="G189" s="172" t="s">
        <v>170</v>
      </c>
      <c r="H189" s="173">
        <v>16</v>
      </c>
      <c r="I189" s="174"/>
      <c r="J189" s="175">
        <f>ROUND(I189*H189,2)</f>
        <v>0</v>
      </c>
      <c r="K189" s="171" t="s">
        <v>5</v>
      </c>
      <c r="L189" s="37"/>
      <c r="M189" s="176" t="s">
        <v>5</v>
      </c>
      <c r="N189" s="177" t="s">
        <v>42</v>
      </c>
      <c r="O189" s="38"/>
      <c r="P189" s="178">
        <f>O189*H189</f>
        <v>0</v>
      </c>
      <c r="Q189" s="178">
        <v>1.4999999999999999E-4</v>
      </c>
      <c r="R189" s="178">
        <f>Q189*H189</f>
        <v>2.3999999999999998E-3</v>
      </c>
      <c r="S189" s="178">
        <v>0</v>
      </c>
      <c r="T189" s="179">
        <f>S189*H189</f>
        <v>0</v>
      </c>
      <c r="AR189" s="20" t="s">
        <v>130</v>
      </c>
      <c r="AT189" s="20" t="s">
        <v>126</v>
      </c>
      <c r="AU189" s="20" t="s">
        <v>79</v>
      </c>
      <c r="AY189" s="20" t="s">
        <v>123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20" t="s">
        <v>76</v>
      </c>
      <c r="BK189" s="180">
        <f>ROUND(I189*H189,2)</f>
        <v>0</v>
      </c>
      <c r="BL189" s="20" t="s">
        <v>130</v>
      </c>
      <c r="BM189" s="20" t="s">
        <v>440</v>
      </c>
    </row>
    <row r="190" spans="2:65" s="1" customFormat="1" ht="16.5" customHeight="1">
      <c r="B190" s="168"/>
      <c r="C190" s="169" t="s">
        <v>367</v>
      </c>
      <c r="D190" s="169" t="s">
        <v>126</v>
      </c>
      <c r="E190" s="170" t="s">
        <v>368</v>
      </c>
      <c r="F190" s="171" t="s">
        <v>369</v>
      </c>
      <c r="G190" s="172" t="s">
        <v>165</v>
      </c>
      <c r="H190" s="173">
        <v>1</v>
      </c>
      <c r="I190" s="174"/>
      <c r="J190" s="175">
        <f>ROUND(I190*H190,2)</f>
        <v>0</v>
      </c>
      <c r="K190" s="171" t="s">
        <v>5</v>
      </c>
      <c r="L190" s="37"/>
      <c r="M190" s="176" t="s">
        <v>5</v>
      </c>
      <c r="N190" s="177" t="s">
        <v>42</v>
      </c>
      <c r="O190" s="38"/>
      <c r="P190" s="178">
        <f>O190*H190</f>
        <v>0</v>
      </c>
      <c r="Q190" s="178">
        <v>1.4999999999999999E-4</v>
      </c>
      <c r="R190" s="178">
        <f>Q190*H190</f>
        <v>1.4999999999999999E-4</v>
      </c>
      <c r="S190" s="178">
        <v>0</v>
      </c>
      <c r="T190" s="179">
        <f>S190*H190</f>
        <v>0</v>
      </c>
      <c r="AR190" s="20" t="s">
        <v>130</v>
      </c>
      <c r="AT190" s="20" t="s">
        <v>126</v>
      </c>
      <c r="AU190" s="20" t="s">
        <v>79</v>
      </c>
      <c r="AY190" s="20" t="s">
        <v>123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20" t="s">
        <v>76</v>
      </c>
      <c r="BK190" s="180">
        <f>ROUND(I190*H190,2)</f>
        <v>0</v>
      </c>
      <c r="BL190" s="20" t="s">
        <v>130</v>
      </c>
      <c r="BM190" s="20" t="s">
        <v>441</v>
      </c>
    </row>
    <row r="191" spans="2:65" s="1" customFormat="1" ht="27">
      <c r="B191" s="37"/>
      <c r="D191" s="191" t="s">
        <v>145</v>
      </c>
      <c r="F191" s="192" t="s">
        <v>370</v>
      </c>
      <c r="I191" s="193"/>
      <c r="L191" s="37"/>
      <c r="M191" s="194"/>
      <c r="N191" s="38"/>
      <c r="O191" s="38"/>
      <c r="P191" s="38"/>
      <c r="Q191" s="38"/>
      <c r="R191" s="38"/>
      <c r="S191" s="38"/>
      <c r="T191" s="66"/>
      <c r="AT191" s="20" t="s">
        <v>145</v>
      </c>
      <c r="AU191" s="20" t="s">
        <v>79</v>
      </c>
    </row>
    <row r="192" spans="2:65" s="1" customFormat="1" ht="16.5" customHeight="1">
      <c r="B192" s="168"/>
      <c r="C192" s="169" t="s">
        <v>371</v>
      </c>
      <c r="D192" s="169" t="s">
        <v>126</v>
      </c>
      <c r="E192" s="170" t="s">
        <v>372</v>
      </c>
      <c r="F192" s="171" t="s">
        <v>442</v>
      </c>
      <c r="G192" s="172" t="s">
        <v>373</v>
      </c>
      <c r="H192" s="173">
        <v>2</v>
      </c>
      <c r="I192" s="174"/>
      <c r="J192" s="175">
        <f>ROUND(I192*H192,2)</f>
        <v>0</v>
      </c>
      <c r="K192" s="171" t="s">
        <v>5</v>
      </c>
      <c r="L192" s="37"/>
      <c r="M192" s="176" t="s">
        <v>5</v>
      </c>
      <c r="N192" s="177" t="s">
        <v>42</v>
      </c>
      <c r="O192" s="38"/>
      <c r="P192" s="178">
        <f>O192*H192</f>
        <v>0</v>
      </c>
      <c r="Q192" s="178">
        <v>1.4999999999999999E-4</v>
      </c>
      <c r="R192" s="178">
        <f>Q192*H192</f>
        <v>2.9999999999999997E-4</v>
      </c>
      <c r="S192" s="178">
        <v>0</v>
      </c>
      <c r="T192" s="179">
        <f>S192*H192</f>
        <v>0</v>
      </c>
      <c r="AR192" s="20" t="s">
        <v>130</v>
      </c>
      <c r="AT192" s="20" t="s">
        <v>126</v>
      </c>
      <c r="AU192" s="20" t="s">
        <v>79</v>
      </c>
      <c r="AY192" s="20" t="s">
        <v>123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20" t="s">
        <v>76</v>
      </c>
      <c r="BK192" s="180">
        <f>ROUND(I192*H192,2)</f>
        <v>0</v>
      </c>
      <c r="BL192" s="20" t="s">
        <v>130</v>
      </c>
      <c r="BM192" s="20" t="s">
        <v>443</v>
      </c>
    </row>
    <row r="193" spans="2:65" s="1" customFormat="1" ht="16.5" customHeight="1">
      <c r="B193" s="168"/>
      <c r="C193" s="169" t="s">
        <v>374</v>
      </c>
      <c r="D193" s="169" t="s">
        <v>126</v>
      </c>
      <c r="E193" s="170" t="s">
        <v>375</v>
      </c>
      <c r="F193" s="171" t="s">
        <v>444</v>
      </c>
      <c r="G193" s="172" t="s">
        <v>345</v>
      </c>
      <c r="H193" s="173">
        <v>2</v>
      </c>
      <c r="I193" s="174"/>
      <c r="J193" s="175">
        <f>ROUND(I193*H193,2)</f>
        <v>0</v>
      </c>
      <c r="K193" s="171" t="s">
        <v>5</v>
      </c>
      <c r="L193" s="37"/>
      <c r="M193" s="176" t="s">
        <v>5</v>
      </c>
      <c r="N193" s="177" t="s">
        <v>42</v>
      </c>
      <c r="O193" s="38"/>
      <c r="P193" s="178">
        <f>O193*H193</f>
        <v>0</v>
      </c>
      <c r="Q193" s="178">
        <v>1.4999999999999999E-4</v>
      </c>
      <c r="R193" s="178">
        <f>Q193*H193</f>
        <v>2.9999999999999997E-4</v>
      </c>
      <c r="S193" s="178">
        <v>0</v>
      </c>
      <c r="T193" s="179">
        <f>S193*H193</f>
        <v>0</v>
      </c>
      <c r="AR193" s="20" t="s">
        <v>130</v>
      </c>
      <c r="AT193" s="20" t="s">
        <v>126</v>
      </c>
      <c r="AU193" s="20" t="s">
        <v>79</v>
      </c>
      <c r="AY193" s="20" t="s">
        <v>123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20" t="s">
        <v>76</v>
      </c>
      <c r="BK193" s="180">
        <f>ROUND(I193*H193,2)</f>
        <v>0</v>
      </c>
      <c r="BL193" s="20" t="s">
        <v>130</v>
      </c>
      <c r="BM193" s="20" t="s">
        <v>445</v>
      </c>
    </row>
    <row r="194" spans="2:65" s="1" customFormat="1" ht="27">
      <c r="B194" s="37"/>
      <c r="D194" s="191" t="s">
        <v>145</v>
      </c>
      <c r="F194" s="192" t="s">
        <v>446</v>
      </c>
      <c r="I194" s="193"/>
      <c r="L194" s="37"/>
      <c r="M194" s="194"/>
      <c r="N194" s="38"/>
      <c r="O194" s="38"/>
      <c r="P194" s="38"/>
      <c r="Q194" s="38"/>
      <c r="R194" s="38"/>
      <c r="S194" s="38"/>
      <c r="T194" s="66"/>
      <c r="AT194" s="20" t="s">
        <v>145</v>
      </c>
      <c r="AU194" s="20" t="s">
        <v>79</v>
      </c>
    </row>
    <row r="195" spans="2:65" s="1" customFormat="1" ht="16.5" customHeight="1">
      <c r="B195" s="168"/>
      <c r="C195" s="169" t="s">
        <v>376</v>
      </c>
      <c r="D195" s="169" t="s">
        <v>126</v>
      </c>
      <c r="E195" s="170" t="s">
        <v>377</v>
      </c>
      <c r="F195" s="171" t="s">
        <v>378</v>
      </c>
      <c r="G195" s="172" t="s">
        <v>129</v>
      </c>
      <c r="H195" s="173">
        <v>3</v>
      </c>
      <c r="I195" s="174"/>
      <c r="J195" s="175">
        <f>ROUND(I195*H195,2)</f>
        <v>0</v>
      </c>
      <c r="K195" s="171" t="s">
        <v>5</v>
      </c>
      <c r="L195" s="37"/>
      <c r="M195" s="176" t="s">
        <v>5</v>
      </c>
      <c r="N195" s="177" t="s">
        <v>42</v>
      </c>
      <c r="O195" s="38"/>
      <c r="P195" s="178">
        <f>O195*H195</f>
        <v>0</v>
      </c>
      <c r="Q195" s="178">
        <v>1.4999999999999999E-4</v>
      </c>
      <c r="R195" s="178">
        <f>Q195*H195</f>
        <v>4.4999999999999999E-4</v>
      </c>
      <c r="S195" s="178">
        <v>0</v>
      </c>
      <c r="T195" s="179">
        <f>S195*H195</f>
        <v>0</v>
      </c>
      <c r="AR195" s="20" t="s">
        <v>130</v>
      </c>
      <c r="AT195" s="20" t="s">
        <v>126</v>
      </c>
      <c r="AU195" s="20" t="s">
        <v>79</v>
      </c>
      <c r="AY195" s="20" t="s">
        <v>123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20" t="s">
        <v>76</v>
      </c>
      <c r="BK195" s="180">
        <f>ROUND(I195*H195,2)</f>
        <v>0</v>
      </c>
      <c r="BL195" s="20" t="s">
        <v>130</v>
      </c>
      <c r="BM195" s="20" t="s">
        <v>447</v>
      </c>
    </row>
    <row r="196" spans="2:65" s="10" customFormat="1" ht="29.85" customHeight="1">
      <c r="B196" s="155"/>
      <c r="D196" s="156" t="s">
        <v>70</v>
      </c>
      <c r="E196" s="166" t="s">
        <v>379</v>
      </c>
      <c r="F196" s="166" t="s">
        <v>380</v>
      </c>
      <c r="I196" s="158"/>
      <c r="J196" s="167">
        <f>BK196</f>
        <v>0</v>
      </c>
      <c r="L196" s="155"/>
      <c r="M196" s="160"/>
      <c r="N196" s="161"/>
      <c r="O196" s="161"/>
      <c r="P196" s="162">
        <f>SUM(P197:P198)</f>
        <v>0</v>
      </c>
      <c r="Q196" s="161"/>
      <c r="R196" s="162">
        <f>SUM(R197:R198)</f>
        <v>3.3E-4</v>
      </c>
      <c r="S196" s="161"/>
      <c r="T196" s="163">
        <f>SUM(T197:T198)</f>
        <v>0</v>
      </c>
      <c r="AR196" s="156" t="s">
        <v>79</v>
      </c>
      <c r="AT196" s="164" t="s">
        <v>70</v>
      </c>
      <c r="AU196" s="164" t="s">
        <v>76</v>
      </c>
      <c r="AY196" s="156" t="s">
        <v>123</v>
      </c>
      <c r="BK196" s="165">
        <f>SUM(BK197:BK198)</f>
        <v>0</v>
      </c>
    </row>
    <row r="197" spans="2:65" s="1" customFormat="1" ht="25.5" customHeight="1">
      <c r="B197" s="168"/>
      <c r="C197" s="169" t="s">
        <v>381</v>
      </c>
      <c r="D197" s="169" t="s">
        <v>126</v>
      </c>
      <c r="E197" s="170" t="s">
        <v>382</v>
      </c>
      <c r="F197" s="171" t="s">
        <v>383</v>
      </c>
      <c r="G197" s="172" t="s">
        <v>129</v>
      </c>
      <c r="H197" s="173">
        <v>10</v>
      </c>
      <c r="I197" s="174"/>
      <c r="J197" s="175">
        <f>ROUND(I197*H197,2)</f>
        <v>0</v>
      </c>
      <c r="K197" s="171" t="s">
        <v>5</v>
      </c>
      <c r="L197" s="37"/>
      <c r="M197" s="176" t="s">
        <v>5</v>
      </c>
      <c r="N197" s="177" t="s">
        <v>42</v>
      </c>
      <c r="O197" s="38"/>
      <c r="P197" s="178">
        <f>O197*H197</f>
        <v>0</v>
      </c>
      <c r="Q197" s="178">
        <v>2.0000000000000002E-5</v>
      </c>
      <c r="R197" s="178">
        <f>Q197*H197</f>
        <v>2.0000000000000001E-4</v>
      </c>
      <c r="S197" s="178">
        <v>0</v>
      </c>
      <c r="T197" s="179">
        <f>S197*H197</f>
        <v>0</v>
      </c>
      <c r="AR197" s="20" t="s">
        <v>130</v>
      </c>
      <c r="AT197" s="20" t="s">
        <v>126</v>
      </c>
      <c r="AU197" s="20" t="s">
        <v>79</v>
      </c>
      <c r="AY197" s="20" t="s">
        <v>123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20" t="s">
        <v>76</v>
      </c>
      <c r="BK197" s="180">
        <f>ROUND(I197*H197,2)</f>
        <v>0</v>
      </c>
      <c r="BL197" s="20" t="s">
        <v>130</v>
      </c>
      <c r="BM197" s="20" t="s">
        <v>448</v>
      </c>
    </row>
    <row r="198" spans="2:65" s="1" customFormat="1" ht="16.5" customHeight="1">
      <c r="B198" s="168"/>
      <c r="C198" s="169" t="s">
        <v>384</v>
      </c>
      <c r="D198" s="169" t="s">
        <v>126</v>
      </c>
      <c r="E198" s="170" t="s">
        <v>385</v>
      </c>
      <c r="F198" s="171" t="s">
        <v>449</v>
      </c>
      <c r="G198" s="172" t="s">
        <v>386</v>
      </c>
      <c r="H198" s="173">
        <v>1</v>
      </c>
      <c r="I198" s="174"/>
      <c r="J198" s="175">
        <f>ROUND(I198*H198,2)</f>
        <v>0</v>
      </c>
      <c r="K198" s="171" t="s">
        <v>5</v>
      </c>
      <c r="L198" s="37"/>
      <c r="M198" s="176" t="s">
        <v>5</v>
      </c>
      <c r="N198" s="195" t="s">
        <v>42</v>
      </c>
      <c r="O198" s="196"/>
      <c r="P198" s="197">
        <f>O198*H198</f>
        <v>0</v>
      </c>
      <c r="Q198" s="197">
        <v>1.2999999999999999E-4</v>
      </c>
      <c r="R198" s="197">
        <f>Q198*H198</f>
        <v>1.2999999999999999E-4</v>
      </c>
      <c r="S198" s="197">
        <v>0</v>
      </c>
      <c r="T198" s="198">
        <f>S198*H198</f>
        <v>0</v>
      </c>
      <c r="AR198" s="20" t="s">
        <v>130</v>
      </c>
      <c r="AT198" s="20" t="s">
        <v>126</v>
      </c>
      <c r="AU198" s="20" t="s">
        <v>79</v>
      </c>
      <c r="AY198" s="20" t="s">
        <v>123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20" t="s">
        <v>76</v>
      </c>
      <c r="BK198" s="180">
        <f>ROUND(I198*H198,2)</f>
        <v>0</v>
      </c>
      <c r="BL198" s="20" t="s">
        <v>130</v>
      </c>
      <c r="BM198" s="20" t="s">
        <v>450</v>
      </c>
    </row>
    <row r="199" spans="2:65" s="1" customFormat="1" ht="6.95" customHeight="1">
      <c r="B199" s="52"/>
      <c r="C199" s="53"/>
      <c r="D199" s="53"/>
      <c r="E199" s="53"/>
      <c r="F199" s="53"/>
      <c r="G199" s="53"/>
      <c r="H199" s="53"/>
      <c r="I199" s="122"/>
      <c r="J199" s="53"/>
      <c r="K199" s="53"/>
      <c r="L199" s="37"/>
    </row>
  </sheetData>
  <autoFilter ref="C86:K198" xr:uid="{00000000-0009-0000-0000-000001000000}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6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63"/>
  <sheetViews>
    <sheetView showGridLines="0" workbookViewId="0">
      <pane ySplit="1" topLeftCell="A47" activePane="bottomLeft" state="frozen"/>
      <selection pane="bottomLeft" activeCell="V49" sqref="V4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5"/>
      <c r="C1" s="95"/>
      <c r="D1" s="96" t="s">
        <v>1</v>
      </c>
      <c r="E1" s="95"/>
      <c r="F1" s="97" t="s">
        <v>85</v>
      </c>
      <c r="G1" s="320" t="s">
        <v>86</v>
      </c>
      <c r="H1" s="320"/>
      <c r="I1" s="98"/>
      <c r="J1" s="97" t="s">
        <v>87</v>
      </c>
      <c r="K1" s="96" t="s">
        <v>88</v>
      </c>
      <c r="L1" s="97" t="s">
        <v>89</v>
      </c>
      <c r="M1" s="97"/>
      <c r="N1" s="97"/>
      <c r="O1" s="97"/>
      <c r="P1" s="97"/>
      <c r="Q1" s="97"/>
      <c r="R1" s="97"/>
      <c r="S1" s="97"/>
      <c r="T1" s="9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0" t="s">
        <v>81</v>
      </c>
    </row>
    <row r="3" spans="1:70" ht="6.95" customHeight="1">
      <c r="B3" s="21"/>
      <c r="C3" s="22"/>
      <c r="D3" s="22"/>
      <c r="E3" s="22"/>
      <c r="F3" s="22"/>
      <c r="G3" s="22"/>
      <c r="H3" s="22"/>
      <c r="I3" s="99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00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0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0"/>
      <c r="J6" s="25"/>
      <c r="K6" s="27"/>
    </row>
    <row r="7" spans="1:70" ht="16.5" customHeight="1">
      <c r="B7" s="24"/>
      <c r="C7" s="25"/>
      <c r="D7" s="25"/>
      <c r="E7" s="321" t="str">
        <f>'Rekapitulace stavby'!K6</f>
        <v>Oprava zdroje tepla, Domov pro seniory Šternberk</v>
      </c>
      <c r="F7" s="322"/>
      <c r="G7" s="322"/>
      <c r="H7" s="322"/>
      <c r="I7" s="100"/>
      <c r="J7" s="25"/>
      <c r="K7" s="27"/>
    </row>
    <row r="8" spans="1:70" s="1" customFormat="1" ht="15">
      <c r="B8" s="37"/>
      <c r="C8" s="38"/>
      <c r="D8" s="33" t="s">
        <v>387</v>
      </c>
      <c r="E8" s="38"/>
      <c r="F8" s="38"/>
      <c r="G8" s="38"/>
      <c r="H8" s="38"/>
      <c r="I8" s="101"/>
      <c r="J8" s="38"/>
      <c r="K8" s="41"/>
    </row>
    <row r="9" spans="1:70" s="1" customFormat="1" ht="36.950000000000003" customHeight="1">
      <c r="B9" s="37"/>
      <c r="C9" s="38"/>
      <c r="D9" s="38"/>
      <c r="E9" s="323" t="s">
        <v>451</v>
      </c>
      <c r="F9" s="324"/>
      <c r="G9" s="324"/>
      <c r="H9" s="324"/>
      <c r="I9" s="101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1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102" t="s">
        <v>22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02" t="s">
        <v>25</v>
      </c>
      <c r="J12" s="103" t="str">
        <f>'Rekapitulace stavby'!AN8</f>
        <v>3. 5. 2018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1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02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2" t="s">
        <v>30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1"/>
      <c r="J16" s="38"/>
      <c r="K16" s="41"/>
    </row>
    <row r="17" spans="2:11" s="1" customFormat="1" ht="14.45" customHeight="1">
      <c r="B17" s="37"/>
      <c r="C17" s="38"/>
      <c r="D17" s="33" t="s">
        <v>31</v>
      </c>
      <c r="E17" s="38"/>
      <c r="F17" s="38"/>
      <c r="G17" s="38"/>
      <c r="H17" s="38"/>
      <c r="I17" s="102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2" t="s">
        <v>30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1"/>
      <c r="J19" s="38"/>
      <c r="K19" s="41"/>
    </row>
    <row r="20" spans="2:11" s="1" customFormat="1" ht="14.45" customHeight="1">
      <c r="B20" s="37"/>
      <c r="C20" s="38"/>
      <c r="D20" s="33" t="s">
        <v>33</v>
      </c>
      <c r="E20" s="38"/>
      <c r="F20" s="38"/>
      <c r="G20" s="38"/>
      <c r="H20" s="38"/>
      <c r="I20" s="102" t="s">
        <v>28</v>
      </c>
      <c r="J20" s="31" t="s">
        <v>5</v>
      </c>
      <c r="K20" s="41"/>
    </row>
    <row r="21" spans="2:11" s="1" customFormat="1" ht="18" customHeight="1">
      <c r="B21" s="37"/>
      <c r="C21" s="38"/>
      <c r="D21" s="38"/>
      <c r="E21" s="31" t="s">
        <v>34</v>
      </c>
      <c r="F21" s="38"/>
      <c r="G21" s="38"/>
      <c r="H21" s="38"/>
      <c r="I21" s="102" t="s">
        <v>30</v>
      </c>
      <c r="J21" s="31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1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01"/>
      <c r="J23" s="38"/>
      <c r="K23" s="41"/>
    </row>
    <row r="24" spans="2:11" s="6" customFormat="1" ht="16.5" customHeight="1">
      <c r="B24" s="104"/>
      <c r="C24" s="105"/>
      <c r="D24" s="105"/>
      <c r="E24" s="313" t="s">
        <v>5</v>
      </c>
      <c r="F24" s="313"/>
      <c r="G24" s="313"/>
      <c r="H24" s="313"/>
      <c r="I24" s="106"/>
      <c r="J24" s="105"/>
      <c r="K24" s="107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1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8"/>
      <c r="J26" s="64"/>
      <c r="K26" s="109"/>
    </row>
    <row r="27" spans="2:11" s="1" customFormat="1" ht="25.35" customHeight="1">
      <c r="B27" s="37"/>
      <c r="C27" s="38"/>
      <c r="D27" s="110" t="s">
        <v>37</v>
      </c>
      <c r="E27" s="38"/>
      <c r="F27" s="38"/>
      <c r="G27" s="38"/>
      <c r="H27" s="38"/>
      <c r="I27" s="101"/>
      <c r="J27" s="111">
        <f>ROUND(J85,2)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8"/>
      <c r="J28" s="64"/>
      <c r="K28" s="109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12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13">
        <f>ROUND(SUM(BE85:BE162), 2)</f>
        <v>0</v>
      </c>
      <c r="G30" s="38"/>
      <c r="H30" s="38"/>
      <c r="I30" s="114">
        <v>0.21</v>
      </c>
      <c r="J30" s="113">
        <f>ROUND(ROUND((SUM(BE85:BE162)),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13">
        <f>ROUND(SUM(BF85:BF162), 2)</f>
        <v>0</v>
      </c>
      <c r="G31" s="38"/>
      <c r="H31" s="38"/>
      <c r="I31" s="114">
        <v>0.15</v>
      </c>
      <c r="J31" s="113">
        <f>ROUND(ROUND((SUM(BF85:BF162)),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13">
        <f>ROUND(SUM(BG85:BG162), 2)</f>
        <v>0</v>
      </c>
      <c r="G32" s="38"/>
      <c r="H32" s="38"/>
      <c r="I32" s="114">
        <v>0.21</v>
      </c>
      <c r="J32" s="113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13">
        <f>ROUND(SUM(BH85:BH162), 2)</f>
        <v>0</v>
      </c>
      <c r="G33" s="38"/>
      <c r="H33" s="38"/>
      <c r="I33" s="114">
        <v>0.15</v>
      </c>
      <c r="J33" s="113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13">
        <f>ROUND(SUM(BI85:BI162), 2)</f>
        <v>0</v>
      </c>
      <c r="G34" s="38"/>
      <c r="H34" s="38"/>
      <c r="I34" s="114">
        <v>0</v>
      </c>
      <c r="J34" s="113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1"/>
      <c r="J35" s="38"/>
      <c r="K35" s="41"/>
    </row>
    <row r="36" spans="2:11" s="1" customFormat="1" ht="25.35" customHeight="1">
      <c r="B36" s="37"/>
      <c r="C36" s="115"/>
      <c r="D36" s="116" t="s">
        <v>47</v>
      </c>
      <c r="E36" s="67"/>
      <c r="F36" s="67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2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3"/>
      <c r="J41" s="56"/>
      <c r="K41" s="124"/>
    </row>
    <row r="42" spans="2:11" s="1" customFormat="1" ht="36.950000000000003" customHeight="1">
      <c r="B42" s="37"/>
      <c r="C42" s="26" t="s">
        <v>91</v>
      </c>
      <c r="D42" s="38"/>
      <c r="E42" s="38"/>
      <c r="F42" s="38"/>
      <c r="G42" s="38"/>
      <c r="H42" s="38"/>
      <c r="I42" s="101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1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1"/>
      <c r="J44" s="38"/>
      <c r="K44" s="41"/>
    </row>
    <row r="45" spans="2:11" s="1" customFormat="1" ht="16.5" customHeight="1">
      <c r="B45" s="37"/>
      <c r="C45" s="38"/>
      <c r="D45" s="38"/>
      <c r="E45" s="321" t="str">
        <f>E7</f>
        <v>Oprava zdroje tepla, Domov pro seniory Šternberk</v>
      </c>
      <c r="F45" s="322"/>
      <c r="G45" s="322"/>
      <c r="H45" s="322"/>
      <c r="I45" s="101"/>
      <c r="J45" s="38"/>
      <c r="K45" s="41"/>
    </row>
    <row r="46" spans="2:11" s="1" customFormat="1" ht="14.45" customHeight="1">
      <c r="B46" s="37"/>
      <c r="C46" s="33" t="s">
        <v>387</v>
      </c>
      <c r="D46" s="38"/>
      <c r="E46" s="38"/>
      <c r="F46" s="38"/>
      <c r="G46" s="38"/>
      <c r="H46" s="38"/>
      <c r="I46" s="101"/>
      <c r="J46" s="38"/>
      <c r="K46" s="41"/>
    </row>
    <row r="47" spans="2:11" s="1" customFormat="1" ht="17.25" customHeight="1">
      <c r="B47" s="37"/>
      <c r="C47" s="38"/>
      <c r="D47" s="38"/>
      <c r="E47" s="323" t="str">
        <f>E9</f>
        <v>2 - Zdravotechnické instalace</v>
      </c>
      <c r="F47" s="324"/>
      <c r="G47" s="324"/>
      <c r="H47" s="324"/>
      <c r="I47" s="101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1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Šternberk, Na Valech 14</v>
      </c>
      <c r="G49" s="38"/>
      <c r="H49" s="38"/>
      <c r="I49" s="102" t="s">
        <v>25</v>
      </c>
      <c r="J49" s="103" t="str">
        <f>IF(J12="","",J12)</f>
        <v>3. 5. 2018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1"/>
      <c r="J50" s="38"/>
      <c r="K50" s="41"/>
    </row>
    <row r="51" spans="2:47" s="1" customFormat="1" ht="15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02" t="s">
        <v>33</v>
      </c>
      <c r="J51" s="313" t="str">
        <f>E21</f>
        <v>Ing. Judita Bravencová</v>
      </c>
      <c r="K51" s="41"/>
    </row>
    <row r="52" spans="2:47" s="1" customFormat="1" ht="14.45" customHeight="1">
      <c r="B52" s="37"/>
      <c r="C52" s="33" t="s">
        <v>31</v>
      </c>
      <c r="D52" s="38"/>
      <c r="E52" s="38"/>
      <c r="F52" s="31" t="str">
        <f>IF(E18="","",E18)</f>
        <v/>
      </c>
      <c r="G52" s="38"/>
      <c r="H52" s="38"/>
      <c r="I52" s="101"/>
      <c r="J52" s="316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1"/>
      <c r="J53" s="38"/>
      <c r="K53" s="41"/>
    </row>
    <row r="54" spans="2:47" s="1" customFormat="1" ht="29.25" customHeight="1">
      <c r="B54" s="37"/>
      <c r="C54" s="125" t="s">
        <v>92</v>
      </c>
      <c r="D54" s="115"/>
      <c r="E54" s="115"/>
      <c r="F54" s="115"/>
      <c r="G54" s="115"/>
      <c r="H54" s="115"/>
      <c r="I54" s="126"/>
      <c r="J54" s="127" t="s">
        <v>93</v>
      </c>
      <c r="K54" s="128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1"/>
      <c r="J55" s="38"/>
      <c r="K55" s="41"/>
    </row>
    <row r="56" spans="2:47" s="1" customFormat="1" ht="29.25" customHeight="1">
      <c r="B56" s="37"/>
      <c r="C56" s="129" t="s">
        <v>94</v>
      </c>
      <c r="D56" s="38"/>
      <c r="E56" s="38"/>
      <c r="F56" s="38"/>
      <c r="G56" s="38"/>
      <c r="H56" s="38"/>
      <c r="I56" s="101"/>
      <c r="J56" s="111">
        <f>J85</f>
        <v>0</v>
      </c>
      <c r="K56" s="41"/>
      <c r="AU56" s="20" t="s">
        <v>95</v>
      </c>
    </row>
    <row r="57" spans="2:47" s="7" customFormat="1" ht="24.95" customHeight="1">
      <c r="B57" s="130"/>
      <c r="C57" s="131"/>
      <c r="D57" s="132" t="s">
        <v>452</v>
      </c>
      <c r="E57" s="133"/>
      <c r="F57" s="133"/>
      <c r="G57" s="133"/>
      <c r="H57" s="133"/>
      <c r="I57" s="134"/>
      <c r="J57" s="135">
        <f>J86</f>
        <v>0</v>
      </c>
      <c r="K57" s="136"/>
    </row>
    <row r="58" spans="2:47" s="8" customFormat="1" ht="19.899999999999999" customHeight="1">
      <c r="B58" s="137"/>
      <c r="C58" s="138"/>
      <c r="D58" s="139" t="s">
        <v>453</v>
      </c>
      <c r="E58" s="140"/>
      <c r="F58" s="140"/>
      <c r="G58" s="140"/>
      <c r="H58" s="140"/>
      <c r="I58" s="141"/>
      <c r="J58" s="142">
        <f>J87</f>
        <v>0</v>
      </c>
      <c r="K58" s="143"/>
    </row>
    <row r="59" spans="2:47" s="8" customFormat="1" ht="14.85" customHeight="1">
      <c r="B59" s="137"/>
      <c r="C59" s="138"/>
      <c r="D59" s="139" t="s">
        <v>454</v>
      </c>
      <c r="E59" s="140"/>
      <c r="F59" s="140"/>
      <c r="G59" s="140"/>
      <c r="H59" s="140"/>
      <c r="I59" s="141"/>
      <c r="J59" s="142">
        <f>J88</f>
        <v>0</v>
      </c>
      <c r="K59" s="143"/>
    </row>
    <row r="60" spans="2:47" s="7" customFormat="1" ht="24.95" customHeight="1">
      <c r="B60" s="130"/>
      <c r="C60" s="131"/>
      <c r="D60" s="132" t="s">
        <v>96</v>
      </c>
      <c r="E60" s="133"/>
      <c r="F60" s="133"/>
      <c r="G60" s="133"/>
      <c r="H60" s="133"/>
      <c r="I60" s="134"/>
      <c r="J60" s="135">
        <f>J92</f>
        <v>0</v>
      </c>
      <c r="K60" s="136"/>
    </row>
    <row r="61" spans="2:47" s="8" customFormat="1" ht="19.899999999999999" customHeight="1">
      <c r="B61" s="137"/>
      <c r="C61" s="138"/>
      <c r="D61" s="139" t="s">
        <v>455</v>
      </c>
      <c r="E61" s="140"/>
      <c r="F61" s="140"/>
      <c r="G61" s="140"/>
      <c r="H61" s="140"/>
      <c r="I61" s="141"/>
      <c r="J61" s="142">
        <f>J93</f>
        <v>0</v>
      </c>
      <c r="K61" s="143"/>
    </row>
    <row r="62" spans="2:47" s="8" customFormat="1" ht="19.899999999999999" customHeight="1">
      <c r="B62" s="137"/>
      <c r="C62" s="138"/>
      <c r="D62" s="139" t="s">
        <v>98</v>
      </c>
      <c r="E62" s="140"/>
      <c r="F62" s="140"/>
      <c r="G62" s="140"/>
      <c r="H62" s="140"/>
      <c r="I62" s="141"/>
      <c r="J62" s="142">
        <f>J98</f>
        <v>0</v>
      </c>
      <c r="K62" s="143"/>
    </row>
    <row r="63" spans="2:47" s="8" customFormat="1" ht="19.899999999999999" customHeight="1">
      <c r="B63" s="137"/>
      <c r="C63" s="138"/>
      <c r="D63" s="139" t="s">
        <v>456</v>
      </c>
      <c r="E63" s="140"/>
      <c r="F63" s="140"/>
      <c r="G63" s="140"/>
      <c r="H63" s="140"/>
      <c r="I63" s="141"/>
      <c r="J63" s="142">
        <f>J139</f>
        <v>0</v>
      </c>
      <c r="K63" s="143"/>
    </row>
    <row r="64" spans="2:47" s="8" customFormat="1" ht="19.899999999999999" customHeight="1">
      <c r="B64" s="137"/>
      <c r="C64" s="138"/>
      <c r="D64" s="139" t="s">
        <v>106</v>
      </c>
      <c r="E64" s="140"/>
      <c r="F64" s="140"/>
      <c r="G64" s="140"/>
      <c r="H64" s="140"/>
      <c r="I64" s="141"/>
      <c r="J64" s="142">
        <f>J158</f>
        <v>0</v>
      </c>
      <c r="K64" s="143"/>
    </row>
    <row r="65" spans="2:12" s="8" customFormat="1" ht="19.899999999999999" customHeight="1">
      <c r="B65" s="137"/>
      <c r="C65" s="138"/>
      <c r="D65" s="139" t="s">
        <v>457</v>
      </c>
      <c r="E65" s="140"/>
      <c r="F65" s="140"/>
      <c r="G65" s="140"/>
      <c r="H65" s="140"/>
      <c r="I65" s="141"/>
      <c r="J65" s="142">
        <f>J160</f>
        <v>0</v>
      </c>
      <c r="K65" s="143"/>
    </row>
    <row r="66" spans="2:12" s="1" customFormat="1" ht="21.75" customHeight="1">
      <c r="B66" s="37"/>
      <c r="C66" s="38"/>
      <c r="D66" s="38"/>
      <c r="E66" s="38"/>
      <c r="F66" s="38"/>
      <c r="G66" s="38"/>
      <c r="H66" s="38"/>
      <c r="I66" s="101"/>
      <c r="J66" s="38"/>
      <c r="K66" s="41"/>
    </row>
    <row r="67" spans="2:12" s="1" customFormat="1" ht="6.95" customHeight="1">
      <c r="B67" s="52"/>
      <c r="C67" s="53"/>
      <c r="D67" s="53"/>
      <c r="E67" s="53"/>
      <c r="F67" s="53"/>
      <c r="G67" s="53"/>
      <c r="H67" s="53"/>
      <c r="I67" s="122"/>
      <c r="J67" s="53"/>
      <c r="K67" s="54"/>
    </row>
    <row r="71" spans="2:12" s="1" customFormat="1" ht="6.95" customHeight="1">
      <c r="B71" s="55"/>
      <c r="C71" s="56"/>
      <c r="D71" s="56"/>
      <c r="E71" s="56"/>
      <c r="F71" s="56"/>
      <c r="G71" s="56"/>
      <c r="H71" s="56"/>
      <c r="I71" s="123"/>
      <c r="J71" s="56"/>
      <c r="K71" s="56"/>
      <c r="L71" s="37"/>
    </row>
    <row r="72" spans="2:12" s="1" customFormat="1" ht="36.950000000000003" customHeight="1">
      <c r="B72" s="37"/>
      <c r="C72" s="57" t="s">
        <v>107</v>
      </c>
      <c r="L72" s="37"/>
    </row>
    <row r="73" spans="2:12" s="1" customFormat="1" ht="6.95" customHeight="1">
      <c r="B73" s="37"/>
      <c r="L73" s="37"/>
    </row>
    <row r="74" spans="2:12" s="1" customFormat="1" ht="14.45" customHeight="1">
      <c r="B74" s="37"/>
      <c r="C74" s="59" t="s">
        <v>19</v>
      </c>
      <c r="L74" s="37"/>
    </row>
    <row r="75" spans="2:12" s="1" customFormat="1" ht="16.5" customHeight="1">
      <c r="B75" s="37"/>
      <c r="E75" s="317" t="str">
        <f>E7</f>
        <v>Oprava zdroje tepla, Domov pro seniory Šternberk</v>
      </c>
      <c r="F75" s="318"/>
      <c r="G75" s="318"/>
      <c r="H75" s="318"/>
      <c r="L75" s="37"/>
    </row>
    <row r="76" spans="2:12" s="1" customFormat="1" ht="14.45" customHeight="1">
      <c r="B76" s="37"/>
      <c r="C76" s="59" t="s">
        <v>387</v>
      </c>
      <c r="L76" s="37"/>
    </row>
    <row r="77" spans="2:12" s="1" customFormat="1" ht="17.25" customHeight="1">
      <c r="B77" s="37"/>
      <c r="E77" s="288" t="str">
        <f>E9</f>
        <v>2 - Zdravotechnické instalace</v>
      </c>
      <c r="F77" s="319"/>
      <c r="G77" s="319"/>
      <c r="H77" s="319"/>
      <c r="L77" s="37"/>
    </row>
    <row r="78" spans="2:12" s="1" customFormat="1" ht="6.95" customHeight="1">
      <c r="B78" s="37"/>
      <c r="L78" s="37"/>
    </row>
    <row r="79" spans="2:12" s="1" customFormat="1" ht="18" customHeight="1">
      <c r="B79" s="37"/>
      <c r="C79" s="59" t="s">
        <v>23</v>
      </c>
      <c r="F79" s="144" t="str">
        <f>F12</f>
        <v>Šternberk, Na Valech 14</v>
      </c>
      <c r="I79" s="145" t="s">
        <v>25</v>
      </c>
      <c r="J79" s="63" t="str">
        <f>IF(J12="","",J12)</f>
        <v>3. 5. 2018</v>
      </c>
      <c r="L79" s="37"/>
    </row>
    <row r="80" spans="2:12" s="1" customFormat="1" ht="6.95" customHeight="1">
      <c r="B80" s="37"/>
      <c r="L80" s="37"/>
    </row>
    <row r="81" spans="2:65" s="1" customFormat="1" ht="15">
      <c r="B81" s="37"/>
      <c r="C81" s="59" t="s">
        <v>27</v>
      </c>
      <c r="F81" s="144" t="str">
        <f>E15</f>
        <v xml:space="preserve"> </v>
      </c>
      <c r="I81" s="145" t="s">
        <v>33</v>
      </c>
      <c r="J81" s="144" t="str">
        <f>E21</f>
        <v>Ing. Judita Bravencová</v>
      </c>
      <c r="L81" s="37"/>
    </row>
    <row r="82" spans="2:65" s="1" customFormat="1" ht="14.45" customHeight="1">
      <c r="B82" s="37"/>
      <c r="C82" s="59" t="s">
        <v>31</v>
      </c>
      <c r="F82" s="144" t="str">
        <f>IF(E18="","",E18)</f>
        <v/>
      </c>
      <c r="L82" s="37"/>
    </row>
    <row r="83" spans="2:65" s="1" customFormat="1" ht="10.35" customHeight="1">
      <c r="B83" s="37"/>
      <c r="L83" s="37"/>
    </row>
    <row r="84" spans="2:65" s="9" customFormat="1" ht="29.25" customHeight="1">
      <c r="B84" s="146"/>
      <c r="C84" s="147" t="s">
        <v>108</v>
      </c>
      <c r="D84" s="148" t="s">
        <v>56</v>
      </c>
      <c r="E84" s="148" t="s">
        <v>52</v>
      </c>
      <c r="F84" s="148" t="s">
        <v>109</v>
      </c>
      <c r="G84" s="148" t="s">
        <v>110</v>
      </c>
      <c r="H84" s="148" t="s">
        <v>111</v>
      </c>
      <c r="I84" s="149" t="s">
        <v>112</v>
      </c>
      <c r="J84" s="148" t="s">
        <v>93</v>
      </c>
      <c r="K84" s="150" t="s">
        <v>113</v>
      </c>
      <c r="L84" s="146"/>
      <c r="M84" s="69" t="s">
        <v>114</v>
      </c>
      <c r="N84" s="70" t="s">
        <v>41</v>
      </c>
      <c r="O84" s="70" t="s">
        <v>115</v>
      </c>
      <c r="P84" s="70" t="s">
        <v>116</v>
      </c>
      <c r="Q84" s="70" t="s">
        <v>117</v>
      </c>
      <c r="R84" s="70" t="s">
        <v>118</v>
      </c>
      <c r="S84" s="70" t="s">
        <v>119</v>
      </c>
      <c r="T84" s="71" t="s">
        <v>120</v>
      </c>
    </row>
    <row r="85" spans="2:65" s="1" customFormat="1" ht="29.25" customHeight="1">
      <c r="B85" s="37"/>
      <c r="C85" s="73" t="s">
        <v>94</v>
      </c>
      <c r="J85" s="151">
        <f>BK85</f>
        <v>0</v>
      </c>
      <c r="L85" s="37"/>
      <c r="M85" s="72"/>
      <c r="N85" s="64"/>
      <c r="O85" s="64"/>
      <c r="P85" s="152">
        <f>P86+P92</f>
        <v>0</v>
      </c>
      <c r="Q85" s="64"/>
      <c r="R85" s="152">
        <f>R86+R92</f>
        <v>0</v>
      </c>
      <c r="S85" s="64"/>
      <c r="T85" s="153">
        <f>T86+T92</f>
        <v>0</v>
      </c>
      <c r="AT85" s="20" t="s">
        <v>70</v>
      </c>
      <c r="AU85" s="20" t="s">
        <v>95</v>
      </c>
      <c r="BK85" s="154">
        <f>BK86+BK92</f>
        <v>0</v>
      </c>
    </row>
    <row r="86" spans="2:65" s="10" customFormat="1" ht="37.35" customHeight="1">
      <c r="B86" s="155"/>
      <c r="D86" s="156" t="s">
        <v>70</v>
      </c>
      <c r="E86" s="157" t="s">
        <v>458</v>
      </c>
      <c r="F86" s="157" t="s">
        <v>459</v>
      </c>
      <c r="I86" s="158"/>
      <c r="J86" s="159">
        <f>BK86</f>
        <v>0</v>
      </c>
      <c r="L86" s="155"/>
      <c r="M86" s="160"/>
      <c r="N86" s="161"/>
      <c r="O86" s="161"/>
      <c r="P86" s="162">
        <f>P87</f>
        <v>0</v>
      </c>
      <c r="Q86" s="161"/>
      <c r="R86" s="162">
        <f>R87</f>
        <v>0</v>
      </c>
      <c r="S86" s="161"/>
      <c r="T86" s="163">
        <f>T87</f>
        <v>0</v>
      </c>
      <c r="AR86" s="156" t="s">
        <v>76</v>
      </c>
      <c r="AT86" s="164" t="s">
        <v>70</v>
      </c>
      <c r="AU86" s="164" t="s">
        <v>71</v>
      </c>
      <c r="AY86" s="156" t="s">
        <v>123</v>
      </c>
      <c r="BK86" s="165">
        <f>BK87</f>
        <v>0</v>
      </c>
    </row>
    <row r="87" spans="2:65" s="10" customFormat="1" ht="19.899999999999999" customHeight="1">
      <c r="B87" s="155"/>
      <c r="D87" s="156" t="s">
        <v>70</v>
      </c>
      <c r="E87" s="166" t="s">
        <v>153</v>
      </c>
      <c r="F87" s="166" t="s">
        <v>460</v>
      </c>
      <c r="I87" s="158"/>
      <c r="J87" s="167">
        <f>BK87</f>
        <v>0</v>
      </c>
      <c r="L87" s="155"/>
      <c r="M87" s="160"/>
      <c r="N87" s="161"/>
      <c r="O87" s="161"/>
      <c r="P87" s="162">
        <f>P88</f>
        <v>0</v>
      </c>
      <c r="Q87" s="161"/>
      <c r="R87" s="162">
        <f>R88</f>
        <v>0</v>
      </c>
      <c r="S87" s="161"/>
      <c r="T87" s="163">
        <f>T88</f>
        <v>0</v>
      </c>
      <c r="AR87" s="156" t="s">
        <v>76</v>
      </c>
      <c r="AT87" s="164" t="s">
        <v>70</v>
      </c>
      <c r="AU87" s="164" t="s">
        <v>76</v>
      </c>
      <c r="AY87" s="156" t="s">
        <v>123</v>
      </c>
      <c r="BK87" s="165">
        <f>BK88</f>
        <v>0</v>
      </c>
    </row>
    <row r="88" spans="2:65" s="10" customFormat="1" ht="14.85" customHeight="1">
      <c r="B88" s="155"/>
      <c r="D88" s="156" t="s">
        <v>70</v>
      </c>
      <c r="E88" s="166" t="s">
        <v>461</v>
      </c>
      <c r="F88" s="166" t="s">
        <v>462</v>
      </c>
      <c r="I88" s="158"/>
      <c r="J88" s="167">
        <f>BK88</f>
        <v>0</v>
      </c>
      <c r="L88" s="155"/>
      <c r="M88" s="160"/>
      <c r="N88" s="161"/>
      <c r="O88" s="161"/>
      <c r="P88" s="162">
        <f>SUM(P89:P91)</f>
        <v>0</v>
      </c>
      <c r="Q88" s="161"/>
      <c r="R88" s="162">
        <f>SUM(R89:R91)</f>
        <v>0</v>
      </c>
      <c r="S88" s="161"/>
      <c r="T88" s="163">
        <f>SUM(T89:T91)</f>
        <v>0</v>
      </c>
      <c r="AR88" s="156" t="s">
        <v>76</v>
      </c>
      <c r="AT88" s="164" t="s">
        <v>70</v>
      </c>
      <c r="AU88" s="164" t="s">
        <v>79</v>
      </c>
      <c r="AY88" s="156" t="s">
        <v>123</v>
      </c>
      <c r="BK88" s="165">
        <f>SUM(BK89:BK91)</f>
        <v>0</v>
      </c>
    </row>
    <row r="89" spans="2:65" s="1" customFormat="1" ht="25.5" customHeight="1">
      <c r="B89" s="168"/>
      <c r="C89" s="169" t="s">
        <v>76</v>
      </c>
      <c r="D89" s="169" t="s">
        <v>126</v>
      </c>
      <c r="E89" s="170" t="s">
        <v>463</v>
      </c>
      <c r="F89" s="171" t="s">
        <v>464</v>
      </c>
      <c r="G89" s="172" t="s">
        <v>156</v>
      </c>
      <c r="H89" s="173">
        <v>0.183</v>
      </c>
      <c r="I89" s="174"/>
      <c r="J89" s="175">
        <f>ROUND(I89*H89,2)</f>
        <v>0</v>
      </c>
      <c r="K89" s="171" t="s">
        <v>5</v>
      </c>
      <c r="L89" s="37"/>
      <c r="M89" s="176" t="s">
        <v>5</v>
      </c>
      <c r="N89" s="177" t="s">
        <v>42</v>
      </c>
      <c r="O89" s="38"/>
      <c r="P89" s="178">
        <f>O89*H89</f>
        <v>0</v>
      </c>
      <c r="Q89" s="178">
        <v>0</v>
      </c>
      <c r="R89" s="178">
        <f>Q89*H89</f>
        <v>0</v>
      </c>
      <c r="S89" s="178">
        <v>0</v>
      </c>
      <c r="T89" s="179">
        <f>S89*H89</f>
        <v>0</v>
      </c>
      <c r="AR89" s="20" t="s">
        <v>137</v>
      </c>
      <c r="AT89" s="20" t="s">
        <v>126</v>
      </c>
      <c r="AU89" s="20" t="s">
        <v>82</v>
      </c>
      <c r="AY89" s="20" t="s">
        <v>123</v>
      </c>
      <c r="BE89" s="180">
        <f>IF(N89="základní",J89,0)</f>
        <v>0</v>
      </c>
      <c r="BF89" s="180">
        <f>IF(N89="snížená",J89,0)</f>
        <v>0</v>
      </c>
      <c r="BG89" s="180">
        <f>IF(N89="zákl. přenesená",J89,0)</f>
        <v>0</v>
      </c>
      <c r="BH89" s="180">
        <f>IF(N89="sníž. přenesená",J89,0)</f>
        <v>0</v>
      </c>
      <c r="BI89" s="180">
        <f>IF(N89="nulová",J89,0)</f>
        <v>0</v>
      </c>
      <c r="BJ89" s="20" t="s">
        <v>76</v>
      </c>
      <c r="BK89" s="180">
        <f>ROUND(I89*H89,2)</f>
        <v>0</v>
      </c>
      <c r="BL89" s="20" t="s">
        <v>137</v>
      </c>
      <c r="BM89" s="20" t="s">
        <v>79</v>
      </c>
    </row>
    <row r="90" spans="2:65" s="1" customFormat="1" ht="25.5" customHeight="1">
      <c r="B90" s="168"/>
      <c r="C90" s="169" t="s">
        <v>79</v>
      </c>
      <c r="D90" s="169" t="s">
        <v>126</v>
      </c>
      <c r="E90" s="170" t="s">
        <v>465</v>
      </c>
      <c r="F90" s="171" t="s">
        <v>466</v>
      </c>
      <c r="G90" s="172" t="s">
        <v>156</v>
      </c>
      <c r="H90" s="173">
        <v>3.843</v>
      </c>
      <c r="I90" s="174"/>
      <c r="J90" s="175">
        <f>ROUND(I90*H90,2)</f>
        <v>0</v>
      </c>
      <c r="K90" s="171" t="s">
        <v>5</v>
      </c>
      <c r="L90" s="37"/>
      <c r="M90" s="176" t="s">
        <v>5</v>
      </c>
      <c r="N90" s="177" t="s">
        <v>42</v>
      </c>
      <c r="O90" s="38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AR90" s="20" t="s">
        <v>137</v>
      </c>
      <c r="AT90" s="20" t="s">
        <v>126</v>
      </c>
      <c r="AU90" s="20" t="s">
        <v>82</v>
      </c>
      <c r="AY90" s="20" t="s">
        <v>123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20" t="s">
        <v>76</v>
      </c>
      <c r="BK90" s="180">
        <f>ROUND(I90*H90,2)</f>
        <v>0</v>
      </c>
      <c r="BL90" s="20" t="s">
        <v>137</v>
      </c>
      <c r="BM90" s="20" t="s">
        <v>137</v>
      </c>
    </row>
    <row r="91" spans="2:65" s="1" customFormat="1" ht="16.5" customHeight="1">
      <c r="B91" s="168"/>
      <c r="C91" s="169" t="s">
        <v>82</v>
      </c>
      <c r="D91" s="169" t="s">
        <v>126</v>
      </c>
      <c r="E91" s="170" t="s">
        <v>467</v>
      </c>
      <c r="F91" s="171" t="s">
        <v>468</v>
      </c>
      <c r="G91" s="172" t="s">
        <v>156</v>
      </c>
      <c r="H91" s="173">
        <v>0.183</v>
      </c>
      <c r="I91" s="174"/>
      <c r="J91" s="175">
        <f>ROUND(I91*H91,2)</f>
        <v>0</v>
      </c>
      <c r="K91" s="171" t="s">
        <v>5</v>
      </c>
      <c r="L91" s="37"/>
      <c r="M91" s="176" t="s">
        <v>5</v>
      </c>
      <c r="N91" s="177" t="s">
        <v>42</v>
      </c>
      <c r="O91" s="38"/>
      <c r="P91" s="178">
        <f>O91*H91</f>
        <v>0</v>
      </c>
      <c r="Q91" s="178">
        <v>0</v>
      </c>
      <c r="R91" s="178">
        <f>Q91*H91</f>
        <v>0</v>
      </c>
      <c r="S91" s="178">
        <v>0</v>
      </c>
      <c r="T91" s="179">
        <f>S91*H91</f>
        <v>0</v>
      </c>
      <c r="AR91" s="20" t="s">
        <v>137</v>
      </c>
      <c r="AT91" s="20" t="s">
        <v>126</v>
      </c>
      <c r="AU91" s="20" t="s">
        <v>82</v>
      </c>
      <c r="AY91" s="20" t="s">
        <v>123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20" t="s">
        <v>76</v>
      </c>
      <c r="BK91" s="180">
        <f>ROUND(I91*H91,2)</f>
        <v>0</v>
      </c>
      <c r="BL91" s="20" t="s">
        <v>137</v>
      </c>
      <c r="BM91" s="20" t="s">
        <v>146</v>
      </c>
    </row>
    <row r="92" spans="2:65" s="10" customFormat="1" ht="37.35" customHeight="1">
      <c r="B92" s="155"/>
      <c r="D92" s="156" t="s">
        <v>70</v>
      </c>
      <c r="E92" s="157" t="s">
        <v>121</v>
      </c>
      <c r="F92" s="157" t="s">
        <v>122</v>
      </c>
      <c r="I92" s="158"/>
      <c r="J92" s="159">
        <f>BK92</f>
        <v>0</v>
      </c>
      <c r="L92" s="155"/>
      <c r="M92" s="160"/>
      <c r="N92" s="161"/>
      <c r="O92" s="161"/>
      <c r="P92" s="162">
        <f>P93+P98+P139+P158+P160</f>
        <v>0</v>
      </c>
      <c r="Q92" s="161"/>
      <c r="R92" s="162">
        <f>R93+R98+R139+R158+R160</f>
        <v>0</v>
      </c>
      <c r="S92" s="161"/>
      <c r="T92" s="163">
        <f>T93+T98+T139+T158+T160</f>
        <v>0</v>
      </c>
      <c r="AR92" s="156" t="s">
        <v>79</v>
      </c>
      <c r="AT92" s="164" t="s">
        <v>70</v>
      </c>
      <c r="AU92" s="164" t="s">
        <v>71</v>
      </c>
      <c r="AY92" s="156" t="s">
        <v>123</v>
      </c>
      <c r="BK92" s="165">
        <f>BK93+BK98+BK139+BK158+BK160</f>
        <v>0</v>
      </c>
    </row>
    <row r="93" spans="2:65" s="10" customFormat="1" ht="19.899999999999999" customHeight="1">
      <c r="B93" s="155"/>
      <c r="D93" s="156" t="s">
        <v>70</v>
      </c>
      <c r="E93" s="166" t="s">
        <v>469</v>
      </c>
      <c r="F93" s="166" t="s">
        <v>470</v>
      </c>
      <c r="I93" s="158"/>
      <c r="J93" s="167">
        <f>BK93</f>
        <v>0</v>
      </c>
      <c r="L93" s="155"/>
      <c r="M93" s="160"/>
      <c r="N93" s="161"/>
      <c r="O93" s="161"/>
      <c r="P93" s="162">
        <f>SUM(P94:P97)</f>
        <v>0</v>
      </c>
      <c r="Q93" s="161"/>
      <c r="R93" s="162">
        <f>SUM(R94:R97)</f>
        <v>0</v>
      </c>
      <c r="S93" s="161"/>
      <c r="T93" s="163">
        <f>SUM(T94:T97)</f>
        <v>0</v>
      </c>
      <c r="AR93" s="156" t="s">
        <v>79</v>
      </c>
      <c r="AT93" s="164" t="s">
        <v>70</v>
      </c>
      <c r="AU93" s="164" t="s">
        <v>76</v>
      </c>
      <c r="AY93" s="156" t="s">
        <v>123</v>
      </c>
      <c r="BK93" s="165">
        <f>SUM(BK94:BK97)</f>
        <v>0</v>
      </c>
    </row>
    <row r="94" spans="2:65" s="1" customFormat="1" ht="16.5" customHeight="1">
      <c r="B94" s="168"/>
      <c r="C94" s="169" t="s">
        <v>137</v>
      </c>
      <c r="D94" s="169" t="s">
        <v>126</v>
      </c>
      <c r="E94" s="170" t="s">
        <v>471</v>
      </c>
      <c r="F94" s="171" t="s">
        <v>472</v>
      </c>
      <c r="G94" s="172" t="s">
        <v>129</v>
      </c>
      <c r="H94" s="173">
        <v>13</v>
      </c>
      <c r="I94" s="174"/>
      <c r="J94" s="175">
        <f>ROUND(I94*H94,2)</f>
        <v>0</v>
      </c>
      <c r="K94" s="171" t="s">
        <v>5</v>
      </c>
      <c r="L94" s="37"/>
      <c r="M94" s="176" t="s">
        <v>5</v>
      </c>
      <c r="N94" s="177" t="s">
        <v>42</v>
      </c>
      <c r="O94" s="38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AR94" s="20" t="s">
        <v>130</v>
      </c>
      <c r="AT94" s="20" t="s">
        <v>126</v>
      </c>
      <c r="AU94" s="20" t="s">
        <v>79</v>
      </c>
      <c r="AY94" s="20" t="s">
        <v>123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20" t="s">
        <v>76</v>
      </c>
      <c r="BK94" s="180">
        <f>ROUND(I94*H94,2)</f>
        <v>0</v>
      </c>
      <c r="BL94" s="20" t="s">
        <v>130</v>
      </c>
      <c r="BM94" s="20" t="s">
        <v>150</v>
      </c>
    </row>
    <row r="95" spans="2:65" s="1" customFormat="1" ht="16.5" customHeight="1">
      <c r="B95" s="168"/>
      <c r="C95" s="169" t="s">
        <v>142</v>
      </c>
      <c r="D95" s="169" t="s">
        <v>126</v>
      </c>
      <c r="E95" s="170" t="s">
        <v>473</v>
      </c>
      <c r="F95" s="171" t="s">
        <v>474</v>
      </c>
      <c r="G95" s="172" t="s">
        <v>165</v>
      </c>
      <c r="H95" s="173">
        <v>2</v>
      </c>
      <c r="I95" s="174"/>
      <c r="J95" s="175">
        <f>ROUND(I95*H95,2)</f>
        <v>0</v>
      </c>
      <c r="K95" s="171" t="s">
        <v>5</v>
      </c>
      <c r="L95" s="37"/>
      <c r="M95" s="176" t="s">
        <v>5</v>
      </c>
      <c r="N95" s="177" t="s">
        <v>42</v>
      </c>
      <c r="O95" s="38"/>
      <c r="P95" s="178">
        <f>O95*H95</f>
        <v>0</v>
      </c>
      <c r="Q95" s="178">
        <v>0</v>
      </c>
      <c r="R95" s="178">
        <f>Q95*H95</f>
        <v>0</v>
      </c>
      <c r="S95" s="178">
        <v>0</v>
      </c>
      <c r="T95" s="179">
        <f>S95*H95</f>
        <v>0</v>
      </c>
      <c r="AR95" s="20" t="s">
        <v>130</v>
      </c>
      <c r="AT95" s="20" t="s">
        <v>126</v>
      </c>
      <c r="AU95" s="20" t="s">
        <v>79</v>
      </c>
      <c r="AY95" s="20" t="s">
        <v>123</v>
      </c>
      <c r="BE95" s="180">
        <f>IF(N95="základní",J95,0)</f>
        <v>0</v>
      </c>
      <c r="BF95" s="180">
        <f>IF(N95="snížená",J95,0)</f>
        <v>0</v>
      </c>
      <c r="BG95" s="180">
        <f>IF(N95="zákl. přenesená",J95,0)</f>
        <v>0</v>
      </c>
      <c r="BH95" s="180">
        <f>IF(N95="sníž. přenesená",J95,0)</f>
        <v>0</v>
      </c>
      <c r="BI95" s="180">
        <f>IF(N95="nulová",J95,0)</f>
        <v>0</v>
      </c>
      <c r="BJ95" s="20" t="s">
        <v>76</v>
      </c>
      <c r="BK95" s="180">
        <f>ROUND(I95*H95,2)</f>
        <v>0</v>
      </c>
      <c r="BL95" s="20" t="s">
        <v>130</v>
      </c>
      <c r="BM95" s="20" t="s">
        <v>159</v>
      </c>
    </row>
    <row r="96" spans="2:65" s="1" customFormat="1" ht="16.5" customHeight="1">
      <c r="B96" s="168"/>
      <c r="C96" s="169" t="s">
        <v>146</v>
      </c>
      <c r="D96" s="169" t="s">
        <v>126</v>
      </c>
      <c r="E96" s="170" t="s">
        <v>475</v>
      </c>
      <c r="F96" s="171" t="s">
        <v>476</v>
      </c>
      <c r="G96" s="172" t="s">
        <v>129</v>
      </c>
      <c r="H96" s="173">
        <v>13</v>
      </c>
      <c r="I96" s="174"/>
      <c r="J96" s="175">
        <f>ROUND(I96*H96,2)</f>
        <v>0</v>
      </c>
      <c r="K96" s="171" t="s">
        <v>5</v>
      </c>
      <c r="L96" s="37"/>
      <c r="M96" s="176" t="s">
        <v>5</v>
      </c>
      <c r="N96" s="177" t="s">
        <v>42</v>
      </c>
      <c r="O96" s="38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AR96" s="20" t="s">
        <v>130</v>
      </c>
      <c r="AT96" s="20" t="s">
        <v>126</v>
      </c>
      <c r="AU96" s="20" t="s">
        <v>79</v>
      </c>
      <c r="AY96" s="20" t="s">
        <v>123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20" t="s">
        <v>76</v>
      </c>
      <c r="BK96" s="180">
        <f>ROUND(I96*H96,2)</f>
        <v>0</v>
      </c>
      <c r="BL96" s="20" t="s">
        <v>130</v>
      </c>
      <c r="BM96" s="20" t="s">
        <v>168</v>
      </c>
    </row>
    <row r="97" spans="2:65" s="1" customFormat="1" ht="16.5" customHeight="1">
      <c r="B97" s="168"/>
      <c r="C97" s="169" t="s">
        <v>148</v>
      </c>
      <c r="D97" s="169" t="s">
        <v>126</v>
      </c>
      <c r="E97" s="170" t="s">
        <v>477</v>
      </c>
      <c r="F97" s="171" t="s">
        <v>478</v>
      </c>
      <c r="G97" s="172" t="s">
        <v>156</v>
      </c>
      <c r="H97" s="173">
        <v>4.0000000000000001E-3</v>
      </c>
      <c r="I97" s="174"/>
      <c r="J97" s="175">
        <f>ROUND(I97*H97,2)</f>
        <v>0</v>
      </c>
      <c r="K97" s="171" t="s">
        <v>5</v>
      </c>
      <c r="L97" s="37"/>
      <c r="M97" s="176" t="s">
        <v>5</v>
      </c>
      <c r="N97" s="177" t="s">
        <v>42</v>
      </c>
      <c r="O97" s="38"/>
      <c r="P97" s="178">
        <f>O97*H97</f>
        <v>0</v>
      </c>
      <c r="Q97" s="178">
        <v>0</v>
      </c>
      <c r="R97" s="178">
        <f>Q97*H97</f>
        <v>0</v>
      </c>
      <c r="S97" s="178">
        <v>0</v>
      </c>
      <c r="T97" s="179">
        <f>S97*H97</f>
        <v>0</v>
      </c>
      <c r="AR97" s="20" t="s">
        <v>130</v>
      </c>
      <c r="AT97" s="20" t="s">
        <v>126</v>
      </c>
      <c r="AU97" s="20" t="s">
        <v>79</v>
      </c>
      <c r="AY97" s="20" t="s">
        <v>123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20" t="s">
        <v>76</v>
      </c>
      <c r="BK97" s="180">
        <f>ROUND(I97*H97,2)</f>
        <v>0</v>
      </c>
      <c r="BL97" s="20" t="s">
        <v>130</v>
      </c>
      <c r="BM97" s="20" t="s">
        <v>173</v>
      </c>
    </row>
    <row r="98" spans="2:65" s="10" customFormat="1" ht="29.85" customHeight="1">
      <c r="B98" s="155"/>
      <c r="D98" s="156" t="s">
        <v>70</v>
      </c>
      <c r="E98" s="166" t="s">
        <v>140</v>
      </c>
      <c r="F98" s="166" t="s">
        <v>141</v>
      </c>
      <c r="I98" s="158"/>
      <c r="J98" s="167">
        <f>BK98</f>
        <v>0</v>
      </c>
      <c r="L98" s="155"/>
      <c r="M98" s="160"/>
      <c r="N98" s="161"/>
      <c r="O98" s="161"/>
      <c r="P98" s="162">
        <f>SUM(P99:P138)</f>
        <v>0</v>
      </c>
      <c r="Q98" s="161"/>
      <c r="R98" s="162">
        <f>SUM(R99:R138)</f>
        <v>0</v>
      </c>
      <c r="S98" s="161"/>
      <c r="T98" s="163">
        <f>SUM(T99:T138)</f>
        <v>0</v>
      </c>
      <c r="AR98" s="156" t="s">
        <v>79</v>
      </c>
      <c r="AT98" s="164" t="s">
        <v>70</v>
      </c>
      <c r="AU98" s="164" t="s">
        <v>76</v>
      </c>
      <c r="AY98" s="156" t="s">
        <v>123</v>
      </c>
      <c r="BK98" s="165">
        <f>SUM(BK99:BK138)</f>
        <v>0</v>
      </c>
    </row>
    <row r="99" spans="2:65" s="1" customFormat="1" ht="16.5" customHeight="1">
      <c r="B99" s="168"/>
      <c r="C99" s="169" t="s">
        <v>150</v>
      </c>
      <c r="D99" s="169" t="s">
        <v>126</v>
      </c>
      <c r="E99" s="170" t="s">
        <v>479</v>
      </c>
      <c r="F99" s="171" t="s">
        <v>480</v>
      </c>
      <c r="G99" s="172" t="s">
        <v>129</v>
      </c>
      <c r="H99" s="173">
        <v>20</v>
      </c>
      <c r="I99" s="174"/>
      <c r="J99" s="175">
        <f t="shared" ref="J99:J104" si="0">ROUND(I99*H99,2)</f>
        <v>0</v>
      </c>
      <c r="K99" s="171" t="s">
        <v>5</v>
      </c>
      <c r="L99" s="37"/>
      <c r="M99" s="176" t="s">
        <v>5</v>
      </c>
      <c r="N99" s="177" t="s">
        <v>42</v>
      </c>
      <c r="O99" s="38"/>
      <c r="P99" s="178">
        <f t="shared" ref="P99:P104" si="1">O99*H99</f>
        <v>0</v>
      </c>
      <c r="Q99" s="178">
        <v>0</v>
      </c>
      <c r="R99" s="178">
        <f t="shared" ref="R99:R104" si="2">Q99*H99</f>
        <v>0</v>
      </c>
      <c r="S99" s="178">
        <v>0</v>
      </c>
      <c r="T99" s="179">
        <f t="shared" ref="T99:T104" si="3">S99*H99</f>
        <v>0</v>
      </c>
      <c r="AR99" s="20" t="s">
        <v>130</v>
      </c>
      <c r="AT99" s="20" t="s">
        <v>126</v>
      </c>
      <c r="AU99" s="20" t="s">
        <v>79</v>
      </c>
      <c r="AY99" s="20" t="s">
        <v>123</v>
      </c>
      <c r="BE99" s="180">
        <f t="shared" ref="BE99:BE104" si="4">IF(N99="základní",J99,0)</f>
        <v>0</v>
      </c>
      <c r="BF99" s="180">
        <f t="shared" ref="BF99:BF104" si="5">IF(N99="snížená",J99,0)</f>
        <v>0</v>
      </c>
      <c r="BG99" s="180">
        <f t="shared" ref="BG99:BG104" si="6">IF(N99="zákl. přenesená",J99,0)</f>
        <v>0</v>
      </c>
      <c r="BH99" s="180">
        <f t="shared" ref="BH99:BH104" si="7">IF(N99="sníž. přenesená",J99,0)</f>
        <v>0</v>
      </c>
      <c r="BI99" s="180">
        <f t="shared" ref="BI99:BI104" si="8">IF(N99="nulová",J99,0)</f>
        <v>0</v>
      </c>
      <c r="BJ99" s="20" t="s">
        <v>76</v>
      </c>
      <c r="BK99" s="180">
        <f t="shared" ref="BK99:BK104" si="9">ROUND(I99*H99,2)</f>
        <v>0</v>
      </c>
      <c r="BL99" s="20" t="s">
        <v>130</v>
      </c>
      <c r="BM99" s="20" t="s">
        <v>130</v>
      </c>
    </row>
    <row r="100" spans="2:65" s="1" customFormat="1" ht="16.5" customHeight="1">
      <c r="B100" s="168"/>
      <c r="C100" s="169" t="s">
        <v>153</v>
      </c>
      <c r="D100" s="169" t="s">
        <v>126</v>
      </c>
      <c r="E100" s="170" t="s">
        <v>481</v>
      </c>
      <c r="F100" s="171" t="s">
        <v>482</v>
      </c>
      <c r="G100" s="172" t="s">
        <v>129</v>
      </c>
      <c r="H100" s="173">
        <v>10</v>
      </c>
      <c r="I100" s="174"/>
      <c r="J100" s="175">
        <f t="shared" si="0"/>
        <v>0</v>
      </c>
      <c r="K100" s="171" t="s">
        <v>5</v>
      </c>
      <c r="L100" s="37"/>
      <c r="M100" s="176" t="s">
        <v>5</v>
      </c>
      <c r="N100" s="177" t="s">
        <v>42</v>
      </c>
      <c r="O100" s="38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AR100" s="20" t="s">
        <v>130</v>
      </c>
      <c r="AT100" s="20" t="s">
        <v>126</v>
      </c>
      <c r="AU100" s="20" t="s">
        <v>79</v>
      </c>
      <c r="AY100" s="20" t="s">
        <v>123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20" t="s">
        <v>76</v>
      </c>
      <c r="BK100" s="180">
        <f t="shared" si="9"/>
        <v>0</v>
      </c>
      <c r="BL100" s="20" t="s">
        <v>130</v>
      </c>
      <c r="BM100" s="20" t="s">
        <v>181</v>
      </c>
    </row>
    <row r="101" spans="2:65" s="1" customFormat="1" ht="16.5" customHeight="1">
      <c r="B101" s="168"/>
      <c r="C101" s="169" t="s">
        <v>159</v>
      </c>
      <c r="D101" s="169" t="s">
        <v>126</v>
      </c>
      <c r="E101" s="170" t="s">
        <v>483</v>
      </c>
      <c r="F101" s="171" t="s">
        <v>484</v>
      </c>
      <c r="G101" s="172" t="s">
        <v>165</v>
      </c>
      <c r="H101" s="173">
        <v>10</v>
      </c>
      <c r="I101" s="174"/>
      <c r="J101" s="175">
        <f t="shared" si="0"/>
        <v>0</v>
      </c>
      <c r="K101" s="171" t="s">
        <v>5</v>
      </c>
      <c r="L101" s="37"/>
      <c r="M101" s="176" t="s">
        <v>5</v>
      </c>
      <c r="N101" s="177" t="s">
        <v>42</v>
      </c>
      <c r="O101" s="38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AR101" s="20" t="s">
        <v>130</v>
      </c>
      <c r="AT101" s="20" t="s">
        <v>126</v>
      </c>
      <c r="AU101" s="20" t="s">
        <v>79</v>
      </c>
      <c r="AY101" s="20" t="s">
        <v>123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20" t="s">
        <v>76</v>
      </c>
      <c r="BK101" s="180">
        <f t="shared" si="9"/>
        <v>0</v>
      </c>
      <c r="BL101" s="20" t="s">
        <v>130</v>
      </c>
      <c r="BM101" s="20" t="s">
        <v>186</v>
      </c>
    </row>
    <row r="102" spans="2:65" s="1" customFormat="1" ht="16.5" customHeight="1">
      <c r="B102" s="168"/>
      <c r="C102" s="169" t="s">
        <v>162</v>
      </c>
      <c r="D102" s="169" t="s">
        <v>126</v>
      </c>
      <c r="E102" s="170" t="s">
        <v>485</v>
      </c>
      <c r="F102" s="171" t="s">
        <v>486</v>
      </c>
      <c r="G102" s="172" t="s">
        <v>165</v>
      </c>
      <c r="H102" s="173">
        <v>2</v>
      </c>
      <c r="I102" s="174"/>
      <c r="J102" s="175">
        <f t="shared" si="0"/>
        <v>0</v>
      </c>
      <c r="K102" s="171" t="s">
        <v>5</v>
      </c>
      <c r="L102" s="37"/>
      <c r="M102" s="176" t="s">
        <v>5</v>
      </c>
      <c r="N102" s="177" t="s">
        <v>42</v>
      </c>
      <c r="O102" s="38"/>
      <c r="P102" s="178">
        <f t="shared" si="1"/>
        <v>0</v>
      </c>
      <c r="Q102" s="178">
        <v>0</v>
      </c>
      <c r="R102" s="178">
        <f t="shared" si="2"/>
        <v>0</v>
      </c>
      <c r="S102" s="178">
        <v>0</v>
      </c>
      <c r="T102" s="179">
        <f t="shared" si="3"/>
        <v>0</v>
      </c>
      <c r="AR102" s="20" t="s">
        <v>130</v>
      </c>
      <c r="AT102" s="20" t="s">
        <v>126</v>
      </c>
      <c r="AU102" s="20" t="s">
        <v>79</v>
      </c>
      <c r="AY102" s="20" t="s">
        <v>123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20" t="s">
        <v>76</v>
      </c>
      <c r="BK102" s="180">
        <f t="shared" si="9"/>
        <v>0</v>
      </c>
      <c r="BL102" s="20" t="s">
        <v>130</v>
      </c>
      <c r="BM102" s="20" t="s">
        <v>191</v>
      </c>
    </row>
    <row r="103" spans="2:65" s="1" customFormat="1" ht="25.5" customHeight="1">
      <c r="B103" s="168"/>
      <c r="C103" s="169" t="s">
        <v>168</v>
      </c>
      <c r="D103" s="169" t="s">
        <v>126</v>
      </c>
      <c r="E103" s="170" t="s">
        <v>487</v>
      </c>
      <c r="F103" s="171" t="s">
        <v>488</v>
      </c>
      <c r="G103" s="172" t="s">
        <v>156</v>
      </c>
      <c r="H103" s="173">
        <v>0.113</v>
      </c>
      <c r="I103" s="174"/>
      <c r="J103" s="175">
        <f t="shared" si="0"/>
        <v>0</v>
      </c>
      <c r="K103" s="171" t="s">
        <v>5</v>
      </c>
      <c r="L103" s="37"/>
      <c r="M103" s="176" t="s">
        <v>5</v>
      </c>
      <c r="N103" s="177" t="s">
        <v>42</v>
      </c>
      <c r="O103" s="38"/>
      <c r="P103" s="178">
        <f t="shared" si="1"/>
        <v>0</v>
      </c>
      <c r="Q103" s="178">
        <v>0</v>
      </c>
      <c r="R103" s="178">
        <f t="shared" si="2"/>
        <v>0</v>
      </c>
      <c r="S103" s="178">
        <v>0</v>
      </c>
      <c r="T103" s="179">
        <f t="shared" si="3"/>
        <v>0</v>
      </c>
      <c r="AR103" s="20" t="s">
        <v>130</v>
      </c>
      <c r="AT103" s="20" t="s">
        <v>126</v>
      </c>
      <c r="AU103" s="20" t="s">
        <v>79</v>
      </c>
      <c r="AY103" s="20" t="s">
        <v>123</v>
      </c>
      <c r="BE103" s="180">
        <f t="shared" si="4"/>
        <v>0</v>
      </c>
      <c r="BF103" s="180">
        <f t="shared" si="5"/>
        <v>0</v>
      </c>
      <c r="BG103" s="180">
        <f t="shared" si="6"/>
        <v>0</v>
      </c>
      <c r="BH103" s="180">
        <f t="shared" si="7"/>
        <v>0</v>
      </c>
      <c r="BI103" s="180">
        <f t="shared" si="8"/>
        <v>0</v>
      </c>
      <c r="BJ103" s="20" t="s">
        <v>76</v>
      </c>
      <c r="BK103" s="180">
        <f t="shared" si="9"/>
        <v>0</v>
      </c>
      <c r="BL103" s="20" t="s">
        <v>130</v>
      </c>
      <c r="BM103" s="20" t="s">
        <v>198</v>
      </c>
    </row>
    <row r="104" spans="2:65" s="1" customFormat="1" ht="16.5" customHeight="1">
      <c r="B104" s="168"/>
      <c r="C104" s="169" t="s">
        <v>171</v>
      </c>
      <c r="D104" s="169" t="s">
        <v>126</v>
      </c>
      <c r="E104" s="170" t="s">
        <v>489</v>
      </c>
      <c r="F104" s="171" t="s">
        <v>490</v>
      </c>
      <c r="G104" s="172" t="s">
        <v>165</v>
      </c>
      <c r="H104" s="173">
        <v>2</v>
      </c>
      <c r="I104" s="174"/>
      <c r="J104" s="175">
        <f t="shared" si="0"/>
        <v>0</v>
      </c>
      <c r="K104" s="171" t="s">
        <v>5</v>
      </c>
      <c r="L104" s="37"/>
      <c r="M104" s="176" t="s">
        <v>5</v>
      </c>
      <c r="N104" s="177" t="s">
        <v>42</v>
      </c>
      <c r="O104" s="38"/>
      <c r="P104" s="178">
        <f t="shared" si="1"/>
        <v>0</v>
      </c>
      <c r="Q104" s="178">
        <v>0</v>
      </c>
      <c r="R104" s="178">
        <f t="shared" si="2"/>
        <v>0</v>
      </c>
      <c r="S104" s="178">
        <v>0</v>
      </c>
      <c r="T104" s="179">
        <f t="shared" si="3"/>
        <v>0</v>
      </c>
      <c r="AR104" s="20" t="s">
        <v>130</v>
      </c>
      <c r="AT104" s="20" t="s">
        <v>126</v>
      </c>
      <c r="AU104" s="20" t="s">
        <v>79</v>
      </c>
      <c r="AY104" s="20" t="s">
        <v>123</v>
      </c>
      <c r="BE104" s="180">
        <f t="shared" si="4"/>
        <v>0</v>
      </c>
      <c r="BF104" s="180">
        <f t="shared" si="5"/>
        <v>0</v>
      </c>
      <c r="BG104" s="180">
        <f t="shared" si="6"/>
        <v>0</v>
      </c>
      <c r="BH104" s="180">
        <f t="shared" si="7"/>
        <v>0</v>
      </c>
      <c r="BI104" s="180">
        <f t="shared" si="8"/>
        <v>0</v>
      </c>
      <c r="BJ104" s="20" t="s">
        <v>76</v>
      </c>
      <c r="BK104" s="180">
        <f t="shared" si="9"/>
        <v>0</v>
      </c>
      <c r="BL104" s="20" t="s">
        <v>130</v>
      </c>
      <c r="BM104" s="20" t="s">
        <v>205</v>
      </c>
    </row>
    <row r="105" spans="2:65" s="1" customFormat="1" ht="40.5">
      <c r="B105" s="37"/>
      <c r="D105" s="191" t="s">
        <v>145</v>
      </c>
      <c r="F105" s="192" t="s">
        <v>491</v>
      </c>
      <c r="I105" s="193"/>
      <c r="L105" s="37"/>
      <c r="M105" s="194"/>
      <c r="N105" s="38"/>
      <c r="O105" s="38"/>
      <c r="P105" s="38"/>
      <c r="Q105" s="38"/>
      <c r="R105" s="38"/>
      <c r="S105" s="38"/>
      <c r="T105" s="66"/>
      <c r="AT105" s="20" t="s">
        <v>145</v>
      </c>
      <c r="AU105" s="20" t="s">
        <v>79</v>
      </c>
    </row>
    <row r="106" spans="2:65" s="1" customFormat="1" ht="16.5" customHeight="1">
      <c r="B106" s="168"/>
      <c r="C106" s="169" t="s">
        <v>173</v>
      </c>
      <c r="D106" s="169" t="s">
        <v>126</v>
      </c>
      <c r="E106" s="170" t="s">
        <v>492</v>
      </c>
      <c r="F106" s="171" t="s">
        <v>493</v>
      </c>
      <c r="G106" s="172" t="s">
        <v>165</v>
      </c>
      <c r="H106" s="173">
        <v>4</v>
      </c>
      <c r="I106" s="174"/>
      <c r="J106" s="175">
        <f>ROUND(I106*H106,2)</f>
        <v>0</v>
      </c>
      <c r="K106" s="171" t="s">
        <v>5</v>
      </c>
      <c r="L106" s="37"/>
      <c r="M106" s="176" t="s">
        <v>5</v>
      </c>
      <c r="N106" s="177" t="s">
        <v>42</v>
      </c>
      <c r="O106" s="38"/>
      <c r="P106" s="178">
        <f>O106*H106</f>
        <v>0</v>
      </c>
      <c r="Q106" s="178">
        <v>0</v>
      </c>
      <c r="R106" s="178">
        <f>Q106*H106</f>
        <v>0</v>
      </c>
      <c r="S106" s="178">
        <v>0</v>
      </c>
      <c r="T106" s="179">
        <f>S106*H106</f>
        <v>0</v>
      </c>
      <c r="AR106" s="20" t="s">
        <v>130</v>
      </c>
      <c r="AT106" s="20" t="s">
        <v>126</v>
      </c>
      <c r="AU106" s="20" t="s">
        <v>79</v>
      </c>
      <c r="AY106" s="20" t="s">
        <v>123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20" t="s">
        <v>76</v>
      </c>
      <c r="BK106" s="180">
        <f>ROUND(I106*H106,2)</f>
        <v>0</v>
      </c>
      <c r="BL106" s="20" t="s">
        <v>130</v>
      </c>
      <c r="BM106" s="20" t="s">
        <v>212</v>
      </c>
    </row>
    <row r="107" spans="2:65" s="1" customFormat="1" ht="40.5">
      <c r="B107" s="37"/>
      <c r="D107" s="191" t="s">
        <v>145</v>
      </c>
      <c r="F107" s="192" t="s">
        <v>494</v>
      </c>
      <c r="I107" s="193"/>
      <c r="L107" s="37"/>
      <c r="M107" s="194"/>
      <c r="N107" s="38"/>
      <c r="O107" s="38"/>
      <c r="P107" s="38"/>
      <c r="Q107" s="38"/>
      <c r="R107" s="38"/>
      <c r="S107" s="38"/>
      <c r="T107" s="66"/>
      <c r="AT107" s="20" t="s">
        <v>145</v>
      </c>
      <c r="AU107" s="20" t="s">
        <v>79</v>
      </c>
    </row>
    <row r="108" spans="2:65" s="1" customFormat="1" ht="25.5" customHeight="1">
      <c r="B108" s="168"/>
      <c r="C108" s="169" t="s">
        <v>11</v>
      </c>
      <c r="D108" s="169" t="s">
        <v>126</v>
      </c>
      <c r="E108" s="170" t="s">
        <v>495</v>
      </c>
      <c r="F108" s="171" t="s">
        <v>496</v>
      </c>
      <c r="G108" s="172" t="s">
        <v>129</v>
      </c>
      <c r="H108" s="173">
        <v>7</v>
      </c>
      <c r="I108" s="174"/>
      <c r="J108" s="175">
        <f>ROUND(I108*H108,2)</f>
        <v>0</v>
      </c>
      <c r="K108" s="171" t="s">
        <v>5</v>
      </c>
      <c r="L108" s="37"/>
      <c r="M108" s="176" t="s">
        <v>5</v>
      </c>
      <c r="N108" s="177" t="s">
        <v>42</v>
      </c>
      <c r="O108" s="38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AR108" s="20" t="s">
        <v>130</v>
      </c>
      <c r="AT108" s="20" t="s">
        <v>126</v>
      </c>
      <c r="AU108" s="20" t="s">
        <v>79</v>
      </c>
      <c r="AY108" s="20" t="s">
        <v>123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20" t="s">
        <v>76</v>
      </c>
      <c r="BK108" s="180">
        <f>ROUND(I108*H108,2)</f>
        <v>0</v>
      </c>
      <c r="BL108" s="20" t="s">
        <v>130</v>
      </c>
      <c r="BM108" s="20" t="s">
        <v>220</v>
      </c>
    </row>
    <row r="109" spans="2:65" s="1" customFormat="1" ht="25.5" customHeight="1">
      <c r="B109" s="168"/>
      <c r="C109" s="169" t="s">
        <v>130</v>
      </c>
      <c r="D109" s="169" t="s">
        <v>126</v>
      </c>
      <c r="E109" s="170" t="s">
        <v>497</v>
      </c>
      <c r="F109" s="171" t="s">
        <v>498</v>
      </c>
      <c r="G109" s="172" t="s">
        <v>129</v>
      </c>
      <c r="H109" s="173">
        <v>6</v>
      </c>
      <c r="I109" s="174"/>
      <c r="J109" s="175">
        <f>ROUND(I109*H109,2)</f>
        <v>0</v>
      </c>
      <c r="K109" s="171" t="s">
        <v>5</v>
      </c>
      <c r="L109" s="37"/>
      <c r="M109" s="176" t="s">
        <v>5</v>
      </c>
      <c r="N109" s="177" t="s">
        <v>42</v>
      </c>
      <c r="O109" s="38"/>
      <c r="P109" s="178">
        <f>O109*H109</f>
        <v>0</v>
      </c>
      <c r="Q109" s="178">
        <v>0</v>
      </c>
      <c r="R109" s="178">
        <f>Q109*H109</f>
        <v>0</v>
      </c>
      <c r="S109" s="178">
        <v>0</v>
      </c>
      <c r="T109" s="179">
        <f>S109*H109</f>
        <v>0</v>
      </c>
      <c r="AR109" s="20" t="s">
        <v>130</v>
      </c>
      <c r="AT109" s="20" t="s">
        <v>126</v>
      </c>
      <c r="AU109" s="20" t="s">
        <v>79</v>
      </c>
      <c r="AY109" s="20" t="s">
        <v>123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20" t="s">
        <v>76</v>
      </c>
      <c r="BK109" s="180">
        <f>ROUND(I109*H109,2)</f>
        <v>0</v>
      </c>
      <c r="BL109" s="20" t="s">
        <v>130</v>
      </c>
      <c r="BM109" s="20" t="s">
        <v>134</v>
      </c>
    </row>
    <row r="110" spans="2:65" s="1" customFormat="1" ht="25.5" customHeight="1">
      <c r="B110" s="168"/>
      <c r="C110" s="169" t="s">
        <v>179</v>
      </c>
      <c r="D110" s="169" t="s">
        <v>126</v>
      </c>
      <c r="E110" s="170" t="s">
        <v>499</v>
      </c>
      <c r="F110" s="171" t="s">
        <v>500</v>
      </c>
      <c r="G110" s="172" t="s">
        <v>129</v>
      </c>
      <c r="H110" s="173">
        <v>11</v>
      </c>
      <c r="I110" s="174"/>
      <c r="J110" s="175">
        <f>ROUND(I110*H110,2)</f>
        <v>0</v>
      </c>
      <c r="K110" s="171" t="s">
        <v>5</v>
      </c>
      <c r="L110" s="37"/>
      <c r="M110" s="176" t="s">
        <v>5</v>
      </c>
      <c r="N110" s="177" t="s">
        <v>42</v>
      </c>
      <c r="O110" s="38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AR110" s="20" t="s">
        <v>130</v>
      </c>
      <c r="AT110" s="20" t="s">
        <v>126</v>
      </c>
      <c r="AU110" s="20" t="s">
        <v>79</v>
      </c>
      <c r="AY110" s="20" t="s">
        <v>123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20" t="s">
        <v>76</v>
      </c>
      <c r="BK110" s="180">
        <f>ROUND(I110*H110,2)</f>
        <v>0</v>
      </c>
      <c r="BL110" s="20" t="s">
        <v>130</v>
      </c>
      <c r="BM110" s="20" t="s">
        <v>232</v>
      </c>
    </row>
    <row r="111" spans="2:65" s="1" customFormat="1" ht="16.5" customHeight="1">
      <c r="B111" s="168"/>
      <c r="C111" s="169" t="s">
        <v>181</v>
      </c>
      <c r="D111" s="169" t="s">
        <v>126</v>
      </c>
      <c r="E111" s="170" t="s">
        <v>501</v>
      </c>
      <c r="F111" s="171" t="s">
        <v>502</v>
      </c>
      <c r="G111" s="172" t="s">
        <v>129</v>
      </c>
      <c r="H111" s="173">
        <v>24</v>
      </c>
      <c r="I111" s="174"/>
      <c r="J111" s="175">
        <f>ROUND(I111*H111,2)</f>
        <v>0</v>
      </c>
      <c r="K111" s="171" t="s">
        <v>5</v>
      </c>
      <c r="L111" s="37"/>
      <c r="M111" s="176" t="s">
        <v>5</v>
      </c>
      <c r="N111" s="177" t="s">
        <v>42</v>
      </c>
      <c r="O111" s="38"/>
      <c r="P111" s="178">
        <f>O111*H111</f>
        <v>0</v>
      </c>
      <c r="Q111" s="178">
        <v>0</v>
      </c>
      <c r="R111" s="178">
        <f>Q111*H111</f>
        <v>0</v>
      </c>
      <c r="S111" s="178">
        <v>0</v>
      </c>
      <c r="T111" s="179">
        <f>S111*H111</f>
        <v>0</v>
      </c>
      <c r="AR111" s="20" t="s">
        <v>130</v>
      </c>
      <c r="AT111" s="20" t="s">
        <v>126</v>
      </c>
      <c r="AU111" s="20" t="s">
        <v>79</v>
      </c>
      <c r="AY111" s="20" t="s">
        <v>123</v>
      </c>
      <c r="BE111" s="180">
        <f>IF(N111="základní",J111,0)</f>
        <v>0</v>
      </c>
      <c r="BF111" s="180">
        <f>IF(N111="snížená",J111,0)</f>
        <v>0</v>
      </c>
      <c r="BG111" s="180">
        <f>IF(N111="zákl. přenesená",J111,0)</f>
        <v>0</v>
      </c>
      <c r="BH111" s="180">
        <f>IF(N111="sníž. přenesená",J111,0)</f>
        <v>0</v>
      </c>
      <c r="BI111" s="180">
        <f>IF(N111="nulová",J111,0)</f>
        <v>0</v>
      </c>
      <c r="BJ111" s="20" t="s">
        <v>76</v>
      </c>
      <c r="BK111" s="180">
        <f>ROUND(I111*H111,2)</f>
        <v>0</v>
      </c>
      <c r="BL111" s="20" t="s">
        <v>130</v>
      </c>
      <c r="BM111" s="20" t="s">
        <v>239</v>
      </c>
    </row>
    <row r="112" spans="2:65" s="1" customFormat="1" ht="27">
      <c r="B112" s="37"/>
      <c r="D112" s="191" t="s">
        <v>145</v>
      </c>
      <c r="F112" s="192" t="s">
        <v>417</v>
      </c>
      <c r="I112" s="193"/>
      <c r="L112" s="37"/>
      <c r="M112" s="194"/>
      <c r="N112" s="38"/>
      <c r="O112" s="38"/>
      <c r="P112" s="38"/>
      <c r="Q112" s="38"/>
      <c r="R112" s="38"/>
      <c r="S112" s="38"/>
      <c r="T112" s="66"/>
      <c r="AT112" s="20" t="s">
        <v>145</v>
      </c>
      <c r="AU112" s="20" t="s">
        <v>79</v>
      </c>
    </row>
    <row r="113" spans="2:65" s="1" customFormat="1" ht="16.5" customHeight="1">
      <c r="B113" s="168"/>
      <c r="C113" s="181" t="s">
        <v>184</v>
      </c>
      <c r="D113" s="181" t="s">
        <v>131</v>
      </c>
      <c r="E113" s="182" t="s">
        <v>503</v>
      </c>
      <c r="F113" s="183" t="s">
        <v>504</v>
      </c>
      <c r="G113" s="184" t="s">
        <v>129</v>
      </c>
      <c r="H113" s="185">
        <v>6</v>
      </c>
      <c r="I113" s="186"/>
      <c r="J113" s="187">
        <f>ROUND(I113*H113,2)</f>
        <v>0</v>
      </c>
      <c r="K113" s="183" t="s">
        <v>5</v>
      </c>
      <c r="L113" s="188"/>
      <c r="M113" s="189" t="s">
        <v>5</v>
      </c>
      <c r="N113" s="190" t="s">
        <v>42</v>
      </c>
      <c r="O113" s="38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AR113" s="20" t="s">
        <v>134</v>
      </c>
      <c r="AT113" s="20" t="s">
        <v>131</v>
      </c>
      <c r="AU113" s="20" t="s">
        <v>79</v>
      </c>
      <c r="AY113" s="20" t="s">
        <v>123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20" t="s">
        <v>76</v>
      </c>
      <c r="BK113" s="180">
        <f>ROUND(I113*H113,2)</f>
        <v>0</v>
      </c>
      <c r="BL113" s="20" t="s">
        <v>130</v>
      </c>
      <c r="BM113" s="20" t="s">
        <v>245</v>
      </c>
    </row>
    <row r="114" spans="2:65" s="1" customFormat="1" ht="27">
      <c r="B114" s="37"/>
      <c r="D114" s="191" t="s">
        <v>145</v>
      </c>
      <c r="F114" s="192" t="s">
        <v>505</v>
      </c>
      <c r="I114" s="193"/>
      <c r="L114" s="37"/>
      <c r="M114" s="194"/>
      <c r="N114" s="38"/>
      <c r="O114" s="38"/>
      <c r="P114" s="38"/>
      <c r="Q114" s="38"/>
      <c r="R114" s="38"/>
      <c r="S114" s="38"/>
      <c r="T114" s="66"/>
      <c r="AT114" s="20" t="s">
        <v>145</v>
      </c>
      <c r="AU114" s="20" t="s">
        <v>79</v>
      </c>
    </row>
    <row r="115" spans="2:65" s="1" customFormat="1" ht="16.5" customHeight="1">
      <c r="B115" s="168"/>
      <c r="C115" s="181" t="s">
        <v>186</v>
      </c>
      <c r="D115" s="181" t="s">
        <v>131</v>
      </c>
      <c r="E115" s="182" t="s">
        <v>506</v>
      </c>
      <c r="F115" s="183" t="s">
        <v>507</v>
      </c>
      <c r="G115" s="184" t="s">
        <v>129</v>
      </c>
      <c r="H115" s="185">
        <v>5</v>
      </c>
      <c r="I115" s="186"/>
      <c r="J115" s="187">
        <f>ROUND(I115*H115,2)</f>
        <v>0</v>
      </c>
      <c r="K115" s="183" t="s">
        <v>5</v>
      </c>
      <c r="L115" s="188"/>
      <c r="M115" s="189" t="s">
        <v>5</v>
      </c>
      <c r="N115" s="190" t="s">
        <v>42</v>
      </c>
      <c r="O115" s="38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AR115" s="20" t="s">
        <v>134</v>
      </c>
      <c r="AT115" s="20" t="s">
        <v>131</v>
      </c>
      <c r="AU115" s="20" t="s">
        <v>79</v>
      </c>
      <c r="AY115" s="20" t="s">
        <v>123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20" t="s">
        <v>76</v>
      </c>
      <c r="BK115" s="180">
        <f>ROUND(I115*H115,2)</f>
        <v>0</v>
      </c>
      <c r="BL115" s="20" t="s">
        <v>130</v>
      </c>
      <c r="BM115" s="20" t="s">
        <v>251</v>
      </c>
    </row>
    <row r="116" spans="2:65" s="1" customFormat="1" ht="25.5" customHeight="1">
      <c r="B116" s="168"/>
      <c r="C116" s="181" t="s">
        <v>10</v>
      </c>
      <c r="D116" s="181" t="s">
        <v>131</v>
      </c>
      <c r="E116" s="182" t="s">
        <v>508</v>
      </c>
      <c r="F116" s="183" t="s">
        <v>509</v>
      </c>
      <c r="G116" s="184" t="s">
        <v>129</v>
      </c>
      <c r="H116" s="185">
        <v>7</v>
      </c>
      <c r="I116" s="186"/>
      <c r="J116" s="187">
        <f>ROUND(I116*H116,2)</f>
        <v>0</v>
      </c>
      <c r="K116" s="183" t="s">
        <v>5</v>
      </c>
      <c r="L116" s="188"/>
      <c r="M116" s="189" t="s">
        <v>5</v>
      </c>
      <c r="N116" s="190" t="s">
        <v>42</v>
      </c>
      <c r="O116" s="38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AR116" s="20" t="s">
        <v>134</v>
      </c>
      <c r="AT116" s="20" t="s">
        <v>131</v>
      </c>
      <c r="AU116" s="20" t="s">
        <v>79</v>
      </c>
      <c r="AY116" s="20" t="s">
        <v>123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20" t="s">
        <v>76</v>
      </c>
      <c r="BK116" s="180">
        <f>ROUND(I116*H116,2)</f>
        <v>0</v>
      </c>
      <c r="BL116" s="20" t="s">
        <v>130</v>
      </c>
      <c r="BM116" s="20" t="s">
        <v>257</v>
      </c>
    </row>
    <row r="117" spans="2:65" s="1" customFormat="1" ht="25.5" customHeight="1">
      <c r="B117" s="168"/>
      <c r="C117" s="181" t="s">
        <v>191</v>
      </c>
      <c r="D117" s="181" t="s">
        <v>131</v>
      </c>
      <c r="E117" s="182" t="s">
        <v>510</v>
      </c>
      <c r="F117" s="183" t="s">
        <v>511</v>
      </c>
      <c r="G117" s="184" t="s">
        <v>129</v>
      </c>
      <c r="H117" s="185">
        <v>6</v>
      </c>
      <c r="I117" s="186"/>
      <c r="J117" s="187">
        <f>ROUND(I117*H117,2)</f>
        <v>0</v>
      </c>
      <c r="K117" s="183" t="s">
        <v>5</v>
      </c>
      <c r="L117" s="188"/>
      <c r="M117" s="189" t="s">
        <v>5</v>
      </c>
      <c r="N117" s="190" t="s">
        <v>42</v>
      </c>
      <c r="O117" s="38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AR117" s="20" t="s">
        <v>134</v>
      </c>
      <c r="AT117" s="20" t="s">
        <v>131</v>
      </c>
      <c r="AU117" s="20" t="s">
        <v>79</v>
      </c>
      <c r="AY117" s="20" t="s">
        <v>123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20" t="s">
        <v>76</v>
      </c>
      <c r="BK117" s="180">
        <f>ROUND(I117*H117,2)</f>
        <v>0</v>
      </c>
      <c r="BL117" s="20" t="s">
        <v>130</v>
      </c>
      <c r="BM117" s="20" t="s">
        <v>263</v>
      </c>
    </row>
    <row r="118" spans="2:65" s="1" customFormat="1" ht="16.5" customHeight="1">
      <c r="B118" s="168"/>
      <c r="C118" s="169" t="s">
        <v>194</v>
      </c>
      <c r="D118" s="169" t="s">
        <v>126</v>
      </c>
      <c r="E118" s="170" t="s">
        <v>512</v>
      </c>
      <c r="F118" s="171" t="s">
        <v>513</v>
      </c>
      <c r="G118" s="172" t="s">
        <v>129</v>
      </c>
      <c r="H118" s="173">
        <v>6</v>
      </c>
      <c r="I118" s="174"/>
      <c r="J118" s="175">
        <f>ROUND(I118*H118,2)</f>
        <v>0</v>
      </c>
      <c r="K118" s="171" t="s">
        <v>5</v>
      </c>
      <c r="L118" s="37"/>
      <c r="M118" s="176" t="s">
        <v>5</v>
      </c>
      <c r="N118" s="177" t="s">
        <v>42</v>
      </c>
      <c r="O118" s="38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AR118" s="20" t="s">
        <v>130</v>
      </c>
      <c r="AT118" s="20" t="s">
        <v>126</v>
      </c>
      <c r="AU118" s="20" t="s">
        <v>79</v>
      </c>
      <c r="AY118" s="20" t="s">
        <v>123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20" t="s">
        <v>76</v>
      </c>
      <c r="BK118" s="180">
        <f>ROUND(I118*H118,2)</f>
        <v>0</v>
      </c>
      <c r="BL118" s="20" t="s">
        <v>130</v>
      </c>
      <c r="BM118" s="20" t="s">
        <v>271</v>
      </c>
    </row>
    <row r="119" spans="2:65" s="1" customFormat="1" ht="27">
      <c r="B119" s="37"/>
      <c r="D119" s="191" t="s">
        <v>145</v>
      </c>
      <c r="F119" s="192" t="s">
        <v>417</v>
      </c>
      <c r="I119" s="193"/>
      <c r="L119" s="37"/>
      <c r="M119" s="194"/>
      <c r="N119" s="38"/>
      <c r="O119" s="38"/>
      <c r="P119" s="38"/>
      <c r="Q119" s="38"/>
      <c r="R119" s="38"/>
      <c r="S119" s="38"/>
      <c r="T119" s="66"/>
      <c r="AT119" s="20" t="s">
        <v>145</v>
      </c>
      <c r="AU119" s="20" t="s">
        <v>79</v>
      </c>
    </row>
    <row r="120" spans="2:65" s="1" customFormat="1" ht="16.5" customHeight="1">
      <c r="B120" s="168"/>
      <c r="C120" s="181" t="s">
        <v>198</v>
      </c>
      <c r="D120" s="181" t="s">
        <v>131</v>
      </c>
      <c r="E120" s="182" t="s">
        <v>514</v>
      </c>
      <c r="F120" s="183" t="s">
        <v>515</v>
      </c>
      <c r="G120" s="184" t="s">
        <v>129</v>
      </c>
      <c r="H120" s="185">
        <v>5</v>
      </c>
      <c r="I120" s="186"/>
      <c r="J120" s="187">
        <f>ROUND(I120*H120,2)</f>
        <v>0</v>
      </c>
      <c r="K120" s="183" t="s">
        <v>5</v>
      </c>
      <c r="L120" s="188"/>
      <c r="M120" s="189" t="s">
        <v>5</v>
      </c>
      <c r="N120" s="190" t="s">
        <v>42</v>
      </c>
      <c r="O120" s="38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AR120" s="20" t="s">
        <v>134</v>
      </c>
      <c r="AT120" s="20" t="s">
        <v>131</v>
      </c>
      <c r="AU120" s="20" t="s">
        <v>79</v>
      </c>
      <c r="AY120" s="20" t="s">
        <v>123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20" t="s">
        <v>76</v>
      </c>
      <c r="BK120" s="180">
        <f>ROUND(I120*H120,2)</f>
        <v>0</v>
      </c>
      <c r="BL120" s="20" t="s">
        <v>130</v>
      </c>
      <c r="BM120" s="20" t="s">
        <v>277</v>
      </c>
    </row>
    <row r="121" spans="2:65" s="1" customFormat="1" ht="27">
      <c r="B121" s="37"/>
      <c r="D121" s="191" t="s">
        <v>145</v>
      </c>
      <c r="F121" s="192" t="s">
        <v>505</v>
      </c>
      <c r="I121" s="193"/>
      <c r="L121" s="37"/>
      <c r="M121" s="194"/>
      <c r="N121" s="38"/>
      <c r="O121" s="38"/>
      <c r="P121" s="38"/>
      <c r="Q121" s="38"/>
      <c r="R121" s="38"/>
      <c r="S121" s="38"/>
      <c r="T121" s="66"/>
      <c r="AT121" s="20" t="s">
        <v>145</v>
      </c>
      <c r="AU121" s="20" t="s">
        <v>79</v>
      </c>
    </row>
    <row r="122" spans="2:65" s="1" customFormat="1" ht="16.5" customHeight="1">
      <c r="B122" s="168"/>
      <c r="C122" s="169" t="s">
        <v>202</v>
      </c>
      <c r="D122" s="169" t="s">
        <v>126</v>
      </c>
      <c r="E122" s="170" t="s">
        <v>516</v>
      </c>
      <c r="F122" s="171" t="s">
        <v>517</v>
      </c>
      <c r="G122" s="172" t="s">
        <v>165</v>
      </c>
      <c r="H122" s="173">
        <v>1</v>
      </c>
      <c r="I122" s="174"/>
      <c r="J122" s="175">
        <f t="shared" ref="J122:J132" si="10">ROUND(I122*H122,2)</f>
        <v>0</v>
      </c>
      <c r="K122" s="171" t="s">
        <v>5</v>
      </c>
      <c r="L122" s="37"/>
      <c r="M122" s="176" t="s">
        <v>5</v>
      </c>
      <c r="N122" s="177" t="s">
        <v>42</v>
      </c>
      <c r="O122" s="38"/>
      <c r="P122" s="178">
        <f t="shared" ref="P122:P132" si="11">O122*H122</f>
        <v>0</v>
      </c>
      <c r="Q122" s="178">
        <v>0</v>
      </c>
      <c r="R122" s="178">
        <f t="shared" ref="R122:R132" si="12">Q122*H122</f>
        <v>0</v>
      </c>
      <c r="S122" s="178">
        <v>0</v>
      </c>
      <c r="T122" s="179">
        <f t="shared" ref="T122:T132" si="13">S122*H122</f>
        <v>0</v>
      </c>
      <c r="AR122" s="20" t="s">
        <v>130</v>
      </c>
      <c r="AT122" s="20" t="s">
        <v>126</v>
      </c>
      <c r="AU122" s="20" t="s">
        <v>79</v>
      </c>
      <c r="AY122" s="20" t="s">
        <v>123</v>
      </c>
      <c r="BE122" s="180">
        <f t="shared" ref="BE122:BE132" si="14">IF(N122="základní",J122,0)</f>
        <v>0</v>
      </c>
      <c r="BF122" s="180">
        <f t="shared" ref="BF122:BF132" si="15">IF(N122="snížená",J122,0)</f>
        <v>0</v>
      </c>
      <c r="BG122" s="180">
        <f t="shared" ref="BG122:BG132" si="16">IF(N122="zákl. přenesená",J122,0)</f>
        <v>0</v>
      </c>
      <c r="BH122" s="180">
        <f t="shared" ref="BH122:BH132" si="17">IF(N122="sníž. přenesená",J122,0)</f>
        <v>0</v>
      </c>
      <c r="BI122" s="180">
        <f t="shared" ref="BI122:BI132" si="18">IF(N122="nulová",J122,0)</f>
        <v>0</v>
      </c>
      <c r="BJ122" s="20" t="s">
        <v>76</v>
      </c>
      <c r="BK122" s="180">
        <f t="shared" ref="BK122:BK132" si="19">ROUND(I122*H122,2)</f>
        <v>0</v>
      </c>
      <c r="BL122" s="20" t="s">
        <v>130</v>
      </c>
      <c r="BM122" s="20" t="s">
        <v>283</v>
      </c>
    </row>
    <row r="123" spans="2:65" s="1" customFormat="1" ht="16.5" customHeight="1">
      <c r="B123" s="168"/>
      <c r="C123" s="169" t="s">
        <v>205</v>
      </c>
      <c r="D123" s="169" t="s">
        <v>126</v>
      </c>
      <c r="E123" s="170" t="s">
        <v>518</v>
      </c>
      <c r="F123" s="171" t="s">
        <v>519</v>
      </c>
      <c r="G123" s="172" t="s">
        <v>165</v>
      </c>
      <c r="H123" s="173">
        <v>2</v>
      </c>
      <c r="I123" s="174"/>
      <c r="J123" s="175">
        <f t="shared" si="10"/>
        <v>0</v>
      </c>
      <c r="K123" s="171" t="s">
        <v>5</v>
      </c>
      <c r="L123" s="37"/>
      <c r="M123" s="176" t="s">
        <v>5</v>
      </c>
      <c r="N123" s="177" t="s">
        <v>42</v>
      </c>
      <c r="O123" s="38"/>
      <c r="P123" s="178">
        <f t="shared" si="11"/>
        <v>0</v>
      </c>
      <c r="Q123" s="178">
        <v>0</v>
      </c>
      <c r="R123" s="178">
        <f t="shared" si="12"/>
        <v>0</v>
      </c>
      <c r="S123" s="178">
        <v>0</v>
      </c>
      <c r="T123" s="179">
        <f t="shared" si="13"/>
        <v>0</v>
      </c>
      <c r="AR123" s="20" t="s">
        <v>130</v>
      </c>
      <c r="AT123" s="20" t="s">
        <v>126</v>
      </c>
      <c r="AU123" s="20" t="s">
        <v>79</v>
      </c>
      <c r="AY123" s="20" t="s">
        <v>123</v>
      </c>
      <c r="BE123" s="180">
        <f t="shared" si="14"/>
        <v>0</v>
      </c>
      <c r="BF123" s="180">
        <f t="shared" si="15"/>
        <v>0</v>
      </c>
      <c r="BG123" s="180">
        <f t="shared" si="16"/>
        <v>0</v>
      </c>
      <c r="BH123" s="180">
        <f t="shared" si="17"/>
        <v>0</v>
      </c>
      <c r="BI123" s="180">
        <f t="shared" si="18"/>
        <v>0</v>
      </c>
      <c r="BJ123" s="20" t="s">
        <v>76</v>
      </c>
      <c r="BK123" s="180">
        <f t="shared" si="19"/>
        <v>0</v>
      </c>
      <c r="BL123" s="20" t="s">
        <v>130</v>
      </c>
      <c r="BM123" s="20" t="s">
        <v>289</v>
      </c>
    </row>
    <row r="124" spans="2:65" s="1" customFormat="1" ht="16.5" customHeight="1">
      <c r="B124" s="168"/>
      <c r="C124" s="169" t="s">
        <v>209</v>
      </c>
      <c r="D124" s="169" t="s">
        <v>126</v>
      </c>
      <c r="E124" s="170" t="s">
        <v>520</v>
      </c>
      <c r="F124" s="171" t="s">
        <v>521</v>
      </c>
      <c r="G124" s="172" t="s">
        <v>144</v>
      </c>
      <c r="H124" s="173">
        <v>1</v>
      </c>
      <c r="I124" s="174"/>
      <c r="J124" s="175">
        <f t="shared" si="10"/>
        <v>0</v>
      </c>
      <c r="K124" s="171" t="s">
        <v>5</v>
      </c>
      <c r="L124" s="37"/>
      <c r="M124" s="176" t="s">
        <v>5</v>
      </c>
      <c r="N124" s="177" t="s">
        <v>42</v>
      </c>
      <c r="O124" s="38"/>
      <c r="P124" s="178">
        <f t="shared" si="11"/>
        <v>0</v>
      </c>
      <c r="Q124" s="178">
        <v>0</v>
      </c>
      <c r="R124" s="178">
        <f t="shared" si="12"/>
        <v>0</v>
      </c>
      <c r="S124" s="178">
        <v>0</v>
      </c>
      <c r="T124" s="179">
        <f t="shared" si="13"/>
        <v>0</v>
      </c>
      <c r="AR124" s="20" t="s">
        <v>130</v>
      </c>
      <c r="AT124" s="20" t="s">
        <v>126</v>
      </c>
      <c r="AU124" s="20" t="s">
        <v>79</v>
      </c>
      <c r="AY124" s="20" t="s">
        <v>123</v>
      </c>
      <c r="BE124" s="180">
        <f t="shared" si="14"/>
        <v>0</v>
      </c>
      <c r="BF124" s="180">
        <f t="shared" si="15"/>
        <v>0</v>
      </c>
      <c r="BG124" s="180">
        <f t="shared" si="16"/>
        <v>0</v>
      </c>
      <c r="BH124" s="180">
        <f t="shared" si="17"/>
        <v>0</v>
      </c>
      <c r="BI124" s="180">
        <f t="shared" si="18"/>
        <v>0</v>
      </c>
      <c r="BJ124" s="20" t="s">
        <v>76</v>
      </c>
      <c r="BK124" s="180">
        <f t="shared" si="19"/>
        <v>0</v>
      </c>
      <c r="BL124" s="20" t="s">
        <v>130</v>
      </c>
      <c r="BM124" s="20" t="s">
        <v>295</v>
      </c>
    </row>
    <row r="125" spans="2:65" s="1" customFormat="1" ht="16.5" customHeight="1">
      <c r="B125" s="168"/>
      <c r="C125" s="169" t="s">
        <v>212</v>
      </c>
      <c r="D125" s="169" t="s">
        <v>126</v>
      </c>
      <c r="E125" s="170" t="s">
        <v>522</v>
      </c>
      <c r="F125" s="171" t="s">
        <v>523</v>
      </c>
      <c r="G125" s="172" t="s">
        <v>165</v>
      </c>
      <c r="H125" s="173">
        <v>1</v>
      </c>
      <c r="I125" s="174"/>
      <c r="J125" s="175">
        <f t="shared" si="10"/>
        <v>0</v>
      </c>
      <c r="K125" s="171" t="s">
        <v>5</v>
      </c>
      <c r="L125" s="37"/>
      <c r="M125" s="176" t="s">
        <v>5</v>
      </c>
      <c r="N125" s="177" t="s">
        <v>42</v>
      </c>
      <c r="O125" s="38"/>
      <c r="P125" s="178">
        <f t="shared" si="11"/>
        <v>0</v>
      </c>
      <c r="Q125" s="178">
        <v>0</v>
      </c>
      <c r="R125" s="178">
        <f t="shared" si="12"/>
        <v>0</v>
      </c>
      <c r="S125" s="178">
        <v>0</v>
      </c>
      <c r="T125" s="179">
        <f t="shared" si="13"/>
        <v>0</v>
      </c>
      <c r="AR125" s="20" t="s">
        <v>130</v>
      </c>
      <c r="AT125" s="20" t="s">
        <v>126</v>
      </c>
      <c r="AU125" s="20" t="s">
        <v>79</v>
      </c>
      <c r="AY125" s="20" t="s">
        <v>123</v>
      </c>
      <c r="BE125" s="180">
        <f t="shared" si="14"/>
        <v>0</v>
      </c>
      <c r="BF125" s="180">
        <f t="shared" si="15"/>
        <v>0</v>
      </c>
      <c r="BG125" s="180">
        <f t="shared" si="16"/>
        <v>0</v>
      </c>
      <c r="BH125" s="180">
        <f t="shared" si="17"/>
        <v>0</v>
      </c>
      <c r="BI125" s="180">
        <f t="shared" si="18"/>
        <v>0</v>
      </c>
      <c r="BJ125" s="20" t="s">
        <v>76</v>
      </c>
      <c r="BK125" s="180">
        <f t="shared" si="19"/>
        <v>0</v>
      </c>
      <c r="BL125" s="20" t="s">
        <v>130</v>
      </c>
      <c r="BM125" s="20" t="s">
        <v>301</v>
      </c>
    </row>
    <row r="126" spans="2:65" s="1" customFormat="1" ht="16.5" customHeight="1">
      <c r="B126" s="168"/>
      <c r="C126" s="169" t="s">
        <v>215</v>
      </c>
      <c r="D126" s="169" t="s">
        <v>126</v>
      </c>
      <c r="E126" s="170" t="s">
        <v>524</v>
      </c>
      <c r="F126" s="171" t="s">
        <v>318</v>
      </c>
      <c r="G126" s="172" t="s">
        <v>165</v>
      </c>
      <c r="H126" s="173">
        <v>2</v>
      </c>
      <c r="I126" s="174"/>
      <c r="J126" s="175">
        <f t="shared" si="10"/>
        <v>0</v>
      </c>
      <c r="K126" s="171" t="s">
        <v>5</v>
      </c>
      <c r="L126" s="37"/>
      <c r="M126" s="176" t="s">
        <v>5</v>
      </c>
      <c r="N126" s="177" t="s">
        <v>42</v>
      </c>
      <c r="O126" s="38"/>
      <c r="P126" s="178">
        <f t="shared" si="11"/>
        <v>0</v>
      </c>
      <c r="Q126" s="178">
        <v>0</v>
      </c>
      <c r="R126" s="178">
        <f t="shared" si="12"/>
        <v>0</v>
      </c>
      <c r="S126" s="178">
        <v>0</v>
      </c>
      <c r="T126" s="179">
        <f t="shared" si="13"/>
        <v>0</v>
      </c>
      <c r="AR126" s="20" t="s">
        <v>130</v>
      </c>
      <c r="AT126" s="20" t="s">
        <v>126</v>
      </c>
      <c r="AU126" s="20" t="s">
        <v>79</v>
      </c>
      <c r="AY126" s="20" t="s">
        <v>123</v>
      </c>
      <c r="BE126" s="180">
        <f t="shared" si="14"/>
        <v>0</v>
      </c>
      <c r="BF126" s="180">
        <f t="shared" si="15"/>
        <v>0</v>
      </c>
      <c r="BG126" s="180">
        <f t="shared" si="16"/>
        <v>0</v>
      </c>
      <c r="BH126" s="180">
        <f t="shared" si="17"/>
        <v>0</v>
      </c>
      <c r="BI126" s="180">
        <f t="shared" si="18"/>
        <v>0</v>
      </c>
      <c r="BJ126" s="20" t="s">
        <v>76</v>
      </c>
      <c r="BK126" s="180">
        <f t="shared" si="19"/>
        <v>0</v>
      </c>
      <c r="BL126" s="20" t="s">
        <v>130</v>
      </c>
      <c r="BM126" s="20" t="s">
        <v>307</v>
      </c>
    </row>
    <row r="127" spans="2:65" s="1" customFormat="1" ht="16.5" customHeight="1">
      <c r="B127" s="168"/>
      <c r="C127" s="169" t="s">
        <v>220</v>
      </c>
      <c r="D127" s="169" t="s">
        <v>126</v>
      </c>
      <c r="E127" s="170" t="s">
        <v>525</v>
      </c>
      <c r="F127" s="171" t="s">
        <v>321</v>
      </c>
      <c r="G127" s="172" t="s">
        <v>165</v>
      </c>
      <c r="H127" s="173">
        <v>2</v>
      </c>
      <c r="I127" s="174"/>
      <c r="J127" s="175">
        <f t="shared" si="10"/>
        <v>0</v>
      </c>
      <c r="K127" s="171" t="s">
        <v>5</v>
      </c>
      <c r="L127" s="37"/>
      <c r="M127" s="176" t="s">
        <v>5</v>
      </c>
      <c r="N127" s="177" t="s">
        <v>42</v>
      </c>
      <c r="O127" s="38"/>
      <c r="P127" s="178">
        <f t="shared" si="11"/>
        <v>0</v>
      </c>
      <c r="Q127" s="178">
        <v>0</v>
      </c>
      <c r="R127" s="178">
        <f t="shared" si="12"/>
        <v>0</v>
      </c>
      <c r="S127" s="178">
        <v>0</v>
      </c>
      <c r="T127" s="179">
        <f t="shared" si="13"/>
        <v>0</v>
      </c>
      <c r="AR127" s="20" t="s">
        <v>130</v>
      </c>
      <c r="AT127" s="20" t="s">
        <v>126</v>
      </c>
      <c r="AU127" s="20" t="s">
        <v>79</v>
      </c>
      <c r="AY127" s="20" t="s">
        <v>123</v>
      </c>
      <c r="BE127" s="180">
        <f t="shared" si="14"/>
        <v>0</v>
      </c>
      <c r="BF127" s="180">
        <f t="shared" si="15"/>
        <v>0</v>
      </c>
      <c r="BG127" s="180">
        <f t="shared" si="16"/>
        <v>0</v>
      </c>
      <c r="BH127" s="180">
        <f t="shared" si="17"/>
        <v>0</v>
      </c>
      <c r="BI127" s="180">
        <f t="shared" si="18"/>
        <v>0</v>
      </c>
      <c r="BJ127" s="20" t="s">
        <v>76</v>
      </c>
      <c r="BK127" s="180">
        <f t="shared" si="19"/>
        <v>0</v>
      </c>
      <c r="BL127" s="20" t="s">
        <v>130</v>
      </c>
      <c r="BM127" s="20" t="s">
        <v>313</v>
      </c>
    </row>
    <row r="128" spans="2:65" s="1" customFormat="1" ht="16.5" customHeight="1">
      <c r="B128" s="168"/>
      <c r="C128" s="169" t="s">
        <v>224</v>
      </c>
      <c r="D128" s="169" t="s">
        <v>126</v>
      </c>
      <c r="E128" s="170" t="s">
        <v>526</v>
      </c>
      <c r="F128" s="171" t="s">
        <v>527</v>
      </c>
      <c r="G128" s="172" t="s">
        <v>165</v>
      </c>
      <c r="H128" s="173">
        <v>1</v>
      </c>
      <c r="I128" s="174"/>
      <c r="J128" s="175">
        <f t="shared" si="10"/>
        <v>0</v>
      </c>
      <c r="K128" s="171" t="s">
        <v>5</v>
      </c>
      <c r="L128" s="37"/>
      <c r="M128" s="176" t="s">
        <v>5</v>
      </c>
      <c r="N128" s="177" t="s">
        <v>42</v>
      </c>
      <c r="O128" s="38"/>
      <c r="P128" s="178">
        <f t="shared" si="11"/>
        <v>0</v>
      </c>
      <c r="Q128" s="178">
        <v>0</v>
      </c>
      <c r="R128" s="178">
        <f t="shared" si="12"/>
        <v>0</v>
      </c>
      <c r="S128" s="178">
        <v>0</v>
      </c>
      <c r="T128" s="179">
        <f t="shared" si="13"/>
        <v>0</v>
      </c>
      <c r="AR128" s="20" t="s">
        <v>130</v>
      </c>
      <c r="AT128" s="20" t="s">
        <v>126</v>
      </c>
      <c r="AU128" s="20" t="s">
        <v>79</v>
      </c>
      <c r="AY128" s="20" t="s">
        <v>123</v>
      </c>
      <c r="BE128" s="180">
        <f t="shared" si="14"/>
        <v>0</v>
      </c>
      <c r="BF128" s="180">
        <f t="shared" si="15"/>
        <v>0</v>
      </c>
      <c r="BG128" s="180">
        <f t="shared" si="16"/>
        <v>0</v>
      </c>
      <c r="BH128" s="180">
        <f t="shared" si="17"/>
        <v>0</v>
      </c>
      <c r="BI128" s="180">
        <f t="shared" si="18"/>
        <v>0</v>
      </c>
      <c r="BJ128" s="20" t="s">
        <v>76</v>
      </c>
      <c r="BK128" s="180">
        <f t="shared" si="19"/>
        <v>0</v>
      </c>
      <c r="BL128" s="20" t="s">
        <v>130</v>
      </c>
      <c r="BM128" s="20" t="s">
        <v>319</v>
      </c>
    </row>
    <row r="129" spans="2:65" s="1" customFormat="1" ht="16.5" customHeight="1">
      <c r="B129" s="168"/>
      <c r="C129" s="169" t="s">
        <v>134</v>
      </c>
      <c r="D129" s="169" t="s">
        <v>126</v>
      </c>
      <c r="E129" s="170" t="s">
        <v>528</v>
      </c>
      <c r="F129" s="171" t="s">
        <v>529</v>
      </c>
      <c r="G129" s="172" t="s">
        <v>165</v>
      </c>
      <c r="H129" s="173">
        <v>1</v>
      </c>
      <c r="I129" s="174"/>
      <c r="J129" s="175">
        <f t="shared" si="10"/>
        <v>0</v>
      </c>
      <c r="K129" s="171" t="s">
        <v>5</v>
      </c>
      <c r="L129" s="37"/>
      <c r="M129" s="176" t="s">
        <v>5</v>
      </c>
      <c r="N129" s="177" t="s">
        <v>42</v>
      </c>
      <c r="O129" s="38"/>
      <c r="P129" s="178">
        <f t="shared" si="11"/>
        <v>0</v>
      </c>
      <c r="Q129" s="178">
        <v>0</v>
      </c>
      <c r="R129" s="178">
        <f t="shared" si="12"/>
        <v>0</v>
      </c>
      <c r="S129" s="178">
        <v>0</v>
      </c>
      <c r="T129" s="179">
        <f t="shared" si="13"/>
        <v>0</v>
      </c>
      <c r="AR129" s="20" t="s">
        <v>130</v>
      </c>
      <c r="AT129" s="20" t="s">
        <v>126</v>
      </c>
      <c r="AU129" s="20" t="s">
        <v>79</v>
      </c>
      <c r="AY129" s="20" t="s">
        <v>123</v>
      </c>
      <c r="BE129" s="180">
        <f t="shared" si="14"/>
        <v>0</v>
      </c>
      <c r="BF129" s="180">
        <f t="shared" si="15"/>
        <v>0</v>
      </c>
      <c r="BG129" s="180">
        <f t="shared" si="16"/>
        <v>0</v>
      </c>
      <c r="BH129" s="180">
        <f t="shared" si="17"/>
        <v>0</v>
      </c>
      <c r="BI129" s="180">
        <f t="shared" si="18"/>
        <v>0</v>
      </c>
      <c r="BJ129" s="20" t="s">
        <v>76</v>
      </c>
      <c r="BK129" s="180">
        <f t="shared" si="19"/>
        <v>0</v>
      </c>
      <c r="BL129" s="20" t="s">
        <v>130</v>
      </c>
      <c r="BM129" s="20" t="s">
        <v>325</v>
      </c>
    </row>
    <row r="130" spans="2:65" s="1" customFormat="1" ht="16.5" customHeight="1">
      <c r="B130" s="168"/>
      <c r="C130" s="169" t="s">
        <v>229</v>
      </c>
      <c r="D130" s="169" t="s">
        <v>126</v>
      </c>
      <c r="E130" s="170" t="s">
        <v>530</v>
      </c>
      <c r="F130" s="171" t="s">
        <v>531</v>
      </c>
      <c r="G130" s="172" t="s">
        <v>165</v>
      </c>
      <c r="H130" s="173">
        <v>1</v>
      </c>
      <c r="I130" s="174"/>
      <c r="J130" s="175">
        <f t="shared" si="10"/>
        <v>0</v>
      </c>
      <c r="K130" s="171" t="s">
        <v>5</v>
      </c>
      <c r="L130" s="37"/>
      <c r="M130" s="176" t="s">
        <v>5</v>
      </c>
      <c r="N130" s="177" t="s">
        <v>42</v>
      </c>
      <c r="O130" s="38"/>
      <c r="P130" s="178">
        <f t="shared" si="11"/>
        <v>0</v>
      </c>
      <c r="Q130" s="178">
        <v>0</v>
      </c>
      <c r="R130" s="178">
        <f t="shared" si="12"/>
        <v>0</v>
      </c>
      <c r="S130" s="178">
        <v>0</v>
      </c>
      <c r="T130" s="179">
        <f t="shared" si="13"/>
        <v>0</v>
      </c>
      <c r="AR130" s="20" t="s">
        <v>130</v>
      </c>
      <c r="AT130" s="20" t="s">
        <v>126</v>
      </c>
      <c r="AU130" s="20" t="s">
        <v>79</v>
      </c>
      <c r="AY130" s="20" t="s">
        <v>123</v>
      </c>
      <c r="BE130" s="180">
        <f t="shared" si="14"/>
        <v>0</v>
      </c>
      <c r="BF130" s="180">
        <f t="shared" si="15"/>
        <v>0</v>
      </c>
      <c r="BG130" s="180">
        <f t="shared" si="16"/>
        <v>0</v>
      </c>
      <c r="BH130" s="180">
        <f t="shared" si="17"/>
        <v>0</v>
      </c>
      <c r="BI130" s="180">
        <f t="shared" si="18"/>
        <v>0</v>
      </c>
      <c r="BJ130" s="20" t="s">
        <v>76</v>
      </c>
      <c r="BK130" s="180">
        <f t="shared" si="19"/>
        <v>0</v>
      </c>
      <c r="BL130" s="20" t="s">
        <v>130</v>
      </c>
      <c r="BM130" s="20" t="s">
        <v>331</v>
      </c>
    </row>
    <row r="131" spans="2:65" s="1" customFormat="1" ht="16.5" customHeight="1">
      <c r="B131" s="168"/>
      <c r="C131" s="169" t="s">
        <v>232</v>
      </c>
      <c r="D131" s="169" t="s">
        <v>126</v>
      </c>
      <c r="E131" s="170" t="s">
        <v>532</v>
      </c>
      <c r="F131" s="171" t="s">
        <v>533</v>
      </c>
      <c r="G131" s="172" t="s">
        <v>144</v>
      </c>
      <c r="H131" s="173">
        <v>1</v>
      </c>
      <c r="I131" s="174"/>
      <c r="J131" s="175">
        <f t="shared" si="10"/>
        <v>0</v>
      </c>
      <c r="K131" s="171" t="s">
        <v>5</v>
      </c>
      <c r="L131" s="37"/>
      <c r="M131" s="176" t="s">
        <v>5</v>
      </c>
      <c r="N131" s="177" t="s">
        <v>42</v>
      </c>
      <c r="O131" s="38"/>
      <c r="P131" s="178">
        <f t="shared" si="11"/>
        <v>0</v>
      </c>
      <c r="Q131" s="178">
        <v>0</v>
      </c>
      <c r="R131" s="178">
        <f t="shared" si="12"/>
        <v>0</v>
      </c>
      <c r="S131" s="178">
        <v>0</v>
      </c>
      <c r="T131" s="179">
        <f t="shared" si="13"/>
        <v>0</v>
      </c>
      <c r="AR131" s="20" t="s">
        <v>130</v>
      </c>
      <c r="AT131" s="20" t="s">
        <v>126</v>
      </c>
      <c r="AU131" s="20" t="s">
        <v>79</v>
      </c>
      <c r="AY131" s="20" t="s">
        <v>123</v>
      </c>
      <c r="BE131" s="180">
        <f t="shared" si="14"/>
        <v>0</v>
      </c>
      <c r="BF131" s="180">
        <f t="shared" si="15"/>
        <v>0</v>
      </c>
      <c r="BG131" s="180">
        <f t="shared" si="16"/>
        <v>0</v>
      </c>
      <c r="BH131" s="180">
        <f t="shared" si="17"/>
        <v>0</v>
      </c>
      <c r="BI131" s="180">
        <f t="shared" si="18"/>
        <v>0</v>
      </c>
      <c r="BJ131" s="20" t="s">
        <v>76</v>
      </c>
      <c r="BK131" s="180">
        <f t="shared" si="19"/>
        <v>0</v>
      </c>
      <c r="BL131" s="20" t="s">
        <v>130</v>
      </c>
      <c r="BM131" s="20" t="s">
        <v>339</v>
      </c>
    </row>
    <row r="132" spans="2:65" s="1" customFormat="1" ht="16.5" customHeight="1">
      <c r="B132" s="168"/>
      <c r="C132" s="181" t="s">
        <v>234</v>
      </c>
      <c r="D132" s="181" t="s">
        <v>131</v>
      </c>
      <c r="E132" s="182" t="s">
        <v>534</v>
      </c>
      <c r="F132" s="183" t="s">
        <v>535</v>
      </c>
      <c r="G132" s="184" t="s">
        <v>386</v>
      </c>
      <c r="H132" s="185">
        <v>1</v>
      </c>
      <c r="I132" s="186"/>
      <c r="J132" s="187">
        <f t="shared" si="10"/>
        <v>0</v>
      </c>
      <c r="K132" s="183" t="s">
        <v>5</v>
      </c>
      <c r="L132" s="188"/>
      <c r="M132" s="189" t="s">
        <v>5</v>
      </c>
      <c r="N132" s="190" t="s">
        <v>42</v>
      </c>
      <c r="O132" s="38"/>
      <c r="P132" s="178">
        <f t="shared" si="11"/>
        <v>0</v>
      </c>
      <c r="Q132" s="178">
        <v>0</v>
      </c>
      <c r="R132" s="178">
        <f t="shared" si="12"/>
        <v>0</v>
      </c>
      <c r="S132" s="178">
        <v>0</v>
      </c>
      <c r="T132" s="179">
        <f t="shared" si="13"/>
        <v>0</v>
      </c>
      <c r="AR132" s="20" t="s">
        <v>134</v>
      </c>
      <c r="AT132" s="20" t="s">
        <v>131</v>
      </c>
      <c r="AU132" s="20" t="s">
        <v>79</v>
      </c>
      <c r="AY132" s="20" t="s">
        <v>123</v>
      </c>
      <c r="BE132" s="180">
        <f t="shared" si="14"/>
        <v>0</v>
      </c>
      <c r="BF132" s="180">
        <f t="shared" si="15"/>
        <v>0</v>
      </c>
      <c r="BG132" s="180">
        <f t="shared" si="16"/>
        <v>0</v>
      </c>
      <c r="BH132" s="180">
        <f t="shared" si="17"/>
        <v>0</v>
      </c>
      <c r="BI132" s="180">
        <f t="shared" si="18"/>
        <v>0</v>
      </c>
      <c r="BJ132" s="20" t="s">
        <v>76</v>
      </c>
      <c r="BK132" s="180">
        <f t="shared" si="19"/>
        <v>0</v>
      </c>
      <c r="BL132" s="20" t="s">
        <v>130</v>
      </c>
      <c r="BM132" s="20" t="s">
        <v>347</v>
      </c>
    </row>
    <row r="133" spans="2:65" s="1" customFormat="1" ht="27">
      <c r="B133" s="37"/>
      <c r="D133" s="191" t="s">
        <v>145</v>
      </c>
      <c r="F133" s="192" t="s">
        <v>536</v>
      </c>
      <c r="I133" s="193"/>
      <c r="L133" s="37"/>
      <c r="M133" s="194"/>
      <c r="N133" s="38"/>
      <c r="O133" s="38"/>
      <c r="P133" s="38"/>
      <c r="Q133" s="38"/>
      <c r="R133" s="38"/>
      <c r="S133" s="38"/>
      <c r="T133" s="66"/>
      <c r="AT133" s="20" t="s">
        <v>145</v>
      </c>
      <c r="AU133" s="20" t="s">
        <v>79</v>
      </c>
    </row>
    <row r="134" spans="2:65" s="1" customFormat="1" ht="25.5" customHeight="1">
      <c r="B134" s="168"/>
      <c r="C134" s="169" t="s">
        <v>239</v>
      </c>
      <c r="D134" s="169" t="s">
        <v>126</v>
      </c>
      <c r="E134" s="170" t="s">
        <v>537</v>
      </c>
      <c r="F134" s="171" t="s">
        <v>538</v>
      </c>
      <c r="G134" s="172" t="s">
        <v>165</v>
      </c>
      <c r="H134" s="173">
        <v>1</v>
      </c>
      <c r="I134" s="174"/>
      <c r="J134" s="175">
        <f>ROUND(I134*H134,2)</f>
        <v>0</v>
      </c>
      <c r="K134" s="171" t="s">
        <v>5</v>
      </c>
      <c r="L134" s="37"/>
      <c r="M134" s="176" t="s">
        <v>5</v>
      </c>
      <c r="N134" s="177" t="s">
        <v>42</v>
      </c>
      <c r="O134" s="38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AR134" s="20" t="s">
        <v>130</v>
      </c>
      <c r="AT134" s="20" t="s">
        <v>126</v>
      </c>
      <c r="AU134" s="20" t="s">
        <v>79</v>
      </c>
      <c r="AY134" s="20" t="s">
        <v>123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20" t="s">
        <v>76</v>
      </c>
      <c r="BK134" s="180">
        <f>ROUND(I134*H134,2)</f>
        <v>0</v>
      </c>
      <c r="BL134" s="20" t="s">
        <v>130</v>
      </c>
      <c r="BM134" s="20" t="s">
        <v>357</v>
      </c>
    </row>
    <row r="135" spans="2:65" s="1" customFormat="1" ht="16.5" customHeight="1">
      <c r="B135" s="168"/>
      <c r="C135" s="169" t="s">
        <v>242</v>
      </c>
      <c r="D135" s="169" t="s">
        <v>126</v>
      </c>
      <c r="E135" s="170" t="s">
        <v>539</v>
      </c>
      <c r="F135" s="171" t="s">
        <v>540</v>
      </c>
      <c r="G135" s="172" t="s">
        <v>165</v>
      </c>
      <c r="H135" s="173">
        <v>1</v>
      </c>
      <c r="I135" s="174"/>
      <c r="J135" s="175">
        <f>ROUND(I135*H135,2)</f>
        <v>0</v>
      </c>
      <c r="K135" s="171" t="s">
        <v>5</v>
      </c>
      <c r="L135" s="37"/>
      <c r="M135" s="176" t="s">
        <v>5</v>
      </c>
      <c r="N135" s="177" t="s">
        <v>42</v>
      </c>
      <c r="O135" s="38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AR135" s="20" t="s">
        <v>130</v>
      </c>
      <c r="AT135" s="20" t="s">
        <v>126</v>
      </c>
      <c r="AU135" s="20" t="s">
        <v>79</v>
      </c>
      <c r="AY135" s="20" t="s">
        <v>123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20" t="s">
        <v>76</v>
      </c>
      <c r="BK135" s="180">
        <f>ROUND(I135*H135,2)</f>
        <v>0</v>
      </c>
      <c r="BL135" s="20" t="s">
        <v>130</v>
      </c>
      <c r="BM135" s="20" t="s">
        <v>362</v>
      </c>
    </row>
    <row r="136" spans="2:65" s="1" customFormat="1" ht="16.5" customHeight="1">
      <c r="B136" s="168"/>
      <c r="C136" s="169" t="s">
        <v>245</v>
      </c>
      <c r="D136" s="169" t="s">
        <v>126</v>
      </c>
      <c r="E136" s="170" t="s">
        <v>541</v>
      </c>
      <c r="F136" s="171" t="s">
        <v>542</v>
      </c>
      <c r="G136" s="172" t="s">
        <v>129</v>
      </c>
      <c r="H136" s="173">
        <v>24</v>
      </c>
      <c r="I136" s="174"/>
      <c r="J136" s="175">
        <f>ROUND(I136*H136,2)</f>
        <v>0</v>
      </c>
      <c r="K136" s="171" t="s">
        <v>5</v>
      </c>
      <c r="L136" s="37"/>
      <c r="M136" s="176" t="s">
        <v>5</v>
      </c>
      <c r="N136" s="177" t="s">
        <v>42</v>
      </c>
      <c r="O136" s="38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AR136" s="20" t="s">
        <v>130</v>
      </c>
      <c r="AT136" s="20" t="s">
        <v>126</v>
      </c>
      <c r="AU136" s="20" t="s">
        <v>79</v>
      </c>
      <c r="AY136" s="20" t="s">
        <v>123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20" t="s">
        <v>76</v>
      </c>
      <c r="BK136" s="180">
        <f>ROUND(I136*H136,2)</f>
        <v>0</v>
      </c>
      <c r="BL136" s="20" t="s">
        <v>130</v>
      </c>
      <c r="BM136" s="20" t="s">
        <v>367</v>
      </c>
    </row>
    <row r="137" spans="2:65" s="1" customFormat="1" ht="16.5" customHeight="1">
      <c r="B137" s="168"/>
      <c r="C137" s="169" t="s">
        <v>248</v>
      </c>
      <c r="D137" s="169" t="s">
        <v>126</v>
      </c>
      <c r="E137" s="170" t="s">
        <v>543</v>
      </c>
      <c r="F137" s="171" t="s">
        <v>544</v>
      </c>
      <c r="G137" s="172" t="s">
        <v>129</v>
      </c>
      <c r="H137" s="173">
        <v>24</v>
      </c>
      <c r="I137" s="174"/>
      <c r="J137" s="175">
        <f>ROUND(I137*H137,2)</f>
        <v>0</v>
      </c>
      <c r="K137" s="171" t="s">
        <v>5</v>
      </c>
      <c r="L137" s="37"/>
      <c r="M137" s="176" t="s">
        <v>5</v>
      </c>
      <c r="N137" s="177" t="s">
        <v>42</v>
      </c>
      <c r="O137" s="38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AR137" s="20" t="s">
        <v>130</v>
      </c>
      <c r="AT137" s="20" t="s">
        <v>126</v>
      </c>
      <c r="AU137" s="20" t="s">
        <v>79</v>
      </c>
      <c r="AY137" s="20" t="s">
        <v>123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20" t="s">
        <v>76</v>
      </c>
      <c r="BK137" s="180">
        <f>ROUND(I137*H137,2)</f>
        <v>0</v>
      </c>
      <c r="BL137" s="20" t="s">
        <v>130</v>
      </c>
      <c r="BM137" s="20" t="s">
        <v>374</v>
      </c>
    </row>
    <row r="138" spans="2:65" s="1" customFormat="1" ht="16.5" customHeight="1">
      <c r="B138" s="168"/>
      <c r="C138" s="169" t="s">
        <v>251</v>
      </c>
      <c r="D138" s="169" t="s">
        <v>126</v>
      </c>
      <c r="E138" s="170" t="s">
        <v>545</v>
      </c>
      <c r="F138" s="171" t="s">
        <v>546</v>
      </c>
      <c r="G138" s="172" t="s">
        <v>156</v>
      </c>
      <c r="H138" s="173">
        <v>4.5999999999999999E-2</v>
      </c>
      <c r="I138" s="174"/>
      <c r="J138" s="175">
        <f>ROUND(I138*H138,2)</f>
        <v>0</v>
      </c>
      <c r="K138" s="171" t="s">
        <v>5</v>
      </c>
      <c r="L138" s="37"/>
      <c r="M138" s="176" t="s">
        <v>5</v>
      </c>
      <c r="N138" s="177" t="s">
        <v>42</v>
      </c>
      <c r="O138" s="38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AR138" s="20" t="s">
        <v>130</v>
      </c>
      <c r="AT138" s="20" t="s">
        <v>126</v>
      </c>
      <c r="AU138" s="20" t="s">
        <v>79</v>
      </c>
      <c r="AY138" s="20" t="s">
        <v>123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20" t="s">
        <v>76</v>
      </c>
      <c r="BK138" s="180">
        <f>ROUND(I138*H138,2)</f>
        <v>0</v>
      </c>
      <c r="BL138" s="20" t="s">
        <v>130</v>
      </c>
      <c r="BM138" s="20" t="s">
        <v>381</v>
      </c>
    </row>
    <row r="139" spans="2:65" s="10" customFormat="1" ht="29.85" customHeight="1">
      <c r="B139" s="155"/>
      <c r="D139" s="156" t="s">
        <v>70</v>
      </c>
      <c r="E139" s="166" t="s">
        <v>547</v>
      </c>
      <c r="F139" s="166" t="s">
        <v>548</v>
      </c>
      <c r="I139" s="158"/>
      <c r="J139" s="167">
        <f>BK139</f>
        <v>0</v>
      </c>
      <c r="L139" s="155"/>
      <c r="M139" s="160"/>
      <c r="N139" s="161"/>
      <c r="O139" s="161"/>
      <c r="P139" s="162">
        <f>SUM(P140:P157)</f>
        <v>0</v>
      </c>
      <c r="Q139" s="161"/>
      <c r="R139" s="162">
        <f>SUM(R140:R157)</f>
        <v>0</v>
      </c>
      <c r="S139" s="161"/>
      <c r="T139" s="163">
        <f>SUM(T140:T157)</f>
        <v>0</v>
      </c>
      <c r="AR139" s="156" t="s">
        <v>79</v>
      </c>
      <c r="AT139" s="164" t="s">
        <v>70</v>
      </c>
      <c r="AU139" s="164" t="s">
        <v>76</v>
      </c>
      <c r="AY139" s="156" t="s">
        <v>123</v>
      </c>
      <c r="BK139" s="165">
        <f>SUM(BK140:BK157)</f>
        <v>0</v>
      </c>
    </row>
    <row r="140" spans="2:65" s="1" customFormat="1" ht="16.5" customHeight="1">
      <c r="B140" s="168"/>
      <c r="C140" s="169" t="s">
        <v>254</v>
      </c>
      <c r="D140" s="169" t="s">
        <v>126</v>
      </c>
      <c r="E140" s="170" t="s">
        <v>549</v>
      </c>
      <c r="F140" s="171" t="s">
        <v>550</v>
      </c>
      <c r="G140" s="172" t="s">
        <v>129</v>
      </c>
      <c r="H140" s="173">
        <v>20</v>
      </c>
      <c r="I140" s="174"/>
      <c r="J140" s="175">
        <f>ROUND(I140*H140,2)</f>
        <v>0</v>
      </c>
      <c r="K140" s="171" t="s">
        <v>5</v>
      </c>
      <c r="L140" s="37"/>
      <c r="M140" s="176" t="s">
        <v>5</v>
      </c>
      <c r="N140" s="177" t="s">
        <v>42</v>
      </c>
      <c r="O140" s="38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AR140" s="20" t="s">
        <v>130</v>
      </c>
      <c r="AT140" s="20" t="s">
        <v>126</v>
      </c>
      <c r="AU140" s="20" t="s">
        <v>79</v>
      </c>
      <c r="AY140" s="20" t="s">
        <v>123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20" t="s">
        <v>76</v>
      </c>
      <c r="BK140" s="180">
        <f>ROUND(I140*H140,2)</f>
        <v>0</v>
      </c>
      <c r="BL140" s="20" t="s">
        <v>130</v>
      </c>
      <c r="BM140" s="20" t="s">
        <v>404</v>
      </c>
    </row>
    <row r="141" spans="2:65" s="1" customFormat="1" ht="16.5" customHeight="1">
      <c r="B141" s="168"/>
      <c r="C141" s="169" t="s">
        <v>257</v>
      </c>
      <c r="D141" s="169" t="s">
        <v>126</v>
      </c>
      <c r="E141" s="170" t="s">
        <v>551</v>
      </c>
      <c r="F141" s="171" t="s">
        <v>552</v>
      </c>
      <c r="G141" s="172" t="s">
        <v>165</v>
      </c>
      <c r="H141" s="173">
        <v>1</v>
      </c>
      <c r="I141" s="174"/>
      <c r="J141" s="175">
        <f>ROUND(I141*H141,2)</f>
        <v>0</v>
      </c>
      <c r="K141" s="171" t="s">
        <v>5</v>
      </c>
      <c r="L141" s="37"/>
      <c r="M141" s="176" t="s">
        <v>5</v>
      </c>
      <c r="N141" s="177" t="s">
        <v>42</v>
      </c>
      <c r="O141" s="38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AR141" s="20" t="s">
        <v>130</v>
      </c>
      <c r="AT141" s="20" t="s">
        <v>126</v>
      </c>
      <c r="AU141" s="20" t="s">
        <v>79</v>
      </c>
      <c r="AY141" s="20" t="s">
        <v>123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20" t="s">
        <v>76</v>
      </c>
      <c r="BK141" s="180">
        <f>ROUND(I141*H141,2)</f>
        <v>0</v>
      </c>
      <c r="BL141" s="20" t="s">
        <v>130</v>
      </c>
      <c r="BM141" s="20" t="s">
        <v>405</v>
      </c>
    </row>
    <row r="142" spans="2:65" s="1" customFormat="1" ht="27">
      <c r="B142" s="37"/>
      <c r="D142" s="191" t="s">
        <v>145</v>
      </c>
      <c r="F142" s="192" t="s">
        <v>553</v>
      </c>
      <c r="I142" s="193"/>
      <c r="L142" s="37"/>
      <c r="M142" s="194"/>
      <c r="N142" s="38"/>
      <c r="O142" s="38"/>
      <c r="P142" s="38"/>
      <c r="Q142" s="38"/>
      <c r="R142" s="38"/>
      <c r="S142" s="38"/>
      <c r="T142" s="66"/>
      <c r="AT142" s="20" t="s">
        <v>145</v>
      </c>
      <c r="AU142" s="20" t="s">
        <v>79</v>
      </c>
    </row>
    <row r="143" spans="2:65" s="1" customFormat="1" ht="16.5" customHeight="1">
      <c r="B143" s="168"/>
      <c r="C143" s="169" t="s">
        <v>260</v>
      </c>
      <c r="D143" s="169" t="s">
        <v>126</v>
      </c>
      <c r="E143" s="170" t="s">
        <v>554</v>
      </c>
      <c r="F143" s="171" t="s">
        <v>555</v>
      </c>
      <c r="G143" s="172" t="s">
        <v>165</v>
      </c>
      <c r="H143" s="173">
        <v>1</v>
      </c>
      <c r="I143" s="174"/>
      <c r="J143" s="175">
        <f>ROUND(I143*H143,2)</f>
        <v>0</v>
      </c>
      <c r="K143" s="171" t="s">
        <v>5</v>
      </c>
      <c r="L143" s="37"/>
      <c r="M143" s="176" t="s">
        <v>5</v>
      </c>
      <c r="N143" s="177" t="s">
        <v>42</v>
      </c>
      <c r="O143" s="38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AR143" s="20" t="s">
        <v>130</v>
      </c>
      <c r="AT143" s="20" t="s">
        <v>126</v>
      </c>
      <c r="AU143" s="20" t="s">
        <v>79</v>
      </c>
      <c r="AY143" s="20" t="s">
        <v>123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20" t="s">
        <v>76</v>
      </c>
      <c r="BK143" s="180">
        <f>ROUND(I143*H143,2)</f>
        <v>0</v>
      </c>
      <c r="BL143" s="20" t="s">
        <v>130</v>
      </c>
      <c r="BM143" s="20" t="s">
        <v>406</v>
      </c>
    </row>
    <row r="144" spans="2:65" s="1" customFormat="1" ht="27">
      <c r="B144" s="37"/>
      <c r="D144" s="191" t="s">
        <v>145</v>
      </c>
      <c r="F144" s="192" t="s">
        <v>556</v>
      </c>
      <c r="I144" s="193"/>
      <c r="L144" s="37"/>
      <c r="M144" s="194"/>
      <c r="N144" s="38"/>
      <c r="O144" s="38"/>
      <c r="P144" s="38"/>
      <c r="Q144" s="38"/>
      <c r="R144" s="38"/>
      <c r="S144" s="38"/>
      <c r="T144" s="66"/>
      <c r="AT144" s="20" t="s">
        <v>145</v>
      </c>
      <c r="AU144" s="20" t="s">
        <v>79</v>
      </c>
    </row>
    <row r="145" spans="2:65" s="1" customFormat="1" ht="25.5" customHeight="1">
      <c r="B145" s="168"/>
      <c r="C145" s="169" t="s">
        <v>263</v>
      </c>
      <c r="D145" s="169" t="s">
        <v>126</v>
      </c>
      <c r="E145" s="170" t="s">
        <v>557</v>
      </c>
      <c r="F145" s="171" t="s">
        <v>558</v>
      </c>
      <c r="G145" s="172" t="s">
        <v>156</v>
      </c>
      <c r="H145" s="173">
        <v>6.9000000000000006E-2</v>
      </c>
      <c r="I145" s="174"/>
      <c r="J145" s="175">
        <f t="shared" ref="J145:J157" si="20">ROUND(I145*H145,2)</f>
        <v>0</v>
      </c>
      <c r="K145" s="171" t="s">
        <v>5</v>
      </c>
      <c r="L145" s="37"/>
      <c r="M145" s="176" t="s">
        <v>5</v>
      </c>
      <c r="N145" s="177" t="s">
        <v>42</v>
      </c>
      <c r="O145" s="38"/>
      <c r="P145" s="178">
        <f t="shared" ref="P145:P157" si="21">O145*H145</f>
        <v>0</v>
      </c>
      <c r="Q145" s="178">
        <v>0</v>
      </c>
      <c r="R145" s="178">
        <f t="shared" ref="R145:R157" si="22">Q145*H145</f>
        <v>0</v>
      </c>
      <c r="S145" s="178">
        <v>0</v>
      </c>
      <c r="T145" s="179">
        <f t="shared" ref="T145:T157" si="23">S145*H145</f>
        <v>0</v>
      </c>
      <c r="AR145" s="20" t="s">
        <v>130</v>
      </c>
      <c r="AT145" s="20" t="s">
        <v>126</v>
      </c>
      <c r="AU145" s="20" t="s">
        <v>79</v>
      </c>
      <c r="AY145" s="20" t="s">
        <v>123</v>
      </c>
      <c r="BE145" s="180">
        <f t="shared" ref="BE145:BE157" si="24">IF(N145="základní",J145,0)</f>
        <v>0</v>
      </c>
      <c r="BF145" s="180">
        <f t="shared" ref="BF145:BF157" si="25">IF(N145="snížená",J145,0)</f>
        <v>0</v>
      </c>
      <c r="BG145" s="180">
        <f t="shared" ref="BG145:BG157" si="26">IF(N145="zákl. přenesená",J145,0)</f>
        <v>0</v>
      </c>
      <c r="BH145" s="180">
        <f t="shared" ref="BH145:BH157" si="27">IF(N145="sníž. přenesená",J145,0)</f>
        <v>0</v>
      </c>
      <c r="BI145" s="180">
        <f t="shared" ref="BI145:BI157" si="28">IF(N145="nulová",J145,0)</f>
        <v>0</v>
      </c>
      <c r="BJ145" s="20" t="s">
        <v>76</v>
      </c>
      <c r="BK145" s="180">
        <f t="shared" ref="BK145:BK157" si="29">ROUND(I145*H145,2)</f>
        <v>0</v>
      </c>
      <c r="BL145" s="20" t="s">
        <v>130</v>
      </c>
      <c r="BM145" s="20" t="s">
        <v>407</v>
      </c>
    </row>
    <row r="146" spans="2:65" s="1" customFormat="1" ht="16.5" customHeight="1">
      <c r="B146" s="168"/>
      <c r="C146" s="169" t="s">
        <v>268</v>
      </c>
      <c r="D146" s="169" t="s">
        <v>126</v>
      </c>
      <c r="E146" s="170" t="s">
        <v>559</v>
      </c>
      <c r="F146" s="171" t="s">
        <v>560</v>
      </c>
      <c r="G146" s="172" t="s">
        <v>129</v>
      </c>
      <c r="H146" s="173">
        <v>7</v>
      </c>
      <c r="I146" s="174"/>
      <c r="J146" s="175">
        <f t="shared" si="20"/>
        <v>0</v>
      </c>
      <c r="K146" s="171" t="s">
        <v>5</v>
      </c>
      <c r="L146" s="37"/>
      <c r="M146" s="176" t="s">
        <v>5</v>
      </c>
      <c r="N146" s="177" t="s">
        <v>42</v>
      </c>
      <c r="O146" s="38"/>
      <c r="P146" s="178">
        <f t="shared" si="21"/>
        <v>0</v>
      </c>
      <c r="Q146" s="178">
        <v>0</v>
      </c>
      <c r="R146" s="178">
        <f t="shared" si="22"/>
        <v>0</v>
      </c>
      <c r="S146" s="178">
        <v>0</v>
      </c>
      <c r="T146" s="179">
        <f t="shared" si="23"/>
        <v>0</v>
      </c>
      <c r="AR146" s="20" t="s">
        <v>130</v>
      </c>
      <c r="AT146" s="20" t="s">
        <v>126</v>
      </c>
      <c r="AU146" s="20" t="s">
        <v>79</v>
      </c>
      <c r="AY146" s="20" t="s">
        <v>123</v>
      </c>
      <c r="BE146" s="180">
        <f t="shared" si="24"/>
        <v>0</v>
      </c>
      <c r="BF146" s="180">
        <f t="shared" si="25"/>
        <v>0</v>
      </c>
      <c r="BG146" s="180">
        <f t="shared" si="26"/>
        <v>0</v>
      </c>
      <c r="BH146" s="180">
        <f t="shared" si="27"/>
        <v>0</v>
      </c>
      <c r="BI146" s="180">
        <f t="shared" si="28"/>
        <v>0</v>
      </c>
      <c r="BJ146" s="20" t="s">
        <v>76</v>
      </c>
      <c r="BK146" s="180">
        <f t="shared" si="29"/>
        <v>0</v>
      </c>
      <c r="BL146" s="20" t="s">
        <v>130</v>
      </c>
      <c r="BM146" s="20" t="s">
        <v>408</v>
      </c>
    </row>
    <row r="147" spans="2:65" s="1" customFormat="1" ht="16.5" customHeight="1">
      <c r="B147" s="168"/>
      <c r="C147" s="169" t="s">
        <v>271</v>
      </c>
      <c r="D147" s="169" t="s">
        <v>126</v>
      </c>
      <c r="E147" s="170" t="s">
        <v>561</v>
      </c>
      <c r="F147" s="171" t="s">
        <v>562</v>
      </c>
      <c r="G147" s="172" t="s">
        <v>129</v>
      </c>
      <c r="H147" s="173">
        <v>3</v>
      </c>
      <c r="I147" s="174"/>
      <c r="J147" s="175">
        <f t="shared" si="20"/>
        <v>0</v>
      </c>
      <c r="K147" s="171" t="s">
        <v>5</v>
      </c>
      <c r="L147" s="37"/>
      <c r="M147" s="176" t="s">
        <v>5</v>
      </c>
      <c r="N147" s="177" t="s">
        <v>42</v>
      </c>
      <c r="O147" s="38"/>
      <c r="P147" s="178">
        <f t="shared" si="21"/>
        <v>0</v>
      </c>
      <c r="Q147" s="178">
        <v>0</v>
      </c>
      <c r="R147" s="178">
        <f t="shared" si="22"/>
        <v>0</v>
      </c>
      <c r="S147" s="178">
        <v>0</v>
      </c>
      <c r="T147" s="179">
        <f t="shared" si="23"/>
        <v>0</v>
      </c>
      <c r="AR147" s="20" t="s">
        <v>130</v>
      </c>
      <c r="AT147" s="20" t="s">
        <v>126</v>
      </c>
      <c r="AU147" s="20" t="s">
        <v>79</v>
      </c>
      <c r="AY147" s="20" t="s">
        <v>123</v>
      </c>
      <c r="BE147" s="180">
        <f t="shared" si="24"/>
        <v>0</v>
      </c>
      <c r="BF147" s="180">
        <f t="shared" si="25"/>
        <v>0</v>
      </c>
      <c r="BG147" s="180">
        <f t="shared" si="26"/>
        <v>0</v>
      </c>
      <c r="BH147" s="180">
        <f t="shared" si="27"/>
        <v>0</v>
      </c>
      <c r="BI147" s="180">
        <f t="shared" si="28"/>
        <v>0</v>
      </c>
      <c r="BJ147" s="20" t="s">
        <v>76</v>
      </c>
      <c r="BK147" s="180">
        <f t="shared" si="29"/>
        <v>0</v>
      </c>
      <c r="BL147" s="20" t="s">
        <v>130</v>
      </c>
      <c r="BM147" s="20" t="s">
        <v>409</v>
      </c>
    </row>
    <row r="148" spans="2:65" s="1" customFormat="1" ht="16.5" customHeight="1">
      <c r="B148" s="168"/>
      <c r="C148" s="169" t="s">
        <v>274</v>
      </c>
      <c r="D148" s="169" t="s">
        <v>126</v>
      </c>
      <c r="E148" s="170" t="s">
        <v>563</v>
      </c>
      <c r="F148" s="171" t="s">
        <v>564</v>
      </c>
      <c r="G148" s="172" t="s">
        <v>129</v>
      </c>
      <c r="H148" s="173">
        <v>2</v>
      </c>
      <c r="I148" s="174"/>
      <c r="J148" s="175">
        <f t="shared" si="20"/>
        <v>0</v>
      </c>
      <c r="K148" s="171" t="s">
        <v>5</v>
      </c>
      <c r="L148" s="37"/>
      <c r="M148" s="176" t="s">
        <v>5</v>
      </c>
      <c r="N148" s="177" t="s">
        <v>42</v>
      </c>
      <c r="O148" s="38"/>
      <c r="P148" s="178">
        <f t="shared" si="21"/>
        <v>0</v>
      </c>
      <c r="Q148" s="178">
        <v>0</v>
      </c>
      <c r="R148" s="178">
        <f t="shared" si="22"/>
        <v>0</v>
      </c>
      <c r="S148" s="178">
        <v>0</v>
      </c>
      <c r="T148" s="179">
        <f t="shared" si="23"/>
        <v>0</v>
      </c>
      <c r="AR148" s="20" t="s">
        <v>130</v>
      </c>
      <c r="AT148" s="20" t="s">
        <v>126</v>
      </c>
      <c r="AU148" s="20" t="s">
        <v>79</v>
      </c>
      <c r="AY148" s="20" t="s">
        <v>123</v>
      </c>
      <c r="BE148" s="180">
        <f t="shared" si="24"/>
        <v>0</v>
      </c>
      <c r="BF148" s="180">
        <f t="shared" si="25"/>
        <v>0</v>
      </c>
      <c r="BG148" s="180">
        <f t="shared" si="26"/>
        <v>0</v>
      </c>
      <c r="BH148" s="180">
        <f t="shared" si="27"/>
        <v>0</v>
      </c>
      <c r="BI148" s="180">
        <f t="shared" si="28"/>
        <v>0</v>
      </c>
      <c r="BJ148" s="20" t="s">
        <v>76</v>
      </c>
      <c r="BK148" s="180">
        <f t="shared" si="29"/>
        <v>0</v>
      </c>
      <c r="BL148" s="20" t="s">
        <v>130</v>
      </c>
      <c r="BM148" s="20" t="s">
        <v>410</v>
      </c>
    </row>
    <row r="149" spans="2:65" s="1" customFormat="1" ht="25.5" customHeight="1">
      <c r="B149" s="168"/>
      <c r="C149" s="169" t="s">
        <v>277</v>
      </c>
      <c r="D149" s="169" t="s">
        <v>126</v>
      </c>
      <c r="E149" s="170" t="s">
        <v>565</v>
      </c>
      <c r="F149" s="171" t="s">
        <v>566</v>
      </c>
      <c r="G149" s="172" t="s">
        <v>144</v>
      </c>
      <c r="H149" s="173">
        <v>2</v>
      </c>
      <c r="I149" s="174"/>
      <c r="J149" s="175">
        <f t="shared" si="20"/>
        <v>0</v>
      </c>
      <c r="K149" s="171" t="s">
        <v>5</v>
      </c>
      <c r="L149" s="37"/>
      <c r="M149" s="176" t="s">
        <v>5</v>
      </c>
      <c r="N149" s="177" t="s">
        <v>42</v>
      </c>
      <c r="O149" s="38"/>
      <c r="P149" s="178">
        <f t="shared" si="21"/>
        <v>0</v>
      </c>
      <c r="Q149" s="178">
        <v>0</v>
      </c>
      <c r="R149" s="178">
        <f t="shared" si="22"/>
        <v>0</v>
      </c>
      <c r="S149" s="178">
        <v>0</v>
      </c>
      <c r="T149" s="179">
        <f t="shared" si="23"/>
        <v>0</v>
      </c>
      <c r="AR149" s="20" t="s">
        <v>130</v>
      </c>
      <c r="AT149" s="20" t="s">
        <v>126</v>
      </c>
      <c r="AU149" s="20" t="s">
        <v>79</v>
      </c>
      <c r="AY149" s="20" t="s">
        <v>123</v>
      </c>
      <c r="BE149" s="180">
        <f t="shared" si="24"/>
        <v>0</v>
      </c>
      <c r="BF149" s="180">
        <f t="shared" si="25"/>
        <v>0</v>
      </c>
      <c r="BG149" s="180">
        <f t="shared" si="26"/>
        <v>0</v>
      </c>
      <c r="BH149" s="180">
        <f t="shared" si="27"/>
        <v>0</v>
      </c>
      <c r="BI149" s="180">
        <f t="shared" si="28"/>
        <v>0</v>
      </c>
      <c r="BJ149" s="20" t="s">
        <v>76</v>
      </c>
      <c r="BK149" s="180">
        <f t="shared" si="29"/>
        <v>0</v>
      </c>
      <c r="BL149" s="20" t="s">
        <v>130</v>
      </c>
      <c r="BM149" s="20" t="s">
        <v>411</v>
      </c>
    </row>
    <row r="150" spans="2:65" s="1" customFormat="1" ht="25.5" customHeight="1">
      <c r="B150" s="168"/>
      <c r="C150" s="169" t="s">
        <v>280</v>
      </c>
      <c r="D150" s="169" t="s">
        <v>126</v>
      </c>
      <c r="E150" s="170" t="s">
        <v>567</v>
      </c>
      <c r="F150" s="171" t="s">
        <v>568</v>
      </c>
      <c r="G150" s="172" t="s">
        <v>165</v>
      </c>
      <c r="H150" s="173">
        <v>4</v>
      </c>
      <c r="I150" s="174"/>
      <c r="J150" s="175">
        <f t="shared" si="20"/>
        <v>0</v>
      </c>
      <c r="K150" s="171" t="s">
        <v>5</v>
      </c>
      <c r="L150" s="37"/>
      <c r="M150" s="176" t="s">
        <v>5</v>
      </c>
      <c r="N150" s="177" t="s">
        <v>42</v>
      </c>
      <c r="O150" s="38"/>
      <c r="P150" s="178">
        <f t="shared" si="21"/>
        <v>0</v>
      </c>
      <c r="Q150" s="178">
        <v>0</v>
      </c>
      <c r="R150" s="178">
        <f t="shared" si="22"/>
        <v>0</v>
      </c>
      <c r="S150" s="178">
        <v>0</v>
      </c>
      <c r="T150" s="179">
        <f t="shared" si="23"/>
        <v>0</v>
      </c>
      <c r="AR150" s="20" t="s">
        <v>130</v>
      </c>
      <c r="AT150" s="20" t="s">
        <v>126</v>
      </c>
      <c r="AU150" s="20" t="s">
        <v>79</v>
      </c>
      <c r="AY150" s="20" t="s">
        <v>123</v>
      </c>
      <c r="BE150" s="180">
        <f t="shared" si="24"/>
        <v>0</v>
      </c>
      <c r="BF150" s="180">
        <f t="shared" si="25"/>
        <v>0</v>
      </c>
      <c r="BG150" s="180">
        <f t="shared" si="26"/>
        <v>0</v>
      </c>
      <c r="BH150" s="180">
        <f t="shared" si="27"/>
        <v>0</v>
      </c>
      <c r="BI150" s="180">
        <f t="shared" si="28"/>
        <v>0</v>
      </c>
      <c r="BJ150" s="20" t="s">
        <v>76</v>
      </c>
      <c r="BK150" s="180">
        <f t="shared" si="29"/>
        <v>0</v>
      </c>
      <c r="BL150" s="20" t="s">
        <v>130</v>
      </c>
      <c r="BM150" s="20" t="s">
        <v>412</v>
      </c>
    </row>
    <row r="151" spans="2:65" s="1" customFormat="1" ht="16.5" customHeight="1">
      <c r="B151" s="168"/>
      <c r="C151" s="169" t="s">
        <v>283</v>
      </c>
      <c r="D151" s="169" t="s">
        <v>126</v>
      </c>
      <c r="E151" s="170" t="s">
        <v>569</v>
      </c>
      <c r="F151" s="171" t="s">
        <v>570</v>
      </c>
      <c r="G151" s="172" t="s">
        <v>571</v>
      </c>
      <c r="H151" s="173">
        <v>2</v>
      </c>
      <c r="I151" s="174"/>
      <c r="J151" s="175">
        <f t="shared" si="20"/>
        <v>0</v>
      </c>
      <c r="K151" s="171" t="s">
        <v>5</v>
      </c>
      <c r="L151" s="37"/>
      <c r="M151" s="176" t="s">
        <v>5</v>
      </c>
      <c r="N151" s="177" t="s">
        <v>42</v>
      </c>
      <c r="O151" s="38"/>
      <c r="P151" s="178">
        <f t="shared" si="21"/>
        <v>0</v>
      </c>
      <c r="Q151" s="178">
        <v>0</v>
      </c>
      <c r="R151" s="178">
        <f t="shared" si="22"/>
        <v>0</v>
      </c>
      <c r="S151" s="178">
        <v>0</v>
      </c>
      <c r="T151" s="179">
        <f t="shared" si="23"/>
        <v>0</v>
      </c>
      <c r="AR151" s="20" t="s">
        <v>130</v>
      </c>
      <c r="AT151" s="20" t="s">
        <v>126</v>
      </c>
      <c r="AU151" s="20" t="s">
        <v>79</v>
      </c>
      <c r="AY151" s="20" t="s">
        <v>123</v>
      </c>
      <c r="BE151" s="180">
        <f t="shared" si="24"/>
        <v>0</v>
      </c>
      <c r="BF151" s="180">
        <f t="shared" si="25"/>
        <v>0</v>
      </c>
      <c r="BG151" s="180">
        <f t="shared" si="26"/>
        <v>0</v>
      </c>
      <c r="BH151" s="180">
        <f t="shared" si="27"/>
        <v>0</v>
      </c>
      <c r="BI151" s="180">
        <f t="shared" si="28"/>
        <v>0</v>
      </c>
      <c r="BJ151" s="20" t="s">
        <v>76</v>
      </c>
      <c r="BK151" s="180">
        <f t="shared" si="29"/>
        <v>0</v>
      </c>
      <c r="BL151" s="20" t="s">
        <v>130</v>
      </c>
      <c r="BM151" s="20" t="s">
        <v>413</v>
      </c>
    </row>
    <row r="152" spans="2:65" s="1" customFormat="1" ht="25.5" customHeight="1">
      <c r="B152" s="168"/>
      <c r="C152" s="169" t="s">
        <v>286</v>
      </c>
      <c r="D152" s="169" t="s">
        <v>126</v>
      </c>
      <c r="E152" s="170" t="s">
        <v>572</v>
      </c>
      <c r="F152" s="171" t="s">
        <v>573</v>
      </c>
      <c r="G152" s="172" t="s">
        <v>165</v>
      </c>
      <c r="H152" s="173">
        <v>1</v>
      </c>
      <c r="I152" s="174"/>
      <c r="J152" s="175">
        <f t="shared" si="20"/>
        <v>0</v>
      </c>
      <c r="K152" s="171" t="s">
        <v>5</v>
      </c>
      <c r="L152" s="37"/>
      <c r="M152" s="176" t="s">
        <v>5</v>
      </c>
      <c r="N152" s="177" t="s">
        <v>42</v>
      </c>
      <c r="O152" s="38"/>
      <c r="P152" s="178">
        <f t="shared" si="21"/>
        <v>0</v>
      </c>
      <c r="Q152" s="178">
        <v>0</v>
      </c>
      <c r="R152" s="178">
        <f t="shared" si="22"/>
        <v>0</v>
      </c>
      <c r="S152" s="178">
        <v>0</v>
      </c>
      <c r="T152" s="179">
        <f t="shared" si="23"/>
        <v>0</v>
      </c>
      <c r="AR152" s="20" t="s">
        <v>130</v>
      </c>
      <c r="AT152" s="20" t="s">
        <v>126</v>
      </c>
      <c r="AU152" s="20" t="s">
        <v>79</v>
      </c>
      <c r="AY152" s="20" t="s">
        <v>123</v>
      </c>
      <c r="BE152" s="180">
        <f t="shared" si="24"/>
        <v>0</v>
      </c>
      <c r="BF152" s="180">
        <f t="shared" si="25"/>
        <v>0</v>
      </c>
      <c r="BG152" s="180">
        <f t="shared" si="26"/>
        <v>0</v>
      </c>
      <c r="BH152" s="180">
        <f t="shared" si="27"/>
        <v>0</v>
      </c>
      <c r="BI152" s="180">
        <f t="shared" si="28"/>
        <v>0</v>
      </c>
      <c r="BJ152" s="20" t="s">
        <v>76</v>
      </c>
      <c r="BK152" s="180">
        <f t="shared" si="29"/>
        <v>0</v>
      </c>
      <c r="BL152" s="20" t="s">
        <v>130</v>
      </c>
      <c r="BM152" s="20" t="s">
        <v>414</v>
      </c>
    </row>
    <row r="153" spans="2:65" s="1" customFormat="1" ht="16.5" customHeight="1">
      <c r="B153" s="168"/>
      <c r="C153" s="169" t="s">
        <v>289</v>
      </c>
      <c r="D153" s="169" t="s">
        <v>126</v>
      </c>
      <c r="E153" s="170" t="s">
        <v>539</v>
      </c>
      <c r="F153" s="171" t="s">
        <v>540</v>
      </c>
      <c r="G153" s="172" t="s">
        <v>165</v>
      </c>
      <c r="H153" s="173">
        <v>2</v>
      </c>
      <c r="I153" s="174"/>
      <c r="J153" s="175">
        <f t="shared" si="20"/>
        <v>0</v>
      </c>
      <c r="K153" s="171" t="s">
        <v>5</v>
      </c>
      <c r="L153" s="37"/>
      <c r="M153" s="176" t="s">
        <v>5</v>
      </c>
      <c r="N153" s="177" t="s">
        <v>42</v>
      </c>
      <c r="O153" s="38"/>
      <c r="P153" s="178">
        <f t="shared" si="21"/>
        <v>0</v>
      </c>
      <c r="Q153" s="178">
        <v>0</v>
      </c>
      <c r="R153" s="178">
        <f t="shared" si="22"/>
        <v>0</v>
      </c>
      <c r="S153" s="178">
        <v>0</v>
      </c>
      <c r="T153" s="179">
        <f t="shared" si="23"/>
        <v>0</v>
      </c>
      <c r="AR153" s="20" t="s">
        <v>130</v>
      </c>
      <c r="AT153" s="20" t="s">
        <v>126</v>
      </c>
      <c r="AU153" s="20" t="s">
        <v>79</v>
      </c>
      <c r="AY153" s="20" t="s">
        <v>123</v>
      </c>
      <c r="BE153" s="180">
        <f t="shared" si="24"/>
        <v>0</v>
      </c>
      <c r="BF153" s="180">
        <f t="shared" si="25"/>
        <v>0</v>
      </c>
      <c r="BG153" s="180">
        <f t="shared" si="26"/>
        <v>0</v>
      </c>
      <c r="BH153" s="180">
        <f t="shared" si="27"/>
        <v>0</v>
      </c>
      <c r="BI153" s="180">
        <f t="shared" si="28"/>
        <v>0</v>
      </c>
      <c r="BJ153" s="20" t="s">
        <v>76</v>
      </c>
      <c r="BK153" s="180">
        <f t="shared" si="29"/>
        <v>0</v>
      </c>
      <c r="BL153" s="20" t="s">
        <v>130</v>
      </c>
      <c r="BM153" s="20" t="s">
        <v>415</v>
      </c>
    </row>
    <row r="154" spans="2:65" s="1" customFormat="1" ht="16.5" customHeight="1">
      <c r="B154" s="168"/>
      <c r="C154" s="169" t="s">
        <v>292</v>
      </c>
      <c r="D154" s="169" t="s">
        <v>126</v>
      </c>
      <c r="E154" s="170" t="s">
        <v>574</v>
      </c>
      <c r="F154" s="171" t="s">
        <v>575</v>
      </c>
      <c r="G154" s="172" t="s">
        <v>165</v>
      </c>
      <c r="H154" s="173">
        <v>2</v>
      </c>
      <c r="I154" s="174"/>
      <c r="J154" s="175">
        <f t="shared" si="20"/>
        <v>0</v>
      </c>
      <c r="K154" s="171" t="s">
        <v>5</v>
      </c>
      <c r="L154" s="37"/>
      <c r="M154" s="176" t="s">
        <v>5</v>
      </c>
      <c r="N154" s="177" t="s">
        <v>42</v>
      </c>
      <c r="O154" s="38"/>
      <c r="P154" s="178">
        <f t="shared" si="21"/>
        <v>0</v>
      </c>
      <c r="Q154" s="178">
        <v>0</v>
      </c>
      <c r="R154" s="178">
        <f t="shared" si="22"/>
        <v>0</v>
      </c>
      <c r="S154" s="178">
        <v>0</v>
      </c>
      <c r="T154" s="179">
        <f t="shared" si="23"/>
        <v>0</v>
      </c>
      <c r="AR154" s="20" t="s">
        <v>130</v>
      </c>
      <c r="AT154" s="20" t="s">
        <v>126</v>
      </c>
      <c r="AU154" s="20" t="s">
        <v>79</v>
      </c>
      <c r="AY154" s="20" t="s">
        <v>123</v>
      </c>
      <c r="BE154" s="180">
        <f t="shared" si="24"/>
        <v>0</v>
      </c>
      <c r="BF154" s="180">
        <f t="shared" si="25"/>
        <v>0</v>
      </c>
      <c r="BG154" s="180">
        <f t="shared" si="26"/>
        <v>0</v>
      </c>
      <c r="BH154" s="180">
        <f t="shared" si="27"/>
        <v>0</v>
      </c>
      <c r="BI154" s="180">
        <f t="shared" si="28"/>
        <v>0</v>
      </c>
      <c r="BJ154" s="20" t="s">
        <v>76</v>
      </c>
      <c r="BK154" s="180">
        <f t="shared" si="29"/>
        <v>0</v>
      </c>
      <c r="BL154" s="20" t="s">
        <v>130</v>
      </c>
      <c r="BM154" s="20" t="s">
        <v>416</v>
      </c>
    </row>
    <row r="155" spans="2:65" s="1" customFormat="1" ht="16.5" customHeight="1">
      <c r="B155" s="168"/>
      <c r="C155" s="169" t="s">
        <v>295</v>
      </c>
      <c r="D155" s="169" t="s">
        <v>126</v>
      </c>
      <c r="E155" s="170" t="s">
        <v>576</v>
      </c>
      <c r="F155" s="171" t="s">
        <v>577</v>
      </c>
      <c r="G155" s="172" t="s">
        <v>129</v>
      </c>
      <c r="H155" s="173">
        <v>12</v>
      </c>
      <c r="I155" s="174"/>
      <c r="J155" s="175">
        <f t="shared" si="20"/>
        <v>0</v>
      </c>
      <c r="K155" s="171" t="s">
        <v>5</v>
      </c>
      <c r="L155" s="37"/>
      <c r="M155" s="176" t="s">
        <v>5</v>
      </c>
      <c r="N155" s="177" t="s">
        <v>42</v>
      </c>
      <c r="O155" s="38"/>
      <c r="P155" s="178">
        <f t="shared" si="21"/>
        <v>0</v>
      </c>
      <c r="Q155" s="178">
        <v>0</v>
      </c>
      <c r="R155" s="178">
        <f t="shared" si="22"/>
        <v>0</v>
      </c>
      <c r="S155" s="178">
        <v>0</v>
      </c>
      <c r="T155" s="179">
        <f t="shared" si="23"/>
        <v>0</v>
      </c>
      <c r="AR155" s="20" t="s">
        <v>130</v>
      </c>
      <c r="AT155" s="20" t="s">
        <v>126</v>
      </c>
      <c r="AU155" s="20" t="s">
        <v>79</v>
      </c>
      <c r="AY155" s="20" t="s">
        <v>123</v>
      </c>
      <c r="BE155" s="180">
        <f t="shared" si="24"/>
        <v>0</v>
      </c>
      <c r="BF155" s="180">
        <f t="shared" si="25"/>
        <v>0</v>
      </c>
      <c r="BG155" s="180">
        <f t="shared" si="26"/>
        <v>0</v>
      </c>
      <c r="BH155" s="180">
        <f t="shared" si="27"/>
        <v>0</v>
      </c>
      <c r="BI155" s="180">
        <f t="shared" si="28"/>
        <v>0</v>
      </c>
      <c r="BJ155" s="20" t="s">
        <v>76</v>
      </c>
      <c r="BK155" s="180">
        <f t="shared" si="29"/>
        <v>0</v>
      </c>
      <c r="BL155" s="20" t="s">
        <v>130</v>
      </c>
      <c r="BM155" s="20" t="s">
        <v>418</v>
      </c>
    </row>
    <row r="156" spans="2:65" s="1" customFormat="1" ht="16.5" customHeight="1">
      <c r="B156" s="168"/>
      <c r="C156" s="169" t="s">
        <v>298</v>
      </c>
      <c r="D156" s="169" t="s">
        <v>126</v>
      </c>
      <c r="E156" s="170" t="s">
        <v>578</v>
      </c>
      <c r="F156" s="171" t="s">
        <v>579</v>
      </c>
      <c r="G156" s="172" t="s">
        <v>165</v>
      </c>
      <c r="H156" s="173">
        <v>12</v>
      </c>
      <c r="I156" s="174"/>
      <c r="J156" s="175">
        <f t="shared" si="20"/>
        <v>0</v>
      </c>
      <c r="K156" s="171" t="s">
        <v>5</v>
      </c>
      <c r="L156" s="37"/>
      <c r="M156" s="176" t="s">
        <v>5</v>
      </c>
      <c r="N156" s="177" t="s">
        <v>42</v>
      </c>
      <c r="O156" s="38"/>
      <c r="P156" s="178">
        <f t="shared" si="21"/>
        <v>0</v>
      </c>
      <c r="Q156" s="178">
        <v>0</v>
      </c>
      <c r="R156" s="178">
        <f t="shared" si="22"/>
        <v>0</v>
      </c>
      <c r="S156" s="178">
        <v>0</v>
      </c>
      <c r="T156" s="179">
        <f t="shared" si="23"/>
        <v>0</v>
      </c>
      <c r="AR156" s="20" t="s">
        <v>130</v>
      </c>
      <c r="AT156" s="20" t="s">
        <v>126</v>
      </c>
      <c r="AU156" s="20" t="s">
        <v>79</v>
      </c>
      <c r="AY156" s="20" t="s">
        <v>123</v>
      </c>
      <c r="BE156" s="180">
        <f t="shared" si="24"/>
        <v>0</v>
      </c>
      <c r="BF156" s="180">
        <f t="shared" si="25"/>
        <v>0</v>
      </c>
      <c r="BG156" s="180">
        <f t="shared" si="26"/>
        <v>0</v>
      </c>
      <c r="BH156" s="180">
        <f t="shared" si="27"/>
        <v>0</v>
      </c>
      <c r="BI156" s="180">
        <f t="shared" si="28"/>
        <v>0</v>
      </c>
      <c r="BJ156" s="20" t="s">
        <v>76</v>
      </c>
      <c r="BK156" s="180">
        <f t="shared" si="29"/>
        <v>0</v>
      </c>
      <c r="BL156" s="20" t="s">
        <v>130</v>
      </c>
      <c r="BM156" s="20" t="s">
        <v>419</v>
      </c>
    </row>
    <row r="157" spans="2:65" s="1" customFormat="1" ht="16.5" customHeight="1">
      <c r="B157" s="168"/>
      <c r="C157" s="169" t="s">
        <v>301</v>
      </c>
      <c r="D157" s="169" t="s">
        <v>126</v>
      </c>
      <c r="E157" s="170" t="s">
        <v>580</v>
      </c>
      <c r="F157" s="171" t="s">
        <v>581</v>
      </c>
      <c r="G157" s="172" t="s">
        <v>156</v>
      </c>
      <c r="H157" s="173">
        <v>5.3999999999999999E-2</v>
      </c>
      <c r="I157" s="174"/>
      <c r="J157" s="175">
        <f t="shared" si="20"/>
        <v>0</v>
      </c>
      <c r="K157" s="171" t="s">
        <v>5</v>
      </c>
      <c r="L157" s="37"/>
      <c r="M157" s="176" t="s">
        <v>5</v>
      </c>
      <c r="N157" s="177" t="s">
        <v>42</v>
      </c>
      <c r="O157" s="38"/>
      <c r="P157" s="178">
        <f t="shared" si="21"/>
        <v>0</v>
      </c>
      <c r="Q157" s="178">
        <v>0</v>
      </c>
      <c r="R157" s="178">
        <f t="shared" si="22"/>
        <v>0</v>
      </c>
      <c r="S157" s="178">
        <v>0</v>
      </c>
      <c r="T157" s="179">
        <f t="shared" si="23"/>
        <v>0</v>
      </c>
      <c r="AR157" s="20" t="s">
        <v>130</v>
      </c>
      <c r="AT157" s="20" t="s">
        <v>126</v>
      </c>
      <c r="AU157" s="20" t="s">
        <v>79</v>
      </c>
      <c r="AY157" s="20" t="s">
        <v>123</v>
      </c>
      <c r="BE157" s="180">
        <f t="shared" si="24"/>
        <v>0</v>
      </c>
      <c r="BF157" s="180">
        <f t="shared" si="25"/>
        <v>0</v>
      </c>
      <c r="BG157" s="180">
        <f t="shared" si="26"/>
        <v>0</v>
      </c>
      <c r="BH157" s="180">
        <f t="shared" si="27"/>
        <v>0</v>
      </c>
      <c r="BI157" s="180">
        <f t="shared" si="28"/>
        <v>0</v>
      </c>
      <c r="BJ157" s="20" t="s">
        <v>76</v>
      </c>
      <c r="BK157" s="180">
        <f t="shared" si="29"/>
        <v>0</v>
      </c>
      <c r="BL157" s="20" t="s">
        <v>130</v>
      </c>
      <c r="BM157" s="20" t="s">
        <v>17</v>
      </c>
    </row>
    <row r="158" spans="2:65" s="10" customFormat="1" ht="29.85" customHeight="1">
      <c r="B158" s="155"/>
      <c r="D158" s="156" t="s">
        <v>70</v>
      </c>
      <c r="E158" s="166" t="s">
        <v>379</v>
      </c>
      <c r="F158" s="166" t="s">
        <v>380</v>
      </c>
      <c r="I158" s="158"/>
      <c r="J158" s="167">
        <f>BK158</f>
        <v>0</v>
      </c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AR158" s="156" t="s">
        <v>79</v>
      </c>
      <c r="AT158" s="164" t="s">
        <v>70</v>
      </c>
      <c r="AU158" s="164" t="s">
        <v>76</v>
      </c>
      <c r="AY158" s="156" t="s">
        <v>123</v>
      </c>
      <c r="BK158" s="165">
        <f>BK159</f>
        <v>0</v>
      </c>
    </row>
    <row r="159" spans="2:65" s="1" customFormat="1" ht="16.5" customHeight="1">
      <c r="B159" s="168"/>
      <c r="C159" s="169" t="s">
        <v>304</v>
      </c>
      <c r="D159" s="169" t="s">
        <v>126</v>
      </c>
      <c r="E159" s="170" t="s">
        <v>582</v>
      </c>
      <c r="F159" s="171" t="s">
        <v>583</v>
      </c>
      <c r="G159" s="172" t="s">
        <v>129</v>
      </c>
      <c r="H159" s="173">
        <v>12</v>
      </c>
      <c r="I159" s="174"/>
      <c r="J159" s="175">
        <f>ROUND(I159*H159,2)</f>
        <v>0</v>
      </c>
      <c r="K159" s="171" t="s">
        <v>5</v>
      </c>
      <c r="L159" s="37"/>
      <c r="M159" s="176" t="s">
        <v>5</v>
      </c>
      <c r="N159" s="177" t="s">
        <v>42</v>
      </c>
      <c r="O159" s="38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AR159" s="20" t="s">
        <v>130</v>
      </c>
      <c r="AT159" s="20" t="s">
        <v>126</v>
      </c>
      <c r="AU159" s="20" t="s">
        <v>79</v>
      </c>
      <c r="AY159" s="20" t="s">
        <v>123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20" t="s">
        <v>76</v>
      </c>
      <c r="BK159" s="180">
        <f>ROUND(I159*H159,2)</f>
        <v>0</v>
      </c>
      <c r="BL159" s="20" t="s">
        <v>130</v>
      </c>
      <c r="BM159" s="20" t="s">
        <v>420</v>
      </c>
    </row>
    <row r="160" spans="2:65" s="10" customFormat="1" ht="29.85" customHeight="1">
      <c r="B160" s="155"/>
      <c r="D160" s="156" t="s">
        <v>70</v>
      </c>
      <c r="E160" s="166" t="s">
        <v>584</v>
      </c>
      <c r="F160" s="166" t="s">
        <v>585</v>
      </c>
      <c r="I160" s="158"/>
      <c r="J160" s="167">
        <f>BK160</f>
        <v>0</v>
      </c>
      <c r="L160" s="155"/>
      <c r="M160" s="160"/>
      <c r="N160" s="161"/>
      <c r="O160" s="161"/>
      <c r="P160" s="162">
        <f>SUM(P161:P162)</f>
        <v>0</v>
      </c>
      <c r="Q160" s="161"/>
      <c r="R160" s="162">
        <f>SUM(R161:R162)</f>
        <v>0</v>
      </c>
      <c r="S160" s="161"/>
      <c r="T160" s="163">
        <f>SUM(T161:T162)</f>
        <v>0</v>
      </c>
      <c r="AR160" s="156" t="s">
        <v>76</v>
      </c>
      <c r="AT160" s="164" t="s">
        <v>70</v>
      </c>
      <c r="AU160" s="164" t="s">
        <v>76</v>
      </c>
      <c r="AY160" s="156" t="s">
        <v>123</v>
      </c>
      <c r="BK160" s="165">
        <f>SUM(BK161:BK162)</f>
        <v>0</v>
      </c>
    </row>
    <row r="161" spans="2:65" s="1" customFormat="1" ht="16.5" customHeight="1">
      <c r="B161" s="168"/>
      <c r="C161" s="169" t="s">
        <v>307</v>
      </c>
      <c r="D161" s="169" t="s">
        <v>126</v>
      </c>
      <c r="E161" s="170" t="s">
        <v>586</v>
      </c>
      <c r="F161" s="171" t="s">
        <v>587</v>
      </c>
      <c r="G161" s="172" t="s">
        <v>170</v>
      </c>
      <c r="H161" s="173">
        <v>2</v>
      </c>
      <c r="I161" s="174"/>
      <c r="J161" s="175">
        <f>ROUND(I161*H161,2)</f>
        <v>0</v>
      </c>
      <c r="K161" s="171" t="s">
        <v>5</v>
      </c>
      <c r="L161" s="37"/>
      <c r="M161" s="176" t="s">
        <v>5</v>
      </c>
      <c r="N161" s="177" t="s">
        <v>42</v>
      </c>
      <c r="O161" s="38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AR161" s="20" t="s">
        <v>137</v>
      </c>
      <c r="AT161" s="20" t="s">
        <v>126</v>
      </c>
      <c r="AU161" s="20" t="s">
        <v>79</v>
      </c>
      <c r="AY161" s="20" t="s">
        <v>123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20" t="s">
        <v>76</v>
      </c>
      <c r="BK161" s="180">
        <f>ROUND(I161*H161,2)</f>
        <v>0</v>
      </c>
      <c r="BL161" s="20" t="s">
        <v>137</v>
      </c>
      <c r="BM161" s="20" t="s">
        <v>421</v>
      </c>
    </row>
    <row r="162" spans="2:65" s="1" customFormat="1" ht="27">
      <c r="B162" s="37"/>
      <c r="D162" s="191" t="s">
        <v>145</v>
      </c>
      <c r="F162" s="192" t="s">
        <v>588</v>
      </c>
      <c r="I162" s="193"/>
      <c r="L162" s="37"/>
      <c r="M162" s="199"/>
      <c r="N162" s="196"/>
      <c r="O162" s="196"/>
      <c r="P162" s="196"/>
      <c r="Q162" s="196"/>
      <c r="R162" s="196"/>
      <c r="S162" s="196"/>
      <c r="T162" s="200"/>
      <c r="AT162" s="20" t="s">
        <v>145</v>
      </c>
      <c r="AU162" s="20" t="s">
        <v>79</v>
      </c>
    </row>
    <row r="163" spans="2:65" s="1" customFormat="1" ht="6.95" customHeight="1">
      <c r="B163" s="52"/>
      <c r="C163" s="53"/>
      <c r="D163" s="53"/>
      <c r="E163" s="53"/>
      <c r="F163" s="53"/>
      <c r="G163" s="53"/>
      <c r="H163" s="53"/>
      <c r="I163" s="122"/>
      <c r="J163" s="53"/>
      <c r="K163" s="53"/>
      <c r="L163" s="37"/>
    </row>
  </sheetData>
  <autoFilter ref="C84:K162" xr:uid="{00000000-0009-0000-0000-000002000000}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4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5"/>
      <c r="C1" s="95"/>
      <c r="D1" s="96" t="s">
        <v>1</v>
      </c>
      <c r="E1" s="95"/>
      <c r="F1" s="97" t="s">
        <v>85</v>
      </c>
      <c r="G1" s="320" t="s">
        <v>86</v>
      </c>
      <c r="H1" s="320"/>
      <c r="I1" s="98"/>
      <c r="J1" s="97" t="s">
        <v>87</v>
      </c>
      <c r="K1" s="96" t="s">
        <v>88</v>
      </c>
      <c r="L1" s="97" t="s">
        <v>89</v>
      </c>
      <c r="M1" s="97"/>
      <c r="N1" s="97"/>
      <c r="O1" s="97"/>
      <c r="P1" s="97"/>
      <c r="Q1" s="97"/>
      <c r="R1" s="97"/>
      <c r="S1" s="97"/>
      <c r="T1" s="9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0" t="s">
        <v>84</v>
      </c>
    </row>
    <row r="3" spans="1:70" ht="6.95" customHeight="1">
      <c r="B3" s="21"/>
      <c r="C3" s="22"/>
      <c r="D3" s="22"/>
      <c r="E3" s="22"/>
      <c r="F3" s="22"/>
      <c r="G3" s="22"/>
      <c r="H3" s="22"/>
      <c r="I3" s="99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00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0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0"/>
      <c r="J6" s="25"/>
      <c r="K6" s="27"/>
    </row>
    <row r="7" spans="1:70" ht="16.5" customHeight="1">
      <c r="B7" s="24"/>
      <c r="C7" s="25"/>
      <c r="D7" s="25"/>
      <c r="E7" s="321" t="str">
        <f>'Rekapitulace stavby'!K6</f>
        <v>Oprava zdroje tepla, Domov pro seniory Šternberk</v>
      </c>
      <c r="F7" s="322"/>
      <c r="G7" s="322"/>
      <c r="H7" s="322"/>
      <c r="I7" s="100"/>
      <c r="J7" s="25"/>
      <c r="K7" s="27"/>
    </row>
    <row r="8" spans="1:70" s="1" customFormat="1" ht="15">
      <c r="B8" s="37"/>
      <c r="C8" s="38"/>
      <c r="D8" s="33" t="s">
        <v>387</v>
      </c>
      <c r="E8" s="38"/>
      <c r="F8" s="38"/>
      <c r="G8" s="38"/>
      <c r="H8" s="38"/>
      <c r="I8" s="101"/>
      <c r="J8" s="38"/>
      <c r="K8" s="41"/>
    </row>
    <row r="9" spans="1:70" s="1" customFormat="1" ht="36.950000000000003" customHeight="1">
      <c r="B9" s="37"/>
      <c r="C9" s="38"/>
      <c r="D9" s="38"/>
      <c r="E9" s="323" t="s">
        <v>589</v>
      </c>
      <c r="F9" s="324"/>
      <c r="G9" s="324"/>
      <c r="H9" s="324"/>
      <c r="I9" s="101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1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102" t="s">
        <v>22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02" t="s">
        <v>25</v>
      </c>
      <c r="J12" s="103" t="str">
        <f>'Rekapitulace stavby'!AN8</f>
        <v>3. 5. 2018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1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02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2" t="s">
        <v>30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1"/>
      <c r="J16" s="38"/>
      <c r="K16" s="41"/>
    </row>
    <row r="17" spans="2:11" s="1" customFormat="1" ht="14.45" customHeight="1">
      <c r="B17" s="37"/>
      <c r="C17" s="38"/>
      <c r="D17" s="33" t="s">
        <v>31</v>
      </c>
      <c r="E17" s="38"/>
      <c r="F17" s="38"/>
      <c r="G17" s="38"/>
      <c r="H17" s="38"/>
      <c r="I17" s="102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2" t="s">
        <v>30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1"/>
      <c r="J19" s="38"/>
      <c r="K19" s="41"/>
    </row>
    <row r="20" spans="2:11" s="1" customFormat="1" ht="14.45" customHeight="1">
      <c r="B20" s="37"/>
      <c r="C20" s="38"/>
      <c r="D20" s="33" t="s">
        <v>33</v>
      </c>
      <c r="E20" s="38"/>
      <c r="F20" s="38"/>
      <c r="G20" s="38"/>
      <c r="H20" s="38"/>
      <c r="I20" s="102" t="s">
        <v>28</v>
      </c>
      <c r="J20" s="31" t="s">
        <v>5</v>
      </c>
      <c r="K20" s="41"/>
    </row>
    <row r="21" spans="2:11" s="1" customFormat="1" ht="18" customHeight="1">
      <c r="B21" s="37"/>
      <c r="C21" s="38"/>
      <c r="D21" s="38"/>
      <c r="E21" s="31" t="s">
        <v>34</v>
      </c>
      <c r="F21" s="38"/>
      <c r="G21" s="38"/>
      <c r="H21" s="38"/>
      <c r="I21" s="102" t="s">
        <v>30</v>
      </c>
      <c r="J21" s="31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1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01"/>
      <c r="J23" s="38"/>
      <c r="K23" s="41"/>
    </row>
    <row r="24" spans="2:11" s="6" customFormat="1" ht="16.5" customHeight="1">
      <c r="B24" s="104"/>
      <c r="C24" s="105"/>
      <c r="D24" s="105"/>
      <c r="E24" s="313" t="s">
        <v>5</v>
      </c>
      <c r="F24" s="313"/>
      <c r="G24" s="313"/>
      <c r="H24" s="313"/>
      <c r="I24" s="106"/>
      <c r="J24" s="105"/>
      <c r="K24" s="107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1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8"/>
      <c r="J26" s="64"/>
      <c r="K26" s="109"/>
    </row>
    <row r="27" spans="2:11" s="1" customFormat="1" ht="25.35" customHeight="1">
      <c r="B27" s="37"/>
      <c r="C27" s="38"/>
      <c r="D27" s="110" t="s">
        <v>37</v>
      </c>
      <c r="E27" s="38"/>
      <c r="F27" s="38"/>
      <c r="G27" s="38"/>
      <c r="H27" s="38"/>
      <c r="I27" s="101"/>
      <c r="J27" s="111">
        <f>ROUND(J78,2)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8"/>
      <c r="J28" s="64"/>
      <c r="K28" s="109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12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13">
        <f>ROUND(SUM(BE78:BE81), 2)</f>
        <v>0</v>
      </c>
      <c r="G30" s="38"/>
      <c r="H30" s="38"/>
      <c r="I30" s="114">
        <v>0.21</v>
      </c>
      <c r="J30" s="113">
        <f>ROUND(ROUND((SUM(BE78:BE81)),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13">
        <f>ROUND(SUM(BF78:BF81), 2)</f>
        <v>0</v>
      </c>
      <c r="G31" s="38"/>
      <c r="H31" s="38"/>
      <c r="I31" s="114">
        <v>0.15</v>
      </c>
      <c r="J31" s="113">
        <f>ROUND(ROUND((SUM(BF78:BF81)),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13">
        <f>ROUND(SUM(BG78:BG81), 2)</f>
        <v>0</v>
      </c>
      <c r="G32" s="38"/>
      <c r="H32" s="38"/>
      <c r="I32" s="114">
        <v>0.21</v>
      </c>
      <c r="J32" s="113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13">
        <f>ROUND(SUM(BH78:BH81), 2)</f>
        <v>0</v>
      </c>
      <c r="G33" s="38"/>
      <c r="H33" s="38"/>
      <c r="I33" s="114">
        <v>0.15</v>
      </c>
      <c r="J33" s="113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13">
        <f>ROUND(SUM(BI78:BI81), 2)</f>
        <v>0</v>
      </c>
      <c r="G34" s="38"/>
      <c r="H34" s="38"/>
      <c r="I34" s="114">
        <v>0</v>
      </c>
      <c r="J34" s="113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1"/>
      <c r="J35" s="38"/>
      <c r="K35" s="41"/>
    </row>
    <row r="36" spans="2:11" s="1" customFormat="1" ht="25.35" customHeight="1">
      <c r="B36" s="37"/>
      <c r="C36" s="115"/>
      <c r="D36" s="116" t="s">
        <v>47</v>
      </c>
      <c r="E36" s="67"/>
      <c r="F36" s="67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2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3"/>
      <c r="J41" s="56"/>
      <c r="K41" s="124"/>
    </row>
    <row r="42" spans="2:11" s="1" customFormat="1" ht="36.950000000000003" customHeight="1">
      <c r="B42" s="37"/>
      <c r="C42" s="26" t="s">
        <v>91</v>
      </c>
      <c r="D42" s="38"/>
      <c r="E42" s="38"/>
      <c r="F42" s="38"/>
      <c r="G42" s="38"/>
      <c r="H42" s="38"/>
      <c r="I42" s="101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1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1"/>
      <c r="J44" s="38"/>
      <c r="K44" s="41"/>
    </row>
    <row r="45" spans="2:11" s="1" customFormat="1" ht="16.5" customHeight="1">
      <c r="B45" s="37"/>
      <c r="C45" s="38"/>
      <c r="D45" s="38"/>
      <c r="E45" s="321" t="str">
        <f>E7</f>
        <v>Oprava zdroje tepla, Domov pro seniory Šternberk</v>
      </c>
      <c r="F45" s="322"/>
      <c r="G45" s="322"/>
      <c r="H45" s="322"/>
      <c r="I45" s="101"/>
      <c r="J45" s="38"/>
      <c r="K45" s="41"/>
    </row>
    <row r="46" spans="2:11" s="1" customFormat="1" ht="14.45" customHeight="1">
      <c r="B46" s="37"/>
      <c r="C46" s="33" t="s">
        <v>387</v>
      </c>
      <c r="D46" s="38"/>
      <c r="E46" s="38"/>
      <c r="F46" s="38"/>
      <c r="G46" s="38"/>
      <c r="H46" s="38"/>
      <c r="I46" s="101"/>
      <c r="J46" s="38"/>
      <c r="K46" s="41"/>
    </row>
    <row r="47" spans="2:11" s="1" customFormat="1" ht="17.25" customHeight="1">
      <c r="B47" s="37"/>
      <c r="C47" s="38"/>
      <c r="D47" s="38"/>
      <c r="E47" s="323" t="str">
        <f>E9</f>
        <v>3 - Elektroinstalace</v>
      </c>
      <c r="F47" s="324"/>
      <c r="G47" s="324"/>
      <c r="H47" s="324"/>
      <c r="I47" s="101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1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Šternberk, Na Valech 14</v>
      </c>
      <c r="G49" s="38"/>
      <c r="H49" s="38"/>
      <c r="I49" s="102" t="s">
        <v>25</v>
      </c>
      <c r="J49" s="103" t="str">
        <f>IF(J12="","",J12)</f>
        <v>3. 5. 2018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1"/>
      <c r="J50" s="38"/>
      <c r="K50" s="41"/>
    </row>
    <row r="51" spans="2:47" s="1" customFormat="1" ht="15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02" t="s">
        <v>33</v>
      </c>
      <c r="J51" s="313" t="str">
        <f>E21</f>
        <v>Ing. Judita Bravencová</v>
      </c>
      <c r="K51" s="41"/>
    </row>
    <row r="52" spans="2:47" s="1" customFormat="1" ht="14.45" customHeight="1">
      <c r="B52" s="37"/>
      <c r="C52" s="33" t="s">
        <v>31</v>
      </c>
      <c r="D52" s="38"/>
      <c r="E52" s="38"/>
      <c r="F52" s="31" t="str">
        <f>IF(E18="","",E18)</f>
        <v/>
      </c>
      <c r="G52" s="38"/>
      <c r="H52" s="38"/>
      <c r="I52" s="101"/>
      <c r="J52" s="316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1"/>
      <c r="J53" s="38"/>
      <c r="K53" s="41"/>
    </row>
    <row r="54" spans="2:47" s="1" customFormat="1" ht="29.25" customHeight="1">
      <c r="B54" s="37"/>
      <c r="C54" s="125" t="s">
        <v>92</v>
      </c>
      <c r="D54" s="115"/>
      <c r="E54" s="115"/>
      <c r="F54" s="115"/>
      <c r="G54" s="115"/>
      <c r="H54" s="115"/>
      <c r="I54" s="126"/>
      <c r="J54" s="127" t="s">
        <v>93</v>
      </c>
      <c r="K54" s="128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1"/>
      <c r="J55" s="38"/>
      <c r="K55" s="41"/>
    </row>
    <row r="56" spans="2:47" s="1" customFormat="1" ht="29.25" customHeight="1">
      <c r="B56" s="37"/>
      <c r="C56" s="129" t="s">
        <v>94</v>
      </c>
      <c r="D56" s="38"/>
      <c r="E56" s="38"/>
      <c r="F56" s="38"/>
      <c r="G56" s="38"/>
      <c r="H56" s="38"/>
      <c r="I56" s="101"/>
      <c r="J56" s="111">
        <f>J78</f>
        <v>0</v>
      </c>
      <c r="K56" s="41"/>
      <c r="AU56" s="20" t="s">
        <v>95</v>
      </c>
    </row>
    <row r="57" spans="2:47" s="7" customFormat="1" ht="24.95" customHeight="1">
      <c r="B57" s="130"/>
      <c r="C57" s="131"/>
      <c r="D57" s="132" t="s">
        <v>590</v>
      </c>
      <c r="E57" s="133"/>
      <c r="F57" s="133"/>
      <c r="G57" s="133"/>
      <c r="H57" s="133"/>
      <c r="I57" s="134"/>
      <c r="J57" s="135">
        <f>J79</f>
        <v>0</v>
      </c>
      <c r="K57" s="136"/>
    </row>
    <row r="58" spans="2:47" s="8" customFormat="1" ht="19.899999999999999" customHeight="1">
      <c r="B58" s="137"/>
      <c r="C58" s="138"/>
      <c r="D58" s="139" t="s">
        <v>591</v>
      </c>
      <c r="E58" s="140"/>
      <c r="F58" s="140"/>
      <c r="G58" s="140"/>
      <c r="H58" s="140"/>
      <c r="I58" s="141"/>
      <c r="J58" s="142">
        <f>J80</f>
        <v>0</v>
      </c>
      <c r="K58" s="143"/>
    </row>
    <row r="59" spans="2:47" s="1" customFormat="1" ht="21.75" customHeight="1">
      <c r="B59" s="37"/>
      <c r="C59" s="38"/>
      <c r="D59" s="38"/>
      <c r="E59" s="38"/>
      <c r="F59" s="38"/>
      <c r="G59" s="38"/>
      <c r="H59" s="38"/>
      <c r="I59" s="101"/>
      <c r="J59" s="38"/>
      <c r="K59" s="41"/>
    </row>
    <row r="60" spans="2:47" s="1" customFormat="1" ht="6.95" customHeight="1">
      <c r="B60" s="52"/>
      <c r="C60" s="53"/>
      <c r="D60" s="53"/>
      <c r="E60" s="53"/>
      <c r="F60" s="53"/>
      <c r="G60" s="53"/>
      <c r="H60" s="53"/>
      <c r="I60" s="122"/>
      <c r="J60" s="53"/>
      <c r="K60" s="5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3"/>
      <c r="J64" s="56"/>
      <c r="K64" s="56"/>
      <c r="L64" s="37"/>
    </row>
    <row r="65" spans="2:63" s="1" customFormat="1" ht="36.950000000000003" customHeight="1">
      <c r="B65" s="37"/>
      <c r="C65" s="57" t="s">
        <v>107</v>
      </c>
      <c r="L65" s="37"/>
    </row>
    <row r="66" spans="2:63" s="1" customFormat="1" ht="6.95" customHeight="1">
      <c r="B66" s="37"/>
      <c r="L66" s="37"/>
    </row>
    <row r="67" spans="2:63" s="1" customFormat="1" ht="14.45" customHeight="1">
      <c r="B67" s="37"/>
      <c r="C67" s="59" t="s">
        <v>19</v>
      </c>
      <c r="L67" s="37"/>
    </row>
    <row r="68" spans="2:63" s="1" customFormat="1" ht="16.5" customHeight="1">
      <c r="B68" s="37"/>
      <c r="E68" s="317" t="str">
        <f>E7</f>
        <v>Oprava zdroje tepla, Domov pro seniory Šternberk</v>
      </c>
      <c r="F68" s="318"/>
      <c r="G68" s="318"/>
      <c r="H68" s="318"/>
      <c r="L68" s="37"/>
    </row>
    <row r="69" spans="2:63" s="1" customFormat="1" ht="14.45" customHeight="1">
      <c r="B69" s="37"/>
      <c r="C69" s="59" t="s">
        <v>387</v>
      </c>
      <c r="L69" s="37"/>
    </row>
    <row r="70" spans="2:63" s="1" customFormat="1" ht="17.25" customHeight="1">
      <c r="B70" s="37"/>
      <c r="E70" s="288" t="str">
        <f>E9</f>
        <v>3 - Elektroinstalace</v>
      </c>
      <c r="F70" s="319"/>
      <c r="G70" s="319"/>
      <c r="H70" s="319"/>
      <c r="L70" s="37"/>
    </row>
    <row r="71" spans="2:63" s="1" customFormat="1" ht="6.95" customHeight="1">
      <c r="B71" s="37"/>
      <c r="L71" s="37"/>
    </row>
    <row r="72" spans="2:63" s="1" customFormat="1" ht="18" customHeight="1">
      <c r="B72" s="37"/>
      <c r="C72" s="59" t="s">
        <v>23</v>
      </c>
      <c r="F72" s="144" t="str">
        <f>F12</f>
        <v>Šternberk, Na Valech 14</v>
      </c>
      <c r="I72" s="145" t="s">
        <v>25</v>
      </c>
      <c r="J72" s="63" t="str">
        <f>IF(J12="","",J12)</f>
        <v>3. 5. 2018</v>
      </c>
      <c r="L72" s="37"/>
    </row>
    <row r="73" spans="2:63" s="1" customFormat="1" ht="6.95" customHeight="1">
      <c r="B73" s="37"/>
      <c r="L73" s="37"/>
    </row>
    <row r="74" spans="2:63" s="1" customFormat="1" ht="15">
      <c r="B74" s="37"/>
      <c r="C74" s="59" t="s">
        <v>27</v>
      </c>
      <c r="F74" s="144" t="str">
        <f>E15</f>
        <v xml:space="preserve"> </v>
      </c>
      <c r="I74" s="145" t="s">
        <v>33</v>
      </c>
      <c r="J74" s="144" t="str">
        <f>E21</f>
        <v>Ing. Judita Bravencová</v>
      </c>
      <c r="L74" s="37"/>
    </row>
    <row r="75" spans="2:63" s="1" customFormat="1" ht="14.45" customHeight="1">
      <c r="B75" s="37"/>
      <c r="C75" s="59" t="s">
        <v>31</v>
      </c>
      <c r="F75" s="144" t="str">
        <f>IF(E18="","",E18)</f>
        <v/>
      </c>
      <c r="L75" s="37"/>
    </row>
    <row r="76" spans="2:63" s="1" customFormat="1" ht="10.35" customHeight="1">
      <c r="B76" s="37"/>
      <c r="L76" s="37"/>
    </row>
    <row r="77" spans="2:63" s="9" customFormat="1" ht="29.25" customHeight="1">
      <c r="B77" s="146"/>
      <c r="C77" s="147" t="s">
        <v>108</v>
      </c>
      <c r="D77" s="148" t="s">
        <v>56</v>
      </c>
      <c r="E77" s="148" t="s">
        <v>52</v>
      </c>
      <c r="F77" s="148" t="s">
        <v>109</v>
      </c>
      <c r="G77" s="148" t="s">
        <v>110</v>
      </c>
      <c r="H77" s="148" t="s">
        <v>111</v>
      </c>
      <c r="I77" s="149" t="s">
        <v>112</v>
      </c>
      <c r="J77" s="148" t="s">
        <v>93</v>
      </c>
      <c r="K77" s="150" t="s">
        <v>113</v>
      </c>
      <c r="L77" s="146"/>
      <c r="M77" s="69" t="s">
        <v>114</v>
      </c>
      <c r="N77" s="70" t="s">
        <v>41</v>
      </c>
      <c r="O77" s="70" t="s">
        <v>115</v>
      </c>
      <c r="P77" s="70" t="s">
        <v>116</v>
      </c>
      <c r="Q77" s="70" t="s">
        <v>117</v>
      </c>
      <c r="R77" s="70" t="s">
        <v>118</v>
      </c>
      <c r="S77" s="70" t="s">
        <v>119</v>
      </c>
      <c r="T77" s="71" t="s">
        <v>120</v>
      </c>
    </row>
    <row r="78" spans="2:63" s="1" customFormat="1" ht="29.25" customHeight="1">
      <c r="B78" s="37"/>
      <c r="C78" s="73" t="s">
        <v>94</v>
      </c>
      <c r="J78" s="151">
        <f>BK78</f>
        <v>0</v>
      </c>
      <c r="L78" s="37"/>
      <c r="M78" s="72"/>
      <c r="N78" s="64"/>
      <c r="O78" s="64"/>
      <c r="P78" s="152">
        <f>P79</f>
        <v>0</v>
      </c>
      <c r="Q78" s="64"/>
      <c r="R78" s="152">
        <f>R79</f>
        <v>0</v>
      </c>
      <c r="S78" s="64"/>
      <c r="T78" s="153">
        <f>T79</f>
        <v>0</v>
      </c>
      <c r="AT78" s="20" t="s">
        <v>70</v>
      </c>
      <c r="AU78" s="20" t="s">
        <v>95</v>
      </c>
      <c r="BK78" s="154">
        <f>BK79</f>
        <v>0</v>
      </c>
    </row>
    <row r="79" spans="2:63" s="10" customFormat="1" ht="37.35" customHeight="1">
      <c r="B79" s="155"/>
      <c r="D79" s="156" t="s">
        <v>70</v>
      </c>
      <c r="E79" s="157" t="s">
        <v>131</v>
      </c>
      <c r="F79" s="157" t="s">
        <v>592</v>
      </c>
      <c r="I79" s="158"/>
      <c r="J79" s="159">
        <f>BK79</f>
        <v>0</v>
      </c>
      <c r="L79" s="155"/>
      <c r="M79" s="160"/>
      <c r="N79" s="161"/>
      <c r="O79" s="161"/>
      <c r="P79" s="162">
        <f>P80</f>
        <v>0</v>
      </c>
      <c r="Q79" s="161"/>
      <c r="R79" s="162">
        <f>R80</f>
        <v>0</v>
      </c>
      <c r="S79" s="161"/>
      <c r="T79" s="163">
        <f>T80</f>
        <v>0</v>
      </c>
      <c r="AR79" s="156" t="s">
        <v>82</v>
      </c>
      <c r="AT79" s="164" t="s">
        <v>70</v>
      </c>
      <c r="AU79" s="164" t="s">
        <v>71</v>
      </c>
      <c r="AY79" s="156" t="s">
        <v>123</v>
      </c>
      <c r="BK79" s="165">
        <f>BK80</f>
        <v>0</v>
      </c>
    </row>
    <row r="80" spans="2:63" s="10" customFormat="1" ht="19.899999999999999" customHeight="1">
      <c r="B80" s="155"/>
      <c r="D80" s="156" t="s">
        <v>70</v>
      </c>
      <c r="E80" s="166" t="s">
        <v>593</v>
      </c>
      <c r="F80" s="166" t="s">
        <v>594</v>
      </c>
      <c r="I80" s="158"/>
      <c r="J80" s="167">
        <f>BK80</f>
        <v>0</v>
      </c>
      <c r="L80" s="155"/>
      <c r="M80" s="160"/>
      <c r="N80" s="161"/>
      <c r="O80" s="161"/>
      <c r="P80" s="162">
        <f>P81</f>
        <v>0</v>
      </c>
      <c r="Q80" s="161"/>
      <c r="R80" s="162">
        <f>R81</f>
        <v>0</v>
      </c>
      <c r="S80" s="161"/>
      <c r="T80" s="163">
        <f>T81</f>
        <v>0</v>
      </c>
      <c r="AR80" s="156" t="s">
        <v>82</v>
      </c>
      <c r="AT80" s="164" t="s">
        <v>70</v>
      </c>
      <c r="AU80" s="164" t="s">
        <v>76</v>
      </c>
      <c r="AY80" s="156" t="s">
        <v>123</v>
      </c>
      <c r="BK80" s="165">
        <f>BK81</f>
        <v>0</v>
      </c>
    </row>
    <row r="81" spans="2:65" s="1" customFormat="1" ht="16.5" customHeight="1">
      <c r="B81" s="168"/>
      <c r="C81" s="169" t="s">
        <v>76</v>
      </c>
      <c r="D81" s="169" t="s">
        <v>126</v>
      </c>
      <c r="E81" s="170" t="s">
        <v>595</v>
      </c>
      <c r="F81" s="171" t="s">
        <v>596</v>
      </c>
      <c r="G81" s="172" t="s">
        <v>165</v>
      </c>
      <c r="H81" s="173">
        <v>1</v>
      </c>
      <c r="I81" s="174"/>
      <c r="J81" s="175">
        <f>ROUND(I81*H81,2)</f>
        <v>0</v>
      </c>
      <c r="K81" s="171" t="s">
        <v>5</v>
      </c>
      <c r="L81" s="37"/>
      <c r="M81" s="176" t="s">
        <v>5</v>
      </c>
      <c r="N81" s="195" t="s">
        <v>42</v>
      </c>
      <c r="O81" s="196"/>
      <c r="P81" s="197">
        <f>O81*H81</f>
        <v>0</v>
      </c>
      <c r="Q81" s="197">
        <v>0</v>
      </c>
      <c r="R81" s="197">
        <f>Q81*H81</f>
        <v>0</v>
      </c>
      <c r="S81" s="197">
        <v>0</v>
      </c>
      <c r="T81" s="198">
        <f>S81*H81</f>
        <v>0</v>
      </c>
      <c r="AR81" s="20" t="s">
        <v>325</v>
      </c>
      <c r="AT81" s="20" t="s">
        <v>126</v>
      </c>
      <c r="AU81" s="20" t="s">
        <v>79</v>
      </c>
      <c r="AY81" s="20" t="s">
        <v>123</v>
      </c>
      <c r="BE81" s="180">
        <f>IF(N81="základní",J81,0)</f>
        <v>0</v>
      </c>
      <c r="BF81" s="180">
        <f>IF(N81="snížená",J81,0)</f>
        <v>0</v>
      </c>
      <c r="BG81" s="180">
        <f>IF(N81="zákl. přenesená",J81,0)</f>
        <v>0</v>
      </c>
      <c r="BH81" s="180">
        <f>IF(N81="sníž. přenesená",J81,0)</f>
        <v>0</v>
      </c>
      <c r="BI81" s="180">
        <f>IF(N81="nulová",J81,0)</f>
        <v>0</v>
      </c>
      <c r="BJ81" s="20" t="s">
        <v>76</v>
      </c>
      <c r="BK81" s="180">
        <f>ROUND(I81*H81,2)</f>
        <v>0</v>
      </c>
      <c r="BL81" s="20" t="s">
        <v>325</v>
      </c>
      <c r="BM81" s="20" t="s">
        <v>597</v>
      </c>
    </row>
    <row r="82" spans="2:65" s="1" customFormat="1" ht="6.95" customHeight="1">
      <c r="B82" s="52"/>
      <c r="C82" s="53"/>
      <c r="D82" s="53"/>
      <c r="E82" s="53"/>
      <c r="F82" s="53"/>
      <c r="G82" s="53"/>
      <c r="H82" s="53"/>
      <c r="I82" s="122"/>
      <c r="J82" s="53"/>
      <c r="K82" s="53"/>
      <c r="L82" s="37"/>
    </row>
  </sheetData>
  <autoFilter ref="C77:K81" xr:uid="{00000000-0009-0000-0000-000003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77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6"/>
  <sheetViews>
    <sheetView showGridLines="0" tabSelected="1" workbookViewId="0"/>
  </sheetViews>
  <sheetFormatPr defaultRowHeight="13.5"/>
  <cols>
    <col min="1" max="1" width="8.33203125" style="201" customWidth="1"/>
    <col min="2" max="2" width="1.6640625" style="201" customWidth="1"/>
    <col min="3" max="4" width="5" style="201" customWidth="1"/>
    <col min="5" max="5" width="11.6640625" style="201" customWidth="1"/>
    <col min="6" max="6" width="9.1640625" style="201" customWidth="1"/>
    <col min="7" max="7" width="5" style="201" customWidth="1"/>
    <col min="8" max="8" width="77.83203125" style="201" customWidth="1"/>
    <col min="9" max="10" width="20" style="201" customWidth="1"/>
    <col min="11" max="11" width="1.6640625" style="201" customWidth="1"/>
  </cols>
  <sheetData>
    <row r="1" spans="2:11" ht="37.5" customHeight="1"/>
    <row r="2" spans="2:1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1" customFormat="1" ht="45" customHeight="1">
      <c r="B3" s="205"/>
      <c r="C3" s="325" t="s">
        <v>598</v>
      </c>
      <c r="D3" s="325"/>
      <c r="E3" s="325"/>
      <c r="F3" s="325"/>
      <c r="G3" s="325"/>
      <c r="H3" s="325"/>
      <c r="I3" s="325"/>
      <c r="J3" s="325"/>
      <c r="K3" s="206"/>
    </row>
    <row r="4" spans="2:11" ht="25.5" customHeight="1">
      <c r="B4" s="207"/>
      <c r="C4" s="332" t="s">
        <v>599</v>
      </c>
      <c r="D4" s="332"/>
      <c r="E4" s="332"/>
      <c r="F4" s="332"/>
      <c r="G4" s="332"/>
      <c r="H4" s="332"/>
      <c r="I4" s="332"/>
      <c r="J4" s="332"/>
      <c r="K4" s="208"/>
    </row>
    <row r="5" spans="2:1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ht="15" customHeight="1">
      <c r="B6" s="207"/>
      <c r="C6" s="328" t="s">
        <v>600</v>
      </c>
      <c r="D6" s="328"/>
      <c r="E6" s="328"/>
      <c r="F6" s="328"/>
      <c r="G6" s="328"/>
      <c r="H6" s="328"/>
      <c r="I6" s="328"/>
      <c r="J6" s="328"/>
      <c r="K6" s="208"/>
    </row>
    <row r="7" spans="2:11" ht="15" customHeight="1">
      <c r="B7" s="211"/>
      <c r="C7" s="328" t="s">
        <v>601</v>
      </c>
      <c r="D7" s="328"/>
      <c r="E7" s="328"/>
      <c r="F7" s="328"/>
      <c r="G7" s="328"/>
      <c r="H7" s="328"/>
      <c r="I7" s="328"/>
      <c r="J7" s="328"/>
      <c r="K7" s="208"/>
    </row>
    <row r="8" spans="2:1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ht="15" customHeight="1">
      <c r="B9" s="211"/>
      <c r="C9" s="328" t="s">
        <v>602</v>
      </c>
      <c r="D9" s="328"/>
      <c r="E9" s="328"/>
      <c r="F9" s="328"/>
      <c r="G9" s="328"/>
      <c r="H9" s="328"/>
      <c r="I9" s="328"/>
      <c r="J9" s="328"/>
      <c r="K9" s="208"/>
    </row>
    <row r="10" spans="2:11" ht="15" customHeight="1">
      <c r="B10" s="211"/>
      <c r="C10" s="210"/>
      <c r="D10" s="328" t="s">
        <v>603</v>
      </c>
      <c r="E10" s="328"/>
      <c r="F10" s="328"/>
      <c r="G10" s="328"/>
      <c r="H10" s="328"/>
      <c r="I10" s="328"/>
      <c r="J10" s="328"/>
      <c r="K10" s="208"/>
    </row>
    <row r="11" spans="2:11" ht="15" customHeight="1">
      <c r="B11" s="211"/>
      <c r="C11" s="212"/>
      <c r="D11" s="328" t="s">
        <v>604</v>
      </c>
      <c r="E11" s="328"/>
      <c r="F11" s="328"/>
      <c r="G11" s="328"/>
      <c r="H11" s="328"/>
      <c r="I11" s="328"/>
      <c r="J11" s="328"/>
      <c r="K11" s="208"/>
    </row>
    <row r="12" spans="2:11" ht="12.75" customHeight="1">
      <c r="B12" s="211"/>
      <c r="C12" s="212"/>
      <c r="D12" s="212"/>
      <c r="E12" s="212"/>
      <c r="F12" s="212"/>
      <c r="G12" s="212"/>
      <c r="H12" s="212"/>
      <c r="I12" s="212"/>
      <c r="J12" s="212"/>
      <c r="K12" s="208"/>
    </row>
    <row r="13" spans="2:11" ht="15" customHeight="1">
      <c r="B13" s="211"/>
      <c r="C13" s="212"/>
      <c r="D13" s="328" t="s">
        <v>605</v>
      </c>
      <c r="E13" s="328"/>
      <c r="F13" s="328"/>
      <c r="G13" s="328"/>
      <c r="H13" s="328"/>
      <c r="I13" s="328"/>
      <c r="J13" s="328"/>
      <c r="K13" s="208"/>
    </row>
    <row r="14" spans="2:11" ht="15" customHeight="1">
      <c r="B14" s="211"/>
      <c r="C14" s="212"/>
      <c r="D14" s="328" t="s">
        <v>606</v>
      </c>
      <c r="E14" s="328"/>
      <c r="F14" s="328"/>
      <c r="G14" s="328"/>
      <c r="H14" s="328"/>
      <c r="I14" s="328"/>
      <c r="J14" s="328"/>
      <c r="K14" s="208"/>
    </row>
    <row r="15" spans="2:11" ht="15" customHeight="1">
      <c r="B15" s="211"/>
      <c r="C15" s="212"/>
      <c r="D15" s="328" t="s">
        <v>607</v>
      </c>
      <c r="E15" s="328"/>
      <c r="F15" s="328"/>
      <c r="G15" s="328"/>
      <c r="H15" s="328"/>
      <c r="I15" s="328"/>
      <c r="J15" s="328"/>
      <c r="K15" s="208"/>
    </row>
    <row r="16" spans="2:11" ht="15" customHeight="1">
      <c r="B16" s="211"/>
      <c r="C16" s="212"/>
      <c r="D16" s="212"/>
      <c r="E16" s="213" t="s">
        <v>75</v>
      </c>
      <c r="F16" s="328" t="s">
        <v>608</v>
      </c>
      <c r="G16" s="328"/>
      <c r="H16" s="328"/>
      <c r="I16" s="328"/>
      <c r="J16" s="328"/>
      <c r="K16" s="208"/>
    </row>
    <row r="17" spans="2:11" ht="15" customHeight="1">
      <c r="B17" s="211"/>
      <c r="C17" s="212"/>
      <c r="D17" s="212"/>
      <c r="E17" s="213" t="s">
        <v>609</v>
      </c>
      <c r="F17" s="328" t="s">
        <v>610</v>
      </c>
      <c r="G17" s="328"/>
      <c r="H17" s="328"/>
      <c r="I17" s="328"/>
      <c r="J17" s="328"/>
      <c r="K17" s="208"/>
    </row>
    <row r="18" spans="2:11" ht="15" customHeight="1">
      <c r="B18" s="211"/>
      <c r="C18" s="212"/>
      <c r="D18" s="212"/>
      <c r="E18" s="213" t="s">
        <v>611</v>
      </c>
      <c r="F18" s="328" t="s">
        <v>612</v>
      </c>
      <c r="G18" s="328"/>
      <c r="H18" s="328"/>
      <c r="I18" s="328"/>
      <c r="J18" s="328"/>
      <c r="K18" s="208"/>
    </row>
    <row r="19" spans="2:11" ht="15" customHeight="1">
      <c r="B19" s="211"/>
      <c r="C19" s="212"/>
      <c r="D19" s="212"/>
      <c r="E19" s="213" t="s">
        <v>613</v>
      </c>
      <c r="F19" s="328" t="s">
        <v>614</v>
      </c>
      <c r="G19" s="328"/>
      <c r="H19" s="328"/>
      <c r="I19" s="328"/>
      <c r="J19" s="328"/>
      <c r="K19" s="208"/>
    </row>
    <row r="20" spans="2:11" ht="15" customHeight="1">
      <c r="B20" s="211"/>
      <c r="C20" s="212"/>
      <c r="D20" s="212"/>
      <c r="E20" s="213" t="s">
        <v>615</v>
      </c>
      <c r="F20" s="328" t="s">
        <v>616</v>
      </c>
      <c r="G20" s="328"/>
      <c r="H20" s="328"/>
      <c r="I20" s="328"/>
      <c r="J20" s="328"/>
      <c r="K20" s="208"/>
    </row>
    <row r="21" spans="2:11" ht="15" customHeight="1">
      <c r="B21" s="211"/>
      <c r="C21" s="212"/>
      <c r="D21" s="212"/>
      <c r="E21" s="213" t="s">
        <v>617</v>
      </c>
      <c r="F21" s="328" t="s">
        <v>618</v>
      </c>
      <c r="G21" s="328"/>
      <c r="H21" s="328"/>
      <c r="I21" s="328"/>
      <c r="J21" s="328"/>
      <c r="K21" s="208"/>
    </row>
    <row r="22" spans="2:11" ht="12.75" customHeight="1">
      <c r="B22" s="211"/>
      <c r="C22" s="212"/>
      <c r="D22" s="212"/>
      <c r="E22" s="212"/>
      <c r="F22" s="212"/>
      <c r="G22" s="212"/>
      <c r="H22" s="212"/>
      <c r="I22" s="212"/>
      <c r="J22" s="212"/>
      <c r="K22" s="208"/>
    </row>
    <row r="23" spans="2:11" ht="15" customHeight="1">
      <c r="B23" s="211"/>
      <c r="C23" s="328" t="s">
        <v>619</v>
      </c>
      <c r="D23" s="328"/>
      <c r="E23" s="328"/>
      <c r="F23" s="328"/>
      <c r="G23" s="328"/>
      <c r="H23" s="328"/>
      <c r="I23" s="328"/>
      <c r="J23" s="328"/>
      <c r="K23" s="208"/>
    </row>
    <row r="24" spans="2:11" ht="15" customHeight="1">
      <c r="B24" s="211"/>
      <c r="C24" s="328" t="s">
        <v>620</v>
      </c>
      <c r="D24" s="328"/>
      <c r="E24" s="328"/>
      <c r="F24" s="328"/>
      <c r="G24" s="328"/>
      <c r="H24" s="328"/>
      <c r="I24" s="328"/>
      <c r="J24" s="328"/>
      <c r="K24" s="208"/>
    </row>
    <row r="25" spans="2:11" ht="15" customHeight="1">
      <c r="B25" s="211"/>
      <c r="C25" s="210"/>
      <c r="D25" s="328" t="s">
        <v>621</v>
      </c>
      <c r="E25" s="328"/>
      <c r="F25" s="328"/>
      <c r="G25" s="328"/>
      <c r="H25" s="328"/>
      <c r="I25" s="328"/>
      <c r="J25" s="328"/>
      <c r="K25" s="208"/>
    </row>
    <row r="26" spans="2:11" ht="15" customHeight="1">
      <c r="B26" s="211"/>
      <c r="C26" s="212"/>
      <c r="D26" s="328" t="s">
        <v>622</v>
      </c>
      <c r="E26" s="328"/>
      <c r="F26" s="328"/>
      <c r="G26" s="328"/>
      <c r="H26" s="328"/>
      <c r="I26" s="328"/>
      <c r="J26" s="328"/>
      <c r="K26" s="208"/>
    </row>
    <row r="27" spans="2:11" ht="12.75" customHeight="1">
      <c r="B27" s="211"/>
      <c r="C27" s="212"/>
      <c r="D27" s="212"/>
      <c r="E27" s="212"/>
      <c r="F27" s="212"/>
      <c r="G27" s="212"/>
      <c r="H27" s="212"/>
      <c r="I27" s="212"/>
      <c r="J27" s="212"/>
      <c r="K27" s="208"/>
    </row>
    <row r="28" spans="2:11" ht="15" customHeight="1">
      <c r="B28" s="211"/>
      <c r="C28" s="212"/>
      <c r="D28" s="328" t="s">
        <v>623</v>
      </c>
      <c r="E28" s="328"/>
      <c r="F28" s="328"/>
      <c r="G28" s="328"/>
      <c r="H28" s="328"/>
      <c r="I28" s="328"/>
      <c r="J28" s="328"/>
      <c r="K28" s="208"/>
    </row>
    <row r="29" spans="2:11" ht="15" customHeight="1">
      <c r="B29" s="211"/>
      <c r="C29" s="212"/>
      <c r="D29" s="328" t="s">
        <v>624</v>
      </c>
      <c r="E29" s="328"/>
      <c r="F29" s="328"/>
      <c r="G29" s="328"/>
      <c r="H29" s="328"/>
      <c r="I29" s="328"/>
      <c r="J29" s="328"/>
      <c r="K29" s="208"/>
    </row>
    <row r="30" spans="2:11" ht="12.75" customHeight="1">
      <c r="B30" s="211"/>
      <c r="C30" s="212"/>
      <c r="D30" s="212"/>
      <c r="E30" s="212"/>
      <c r="F30" s="212"/>
      <c r="G30" s="212"/>
      <c r="H30" s="212"/>
      <c r="I30" s="212"/>
      <c r="J30" s="212"/>
      <c r="K30" s="208"/>
    </row>
    <row r="31" spans="2:11" ht="15" customHeight="1">
      <c r="B31" s="211"/>
      <c r="C31" s="212"/>
      <c r="D31" s="328" t="s">
        <v>625</v>
      </c>
      <c r="E31" s="328"/>
      <c r="F31" s="328"/>
      <c r="G31" s="328"/>
      <c r="H31" s="328"/>
      <c r="I31" s="328"/>
      <c r="J31" s="328"/>
      <c r="K31" s="208"/>
    </row>
    <row r="32" spans="2:11" ht="15" customHeight="1">
      <c r="B32" s="211"/>
      <c r="C32" s="212"/>
      <c r="D32" s="328" t="s">
        <v>626</v>
      </c>
      <c r="E32" s="328"/>
      <c r="F32" s="328"/>
      <c r="G32" s="328"/>
      <c r="H32" s="328"/>
      <c r="I32" s="328"/>
      <c r="J32" s="328"/>
      <c r="K32" s="208"/>
    </row>
    <row r="33" spans="2:11" ht="15" customHeight="1">
      <c r="B33" s="211"/>
      <c r="C33" s="212"/>
      <c r="D33" s="328" t="s">
        <v>627</v>
      </c>
      <c r="E33" s="328"/>
      <c r="F33" s="328"/>
      <c r="G33" s="328"/>
      <c r="H33" s="328"/>
      <c r="I33" s="328"/>
      <c r="J33" s="328"/>
      <c r="K33" s="208"/>
    </row>
    <row r="34" spans="2:11" ht="15" customHeight="1">
      <c r="B34" s="211"/>
      <c r="C34" s="212"/>
      <c r="D34" s="210"/>
      <c r="E34" s="214" t="s">
        <v>108</v>
      </c>
      <c r="F34" s="210"/>
      <c r="G34" s="328" t="s">
        <v>628</v>
      </c>
      <c r="H34" s="328"/>
      <c r="I34" s="328"/>
      <c r="J34" s="328"/>
      <c r="K34" s="208"/>
    </row>
    <row r="35" spans="2:11" ht="30.75" customHeight="1">
      <c r="B35" s="211"/>
      <c r="C35" s="212"/>
      <c r="D35" s="210"/>
      <c r="E35" s="214" t="s">
        <v>629</v>
      </c>
      <c r="F35" s="210"/>
      <c r="G35" s="328" t="s">
        <v>630</v>
      </c>
      <c r="H35" s="328"/>
      <c r="I35" s="328"/>
      <c r="J35" s="328"/>
      <c r="K35" s="208"/>
    </row>
    <row r="36" spans="2:11" ht="15" customHeight="1">
      <c r="B36" s="211"/>
      <c r="C36" s="212"/>
      <c r="D36" s="210"/>
      <c r="E36" s="214" t="s">
        <v>52</v>
      </c>
      <c r="F36" s="210"/>
      <c r="G36" s="328" t="s">
        <v>631</v>
      </c>
      <c r="H36" s="328"/>
      <c r="I36" s="328"/>
      <c r="J36" s="328"/>
      <c r="K36" s="208"/>
    </row>
    <row r="37" spans="2:11" ht="15" customHeight="1">
      <c r="B37" s="211"/>
      <c r="C37" s="212"/>
      <c r="D37" s="210"/>
      <c r="E37" s="214" t="s">
        <v>109</v>
      </c>
      <c r="F37" s="210"/>
      <c r="G37" s="328" t="s">
        <v>632</v>
      </c>
      <c r="H37" s="328"/>
      <c r="I37" s="328"/>
      <c r="J37" s="328"/>
      <c r="K37" s="208"/>
    </row>
    <row r="38" spans="2:11" ht="15" customHeight="1">
      <c r="B38" s="211"/>
      <c r="C38" s="212"/>
      <c r="D38" s="210"/>
      <c r="E38" s="214" t="s">
        <v>110</v>
      </c>
      <c r="F38" s="210"/>
      <c r="G38" s="328" t="s">
        <v>633</v>
      </c>
      <c r="H38" s="328"/>
      <c r="I38" s="328"/>
      <c r="J38" s="328"/>
      <c r="K38" s="208"/>
    </row>
    <row r="39" spans="2:11" ht="15" customHeight="1">
      <c r="B39" s="211"/>
      <c r="C39" s="212"/>
      <c r="D39" s="210"/>
      <c r="E39" s="214" t="s">
        <v>111</v>
      </c>
      <c r="F39" s="210"/>
      <c r="G39" s="328" t="s">
        <v>634</v>
      </c>
      <c r="H39" s="328"/>
      <c r="I39" s="328"/>
      <c r="J39" s="328"/>
      <c r="K39" s="208"/>
    </row>
    <row r="40" spans="2:11" ht="15" customHeight="1">
      <c r="B40" s="211"/>
      <c r="C40" s="212"/>
      <c r="D40" s="210"/>
      <c r="E40" s="214" t="s">
        <v>635</v>
      </c>
      <c r="F40" s="210"/>
      <c r="G40" s="328" t="s">
        <v>636</v>
      </c>
      <c r="H40" s="328"/>
      <c r="I40" s="328"/>
      <c r="J40" s="328"/>
      <c r="K40" s="208"/>
    </row>
    <row r="41" spans="2:11" ht="15" customHeight="1">
      <c r="B41" s="211"/>
      <c r="C41" s="212"/>
      <c r="D41" s="210"/>
      <c r="E41" s="214"/>
      <c r="F41" s="210"/>
      <c r="G41" s="328" t="s">
        <v>637</v>
      </c>
      <c r="H41" s="328"/>
      <c r="I41" s="328"/>
      <c r="J41" s="328"/>
      <c r="K41" s="208"/>
    </row>
    <row r="42" spans="2:11" ht="15" customHeight="1">
      <c r="B42" s="211"/>
      <c r="C42" s="212"/>
      <c r="D42" s="210"/>
      <c r="E42" s="214" t="s">
        <v>638</v>
      </c>
      <c r="F42" s="210"/>
      <c r="G42" s="328" t="s">
        <v>639</v>
      </c>
      <c r="H42" s="328"/>
      <c r="I42" s="328"/>
      <c r="J42" s="328"/>
      <c r="K42" s="208"/>
    </row>
    <row r="43" spans="2:11" ht="15" customHeight="1">
      <c r="B43" s="211"/>
      <c r="C43" s="212"/>
      <c r="D43" s="210"/>
      <c r="E43" s="214" t="s">
        <v>113</v>
      </c>
      <c r="F43" s="210"/>
      <c r="G43" s="328" t="s">
        <v>640</v>
      </c>
      <c r="H43" s="328"/>
      <c r="I43" s="328"/>
      <c r="J43" s="328"/>
      <c r="K43" s="208"/>
    </row>
    <row r="44" spans="2:11" ht="12.75" customHeight="1">
      <c r="B44" s="211"/>
      <c r="C44" s="212"/>
      <c r="D44" s="210"/>
      <c r="E44" s="210"/>
      <c r="F44" s="210"/>
      <c r="G44" s="210"/>
      <c r="H44" s="210"/>
      <c r="I44" s="210"/>
      <c r="J44" s="210"/>
      <c r="K44" s="208"/>
    </row>
    <row r="45" spans="2:11" ht="15" customHeight="1">
      <c r="B45" s="211"/>
      <c r="C45" s="212"/>
      <c r="D45" s="328" t="s">
        <v>641</v>
      </c>
      <c r="E45" s="328"/>
      <c r="F45" s="328"/>
      <c r="G45" s="328"/>
      <c r="H45" s="328"/>
      <c r="I45" s="328"/>
      <c r="J45" s="328"/>
      <c r="K45" s="208"/>
    </row>
    <row r="46" spans="2:11" ht="15" customHeight="1">
      <c r="B46" s="211"/>
      <c r="C46" s="212"/>
      <c r="D46" s="212"/>
      <c r="E46" s="328" t="s">
        <v>642</v>
      </c>
      <c r="F46" s="328"/>
      <c r="G46" s="328"/>
      <c r="H46" s="328"/>
      <c r="I46" s="328"/>
      <c r="J46" s="328"/>
      <c r="K46" s="208"/>
    </row>
    <row r="47" spans="2:11" ht="15" customHeight="1">
      <c r="B47" s="211"/>
      <c r="C47" s="212"/>
      <c r="D47" s="212"/>
      <c r="E47" s="328" t="s">
        <v>643</v>
      </c>
      <c r="F47" s="328"/>
      <c r="G47" s="328"/>
      <c r="H47" s="328"/>
      <c r="I47" s="328"/>
      <c r="J47" s="328"/>
      <c r="K47" s="208"/>
    </row>
    <row r="48" spans="2:11" ht="15" customHeight="1">
      <c r="B48" s="211"/>
      <c r="C48" s="212"/>
      <c r="D48" s="212"/>
      <c r="E48" s="328" t="s">
        <v>644</v>
      </c>
      <c r="F48" s="328"/>
      <c r="G48" s="328"/>
      <c r="H48" s="328"/>
      <c r="I48" s="328"/>
      <c r="J48" s="328"/>
      <c r="K48" s="208"/>
    </row>
    <row r="49" spans="2:11" ht="15" customHeight="1">
      <c r="B49" s="211"/>
      <c r="C49" s="212"/>
      <c r="D49" s="328" t="s">
        <v>645</v>
      </c>
      <c r="E49" s="328"/>
      <c r="F49" s="328"/>
      <c r="G49" s="328"/>
      <c r="H49" s="328"/>
      <c r="I49" s="328"/>
      <c r="J49" s="328"/>
      <c r="K49" s="208"/>
    </row>
    <row r="50" spans="2:11" ht="25.5" customHeight="1">
      <c r="B50" s="207"/>
      <c r="C50" s="332" t="s">
        <v>646</v>
      </c>
      <c r="D50" s="332"/>
      <c r="E50" s="332"/>
      <c r="F50" s="332"/>
      <c r="G50" s="332"/>
      <c r="H50" s="332"/>
      <c r="I50" s="332"/>
      <c r="J50" s="332"/>
      <c r="K50" s="208"/>
    </row>
    <row r="51" spans="2:11" ht="5.25" customHeight="1">
      <c r="B51" s="207"/>
      <c r="C51" s="209"/>
      <c r="D51" s="209"/>
      <c r="E51" s="209"/>
      <c r="F51" s="209"/>
      <c r="G51" s="209"/>
      <c r="H51" s="209"/>
      <c r="I51" s="209"/>
      <c r="J51" s="209"/>
      <c r="K51" s="208"/>
    </row>
    <row r="52" spans="2:11" ht="15" customHeight="1">
      <c r="B52" s="207"/>
      <c r="C52" s="328" t="s">
        <v>647</v>
      </c>
      <c r="D52" s="328"/>
      <c r="E52" s="328"/>
      <c r="F52" s="328"/>
      <c r="G52" s="328"/>
      <c r="H52" s="328"/>
      <c r="I52" s="328"/>
      <c r="J52" s="328"/>
      <c r="K52" s="208"/>
    </row>
    <row r="53" spans="2:11" ht="15" customHeight="1">
      <c r="B53" s="207"/>
      <c r="C53" s="328" t="s">
        <v>648</v>
      </c>
      <c r="D53" s="328"/>
      <c r="E53" s="328"/>
      <c r="F53" s="328"/>
      <c r="G53" s="328"/>
      <c r="H53" s="328"/>
      <c r="I53" s="328"/>
      <c r="J53" s="328"/>
      <c r="K53" s="208"/>
    </row>
    <row r="54" spans="2:11" ht="12.75" customHeight="1">
      <c r="B54" s="207"/>
      <c r="C54" s="210"/>
      <c r="D54" s="210"/>
      <c r="E54" s="210"/>
      <c r="F54" s="210"/>
      <c r="G54" s="210"/>
      <c r="H54" s="210"/>
      <c r="I54" s="210"/>
      <c r="J54" s="210"/>
      <c r="K54" s="208"/>
    </row>
    <row r="55" spans="2:11" ht="15" customHeight="1">
      <c r="B55" s="207"/>
      <c r="C55" s="328" t="s">
        <v>649</v>
      </c>
      <c r="D55" s="328"/>
      <c r="E55" s="328"/>
      <c r="F55" s="328"/>
      <c r="G55" s="328"/>
      <c r="H55" s="328"/>
      <c r="I55" s="328"/>
      <c r="J55" s="328"/>
      <c r="K55" s="208"/>
    </row>
    <row r="56" spans="2:11" ht="15" customHeight="1">
      <c r="B56" s="207"/>
      <c r="C56" s="212"/>
      <c r="D56" s="328" t="s">
        <v>650</v>
      </c>
      <c r="E56" s="328"/>
      <c r="F56" s="328"/>
      <c r="G56" s="328"/>
      <c r="H56" s="328"/>
      <c r="I56" s="328"/>
      <c r="J56" s="328"/>
      <c r="K56" s="208"/>
    </row>
    <row r="57" spans="2:11" ht="15" customHeight="1">
      <c r="B57" s="207"/>
      <c r="C57" s="212"/>
      <c r="D57" s="328" t="s">
        <v>651</v>
      </c>
      <c r="E57" s="328"/>
      <c r="F57" s="328"/>
      <c r="G57" s="328"/>
      <c r="H57" s="328"/>
      <c r="I57" s="328"/>
      <c r="J57" s="328"/>
      <c r="K57" s="208"/>
    </row>
    <row r="58" spans="2:11" ht="15" customHeight="1">
      <c r="B58" s="207"/>
      <c r="C58" s="212"/>
      <c r="D58" s="328" t="s">
        <v>652</v>
      </c>
      <c r="E58" s="328"/>
      <c r="F58" s="328"/>
      <c r="G58" s="328"/>
      <c r="H58" s="328"/>
      <c r="I58" s="328"/>
      <c r="J58" s="328"/>
      <c r="K58" s="208"/>
    </row>
    <row r="59" spans="2:11" ht="15" customHeight="1">
      <c r="B59" s="207"/>
      <c r="C59" s="212"/>
      <c r="D59" s="328" t="s">
        <v>653</v>
      </c>
      <c r="E59" s="328"/>
      <c r="F59" s="328"/>
      <c r="G59" s="328"/>
      <c r="H59" s="328"/>
      <c r="I59" s="328"/>
      <c r="J59" s="328"/>
      <c r="K59" s="208"/>
    </row>
    <row r="60" spans="2:11" ht="15" customHeight="1">
      <c r="B60" s="207"/>
      <c r="C60" s="212"/>
      <c r="D60" s="329" t="s">
        <v>654</v>
      </c>
      <c r="E60" s="329"/>
      <c r="F60" s="329"/>
      <c r="G60" s="329"/>
      <c r="H60" s="329"/>
      <c r="I60" s="329"/>
      <c r="J60" s="329"/>
      <c r="K60" s="208"/>
    </row>
    <row r="61" spans="2:11" ht="15" customHeight="1">
      <c r="B61" s="207"/>
      <c r="C61" s="212"/>
      <c r="D61" s="328" t="s">
        <v>655</v>
      </c>
      <c r="E61" s="328"/>
      <c r="F61" s="328"/>
      <c r="G61" s="328"/>
      <c r="H61" s="328"/>
      <c r="I61" s="328"/>
      <c r="J61" s="328"/>
      <c r="K61" s="208"/>
    </row>
    <row r="62" spans="2:11" ht="12.75" customHeight="1">
      <c r="B62" s="207"/>
      <c r="C62" s="212"/>
      <c r="D62" s="212"/>
      <c r="E62" s="215"/>
      <c r="F62" s="212"/>
      <c r="G62" s="212"/>
      <c r="H62" s="212"/>
      <c r="I62" s="212"/>
      <c r="J62" s="212"/>
      <c r="K62" s="208"/>
    </row>
    <row r="63" spans="2:11" ht="15" customHeight="1">
      <c r="B63" s="207"/>
      <c r="C63" s="212"/>
      <c r="D63" s="328" t="s">
        <v>656</v>
      </c>
      <c r="E63" s="328"/>
      <c r="F63" s="328"/>
      <c r="G63" s="328"/>
      <c r="H63" s="328"/>
      <c r="I63" s="328"/>
      <c r="J63" s="328"/>
      <c r="K63" s="208"/>
    </row>
    <row r="64" spans="2:11" ht="15" customHeight="1">
      <c r="B64" s="207"/>
      <c r="C64" s="212"/>
      <c r="D64" s="329" t="s">
        <v>657</v>
      </c>
      <c r="E64" s="329"/>
      <c r="F64" s="329"/>
      <c r="G64" s="329"/>
      <c r="H64" s="329"/>
      <c r="I64" s="329"/>
      <c r="J64" s="329"/>
      <c r="K64" s="208"/>
    </row>
    <row r="65" spans="2:11" ht="15" customHeight="1">
      <c r="B65" s="207"/>
      <c r="C65" s="212"/>
      <c r="D65" s="328" t="s">
        <v>658</v>
      </c>
      <c r="E65" s="328"/>
      <c r="F65" s="328"/>
      <c r="G65" s="328"/>
      <c r="H65" s="328"/>
      <c r="I65" s="328"/>
      <c r="J65" s="328"/>
      <c r="K65" s="208"/>
    </row>
    <row r="66" spans="2:11" ht="15" customHeight="1">
      <c r="B66" s="207"/>
      <c r="C66" s="212"/>
      <c r="D66" s="328" t="s">
        <v>659</v>
      </c>
      <c r="E66" s="328"/>
      <c r="F66" s="328"/>
      <c r="G66" s="328"/>
      <c r="H66" s="328"/>
      <c r="I66" s="328"/>
      <c r="J66" s="328"/>
      <c r="K66" s="208"/>
    </row>
    <row r="67" spans="2:11" ht="15" customHeight="1">
      <c r="B67" s="207"/>
      <c r="C67" s="212"/>
      <c r="D67" s="328" t="s">
        <v>660</v>
      </c>
      <c r="E67" s="328"/>
      <c r="F67" s="328"/>
      <c r="G67" s="328"/>
      <c r="H67" s="328"/>
      <c r="I67" s="328"/>
      <c r="J67" s="328"/>
      <c r="K67" s="208"/>
    </row>
    <row r="68" spans="2:11" ht="15" customHeight="1">
      <c r="B68" s="207"/>
      <c r="C68" s="212"/>
      <c r="D68" s="328" t="s">
        <v>661</v>
      </c>
      <c r="E68" s="328"/>
      <c r="F68" s="328"/>
      <c r="G68" s="328"/>
      <c r="H68" s="328"/>
      <c r="I68" s="328"/>
      <c r="J68" s="328"/>
      <c r="K68" s="208"/>
    </row>
    <row r="69" spans="2:11" ht="12.75" customHeight="1">
      <c r="B69" s="216"/>
      <c r="C69" s="217"/>
      <c r="D69" s="217"/>
      <c r="E69" s="217"/>
      <c r="F69" s="217"/>
      <c r="G69" s="217"/>
      <c r="H69" s="217"/>
      <c r="I69" s="217"/>
      <c r="J69" s="217"/>
      <c r="K69" s="218"/>
    </row>
    <row r="70" spans="2:11" ht="18.75" customHeight="1">
      <c r="B70" s="219"/>
      <c r="C70" s="219"/>
      <c r="D70" s="219"/>
      <c r="E70" s="219"/>
      <c r="F70" s="219"/>
      <c r="G70" s="219"/>
      <c r="H70" s="219"/>
      <c r="I70" s="219"/>
      <c r="J70" s="219"/>
      <c r="K70" s="220"/>
    </row>
    <row r="71" spans="2:11" ht="18.75" customHeight="1">
      <c r="B71" s="220"/>
      <c r="C71" s="220"/>
      <c r="D71" s="220"/>
      <c r="E71" s="220"/>
      <c r="F71" s="220"/>
      <c r="G71" s="220"/>
      <c r="H71" s="220"/>
      <c r="I71" s="220"/>
      <c r="J71" s="220"/>
      <c r="K71" s="220"/>
    </row>
    <row r="72" spans="2:11" ht="7.5" customHeight="1">
      <c r="B72" s="221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ht="45" customHeight="1">
      <c r="B73" s="224"/>
      <c r="C73" s="330" t="s">
        <v>89</v>
      </c>
      <c r="D73" s="330"/>
      <c r="E73" s="330"/>
      <c r="F73" s="330"/>
      <c r="G73" s="330"/>
      <c r="H73" s="330"/>
      <c r="I73" s="330"/>
      <c r="J73" s="330"/>
      <c r="K73" s="225"/>
    </row>
    <row r="74" spans="2:11" ht="17.25" customHeight="1">
      <c r="B74" s="224"/>
      <c r="C74" s="226" t="s">
        <v>662</v>
      </c>
      <c r="D74" s="226"/>
      <c r="E74" s="226"/>
      <c r="F74" s="226" t="s">
        <v>663</v>
      </c>
      <c r="G74" s="227"/>
      <c r="H74" s="226" t="s">
        <v>109</v>
      </c>
      <c r="I74" s="226" t="s">
        <v>56</v>
      </c>
      <c r="J74" s="226" t="s">
        <v>664</v>
      </c>
      <c r="K74" s="225"/>
    </row>
    <row r="75" spans="2:11" ht="17.25" customHeight="1">
      <c r="B75" s="224"/>
      <c r="C75" s="228" t="s">
        <v>665</v>
      </c>
      <c r="D75" s="228"/>
      <c r="E75" s="228"/>
      <c r="F75" s="229" t="s">
        <v>666</v>
      </c>
      <c r="G75" s="230"/>
      <c r="H75" s="228"/>
      <c r="I75" s="228"/>
      <c r="J75" s="228" t="s">
        <v>667</v>
      </c>
      <c r="K75" s="225"/>
    </row>
    <row r="76" spans="2:11" ht="5.25" customHeight="1">
      <c r="B76" s="224"/>
      <c r="C76" s="231"/>
      <c r="D76" s="231"/>
      <c r="E76" s="231"/>
      <c r="F76" s="231"/>
      <c r="G76" s="232"/>
      <c r="H76" s="231"/>
      <c r="I76" s="231"/>
      <c r="J76" s="231"/>
      <c r="K76" s="225"/>
    </row>
    <row r="77" spans="2:11" ht="15" customHeight="1">
      <c r="B77" s="224"/>
      <c r="C77" s="214" t="s">
        <v>52</v>
      </c>
      <c r="D77" s="231"/>
      <c r="E77" s="231"/>
      <c r="F77" s="233" t="s">
        <v>668</v>
      </c>
      <c r="G77" s="232"/>
      <c r="H77" s="214" t="s">
        <v>669</v>
      </c>
      <c r="I77" s="214" t="s">
        <v>670</v>
      </c>
      <c r="J77" s="214">
        <v>20</v>
      </c>
      <c r="K77" s="225"/>
    </row>
    <row r="78" spans="2:11" ht="15" customHeight="1">
      <c r="B78" s="224"/>
      <c r="C78" s="214" t="s">
        <v>671</v>
      </c>
      <c r="D78" s="214"/>
      <c r="E78" s="214"/>
      <c r="F78" s="233" t="s">
        <v>668</v>
      </c>
      <c r="G78" s="232"/>
      <c r="H78" s="214" t="s">
        <v>672</v>
      </c>
      <c r="I78" s="214" t="s">
        <v>670</v>
      </c>
      <c r="J78" s="214">
        <v>120</v>
      </c>
      <c r="K78" s="225"/>
    </row>
    <row r="79" spans="2:11" ht="15" customHeight="1">
      <c r="B79" s="234"/>
      <c r="C79" s="214" t="s">
        <v>673</v>
      </c>
      <c r="D79" s="214"/>
      <c r="E79" s="214"/>
      <c r="F79" s="233" t="s">
        <v>674</v>
      </c>
      <c r="G79" s="232"/>
      <c r="H79" s="214" t="s">
        <v>675</v>
      </c>
      <c r="I79" s="214" t="s">
        <v>670</v>
      </c>
      <c r="J79" s="214">
        <v>50</v>
      </c>
      <c r="K79" s="225"/>
    </row>
    <row r="80" spans="2:11" ht="15" customHeight="1">
      <c r="B80" s="234"/>
      <c r="C80" s="214" t="s">
        <v>676</v>
      </c>
      <c r="D80" s="214"/>
      <c r="E80" s="214"/>
      <c r="F80" s="233" t="s">
        <v>668</v>
      </c>
      <c r="G80" s="232"/>
      <c r="H80" s="214" t="s">
        <v>677</v>
      </c>
      <c r="I80" s="214" t="s">
        <v>678</v>
      </c>
      <c r="J80" s="214"/>
      <c r="K80" s="225"/>
    </row>
    <row r="81" spans="2:11" ht="15" customHeight="1">
      <c r="B81" s="234"/>
      <c r="C81" s="235" t="s">
        <v>679</v>
      </c>
      <c r="D81" s="235"/>
      <c r="E81" s="235"/>
      <c r="F81" s="236" t="s">
        <v>674</v>
      </c>
      <c r="G81" s="235"/>
      <c r="H81" s="235" t="s">
        <v>680</v>
      </c>
      <c r="I81" s="235" t="s">
        <v>670</v>
      </c>
      <c r="J81" s="235">
        <v>15</v>
      </c>
      <c r="K81" s="225"/>
    </row>
    <row r="82" spans="2:11" ht="15" customHeight="1">
      <c r="B82" s="234"/>
      <c r="C82" s="235" t="s">
        <v>681</v>
      </c>
      <c r="D82" s="235"/>
      <c r="E82" s="235"/>
      <c r="F82" s="236" t="s">
        <v>674</v>
      </c>
      <c r="G82" s="235"/>
      <c r="H82" s="235" t="s">
        <v>682</v>
      </c>
      <c r="I82" s="235" t="s">
        <v>670</v>
      </c>
      <c r="J82" s="235">
        <v>15</v>
      </c>
      <c r="K82" s="225"/>
    </row>
    <row r="83" spans="2:11" ht="15" customHeight="1">
      <c r="B83" s="234"/>
      <c r="C83" s="235" t="s">
        <v>683</v>
      </c>
      <c r="D83" s="235"/>
      <c r="E83" s="235"/>
      <c r="F83" s="236" t="s">
        <v>674</v>
      </c>
      <c r="G83" s="235"/>
      <c r="H83" s="235" t="s">
        <v>684</v>
      </c>
      <c r="I83" s="235" t="s">
        <v>670</v>
      </c>
      <c r="J83" s="235">
        <v>20</v>
      </c>
      <c r="K83" s="225"/>
    </row>
    <row r="84" spans="2:11" ht="15" customHeight="1">
      <c r="B84" s="234"/>
      <c r="C84" s="235" t="s">
        <v>685</v>
      </c>
      <c r="D84" s="235"/>
      <c r="E84" s="235"/>
      <c r="F84" s="236" t="s">
        <v>674</v>
      </c>
      <c r="G84" s="235"/>
      <c r="H84" s="235" t="s">
        <v>686</v>
      </c>
      <c r="I84" s="235" t="s">
        <v>670</v>
      </c>
      <c r="J84" s="235">
        <v>20</v>
      </c>
      <c r="K84" s="225"/>
    </row>
    <row r="85" spans="2:11" ht="15" customHeight="1">
      <c r="B85" s="234"/>
      <c r="C85" s="214" t="s">
        <v>687</v>
      </c>
      <c r="D85" s="214"/>
      <c r="E85" s="214"/>
      <c r="F85" s="233" t="s">
        <v>674</v>
      </c>
      <c r="G85" s="232"/>
      <c r="H85" s="214" t="s">
        <v>688</v>
      </c>
      <c r="I85" s="214" t="s">
        <v>670</v>
      </c>
      <c r="J85" s="214">
        <v>50</v>
      </c>
      <c r="K85" s="225"/>
    </row>
    <row r="86" spans="2:11" ht="15" customHeight="1">
      <c r="B86" s="234"/>
      <c r="C86" s="214" t="s">
        <v>689</v>
      </c>
      <c r="D86" s="214"/>
      <c r="E86" s="214"/>
      <c r="F86" s="233" t="s">
        <v>674</v>
      </c>
      <c r="G86" s="232"/>
      <c r="H86" s="214" t="s">
        <v>690</v>
      </c>
      <c r="I86" s="214" t="s">
        <v>670</v>
      </c>
      <c r="J86" s="214">
        <v>20</v>
      </c>
      <c r="K86" s="225"/>
    </row>
    <row r="87" spans="2:11" ht="15" customHeight="1">
      <c r="B87" s="234"/>
      <c r="C87" s="214" t="s">
        <v>691</v>
      </c>
      <c r="D87" s="214"/>
      <c r="E87" s="214"/>
      <c r="F87" s="233" t="s">
        <v>674</v>
      </c>
      <c r="G87" s="232"/>
      <c r="H87" s="214" t="s">
        <v>692</v>
      </c>
      <c r="I87" s="214" t="s">
        <v>670</v>
      </c>
      <c r="J87" s="214">
        <v>20</v>
      </c>
      <c r="K87" s="225"/>
    </row>
    <row r="88" spans="2:11" ht="15" customHeight="1">
      <c r="B88" s="234"/>
      <c r="C88" s="214" t="s">
        <v>693</v>
      </c>
      <c r="D88" s="214"/>
      <c r="E88" s="214"/>
      <c r="F88" s="233" t="s">
        <v>674</v>
      </c>
      <c r="G88" s="232"/>
      <c r="H88" s="214" t="s">
        <v>694</v>
      </c>
      <c r="I88" s="214" t="s">
        <v>670</v>
      </c>
      <c r="J88" s="214">
        <v>50</v>
      </c>
      <c r="K88" s="225"/>
    </row>
    <row r="89" spans="2:11" ht="15" customHeight="1">
      <c r="B89" s="234"/>
      <c r="C89" s="214" t="s">
        <v>695</v>
      </c>
      <c r="D89" s="214"/>
      <c r="E89" s="214"/>
      <c r="F89" s="233" t="s">
        <v>674</v>
      </c>
      <c r="G89" s="232"/>
      <c r="H89" s="214" t="s">
        <v>695</v>
      </c>
      <c r="I89" s="214" t="s">
        <v>670</v>
      </c>
      <c r="J89" s="214">
        <v>50</v>
      </c>
      <c r="K89" s="225"/>
    </row>
    <row r="90" spans="2:11" ht="15" customHeight="1">
      <c r="B90" s="234"/>
      <c r="C90" s="214" t="s">
        <v>114</v>
      </c>
      <c r="D90" s="214"/>
      <c r="E90" s="214"/>
      <c r="F90" s="233" t="s">
        <v>674</v>
      </c>
      <c r="G90" s="232"/>
      <c r="H90" s="214" t="s">
        <v>696</v>
      </c>
      <c r="I90" s="214" t="s">
        <v>670</v>
      </c>
      <c r="J90" s="214">
        <v>255</v>
      </c>
      <c r="K90" s="225"/>
    </row>
    <row r="91" spans="2:11" ht="15" customHeight="1">
      <c r="B91" s="234"/>
      <c r="C91" s="214" t="s">
        <v>697</v>
      </c>
      <c r="D91" s="214"/>
      <c r="E91" s="214"/>
      <c r="F91" s="233" t="s">
        <v>668</v>
      </c>
      <c r="G91" s="232"/>
      <c r="H91" s="214" t="s">
        <v>698</v>
      </c>
      <c r="I91" s="214" t="s">
        <v>699</v>
      </c>
      <c r="J91" s="214"/>
      <c r="K91" s="225"/>
    </row>
    <row r="92" spans="2:11" ht="15" customHeight="1">
      <c r="B92" s="234"/>
      <c r="C92" s="214" t="s">
        <v>700</v>
      </c>
      <c r="D92" s="214"/>
      <c r="E92" s="214"/>
      <c r="F92" s="233" t="s">
        <v>668</v>
      </c>
      <c r="G92" s="232"/>
      <c r="H92" s="214" t="s">
        <v>701</v>
      </c>
      <c r="I92" s="214" t="s">
        <v>702</v>
      </c>
      <c r="J92" s="214"/>
      <c r="K92" s="225"/>
    </row>
    <row r="93" spans="2:11" ht="15" customHeight="1">
      <c r="B93" s="234"/>
      <c r="C93" s="214" t="s">
        <v>703</v>
      </c>
      <c r="D93" s="214"/>
      <c r="E93" s="214"/>
      <c r="F93" s="233" t="s">
        <v>668</v>
      </c>
      <c r="G93" s="232"/>
      <c r="H93" s="214" t="s">
        <v>703</v>
      </c>
      <c r="I93" s="214" t="s">
        <v>702</v>
      </c>
      <c r="J93" s="214"/>
      <c r="K93" s="225"/>
    </row>
    <row r="94" spans="2:11" ht="15" customHeight="1">
      <c r="B94" s="234"/>
      <c r="C94" s="214" t="s">
        <v>37</v>
      </c>
      <c r="D94" s="214"/>
      <c r="E94" s="214"/>
      <c r="F94" s="233" t="s">
        <v>668</v>
      </c>
      <c r="G94" s="232"/>
      <c r="H94" s="214" t="s">
        <v>704</v>
      </c>
      <c r="I94" s="214" t="s">
        <v>702</v>
      </c>
      <c r="J94" s="214"/>
      <c r="K94" s="225"/>
    </row>
    <row r="95" spans="2:11" ht="15" customHeight="1">
      <c r="B95" s="234"/>
      <c r="C95" s="214" t="s">
        <v>47</v>
      </c>
      <c r="D95" s="214"/>
      <c r="E95" s="214"/>
      <c r="F95" s="233" t="s">
        <v>668</v>
      </c>
      <c r="G95" s="232"/>
      <c r="H95" s="214" t="s">
        <v>705</v>
      </c>
      <c r="I95" s="214" t="s">
        <v>702</v>
      </c>
      <c r="J95" s="214"/>
      <c r="K95" s="225"/>
    </row>
    <row r="96" spans="2:11" ht="15" customHeight="1">
      <c r="B96" s="237"/>
      <c r="C96" s="238"/>
      <c r="D96" s="238"/>
      <c r="E96" s="238"/>
      <c r="F96" s="238"/>
      <c r="G96" s="238"/>
      <c r="H96" s="238"/>
      <c r="I96" s="238"/>
      <c r="J96" s="238"/>
      <c r="K96" s="239"/>
    </row>
    <row r="97" spans="2:11" ht="18.75" customHeight="1">
      <c r="B97" s="240"/>
      <c r="C97" s="241"/>
      <c r="D97" s="241"/>
      <c r="E97" s="241"/>
      <c r="F97" s="241"/>
      <c r="G97" s="241"/>
      <c r="H97" s="241"/>
      <c r="I97" s="241"/>
      <c r="J97" s="241"/>
      <c r="K97" s="240"/>
    </row>
    <row r="98" spans="2:11" ht="18.75" customHeight="1">
      <c r="B98" s="220"/>
      <c r="C98" s="220"/>
      <c r="D98" s="220"/>
      <c r="E98" s="220"/>
      <c r="F98" s="220"/>
      <c r="G98" s="220"/>
      <c r="H98" s="220"/>
      <c r="I98" s="220"/>
      <c r="J98" s="220"/>
      <c r="K98" s="220"/>
    </row>
    <row r="99" spans="2:11" ht="7.5" customHeight="1">
      <c r="B99" s="221"/>
      <c r="C99" s="222"/>
      <c r="D99" s="222"/>
      <c r="E99" s="222"/>
      <c r="F99" s="222"/>
      <c r="G99" s="222"/>
      <c r="H99" s="222"/>
      <c r="I99" s="222"/>
      <c r="J99" s="222"/>
      <c r="K99" s="223"/>
    </row>
    <row r="100" spans="2:11" ht="45" customHeight="1">
      <c r="B100" s="224"/>
      <c r="C100" s="330" t="s">
        <v>706</v>
      </c>
      <c r="D100" s="330"/>
      <c r="E100" s="330"/>
      <c r="F100" s="330"/>
      <c r="G100" s="330"/>
      <c r="H100" s="330"/>
      <c r="I100" s="330"/>
      <c r="J100" s="330"/>
      <c r="K100" s="225"/>
    </row>
    <row r="101" spans="2:11" ht="17.25" customHeight="1">
      <c r="B101" s="224"/>
      <c r="C101" s="226" t="s">
        <v>662</v>
      </c>
      <c r="D101" s="226"/>
      <c r="E101" s="226"/>
      <c r="F101" s="226" t="s">
        <v>663</v>
      </c>
      <c r="G101" s="227"/>
      <c r="H101" s="226" t="s">
        <v>109</v>
      </c>
      <c r="I101" s="226" t="s">
        <v>56</v>
      </c>
      <c r="J101" s="226" t="s">
        <v>664</v>
      </c>
      <c r="K101" s="225"/>
    </row>
    <row r="102" spans="2:11" ht="17.25" customHeight="1">
      <c r="B102" s="224"/>
      <c r="C102" s="228" t="s">
        <v>665</v>
      </c>
      <c r="D102" s="228"/>
      <c r="E102" s="228"/>
      <c r="F102" s="229" t="s">
        <v>666</v>
      </c>
      <c r="G102" s="230"/>
      <c r="H102" s="228"/>
      <c r="I102" s="228"/>
      <c r="J102" s="228" t="s">
        <v>667</v>
      </c>
      <c r="K102" s="225"/>
    </row>
    <row r="103" spans="2:11" ht="5.25" customHeight="1">
      <c r="B103" s="224"/>
      <c r="C103" s="226"/>
      <c r="D103" s="226"/>
      <c r="E103" s="226"/>
      <c r="F103" s="226"/>
      <c r="G103" s="242"/>
      <c r="H103" s="226"/>
      <c r="I103" s="226"/>
      <c r="J103" s="226"/>
      <c r="K103" s="225"/>
    </row>
    <row r="104" spans="2:11" ht="15" customHeight="1">
      <c r="B104" s="224"/>
      <c r="C104" s="214" t="s">
        <v>52</v>
      </c>
      <c r="D104" s="231"/>
      <c r="E104" s="231"/>
      <c r="F104" s="233" t="s">
        <v>668</v>
      </c>
      <c r="G104" s="242"/>
      <c r="H104" s="214" t="s">
        <v>707</v>
      </c>
      <c r="I104" s="214" t="s">
        <v>670</v>
      </c>
      <c r="J104" s="214">
        <v>20</v>
      </c>
      <c r="K104" s="225"/>
    </row>
    <row r="105" spans="2:11" ht="15" customHeight="1">
      <c r="B105" s="224"/>
      <c r="C105" s="214" t="s">
        <v>671</v>
      </c>
      <c r="D105" s="214"/>
      <c r="E105" s="214"/>
      <c r="F105" s="233" t="s">
        <v>668</v>
      </c>
      <c r="G105" s="214"/>
      <c r="H105" s="214" t="s">
        <v>707</v>
      </c>
      <c r="I105" s="214" t="s">
        <v>670</v>
      </c>
      <c r="J105" s="214">
        <v>120</v>
      </c>
      <c r="K105" s="225"/>
    </row>
    <row r="106" spans="2:11" ht="15" customHeight="1">
      <c r="B106" s="234"/>
      <c r="C106" s="214" t="s">
        <v>673</v>
      </c>
      <c r="D106" s="214"/>
      <c r="E106" s="214"/>
      <c r="F106" s="233" t="s">
        <v>674</v>
      </c>
      <c r="G106" s="214"/>
      <c r="H106" s="214" t="s">
        <v>707</v>
      </c>
      <c r="I106" s="214" t="s">
        <v>670</v>
      </c>
      <c r="J106" s="214">
        <v>50</v>
      </c>
      <c r="K106" s="225"/>
    </row>
    <row r="107" spans="2:11" ht="15" customHeight="1">
      <c r="B107" s="234"/>
      <c r="C107" s="214" t="s">
        <v>676</v>
      </c>
      <c r="D107" s="214"/>
      <c r="E107" s="214"/>
      <c r="F107" s="233" t="s">
        <v>668</v>
      </c>
      <c r="G107" s="214"/>
      <c r="H107" s="214" t="s">
        <v>707</v>
      </c>
      <c r="I107" s="214" t="s">
        <v>678</v>
      </c>
      <c r="J107" s="214"/>
      <c r="K107" s="225"/>
    </row>
    <row r="108" spans="2:11" ht="15" customHeight="1">
      <c r="B108" s="234"/>
      <c r="C108" s="214" t="s">
        <v>687</v>
      </c>
      <c r="D108" s="214"/>
      <c r="E108" s="214"/>
      <c r="F108" s="233" t="s">
        <v>674</v>
      </c>
      <c r="G108" s="214"/>
      <c r="H108" s="214" t="s">
        <v>707</v>
      </c>
      <c r="I108" s="214" t="s">
        <v>670</v>
      </c>
      <c r="J108" s="214">
        <v>50</v>
      </c>
      <c r="K108" s="225"/>
    </row>
    <row r="109" spans="2:11" ht="15" customHeight="1">
      <c r="B109" s="234"/>
      <c r="C109" s="214" t="s">
        <v>695</v>
      </c>
      <c r="D109" s="214"/>
      <c r="E109" s="214"/>
      <c r="F109" s="233" t="s">
        <v>674</v>
      </c>
      <c r="G109" s="214"/>
      <c r="H109" s="214" t="s">
        <v>707</v>
      </c>
      <c r="I109" s="214" t="s">
        <v>670</v>
      </c>
      <c r="J109" s="214">
        <v>50</v>
      </c>
      <c r="K109" s="225"/>
    </row>
    <row r="110" spans="2:11" ht="15" customHeight="1">
      <c r="B110" s="234"/>
      <c r="C110" s="214" t="s">
        <v>693</v>
      </c>
      <c r="D110" s="214"/>
      <c r="E110" s="214"/>
      <c r="F110" s="233" t="s">
        <v>674</v>
      </c>
      <c r="G110" s="214"/>
      <c r="H110" s="214" t="s">
        <v>707</v>
      </c>
      <c r="I110" s="214" t="s">
        <v>670</v>
      </c>
      <c r="J110" s="214">
        <v>50</v>
      </c>
      <c r="K110" s="225"/>
    </row>
    <row r="111" spans="2:11" ht="15" customHeight="1">
      <c r="B111" s="234"/>
      <c r="C111" s="214" t="s">
        <v>52</v>
      </c>
      <c r="D111" s="214"/>
      <c r="E111" s="214"/>
      <c r="F111" s="233" t="s">
        <v>668</v>
      </c>
      <c r="G111" s="214"/>
      <c r="H111" s="214" t="s">
        <v>708</v>
      </c>
      <c r="I111" s="214" t="s">
        <v>670</v>
      </c>
      <c r="J111" s="214">
        <v>20</v>
      </c>
      <c r="K111" s="225"/>
    </row>
    <row r="112" spans="2:11" ht="15" customHeight="1">
      <c r="B112" s="234"/>
      <c r="C112" s="214" t="s">
        <v>709</v>
      </c>
      <c r="D112" s="214"/>
      <c r="E112" s="214"/>
      <c r="F112" s="233" t="s">
        <v>668</v>
      </c>
      <c r="G112" s="214"/>
      <c r="H112" s="214" t="s">
        <v>710</v>
      </c>
      <c r="I112" s="214" t="s">
        <v>670</v>
      </c>
      <c r="J112" s="214">
        <v>120</v>
      </c>
      <c r="K112" s="225"/>
    </row>
    <row r="113" spans="2:11" ht="15" customHeight="1">
      <c r="B113" s="234"/>
      <c r="C113" s="214" t="s">
        <v>37</v>
      </c>
      <c r="D113" s="214"/>
      <c r="E113" s="214"/>
      <c r="F113" s="233" t="s">
        <v>668</v>
      </c>
      <c r="G113" s="214"/>
      <c r="H113" s="214" t="s">
        <v>711</v>
      </c>
      <c r="I113" s="214" t="s">
        <v>702</v>
      </c>
      <c r="J113" s="214"/>
      <c r="K113" s="225"/>
    </row>
    <row r="114" spans="2:11" ht="15" customHeight="1">
      <c r="B114" s="234"/>
      <c r="C114" s="214" t="s">
        <v>47</v>
      </c>
      <c r="D114" s="214"/>
      <c r="E114" s="214"/>
      <c r="F114" s="233" t="s">
        <v>668</v>
      </c>
      <c r="G114" s="214"/>
      <c r="H114" s="214" t="s">
        <v>712</v>
      </c>
      <c r="I114" s="214" t="s">
        <v>702</v>
      </c>
      <c r="J114" s="214"/>
      <c r="K114" s="225"/>
    </row>
    <row r="115" spans="2:11" ht="15" customHeight="1">
      <c r="B115" s="234"/>
      <c r="C115" s="214" t="s">
        <v>56</v>
      </c>
      <c r="D115" s="214"/>
      <c r="E115" s="214"/>
      <c r="F115" s="233" t="s">
        <v>668</v>
      </c>
      <c r="G115" s="214"/>
      <c r="H115" s="214" t="s">
        <v>713</v>
      </c>
      <c r="I115" s="214" t="s">
        <v>714</v>
      </c>
      <c r="J115" s="214"/>
      <c r="K115" s="225"/>
    </row>
    <row r="116" spans="2:11" ht="15" customHeight="1">
      <c r="B116" s="237"/>
      <c r="C116" s="243"/>
      <c r="D116" s="243"/>
      <c r="E116" s="243"/>
      <c r="F116" s="243"/>
      <c r="G116" s="243"/>
      <c r="H116" s="243"/>
      <c r="I116" s="243"/>
      <c r="J116" s="243"/>
      <c r="K116" s="239"/>
    </row>
    <row r="117" spans="2:11" ht="18.75" customHeight="1">
      <c r="B117" s="244"/>
      <c r="C117" s="210"/>
      <c r="D117" s="210"/>
      <c r="E117" s="210"/>
      <c r="F117" s="245"/>
      <c r="G117" s="210"/>
      <c r="H117" s="210"/>
      <c r="I117" s="210"/>
      <c r="J117" s="210"/>
      <c r="K117" s="244"/>
    </row>
    <row r="118" spans="2:11" ht="18.75" customHeight="1">
      <c r="B118" s="220"/>
      <c r="C118" s="220"/>
      <c r="D118" s="220"/>
      <c r="E118" s="220"/>
      <c r="F118" s="220"/>
      <c r="G118" s="220"/>
      <c r="H118" s="220"/>
      <c r="I118" s="220"/>
      <c r="J118" s="220"/>
      <c r="K118" s="220"/>
    </row>
    <row r="119" spans="2:11" ht="7.5" customHeight="1">
      <c r="B119" s="246"/>
      <c r="C119" s="247"/>
      <c r="D119" s="247"/>
      <c r="E119" s="247"/>
      <c r="F119" s="247"/>
      <c r="G119" s="247"/>
      <c r="H119" s="247"/>
      <c r="I119" s="247"/>
      <c r="J119" s="247"/>
      <c r="K119" s="248"/>
    </row>
    <row r="120" spans="2:11" ht="45" customHeight="1">
      <c r="B120" s="249"/>
      <c r="C120" s="325" t="s">
        <v>715</v>
      </c>
      <c r="D120" s="325"/>
      <c r="E120" s="325"/>
      <c r="F120" s="325"/>
      <c r="G120" s="325"/>
      <c r="H120" s="325"/>
      <c r="I120" s="325"/>
      <c r="J120" s="325"/>
      <c r="K120" s="250"/>
    </row>
    <row r="121" spans="2:11" ht="17.25" customHeight="1">
      <c r="B121" s="251"/>
      <c r="C121" s="226" t="s">
        <v>662</v>
      </c>
      <c r="D121" s="226"/>
      <c r="E121" s="226"/>
      <c r="F121" s="226" t="s">
        <v>663</v>
      </c>
      <c r="G121" s="227"/>
      <c r="H121" s="226" t="s">
        <v>109</v>
      </c>
      <c r="I121" s="226" t="s">
        <v>56</v>
      </c>
      <c r="J121" s="226" t="s">
        <v>664</v>
      </c>
      <c r="K121" s="252"/>
    </row>
    <row r="122" spans="2:11" ht="17.25" customHeight="1">
      <c r="B122" s="251"/>
      <c r="C122" s="228" t="s">
        <v>665</v>
      </c>
      <c r="D122" s="228"/>
      <c r="E122" s="228"/>
      <c r="F122" s="229" t="s">
        <v>666</v>
      </c>
      <c r="G122" s="230"/>
      <c r="H122" s="228"/>
      <c r="I122" s="228"/>
      <c r="J122" s="228" t="s">
        <v>667</v>
      </c>
      <c r="K122" s="252"/>
    </row>
    <row r="123" spans="2:11" ht="5.25" customHeight="1">
      <c r="B123" s="253"/>
      <c r="C123" s="231"/>
      <c r="D123" s="231"/>
      <c r="E123" s="231"/>
      <c r="F123" s="231"/>
      <c r="G123" s="214"/>
      <c r="H123" s="231"/>
      <c r="I123" s="231"/>
      <c r="J123" s="231"/>
      <c r="K123" s="254"/>
    </row>
    <row r="124" spans="2:11" ht="15" customHeight="1">
      <c r="B124" s="253"/>
      <c r="C124" s="214" t="s">
        <v>671</v>
      </c>
      <c r="D124" s="231"/>
      <c r="E124" s="231"/>
      <c r="F124" s="233" t="s">
        <v>668</v>
      </c>
      <c r="G124" s="214"/>
      <c r="H124" s="214" t="s">
        <v>707</v>
      </c>
      <c r="I124" s="214" t="s">
        <v>670</v>
      </c>
      <c r="J124" s="214">
        <v>120</v>
      </c>
      <c r="K124" s="255"/>
    </row>
    <row r="125" spans="2:11" ht="15" customHeight="1">
      <c r="B125" s="253"/>
      <c r="C125" s="214" t="s">
        <v>716</v>
      </c>
      <c r="D125" s="214"/>
      <c r="E125" s="214"/>
      <c r="F125" s="233" t="s">
        <v>668</v>
      </c>
      <c r="G125" s="214"/>
      <c r="H125" s="214" t="s">
        <v>717</v>
      </c>
      <c r="I125" s="214" t="s">
        <v>670</v>
      </c>
      <c r="J125" s="214" t="s">
        <v>718</v>
      </c>
      <c r="K125" s="255"/>
    </row>
    <row r="126" spans="2:11" ht="15" customHeight="1">
      <c r="B126" s="253"/>
      <c r="C126" s="214" t="s">
        <v>617</v>
      </c>
      <c r="D126" s="214"/>
      <c r="E126" s="214"/>
      <c r="F126" s="233" t="s">
        <v>668</v>
      </c>
      <c r="G126" s="214"/>
      <c r="H126" s="214" t="s">
        <v>719</v>
      </c>
      <c r="I126" s="214" t="s">
        <v>670</v>
      </c>
      <c r="J126" s="214" t="s">
        <v>718</v>
      </c>
      <c r="K126" s="255"/>
    </row>
    <row r="127" spans="2:11" ht="15" customHeight="1">
      <c r="B127" s="253"/>
      <c r="C127" s="214" t="s">
        <v>679</v>
      </c>
      <c r="D127" s="214"/>
      <c r="E127" s="214"/>
      <c r="F127" s="233" t="s">
        <v>674</v>
      </c>
      <c r="G127" s="214"/>
      <c r="H127" s="214" t="s">
        <v>680</v>
      </c>
      <c r="I127" s="214" t="s">
        <v>670</v>
      </c>
      <c r="J127" s="214">
        <v>15</v>
      </c>
      <c r="K127" s="255"/>
    </row>
    <row r="128" spans="2:11" ht="15" customHeight="1">
      <c r="B128" s="253"/>
      <c r="C128" s="235" t="s">
        <v>681</v>
      </c>
      <c r="D128" s="235"/>
      <c r="E128" s="235"/>
      <c r="F128" s="236" t="s">
        <v>674</v>
      </c>
      <c r="G128" s="235"/>
      <c r="H128" s="235" t="s">
        <v>682</v>
      </c>
      <c r="I128" s="235" t="s">
        <v>670</v>
      </c>
      <c r="J128" s="235">
        <v>15</v>
      </c>
      <c r="K128" s="255"/>
    </row>
    <row r="129" spans="2:11" ht="15" customHeight="1">
      <c r="B129" s="253"/>
      <c r="C129" s="235" t="s">
        <v>683</v>
      </c>
      <c r="D129" s="235"/>
      <c r="E129" s="235"/>
      <c r="F129" s="236" t="s">
        <v>674</v>
      </c>
      <c r="G129" s="235"/>
      <c r="H129" s="235" t="s">
        <v>684</v>
      </c>
      <c r="I129" s="235" t="s">
        <v>670</v>
      </c>
      <c r="J129" s="235">
        <v>20</v>
      </c>
      <c r="K129" s="255"/>
    </row>
    <row r="130" spans="2:11" ht="15" customHeight="1">
      <c r="B130" s="253"/>
      <c r="C130" s="235" t="s">
        <v>685</v>
      </c>
      <c r="D130" s="235"/>
      <c r="E130" s="235"/>
      <c r="F130" s="236" t="s">
        <v>674</v>
      </c>
      <c r="G130" s="235"/>
      <c r="H130" s="235" t="s">
        <v>686</v>
      </c>
      <c r="I130" s="235" t="s">
        <v>670</v>
      </c>
      <c r="J130" s="235">
        <v>20</v>
      </c>
      <c r="K130" s="255"/>
    </row>
    <row r="131" spans="2:11" ht="15" customHeight="1">
      <c r="B131" s="253"/>
      <c r="C131" s="214" t="s">
        <v>673</v>
      </c>
      <c r="D131" s="214"/>
      <c r="E131" s="214"/>
      <c r="F131" s="233" t="s">
        <v>674</v>
      </c>
      <c r="G131" s="214"/>
      <c r="H131" s="214" t="s">
        <v>707</v>
      </c>
      <c r="I131" s="214" t="s">
        <v>670</v>
      </c>
      <c r="J131" s="214">
        <v>50</v>
      </c>
      <c r="K131" s="255"/>
    </row>
    <row r="132" spans="2:11" ht="15" customHeight="1">
      <c r="B132" s="253"/>
      <c r="C132" s="214" t="s">
        <v>687</v>
      </c>
      <c r="D132" s="214"/>
      <c r="E132" s="214"/>
      <c r="F132" s="233" t="s">
        <v>674</v>
      </c>
      <c r="G132" s="214"/>
      <c r="H132" s="214" t="s">
        <v>707</v>
      </c>
      <c r="I132" s="214" t="s">
        <v>670</v>
      </c>
      <c r="J132" s="214">
        <v>50</v>
      </c>
      <c r="K132" s="255"/>
    </row>
    <row r="133" spans="2:11" ht="15" customHeight="1">
      <c r="B133" s="253"/>
      <c r="C133" s="214" t="s">
        <v>693</v>
      </c>
      <c r="D133" s="214"/>
      <c r="E133" s="214"/>
      <c r="F133" s="233" t="s">
        <v>674</v>
      </c>
      <c r="G133" s="214"/>
      <c r="H133" s="214" t="s">
        <v>707</v>
      </c>
      <c r="I133" s="214" t="s">
        <v>670</v>
      </c>
      <c r="J133" s="214">
        <v>50</v>
      </c>
      <c r="K133" s="255"/>
    </row>
    <row r="134" spans="2:11" ht="15" customHeight="1">
      <c r="B134" s="253"/>
      <c r="C134" s="214" t="s">
        <v>695</v>
      </c>
      <c r="D134" s="214"/>
      <c r="E134" s="214"/>
      <c r="F134" s="233" t="s">
        <v>674</v>
      </c>
      <c r="G134" s="214"/>
      <c r="H134" s="214" t="s">
        <v>707</v>
      </c>
      <c r="I134" s="214" t="s">
        <v>670</v>
      </c>
      <c r="J134" s="214">
        <v>50</v>
      </c>
      <c r="K134" s="255"/>
    </row>
    <row r="135" spans="2:11" ht="15" customHeight="1">
      <c r="B135" s="253"/>
      <c r="C135" s="214" t="s">
        <v>114</v>
      </c>
      <c r="D135" s="214"/>
      <c r="E135" s="214"/>
      <c r="F135" s="233" t="s">
        <v>674</v>
      </c>
      <c r="G135" s="214"/>
      <c r="H135" s="214" t="s">
        <v>720</v>
      </c>
      <c r="I135" s="214" t="s">
        <v>670</v>
      </c>
      <c r="J135" s="214">
        <v>255</v>
      </c>
      <c r="K135" s="255"/>
    </row>
    <row r="136" spans="2:11" ht="15" customHeight="1">
      <c r="B136" s="253"/>
      <c r="C136" s="214" t="s">
        <v>697</v>
      </c>
      <c r="D136" s="214"/>
      <c r="E136" s="214"/>
      <c r="F136" s="233" t="s">
        <v>668</v>
      </c>
      <c r="G136" s="214"/>
      <c r="H136" s="214" t="s">
        <v>721</v>
      </c>
      <c r="I136" s="214" t="s">
        <v>699</v>
      </c>
      <c r="J136" s="214"/>
      <c r="K136" s="255"/>
    </row>
    <row r="137" spans="2:11" ht="15" customHeight="1">
      <c r="B137" s="253"/>
      <c r="C137" s="214" t="s">
        <v>700</v>
      </c>
      <c r="D137" s="214"/>
      <c r="E137" s="214"/>
      <c r="F137" s="233" t="s">
        <v>668</v>
      </c>
      <c r="G137" s="214"/>
      <c r="H137" s="214" t="s">
        <v>722</v>
      </c>
      <c r="I137" s="214" t="s">
        <v>702</v>
      </c>
      <c r="J137" s="214"/>
      <c r="K137" s="255"/>
    </row>
    <row r="138" spans="2:11" ht="15" customHeight="1">
      <c r="B138" s="253"/>
      <c r="C138" s="214" t="s">
        <v>703</v>
      </c>
      <c r="D138" s="214"/>
      <c r="E138" s="214"/>
      <c r="F138" s="233" t="s">
        <v>668</v>
      </c>
      <c r="G138" s="214"/>
      <c r="H138" s="214" t="s">
        <v>703</v>
      </c>
      <c r="I138" s="214" t="s">
        <v>702</v>
      </c>
      <c r="J138" s="214"/>
      <c r="K138" s="255"/>
    </row>
    <row r="139" spans="2:11" ht="15" customHeight="1">
      <c r="B139" s="253"/>
      <c r="C139" s="214" t="s">
        <v>37</v>
      </c>
      <c r="D139" s="214"/>
      <c r="E139" s="214"/>
      <c r="F139" s="233" t="s">
        <v>668</v>
      </c>
      <c r="G139" s="214"/>
      <c r="H139" s="214" t="s">
        <v>723</v>
      </c>
      <c r="I139" s="214" t="s">
        <v>702</v>
      </c>
      <c r="J139" s="214"/>
      <c r="K139" s="255"/>
    </row>
    <row r="140" spans="2:11" ht="15" customHeight="1">
      <c r="B140" s="253"/>
      <c r="C140" s="214" t="s">
        <v>724</v>
      </c>
      <c r="D140" s="214"/>
      <c r="E140" s="214"/>
      <c r="F140" s="233" t="s">
        <v>668</v>
      </c>
      <c r="G140" s="214"/>
      <c r="H140" s="214" t="s">
        <v>725</v>
      </c>
      <c r="I140" s="214" t="s">
        <v>702</v>
      </c>
      <c r="J140" s="214"/>
      <c r="K140" s="255"/>
    </row>
    <row r="141" spans="2:11" ht="15" customHeight="1">
      <c r="B141" s="256"/>
      <c r="C141" s="257"/>
      <c r="D141" s="257"/>
      <c r="E141" s="257"/>
      <c r="F141" s="257"/>
      <c r="G141" s="257"/>
      <c r="H141" s="257"/>
      <c r="I141" s="257"/>
      <c r="J141" s="257"/>
      <c r="K141" s="258"/>
    </row>
    <row r="142" spans="2:11" ht="18.75" customHeight="1">
      <c r="B142" s="210"/>
      <c r="C142" s="210"/>
      <c r="D142" s="210"/>
      <c r="E142" s="210"/>
      <c r="F142" s="245"/>
      <c r="G142" s="210"/>
      <c r="H142" s="210"/>
      <c r="I142" s="210"/>
      <c r="J142" s="210"/>
      <c r="K142" s="210"/>
    </row>
    <row r="143" spans="2:11" ht="18.75" customHeight="1">
      <c r="B143" s="220"/>
      <c r="C143" s="220"/>
      <c r="D143" s="220"/>
      <c r="E143" s="220"/>
      <c r="F143" s="220"/>
      <c r="G143" s="220"/>
      <c r="H143" s="220"/>
      <c r="I143" s="220"/>
      <c r="J143" s="220"/>
      <c r="K143" s="220"/>
    </row>
    <row r="144" spans="2:11" ht="7.5" customHeight="1">
      <c r="B144" s="221"/>
      <c r="C144" s="222"/>
      <c r="D144" s="222"/>
      <c r="E144" s="222"/>
      <c r="F144" s="222"/>
      <c r="G144" s="222"/>
      <c r="H144" s="222"/>
      <c r="I144" s="222"/>
      <c r="J144" s="222"/>
      <c r="K144" s="223"/>
    </row>
    <row r="145" spans="2:11" ht="45" customHeight="1">
      <c r="B145" s="224"/>
      <c r="C145" s="330" t="s">
        <v>726</v>
      </c>
      <c r="D145" s="330"/>
      <c r="E145" s="330"/>
      <c r="F145" s="330"/>
      <c r="G145" s="330"/>
      <c r="H145" s="330"/>
      <c r="I145" s="330"/>
      <c r="J145" s="330"/>
      <c r="K145" s="225"/>
    </row>
    <row r="146" spans="2:11" ht="17.25" customHeight="1">
      <c r="B146" s="224"/>
      <c r="C146" s="226" t="s">
        <v>662</v>
      </c>
      <c r="D146" s="226"/>
      <c r="E146" s="226"/>
      <c r="F146" s="226" t="s">
        <v>663</v>
      </c>
      <c r="G146" s="227"/>
      <c r="H146" s="226" t="s">
        <v>109</v>
      </c>
      <c r="I146" s="226" t="s">
        <v>56</v>
      </c>
      <c r="J146" s="226" t="s">
        <v>664</v>
      </c>
      <c r="K146" s="225"/>
    </row>
    <row r="147" spans="2:11" ht="17.25" customHeight="1">
      <c r="B147" s="224"/>
      <c r="C147" s="228" t="s">
        <v>665</v>
      </c>
      <c r="D147" s="228"/>
      <c r="E147" s="228"/>
      <c r="F147" s="229" t="s">
        <v>666</v>
      </c>
      <c r="G147" s="230"/>
      <c r="H147" s="228"/>
      <c r="I147" s="228"/>
      <c r="J147" s="228" t="s">
        <v>667</v>
      </c>
      <c r="K147" s="225"/>
    </row>
    <row r="148" spans="2:11" ht="5.25" customHeight="1">
      <c r="B148" s="234"/>
      <c r="C148" s="231"/>
      <c r="D148" s="231"/>
      <c r="E148" s="231"/>
      <c r="F148" s="231"/>
      <c r="G148" s="232"/>
      <c r="H148" s="231"/>
      <c r="I148" s="231"/>
      <c r="J148" s="231"/>
      <c r="K148" s="255"/>
    </row>
    <row r="149" spans="2:11" ht="15" customHeight="1">
      <c r="B149" s="234"/>
      <c r="C149" s="259" t="s">
        <v>671</v>
      </c>
      <c r="D149" s="214"/>
      <c r="E149" s="214"/>
      <c r="F149" s="260" t="s">
        <v>668</v>
      </c>
      <c r="G149" s="214"/>
      <c r="H149" s="259" t="s">
        <v>707</v>
      </c>
      <c r="I149" s="259" t="s">
        <v>670</v>
      </c>
      <c r="J149" s="259">
        <v>120</v>
      </c>
      <c r="K149" s="255"/>
    </row>
    <row r="150" spans="2:11" ht="15" customHeight="1">
      <c r="B150" s="234"/>
      <c r="C150" s="259" t="s">
        <v>716</v>
      </c>
      <c r="D150" s="214"/>
      <c r="E150" s="214"/>
      <c r="F150" s="260" t="s">
        <v>668</v>
      </c>
      <c r="G150" s="214"/>
      <c r="H150" s="259" t="s">
        <v>727</v>
      </c>
      <c r="I150" s="259" t="s">
        <v>670</v>
      </c>
      <c r="J150" s="259" t="s">
        <v>718</v>
      </c>
      <c r="K150" s="255"/>
    </row>
    <row r="151" spans="2:11" ht="15" customHeight="1">
      <c r="B151" s="234"/>
      <c r="C151" s="259" t="s">
        <v>617</v>
      </c>
      <c r="D151" s="214"/>
      <c r="E151" s="214"/>
      <c r="F151" s="260" t="s">
        <v>668</v>
      </c>
      <c r="G151" s="214"/>
      <c r="H151" s="259" t="s">
        <v>728</v>
      </c>
      <c r="I151" s="259" t="s">
        <v>670</v>
      </c>
      <c r="J151" s="259" t="s">
        <v>718</v>
      </c>
      <c r="K151" s="255"/>
    </row>
    <row r="152" spans="2:11" ht="15" customHeight="1">
      <c r="B152" s="234"/>
      <c r="C152" s="259" t="s">
        <v>673</v>
      </c>
      <c r="D152" s="214"/>
      <c r="E152" s="214"/>
      <c r="F152" s="260" t="s">
        <v>674</v>
      </c>
      <c r="G152" s="214"/>
      <c r="H152" s="259" t="s">
        <v>707</v>
      </c>
      <c r="I152" s="259" t="s">
        <v>670</v>
      </c>
      <c r="J152" s="259">
        <v>50</v>
      </c>
      <c r="K152" s="255"/>
    </row>
    <row r="153" spans="2:11" ht="15" customHeight="1">
      <c r="B153" s="234"/>
      <c r="C153" s="259" t="s">
        <v>676</v>
      </c>
      <c r="D153" s="214"/>
      <c r="E153" s="214"/>
      <c r="F153" s="260" t="s">
        <v>668</v>
      </c>
      <c r="G153" s="214"/>
      <c r="H153" s="259" t="s">
        <v>707</v>
      </c>
      <c r="I153" s="259" t="s">
        <v>678</v>
      </c>
      <c r="J153" s="259"/>
      <c r="K153" s="255"/>
    </row>
    <row r="154" spans="2:11" ht="15" customHeight="1">
      <c r="B154" s="234"/>
      <c r="C154" s="259" t="s">
        <v>687</v>
      </c>
      <c r="D154" s="214"/>
      <c r="E154" s="214"/>
      <c r="F154" s="260" t="s">
        <v>674</v>
      </c>
      <c r="G154" s="214"/>
      <c r="H154" s="259" t="s">
        <v>707</v>
      </c>
      <c r="I154" s="259" t="s">
        <v>670</v>
      </c>
      <c r="J154" s="259">
        <v>50</v>
      </c>
      <c r="K154" s="255"/>
    </row>
    <row r="155" spans="2:11" ht="15" customHeight="1">
      <c r="B155" s="234"/>
      <c r="C155" s="259" t="s">
        <v>695</v>
      </c>
      <c r="D155" s="214"/>
      <c r="E155" s="214"/>
      <c r="F155" s="260" t="s">
        <v>674</v>
      </c>
      <c r="G155" s="214"/>
      <c r="H155" s="259" t="s">
        <v>707</v>
      </c>
      <c r="I155" s="259" t="s">
        <v>670</v>
      </c>
      <c r="J155" s="259">
        <v>50</v>
      </c>
      <c r="K155" s="255"/>
    </row>
    <row r="156" spans="2:11" ht="15" customHeight="1">
      <c r="B156" s="234"/>
      <c r="C156" s="259" t="s">
        <v>693</v>
      </c>
      <c r="D156" s="214"/>
      <c r="E156" s="214"/>
      <c r="F156" s="260" t="s">
        <v>674</v>
      </c>
      <c r="G156" s="214"/>
      <c r="H156" s="259" t="s">
        <v>707</v>
      </c>
      <c r="I156" s="259" t="s">
        <v>670</v>
      </c>
      <c r="J156" s="259">
        <v>50</v>
      </c>
      <c r="K156" s="255"/>
    </row>
    <row r="157" spans="2:11" ht="15" customHeight="1">
      <c r="B157" s="234"/>
      <c r="C157" s="259" t="s">
        <v>92</v>
      </c>
      <c r="D157" s="214"/>
      <c r="E157" s="214"/>
      <c r="F157" s="260" t="s">
        <v>668</v>
      </c>
      <c r="G157" s="214"/>
      <c r="H157" s="259" t="s">
        <v>729</v>
      </c>
      <c r="I157" s="259" t="s">
        <v>670</v>
      </c>
      <c r="J157" s="259" t="s">
        <v>730</v>
      </c>
      <c r="K157" s="255"/>
    </row>
    <row r="158" spans="2:11" ht="15" customHeight="1">
      <c r="B158" s="234"/>
      <c r="C158" s="259" t="s">
        <v>731</v>
      </c>
      <c r="D158" s="214"/>
      <c r="E158" s="214"/>
      <c r="F158" s="260" t="s">
        <v>668</v>
      </c>
      <c r="G158" s="214"/>
      <c r="H158" s="259" t="s">
        <v>732</v>
      </c>
      <c r="I158" s="259" t="s">
        <v>702</v>
      </c>
      <c r="J158" s="259"/>
      <c r="K158" s="255"/>
    </row>
    <row r="159" spans="2:11" ht="15" customHeight="1">
      <c r="B159" s="261"/>
      <c r="C159" s="243"/>
      <c r="D159" s="243"/>
      <c r="E159" s="243"/>
      <c r="F159" s="243"/>
      <c r="G159" s="243"/>
      <c r="H159" s="243"/>
      <c r="I159" s="243"/>
      <c r="J159" s="243"/>
      <c r="K159" s="262"/>
    </row>
    <row r="160" spans="2:11" ht="18.75" customHeight="1">
      <c r="B160" s="210"/>
      <c r="C160" s="214"/>
      <c r="D160" s="214"/>
      <c r="E160" s="214"/>
      <c r="F160" s="233"/>
      <c r="G160" s="214"/>
      <c r="H160" s="214"/>
      <c r="I160" s="214"/>
      <c r="J160" s="214"/>
      <c r="K160" s="210"/>
    </row>
    <row r="161" spans="2:11" ht="18.75" customHeight="1">
      <c r="B161" s="220"/>
      <c r="C161" s="220"/>
      <c r="D161" s="220"/>
      <c r="E161" s="220"/>
      <c r="F161" s="220"/>
      <c r="G161" s="220"/>
      <c r="H161" s="220"/>
      <c r="I161" s="220"/>
      <c r="J161" s="220"/>
      <c r="K161" s="220"/>
    </row>
    <row r="162" spans="2:11" ht="7.5" customHeight="1">
      <c r="B162" s="202"/>
      <c r="C162" s="203"/>
      <c r="D162" s="203"/>
      <c r="E162" s="203"/>
      <c r="F162" s="203"/>
      <c r="G162" s="203"/>
      <c r="H162" s="203"/>
      <c r="I162" s="203"/>
      <c r="J162" s="203"/>
      <c r="K162" s="204"/>
    </row>
    <row r="163" spans="2:11" ht="45" customHeight="1">
      <c r="B163" s="205"/>
      <c r="C163" s="325" t="s">
        <v>733</v>
      </c>
      <c r="D163" s="325"/>
      <c r="E163" s="325"/>
      <c r="F163" s="325"/>
      <c r="G163" s="325"/>
      <c r="H163" s="325"/>
      <c r="I163" s="325"/>
      <c r="J163" s="325"/>
      <c r="K163" s="206"/>
    </row>
    <row r="164" spans="2:11" ht="17.25" customHeight="1">
      <c r="B164" s="205"/>
      <c r="C164" s="226" t="s">
        <v>662</v>
      </c>
      <c r="D164" s="226"/>
      <c r="E164" s="226"/>
      <c r="F164" s="226" t="s">
        <v>663</v>
      </c>
      <c r="G164" s="263"/>
      <c r="H164" s="264" t="s">
        <v>109</v>
      </c>
      <c r="I164" s="264" t="s">
        <v>56</v>
      </c>
      <c r="J164" s="226" t="s">
        <v>664</v>
      </c>
      <c r="K164" s="206"/>
    </row>
    <row r="165" spans="2:11" ht="17.25" customHeight="1">
      <c r="B165" s="207"/>
      <c r="C165" s="228" t="s">
        <v>665</v>
      </c>
      <c r="D165" s="228"/>
      <c r="E165" s="228"/>
      <c r="F165" s="229" t="s">
        <v>666</v>
      </c>
      <c r="G165" s="265"/>
      <c r="H165" s="266"/>
      <c r="I165" s="266"/>
      <c r="J165" s="228" t="s">
        <v>667</v>
      </c>
      <c r="K165" s="208"/>
    </row>
    <row r="166" spans="2:11" ht="5.25" customHeight="1">
      <c r="B166" s="234"/>
      <c r="C166" s="231"/>
      <c r="D166" s="231"/>
      <c r="E166" s="231"/>
      <c r="F166" s="231"/>
      <c r="G166" s="232"/>
      <c r="H166" s="231"/>
      <c r="I166" s="231"/>
      <c r="J166" s="231"/>
      <c r="K166" s="255"/>
    </row>
    <row r="167" spans="2:11" ht="15" customHeight="1">
      <c r="B167" s="234"/>
      <c r="C167" s="214" t="s">
        <v>671</v>
      </c>
      <c r="D167" s="214"/>
      <c r="E167" s="214"/>
      <c r="F167" s="233" t="s">
        <v>668</v>
      </c>
      <c r="G167" s="214"/>
      <c r="H167" s="214" t="s">
        <v>707</v>
      </c>
      <c r="I167" s="214" t="s">
        <v>670</v>
      </c>
      <c r="J167" s="214">
        <v>120</v>
      </c>
      <c r="K167" s="255"/>
    </row>
    <row r="168" spans="2:11" ht="15" customHeight="1">
      <c r="B168" s="234"/>
      <c r="C168" s="214" t="s">
        <v>716</v>
      </c>
      <c r="D168" s="214"/>
      <c r="E168" s="214"/>
      <c r="F168" s="233" t="s">
        <v>668</v>
      </c>
      <c r="G168" s="214"/>
      <c r="H168" s="214" t="s">
        <v>717</v>
      </c>
      <c r="I168" s="214" t="s">
        <v>670</v>
      </c>
      <c r="J168" s="214" t="s">
        <v>718</v>
      </c>
      <c r="K168" s="255"/>
    </row>
    <row r="169" spans="2:11" ht="15" customHeight="1">
      <c r="B169" s="234"/>
      <c r="C169" s="214" t="s">
        <v>617</v>
      </c>
      <c r="D169" s="214"/>
      <c r="E169" s="214"/>
      <c r="F169" s="233" t="s">
        <v>668</v>
      </c>
      <c r="G169" s="214"/>
      <c r="H169" s="214" t="s">
        <v>734</v>
      </c>
      <c r="I169" s="214" t="s">
        <v>670</v>
      </c>
      <c r="J169" s="214" t="s">
        <v>718</v>
      </c>
      <c r="K169" s="255"/>
    </row>
    <row r="170" spans="2:11" ht="15" customHeight="1">
      <c r="B170" s="234"/>
      <c r="C170" s="214" t="s">
        <v>673</v>
      </c>
      <c r="D170" s="214"/>
      <c r="E170" s="214"/>
      <c r="F170" s="233" t="s">
        <v>674</v>
      </c>
      <c r="G170" s="214"/>
      <c r="H170" s="214" t="s">
        <v>734</v>
      </c>
      <c r="I170" s="214" t="s">
        <v>670</v>
      </c>
      <c r="J170" s="214">
        <v>50</v>
      </c>
      <c r="K170" s="255"/>
    </row>
    <row r="171" spans="2:11" ht="15" customHeight="1">
      <c r="B171" s="234"/>
      <c r="C171" s="214" t="s">
        <v>676</v>
      </c>
      <c r="D171" s="214"/>
      <c r="E171" s="214"/>
      <c r="F171" s="233" t="s">
        <v>668</v>
      </c>
      <c r="G171" s="214"/>
      <c r="H171" s="214" t="s">
        <v>734</v>
      </c>
      <c r="I171" s="214" t="s">
        <v>678</v>
      </c>
      <c r="J171" s="214"/>
      <c r="K171" s="255"/>
    </row>
    <row r="172" spans="2:11" ht="15" customHeight="1">
      <c r="B172" s="234"/>
      <c r="C172" s="214" t="s">
        <v>687</v>
      </c>
      <c r="D172" s="214"/>
      <c r="E172" s="214"/>
      <c r="F172" s="233" t="s">
        <v>674</v>
      </c>
      <c r="G172" s="214"/>
      <c r="H172" s="214" t="s">
        <v>734</v>
      </c>
      <c r="I172" s="214" t="s">
        <v>670</v>
      </c>
      <c r="J172" s="214">
        <v>50</v>
      </c>
      <c r="K172" s="255"/>
    </row>
    <row r="173" spans="2:11" ht="15" customHeight="1">
      <c r="B173" s="234"/>
      <c r="C173" s="214" t="s">
        <v>695</v>
      </c>
      <c r="D173" s="214"/>
      <c r="E173" s="214"/>
      <c r="F173" s="233" t="s">
        <v>674</v>
      </c>
      <c r="G173" s="214"/>
      <c r="H173" s="214" t="s">
        <v>734</v>
      </c>
      <c r="I173" s="214" t="s">
        <v>670</v>
      </c>
      <c r="J173" s="214">
        <v>50</v>
      </c>
      <c r="K173" s="255"/>
    </row>
    <row r="174" spans="2:11" ht="15" customHeight="1">
      <c r="B174" s="234"/>
      <c r="C174" s="214" t="s">
        <v>693</v>
      </c>
      <c r="D174" s="214"/>
      <c r="E174" s="214"/>
      <c r="F174" s="233" t="s">
        <v>674</v>
      </c>
      <c r="G174" s="214"/>
      <c r="H174" s="214" t="s">
        <v>734</v>
      </c>
      <c r="I174" s="214" t="s">
        <v>670</v>
      </c>
      <c r="J174" s="214">
        <v>50</v>
      </c>
      <c r="K174" s="255"/>
    </row>
    <row r="175" spans="2:11" ht="15" customHeight="1">
      <c r="B175" s="234"/>
      <c r="C175" s="214" t="s">
        <v>108</v>
      </c>
      <c r="D175" s="214"/>
      <c r="E175" s="214"/>
      <c r="F175" s="233" t="s">
        <v>668</v>
      </c>
      <c r="G175" s="214"/>
      <c r="H175" s="214" t="s">
        <v>735</v>
      </c>
      <c r="I175" s="214" t="s">
        <v>736</v>
      </c>
      <c r="J175" s="214"/>
      <c r="K175" s="255"/>
    </row>
    <row r="176" spans="2:11" ht="15" customHeight="1">
      <c r="B176" s="234"/>
      <c r="C176" s="214" t="s">
        <v>56</v>
      </c>
      <c r="D176" s="214"/>
      <c r="E176" s="214"/>
      <c r="F176" s="233" t="s">
        <v>668</v>
      </c>
      <c r="G176" s="214"/>
      <c r="H176" s="214" t="s">
        <v>737</v>
      </c>
      <c r="I176" s="214" t="s">
        <v>738</v>
      </c>
      <c r="J176" s="214">
        <v>1</v>
      </c>
      <c r="K176" s="255"/>
    </row>
    <row r="177" spans="2:11" ht="15" customHeight="1">
      <c r="B177" s="234"/>
      <c r="C177" s="214" t="s">
        <v>52</v>
      </c>
      <c r="D177" s="214"/>
      <c r="E177" s="214"/>
      <c r="F177" s="233" t="s">
        <v>668</v>
      </c>
      <c r="G177" s="214"/>
      <c r="H177" s="214" t="s">
        <v>739</v>
      </c>
      <c r="I177" s="214" t="s">
        <v>670</v>
      </c>
      <c r="J177" s="214">
        <v>20</v>
      </c>
      <c r="K177" s="255"/>
    </row>
    <row r="178" spans="2:11" ht="15" customHeight="1">
      <c r="B178" s="234"/>
      <c r="C178" s="214" t="s">
        <v>109</v>
      </c>
      <c r="D178" s="214"/>
      <c r="E178" s="214"/>
      <c r="F178" s="233" t="s">
        <v>668</v>
      </c>
      <c r="G178" s="214"/>
      <c r="H178" s="214" t="s">
        <v>740</v>
      </c>
      <c r="I178" s="214" t="s">
        <v>670</v>
      </c>
      <c r="J178" s="214">
        <v>255</v>
      </c>
      <c r="K178" s="255"/>
    </row>
    <row r="179" spans="2:11" ht="15" customHeight="1">
      <c r="B179" s="234"/>
      <c r="C179" s="214" t="s">
        <v>110</v>
      </c>
      <c r="D179" s="214"/>
      <c r="E179" s="214"/>
      <c r="F179" s="233" t="s">
        <v>668</v>
      </c>
      <c r="G179" s="214"/>
      <c r="H179" s="214" t="s">
        <v>633</v>
      </c>
      <c r="I179" s="214" t="s">
        <v>670</v>
      </c>
      <c r="J179" s="214">
        <v>10</v>
      </c>
      <c r="K179" s="255"/>
    </row>
    <row r="180" spans="2:11" ht="15" customHeight="1">
      <c r="B180" s="234"/>
      <c r="C180" s="214" t="s">
        <v>111</v>
      </c>
      <c r="D180" s="214"/>
      <c r="E180" s="214"/>
      <c r="F180" s="233" t="s">
        <v>668</v>
      </c>
      <c r="G180" s="214"/>
      <c r="H180" s="214" t="s">
        <v>741</v>
      </c>
      <c r="I180" s="214" t="s">
        <v>702</v>
      </c>
      <c r="J180" s="214"/>
      <c r="K180" s="255"/>
    </row>
    <row r="181" spans="2:11" ht="15" customHeight="1">
      <c r="B181" s="234"/>
      <c r="C181" s="214" t="s">
        <v>742</v>
      </c>
      <c r="D181" s="214"/>
      <c r="E181" s="214"/>
      <c r="F181" s="233" t="s">
        <v>668</v>
      </c>
      <c r="G181" s="214"/>
      <c r="H181" s="214" t="s">
        <v>743</v>
      </c>
      <c r="I181" s="214" t="s">
        <v>702</v>
      </c>
      <c r="J181" s="214"/>
      <c r="K181" s="255"/>
    </row>
    <row r="182" spans="2:11" ht="15" customHeight="1">
      <c r="B182" s="234"/>
      <c r="C182" s="214" t="s">
        <v>731</v>
      </c>
      <c r="D182" s="214"/>
      <c r="E182" s="214"/>
      <c r="F182" s="233" t="s">
        <v>668</v>
      </c>
      <c r="G182" s="214"/>
      <c r="H182" s="214" t="s">
        <v>744</v>
      </c>
      <c r="I182" s="214" t="s">
        <v>702</v>
      </c>
      <c r="J182" s="214"/>
      <c r="K182" s="255"/>
    </row>
    <row r="183" spans="2:11" ht="15" customHeight="1">
      <c r="B183" s="234"/>
      <c r="C183" s="214" t="s">
        <v>113</v>
      </c>
      <c r="D183" s="214"/>
      <c r="E183" s="214"/>
      <c r="F183" s="233" t="s">
        <v>674</v>
      </c>
      <c r="G183" s="214"/>
      <c r="H183" s="214" t="s">
        <v>745</v>
      </c>
      <c r="I183" s="214" t="s">
        <v>670</v>
      </c>
      <c r="J183" s="214">
        <v>50</v>
      </c>
      <c r="K183" s="255"/>
    </row>
    <row r="184" spans="2:11" ht="15" customHeight="1">
      <c r="B184" s="234"/>
      <c r="C184" s="214" t="s">
        <v>746</v>
      </c>
      <c r="D184" s="214"/>
      <c r="E184" s="214"/>
      <c r="F184" s="233" t="s">
        <v>674</v>
      </c>
      <c r="G184" s="214"/>
      <c r="H184" s="214" t="s">
        <v>747</v>
      </c>
      <c r="I184" s="214" t="s">
        <v>748</v>
      </c>
      <c r="J184" s="214"/>
      <c r="K184" s="255"/>
    </row>
    <row r="185" spans="2:11" ht="15" customHeight="1">
      <c r="B185" s="234"/>
      <c r="C185" s="214" t="s">
        <v>749</v>
      </c>
      <c r="D185" s="214"/>
      <c r="E185" s="214"/>
      <c r="F185" s="233" t="s">
        <v>674</v>
      </c>
      <c r="G185" s="214"/>
      <c r="H185" s="214" t="s">
        <v>750</v>
      </c>
      <c r="I185" s="214" t="s">
        <v>748</v>
      </c>
      <c r="J185" s="214"/>
      <c r="K185" s="255"/>
    </row>
    <row r="186" spans="2:11" ht="15" customHeight="1">
      <c r="B186" s="234"/>
      <c r="C186" s="214" t="s">
        <v>751</v>
      </c>
      <c r="D186" s="214"/>
      <c r="E186" s="214"/>
      <c r="F186" s="233" t="s">
        <v>674</v>
      </c>
      <c r="G186" s="214"/>
      <c r="H186" s="214" t="s">
        <v>752</v>
      </c>
      <c r="I186" s="214" t="s">
        <v>748</v>
      </c>
      <c r="J186" s="214"/>
      <c r="K186" s="255"/>
    </row>
    <row r="187" spans="2:11" ht="15" customHeight="1">
      <c r="B187" s="234"/>
      <c r="C187" s="267" t="s">
        <v>753</v>
      </c>
      <c r="D187" s="214"/>
      <c r="E187" s="214"/>
      <c r="F187" s="233" t="s">
        <v>674</v>
      </c>
      <c r="G187" s="214"/>
      <c r="H187" s="214" t="s">
        <v>754</v>
      </c>
      <c r="I187" s="214" t="s">
        <v>755</v>
      </c>
      <c r="J187" s="268" t="s">
        <v>756</v>
      </c>
      <c r="K187" s="255"/>
    </row>
    <row r="188" spans="2:11" ht="15" customHeight="1">
      <c r="B188" s="234"/>
      <c r="C188" s="219" t="s">
        <v>41</v>
      </c>
      <c r="D188" s="214"/>
      <c r="E188" s="214"/>
      <c r="F188" s="233" t="s">
        <v>668</v>
      </c>
      <c r="G188" s="214"/>
      <c r="H188" s="210" t="s">
        <v>757</v>
      </c>
      <c r="I188" s="214" t="s">
        <v>758</v>
      </c>
      <c r="J188" s="214"/>
      <c r="K188" s="255"/>
    </row>
    <row r="189" spans="2:11" ht="15" customHeight="1">
      <c r="B189" s="234"/>
      <c r="C189" s="219" t="s">
        <v>759</v>
      </c>
      <c r="D189" s="214"/>
      <c r="E189" s="214"/>
      <c r="F189" s="233" t="s">
        <v>668</v>
      </c>
      <c r="G189" s="214"/>
      <c r="H189" s="214" t="s">
        <v>760</v>
      </c>
      <c r="I189" s="214" t="s">
        <v>702</v>
      </c>
      <c r="J189" s="214"/>
      <c r="K189" s="255"/>
    </row>
    <row r="190" spans="2:11" ht="15" customHeight="1">
      <c r="B190" s="234"/>
      <c r="C190" s="219" t="s">
        <v>761</v>
      </c>
      <c r="D190" s="214"/>
      <c r="E190" s="214"/>
      <c r="F190" s="233" t="s">
        <v>668</v>
      </c>
      <c r="G190" s="214"/>
      <c r="H190" s="214" t="s">
        <v>762</v>
      </c>
      <c r="I190" s="214" t="s">
        <v>702</v>
      </c>
      <c r="J190" s="214"/>
      <c r="K190" s="255"/>
    </row>
    <row r="191" spans="2:11" ht="15" customHeight="1">
      <c r="B191" s="234"/>
      <c r="C191" s="219" t="s">
        <v>763</v>
      </c>
      <c r="D191" s="214"/>
      <c r="E191" s="214"/>
      <c r="F191" s="233" t="s">
        <v>674</v>
      </c>
      <c r="G191" s="214"/>
      <c r="H191" s="214" t="s">
        <v>764</v>
      </c>
      <c r="I191" s="214" t="s">
        <v>702</v>
      </c>
      <c r="J191" s="214"/>
      <c r="K191" s="255"/>
    </row>
    <row r="192" spans="2:11" ht="15" customHeight="1">
      <c r="B192" s="261"/>
      <c r="C192" s="269"/>
      <c r="D192" s="243"/>
      <c r="E192" s="243"/>
      <c r="F192" s="243"/>
      <c r="G192" s="243"/>
      <c r="H192" s="243"/>
      <c r="I192" s="243"/>
      <c r="J192" s="243"/>
      <c r="K192" s="262"/>
    </row>
    <row r="193" spans="2:11" ht="18.75" customHeight="1">
      <c r="B193" s="210"/>
      <c r="C193" s="214"/>
      <c r="D193" s="214"/>
      <c r="E193" s="214"/>
      <c r="F193" s="233"/>
      <c r="G193" s="214"/>
      <c r="H193" s="214"/>
      <c r="I193" s="214"/>
      <c r="J193" s="214"/>
      <c r="K193" s="210"/>
    </row>
    <row r="194" spans="2:11" ht="18.75" customHeight="1">
      <c r="B194" s="210"/>
      <c r="C194" s="214"/>
      <c r="D194" s="214"/>
      <c r="E194" s="214"/>
      <c r="F194" s="233"/>
      <c r="G194" s="214"/>
      <c r="H194" s="214"/>
      <c r="I194" s="214"/>
      <c r="J194" s="214"/>
      <c r="K194" s="210"/>
    </row>
    <row r="195" spans="2:11" ht="18.75" customHeight="1">
      <c r="B195" s="220"/>
      <c r="C195" s="220"/>
      <c r="D195" s="220"/>
      <c r="E195" s="220"/>
      <c r="F195" s="220"/>
      <c r="G195" s="220"/>
      <c r="H195" s="220"/>
      <c r="I195" s="220"/>
      <c r="J195" s="220"/>
      <c r="K195" s="220"/>
    </row>
    <row r="196" spans="2:11">
      <c r="B196" s="202"/>
      <c r="C196" s="203"/>
      <c r="D196" s="203"/>
      <c r="E196" s="203"/>
      <c r="F196" s="203"/>
      <c r="G196" s="203"/>
      <c r="H196" s="203"/>
      <c r="I196" s="203"/>
      <c r="J196" s="203"/>
      <c r="K196" s="204"/>
    </row>
    <row r="197" spans="2:11" ht="21">
      <c r="B197" s="205"/>
      <c r="C197" s="325" t="s">
        <v>765</v>
      </c>
      <c r="D197" s="325"/>
      <c r="E197" s="325"/>
      <c r="F197" s="325"/>
      <c r="G197" s="325"/>
      <c r="H197" s="325"/>
      <c r="I197" s="325"/>
      <c r="J197" s="325"/>
      <c r="K197" s="206"/>
    </row>
    <row r="198" spans="2:11" ht="25.5" customHeight="1">
      <c r="B198" s="205"/>
      <c r="C198" s="270" t="s">
        <v>766</v>
      </c>
      <c r="D198" s="270"/>
      <c r="E198" s="270"/>
      <c r="F198" s="270" t="s">
        <v>767</v>
      </c>
      <c r="G198" s="271"/>
      <c r="H198" s="331" t="s">
        <v>768</v>
      </c>
      <c r="I198" s="331"/>
      <c r="J198" s="331"/>
      <c r="K198" s="206"/>
    </row>
    <row r="199" spans="2:11" ht="5.25" customHeight="1">
      <c r="B199" s="234"/>
      <c r="C199" s="231"/>
      <c r="D199" s="231"/>
      <c r="E199" s="231"/>
      <c r="F199" s="231"/>
      <c r="G199" s="214"/>
      <c r="H199" s="231"/>
      <c r="I199" s="231"/>
      <c r="J199" s="231"/>
      <c r="K199" s="255"/>
    </row>
    <row r="200" spans="2:11" ht="15" customHeight="1">
      <c r="B200" s="234"/>
      <c r="C200" s="214" t="s">
        <v>758</v>
      </c>
      <c r="D200" s="214"/>
      <c r="E200" s="214"/>
      <c r="F200" s="233" t="s">
        <v>42</v>
      </c>
      <c r="G200" s="214"/>
      <c r="H200" s="327" t="s">
        <v>769</v>
      </c>
      <c r="I200" s="327"/>
      <c r="J200" s="327"/>
      <c r="K200" s="255"/>
    </row>
    <row r="201" spans="2:11" ht="15" customHeight="1">
      <c r="B201" s="234"/>
      <c r="C201" s="240"/>
      <c r="D201" s="214"/>
      <c r="E201" s="214"/>
      <c r="F201" s="233" t="s">
        <v>43</v>
      </c>
      <c r="G201" s="214"/>
      <c r="H201" s="327" t="s">
        <v>770</v>
      </c>
      <c r="I201" s="327"/>
      <c r="J201" s="327"/>
      <c r="K201" s="255"/>
    </row>
    <row r="202" spans="2:11" ht="15" customHeight="1">
      <c r="B202" s="234"/>
      <c r="C202" s="240"/>
      <c r="D202" s="214"/>
      <c r="E202" s="214"/>
      <c r="F202" s="233" t="s">
        <v>46</v>
      </c>
      <c r="G202" s="214"/>
      <c r="H202" s="327" t="s">
        <v>771</v>
      </c>
      <c r="I202" s="327"/>
      <c r="J202" s="327"/>
      <c r="K202" s="255"/>
    </row>
    <row r="203" spans="2:11" ht="15" customHeight="1">
      <c r="B203" s="234"/>
      <c r="C203" s="214"/>
      <c r="D203" s="214"/>
      <c r="E203" s="214"/>
      <c r="F203" s="233" t="s">
        <v>44</v>
      </c>
      <c r="G203" s="214"/>
      <c r="H203" s="327" t="s">
        <v>772</v>
      </c>
      <c r="I203" s="327"/>
      <c r="J203" s="327"/>
      <c r="K203" s="255"/>
    </row>
    <row r="204" spans="2:11" ht="15" customHeight="1">
      <c r="B204" s="234"/>
      <c r="C204" s="214"/>
      <c r="D204" s="214"/>
      <c r="E204" s="214"/>
      <c r="F204" s="233" t="s">
        <v>45</v>
      </c>
      <c r="G204" s="214"/>
      <c r="H204" s="327" t="s">
        <v>773</v>
      </c>
      <c r="I204" s="327"/>
      <c r="J204" s="327"/>
      <c r="K204" s="255"/>
    </row>
    <row r="205" spans="2:11" ht="15" customHeight="1">
      <c r="B205" s="234"/>
      <c r="C205" s="214"/>
      <c r="D205" s="214"/>
      <c r="E205" s="214"/>
      <c r="F205" s="233"/>
      <c r="G205" s="214"/>
      <c r="H205" s="214"/>
      <c r="I205" s="214"/>
      <c r="J205" s="214"/>
      <c r="K205" s="255"/>
    </row>
    <row r="206" spans="2:11" ht="15" customHeight="1">
      <c r="B206" s="234"/>
      <c r="C206" s="214" t="s">
        <v>714</v>
      </c>
      <c r="D206" s="214"/>
      <c r="E206" s="214"/>
      <c r="F206" s="233" t="s">
        <v>75</v>
      </c>
      <c r="G206" s="214"/>
      <c r="H206" s="327" t="s">
        <v>774</v>
      </c>
      <c r="I206" s="327"/>
      <c r="J206" s="327"/>
      <c r="K206" s="255"/>
    </row>
    <row r="207" spans="2:11" ht="15" customHeight="1">
      <c r="B207" s="234"/>
      <c r="C207" s="240"/>
      <c r="D207" s="214"/>
      <c r="E207" s="214"/>
      <c r="F207" s="233" t="s">
        <v>611</v>
      </c>
      <c r="G207" s="214"/>
      <c r="H207" s="327" t="s">
        <v>612</v>
      </c>
      <c r="I207" s="327"/>
      <c r="J207" s="327"/>
      <c r="K207" s="255"/>
    </row>
    <row r="208" spans="2:11" ht="15" customHeight="1">
      <c r="B208" s="234"/>
      <c r="C208" s="214"/>
      <c r="D208" s="214"/>
      <c r="E208" s="214"/>
      <c r="F208" s="233" t="s">
        <v>609</v>
      </c>
      <c r="G208" s="214"/>
      <c r="H208" s="327" t="s">
        <v>775</v>
      </c>
      <c r="I208" s="327"/>
      <c r="J208" s="327"/>
      <c r="K208" s="255"/>
    </row>
    <row r="209" spans="2:11" ht="15" customHeight="1">
      <c r="B209" s="272"/>
      <c r="C209" s="240"/>
      <c r="D209" s="240"/>
      <c r="E209" s="240"/>
      <c r="F209" s="233" t="s">
        <v>613</v>
      </c>
      <c r="G209" s="219"/>
      <c r="H209" s="326" t="s">
        <v>614</v>
      </c>
      <c r="I209" s="326"/>
      <c r="J209" s="326"/>
      <c r="K209" s="273"/>
    </row>
    <row r="210" spans="2:11" ht="15" customHeight="1">
      <c r="B210" s="272"/>
      <c r="C210" s="240"/>
      <c r="D210" s="240"/>
      <c r="E210" s="240"/>
      <c r="F210" s="233" t="s">
        <v>615</v>
      </c>
      <c r="G210" s="219"/>
      <c r="H210" s="326" t="s">
        <v>776</v>
      </c>
      <c r="I210" s="326"/>
      <c r="J210" s="326"/>
      <c r="K210" s="273"/>
    </row>
    <row r="211" spans="2:11" ht="15" customHeight="1">
      <c r="B211" s="272"/>
      <c r="C211" s="240"/>
      <c r="D211" s="240"/>
      <c r="E211" s="240"/>
      <c r="F211" s="274"/>
      <c r="G211" s="219"/>
      <c r="H211" s="275"/>
      <c r="I211" s="275"/>
      <c r="J211" s="275"/>
      <c r="K211" s="273"/>
    </row>
    <row r="212" spans="2:11" ht="15" customHeight="1">
      <c r="B212" s="272"/>
      <c r="C212" s="214" t="s">
        <v>738</v>
      </c>
      <c r="D212" s="240"/>
      <c r="E212" s="240"/>
      <c r="F212" s="233">
        <v>1</v>
      </c>
      <c r="G212" s="219"/>
      <c r="H212" s="326" t="s">
        <v>777</v>
      </c>
      <c r="I212" s="326"/>
      <c r="J212" s="326"/>
      <c r="K212" s="273"/>
    </row>
    <row r="213" spans="2:11" ht="15" customHeight="1">
      <c r="B213" s="272"/>
      <c r="C213" s="240"/>
      <c r="D213" s="240"/>
      <c r="E213" s="240"/>
      <c r="F213" s="233">
        <v>2</v>
      </c>
      <c r="G213" s="219"/>
      <c r="H213" s="326" t="s">
        <v>778</v>
      </c>
      <c r="I213" s="326"/>
      <c r="J213" s="326"/>
      <c r="K213" s="273"/>
    </row>
    <row r="214" spans="2:11" ht="15" customHeight="1">
      <c r="B214" s="272"/>
      <c r="C214" s="240"/>
      <c r="D214" s="240"/>
      <c r="E214" s="240"/>
      <c r="F214" s="233">
        <v>3</v>
      </c>
      <c r="G214" s="219"/>
      <c r="H214" s="326" t="s">
        <v>779</v>
      </c>
      <c r="I214" s="326"/>
      <c r="J214" s="326"/>
      <c r="K214" s="273"/>
    </row>
    <row r="215" spans="2:11" ht="15" customHeight="1">
      <c r="B215" s="272"/>
      <c r="C215" s="240"/>
      <c r="D215" s="240"/>
      <c r="E215" s="240"/>
      <c r="F215" s="233">
        <v>4</v>
      </c>
      <c r="G215" s="219"/>
      <c r="H215" s="326" t="s">
        <v>780</v>
      </c>
      <c r="I215" s="326"/>
      <c r="J215" s="326"/>
      <c r="K215" s="273"/>
    </row>
    <row r="216" spans="2:11" ht="12.75" customHeight="1">
      <c r="B216" s="276"/>
      <c r="C216" s="277"/>
      <c r="D216" s="277"/>
      <c r="E216" s="277"/>
      <c r="F216" s="277"/>
      <c r="G216" s="277"/>
      <c r="H216" s="277"/>
      <c r="I216" s="277"/>
      <c r="J216" s="277"/>
      <c r="K216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1 - Oprava zdroje tepla</vt:lpstr>
      <vt:lpstr>2 - Zdravotechnické insta...</vt:lpstr>
      <vt:lpstr>3 - Elektroinstalace</vt:lpstr>
      <vt:lpstr>Pokyny pro vyplnění</vt:lpstr>
      <vt:lpstr>'1 - Oprava zdroje tepla'!Názvy_tisku</vt:lpstr>
      <vt:lpstr>'2 - Zdravotechnické insta...'!Názvy_tisku</vt:lpstr>
      <vt:lpstr>'3 - Elektroinstalace'!Názvy_tisku</vt:lpstr>
      <vt:lpstr>'Rekapitulace stavby'!Názvy_tisku</vt:lpstr>
      <vt:lpstr>'1 - Oprava zdroje tepla'!Oblast_tisku</vt:lpstr>
      <vt:lpstr>'2 - Zdravotechnické insta...'!Oblast_tisku</vt:lpstr>
      <vt:lpstr>'3 -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ZAVODNIK_PC\priprava</dc:creator>
  <cp:lastModifiedBy>Sehnal Pavel, Ing.</cp:lastModifiedBy>
  <dcterms:created xsi:type="dcterms:W3CDTF">2018-05-03T13:03:00Z</dcterms:created>
  <dcterms:modified xsi:type="dcterms:W3CDTF">2018-05-18T06:31:33Z</dcterms:modified>
</cp:coreProperties>
</file>