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lubica.fodorova\Documents\VO\Detské ihrisko Považská\Výkaz - výmer -rozdelený\"/>
    </mc:Choice>
  </mc:AlternateContent>
  <xr:revisionPtr revIDLastSave="0" documentId="13_ncr:1_{71E8FFC1-5184-4899-A048-2D0F2FDC3C76}" xr6:coauthVersionLast="47" xr6:coauthVersionMax="47" xr10:uidLastSave="{00000000-0000-0000-0000-000000000000}"/>
  <bookViews>
    <workbookView xWindow="3675" yWindow="3675" windowWidth="21600" windowHeight="11265" activeTab="1" xr2:uid="{00000000-000D-0000-FFFF-FFFF00000000}"/>
  </bookViews>
  <sheets>
    <sheet name="Rekapitulácia stavby" sheetId="1" r:id="rId1"/>
    <sheet name="02.05 - Herné prvky a mob..." sheetId="2" r:id="rId2"/>
  </sheets>
  <definedNames>
    <definedName name="_xlnm._FilterDatabase" localSheetId="1" hidden="1">'02.05 - Herné prvky a mob...'!$C$117:$L$174</definedName>
    <definedName name="_xlnm.Print_Titles" localSheetId="1">'02.05 - Herné prvky a mob...'!$117:$117</definedName>
    <definedName name="_xlnm.Print_Titles" localSheetId="0">'Rekapitulácia stavby'!$92:$92</definedName>
    <definedName name="_xlnm.Print_Area" localSheetId="1">'02.05 - Herné prvky a mob...'!$C$4:$K$76,'02.05 - Herné prvky a mob...'!$C$82:$K$99,'02.05 - Herné prvky a mob...'!$C$105:$K$174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/>
  <c r="K37" i="2"/>
  <c r="AZ95" i="1"/>
  <c r="BI173" i="2"/>
  <c r="BH173" i="2"/>
  <c r="BG173" i="2"/>
  <c r="BE173" i="2"/>
  <c r="X173" i="2"/>
  <c r="V173" i="2"/>
  <c r="T173" i="2"/>
  <c r="P173" i="2"/>
  <c r="BK173" i="2" s="1"/>
  <c r="BI171" i="2"/>
  <c r="BH171" i="2"/>
  <c r="BG171" i="2"/>
  <c r="BE171" i="2"/>
  <c r="X171" i="2"/>
  <c r="V171" i="2"/>
  <c r="T171" i="2"/>
  <c r="P171" i="2"/>
  <c r="BK171" i="2" s="1"/>
  <c r="BI168" i="2"/>
  <c r="BH168" i="2"/>
  <c r="BG168" i="2"/>
  <c r="BE168" i="2"/>
  <c r="X168" i="2"/>
  <c r="V168" i="2"/>
  <c r="T168" i="2"/>
  <c r="P168" i="2"/>
  <c r="BI166" i="2"/>
  <c r="BH166" i="2"/>
  <c r="BG166" i="2"/>
  <c r="BE166" i="2"/>
  <c r="X166" i="2"/>
  <c r="V166" i="2"/>
  <c r="T166" i="2"/>
  <c r="P166" i="2"/>
  <c r="BI164" i="2"/>
  <c r="BH164" i="2"/>
  <c r="BG164" i="2"/>
  <c r="BE164" i="2"/>
  <c r="X164" i="2"/>
  <c r="V164" i="2"/>
  <c r="T164" i="2"/>
  <c r="P164" i="2"/>
  <c r="BK164" i="2" s="1"/>
  <c r="BI162" i="2"/>
  <c r="BH162" i="2"/>
  <c r="BG162" i="2"/>
  <c r="BE162" i="2"/>
  <c r="X162" i="2"/>
  <c r="V162" i="2"/>
  <c r="T162" i="2"/>
  <c r="P162" i="2"/>
  <c r="BK162" i="2" s="1"/>
  <c r="BI160" i="2"/>
  <c r="BH160" i="2"/>
  <c r="BG160" i="2"/>
  <c r="BE160" i="2"/>
  <c r="X160" i="2"/>
  <c r="V160" i="2"/>
  <c r="T160" i="2"/>
  <c r="P160" i="2"/>
  <c r="BK160" i="2" s="1"/>
  <c r="BI158" i="2"/>
  <c r="BH158" i="2"/>
  <c r="BG158" i="2"/>
  <c r="BE158" i="2"/>
  <c r="X158" i="2"/>
  <c r="V158" i="2"/>
  <c r="T158" i="2"/>
  <c r="P158" i="2"/>
  <c r="BI156" i="2"/>
  <c r="BH156" i="2"/>
  <c r="BG156" i="2"/>
  <c r="BE156" i="2"/>
  <c r="X156" i="2"/>
  <c r="V156" i="2"/>
  <c r="T156" i="2"/>
  <c r="P156" i="2"/>
  <c r="BK156" i="2" s="1"/>
  <c r="BI154" i="2"/>
  <c r="BH154" i="2"/>
  <c r="BG154" i="2"/>
  <c r="BE154" i="2"/>
  <c r="X154" i="2"/>
  <c r="V154" i="2"/>
  <c r="T154" i="2"/>
  <c r="P154" i="2"/>
  <c r="BK154" i="2" s="1"/>
  <c r="BI152" i="2"/>
  <c r="BH152" i="2"/>
  <c r="BG152" i="2"/>
  <c r="BE152" i="2"/>
  <c r="X152" i="2"/>
  <c r="V152" i="2"/>
  <c r="T152" i="2"/>
  <c r="P152" i="2"/>
  <c r="BK152" i="2" s="1"/>
  <c r="BI150" i="2"/>
  <c r="BH150" i="2"/>
  <c r="BG150" i="2"/>
  <c r="BE150" i="2"/>
  <c r="X150" i="2"/>
  <c r="V150" i="2"/>
  <c r="T150" i="2"/>
  <c r="P150" i="2"/>
  <c r="BK150" i="2" s="1"/>
  <c r="BI148" i="2"/>
  <c r="BH148" i="2"/>
  <c r="BG148" i="2"/>
  <c r="BE148" i="2"/>
  <c r="X148" i="2"/>
  <c r="V148" i="2"/>
  <c r="T148" i="2"/>
  <c r="P148" i="2"/>
  <c r="BI146" i="2"/>
  <c r="BH146" i="2"/>
  <c r="BG146" i="2"/>
  <c r="BE146" i="2"/>
  <c r="X146" i="2"/>
  <c r="V146" i="2"/>
  <c r="T146" i="2"/>
  <c r="P146" i="2"/>
  <c r="BI144" i="2"/>
  <c r="BH144" i="2"/>
  <c r="BG144" i="2"/>
  <c r="BE144" i="2"/>
  <c r="X144" i="2"/>
  <c r="V144" i="2"/>
  <c r="T144" i="2"/>
  <c r="P144" i="2"/>
  <c r="BK144" i="2" s="1"/>
  <c r="BI142" i="2"/>
  <c r="BH142" i="2"/>
  <c r="BG142" i="2"/>
  <c r="BE142" i="2"/>
  <c r="X142" i="2"/>
  <c r="V142" i="2"/>
  <c r="T142" i="2"/>
  <c r="P142" i="2"/>
  <c r="BI140" i="2"/>
  <c r="BH140" i="2"/>
  <c r="BG140" i="2"/>
  <c r="BE140" i="2"/>
  <c r="X140" i="2"/>
  <c r="V140" i="2"/>
  <c r="T140" i="2"/>
  <c r="P140" i="2"/>
  <c r="K140" i="2" s="1"/>
  <c r="BF140" i="2" s="1"/>
  <c r="BI138" i="2"/>
  <c r="BH138" i="2"/>
  <c r="BG138" i="2"/>
  <c r="BE138" i="2"/>
  <c r="X138" i="2"/>
  <c r="V138" i="2"/>
  <c r="T138" i="2"/>
  <c r="P138" i="2"/>
  <c r="BK138" i="2" s="1"/>
  <c r="BI136" i="2"/>
  <c r="BH136" i="2"/>
  <c r="BG136" i="2"/>
  <c r="BE136" i="2"/>
  <c r="X136" i="2"/>
  <c r="V136" i="2"/>
  <c r="T136" i="2"/>
  <c r="P136" i="2"/>
  <c r="BK136" i="2" s="1"/>
  <c r="BI134" i="2"/>
  <c r="BH134" i="2"/>
  <c r="BG134" i="2"/>
  <c r="BE134" i="2"/>
  <c r="X134" i="2"/>
  <c r="V134" i="2"/>
  <c r="T134" i="2"/>
  <c r="P134" i="2"/>
  <c r="BI132" i="2"/>
  <c r="BH132" i="2"/>
  <c r="BG132" i="2"/>
  <c r="BE132" i="2"/>
  <c r="X132" i="2"/>
  <c r="V132" i="2"/>
  <c r="T132" i="2"/>
  <c r="P132" i="2"/>
  <c r="K132" i="2" s="1"/>
  <c r="BF132" i="2" s="1"/>
  <c r="BI130" i="2"/>
  <c r="BH130" i="2"/>
  <c r="BG130" i="2"/>
  <c r="BE130" i="2"/>
  <c r="X130" i="2"/>
  <c r="V130" i="2"/>
  <c r="T130" i="2"/>
  <c r="P130" i="2"/>
  <c r="BI128" i="2"/>
  <c r="BH128" i="2"/>
  <c r="BG128" i="2"/>
  <c r="BE128" i="2"/>
  <c r="X128" i="2"/>
  <c r="V128" i="2"/>
  <c r="T128" i="2"/>
  <c r="P128" i="2"/>
  <c r="BI126" i="2"/>
  <c r="BH126" i="2"/>
  <c r="BG126" i="2"/>
  <c r="BE126" i="2"/>
  <c r="X126" i="2"/>
  <c r="V126" i="2"/>
  <c r="T126" i="2"/>
  <c r="P126" i="2"/>
  <c r="BI124" i="2"/>
  <c r="BH124" i="2"/>
  <c r="BG124" i="2"/>
  <c r="BE124" i="2"/>
  <c r="X124" i="2"/>
  <c r="V124" i="2"/>
  <c r="T124" i="2"/>
  <c r="P124" i="2"/>
  <c r="BI122" i="2"/>
  <c r="BH122" i="2"/>
  <c r="BG122" i="2"/>
  <c r="BE122" i="2"/>
  <c r="X122" i="2"/>
  <c r="V122" i="2"/>
  <c r="T122" i="2"/>
  <c r="P122" i="2"/>
  <c r="BK122" i="2" s="1"/>
  <c r="BI120" i="2"/>
  <c r="BH120" i="2"/>
  <c r="BG120" i="2"/>
  <c r="BE120" i="2"/>
  <c r="X120" i="2"/>
  <c r="V120" i="2"/>
  <c r="T120" i="2"/>
  <c r="P120" i="2"/>
  <c r="F112" i="2"/>
  <c r="E110" i="2"/>
  <c r="F89" i="2"/>
  <c r="E87" i="2"/>
  <c r="J24" i="2"/>
  <c r="E24" i="2"/>
  <c r="J92" i="2"/>
  <c r="J23" i="2"/>
  <c r="J21" i="2"/>
  <c r="E21" i="2"/>
  <c r="J114" i="2"/>
  <c r="J20" i="2"/>
  <c r="J18" i="2"/>
  <c r="E18" i="2"/>
  <c r="F92" i="2"/>
  <c r="J17" i="2"/>
  <c r="J15" i="2"/>
  <c r="E15" i="2"/>
  <c r="F114" i="2"/>
  <c r="J14" i="2"/>
  <c r="J12" i="2"/>
  <c r="J89" i="2" s="1"/>
  <c r="E7" i="2"/>
  <c r="E108" i="2"/>
  <c r="L90" i="1"/>
  <c r="AM90" i="1"/>
  <c r="AM89" i="1"/>
  <c r="L89" i="1"/>
  <c r="AM87" i="1"/>
  <c r="L87" i="1"/>
  <c r="L85" i="1"/>
  <c r="L84" i="1"/>
  <c r="R171" i="2"/>
  <c r="R166" i="2"/>
  <c r="R162" i="2"/>
  <c r="R156" i="2"/>
  <c r="Q152" i="2"/>
  <c r="Q148" i="2"/>
  <c r="Q144" i="2"/>
  <c r="R138" i="2"/>
  <c r="R130" i="2"/>
  <c r="Q140" i="2"/>
  <c r="R132" i="2"/>
  <c r="Q130" i="2"/>
  <c r="R152" i="2"/>
  <c r="K142" i="2"/>
  <c r="BF142" i="2"/>
  <c r="K130" i="2"/>
  <c r="BF130" i="2"/>
  <c r="BK126" i="2"/>
  <c r="Q171" i="2"/>
  <c r="Q166" i="2"/>
  <c r="Q162" i="2"/>
  <c r="R158" i="2"/>
  <c r="Q154" i="2"/>
  <c r="R148" i="2"/>
  <c r="R144" i="2"/>
  <c r="R140" i="2"/>
  <c r="Q126" i="2"/>
  <c r="Q120" i="2"/>
  <c r="Q134" i="2"/>
  <c r="R134" i="2"/>
  <c r="AU94" i="1"/>
  <c r="K124" i="2"/>
  <c r="BF124" i="2"/>
  <c r="BK158" i="2"/>
  <c r="BK146" i="2"/>
  <c r="R173" i="2"/>
  <c r="R168" i="2"/>
  <c r="Q164" i="2"/>
  <c r="Q160" i="2"/>
  <c r="Q156" i="2"/>
  <c r="R150" i="2"/>
  <c r="R146" i="2"/>
  <c r="R142" i="2"/>
  <c r="Q132" i="2"/>
  <c r="Q122" i="2"/>
  <c r="R136" i="2"/>
  <c r="R120" i="2"/>
  <c r="Q128" i="2"/>
  <c r="R124" i="2"/>
  <c r="BK166" i="2"/>
  <c r="K128" i="2"/>
  <c r="BF128" i="2"/>
  <c r="Q173" i="2"/>
  <c r="Q168" i="2"/>
  <c r="R164" i="2"/>
  <c r="R160" i="2"/>
  <c r="Q158" i="2"/>
  <c r="R154" i="2"/>
  <c r="Q150" i="2"/>
  <c r="Q146" i="2"/>
  <c r="Q142" i="2"/>
  <c r="Q136" i="2"/>
  <c r="Q124" i="2"/>
  <c r="Q138" i="2"/>
  <c r="R128" i="2"/>
  <c r="R126" i="2"/>
  <c r="R122" i="2"/>
  <c r="BK168" i="2"/>
  <c r="BK148" i="2"/>
  <c r="BK134" i="2"/>
  <c r="BK120" i="2"/>
  <c r="X119" i="2" l="1"/>
  <c r="BK170" i="2"/>
  <c r="K170" i="2" s="1"/>
  <c r="K98" i="2" s="1"/>
  <c r="V170" i="2"/>
  <c r="T119" i="2"/>
  <c r="T118" i="2"/>
  <c r="AW95" i="1"/>
  <c r="AW94" i="1" s="1"/>
  <c r="V119" i="2"/>
  <c r="V118" i="2" s="1"/>
  <c r="T170" i="2"/>
  <c r="X170" i="2"/>
  <c r="Q119" i="2"/>
  <c r="I97" i="2"/>
  <c r="Q170" i="2"/>
  <c r="I98" i="2"/>
  <c r="R119" i="2"/>
  <c r="R118" i="2" s="1"/>
  <c r="J96" i="2" s="1"/>
  <c r="K31" i="2" s="1"/>
  <c r="AT95" i="1" s="1"/>
  <c r="AT94" i="1" s="1"/>
  <c r="R170" i="2"/>
  <c r="J98" i="2"/>
  <c r="E85" i="2"/>
  <c r="F91" i="2"/>
  <c r="J112" i="2"/>
  <c r="J115" i="2"/>
  <c r="J91" i="2"/>
  <c r="F115" i="2"/>
  <c r="K160" i="2"/>
  <c r="BF160" i="2"/>
  <c r="F39" i="2"/>
  <c r="BF95" i="1" s="1"/>
  <c r="BF94" i="1" s="1"/>
  <c r="W33" i="1" s="1"/>
  <c r="K173" i="2"/>
  <c r="BF173" i="2" s="1"/>
  <c r="BK124" i="2"/>
  <c r="BK130" i="2"/>
  <c r="BK128" i="2"/>
  <c r="K138" i="2"/>
  <c r="BF138" i="2"/>
  <c r="K146" i="2"/>
  <c r="BF146" i="2" s="1"/>
  <c r="K168" i="2"/>
  <c r="BF168" i="2"/>
  <c r="K35" i="2"/>
  <c r="AX95" i="1" s="1"/>
  <c r="K152" i="2"/>
  <c r="BF152" i="2"/>
  <c r="K171" i="2"/>
  <c r="BF171" i="2"/>
  <c r="BK140" i="2"/>
  <c r="K150" i="2"/>
  <c r="BF150" i="2" s="1"/>
  <c r="K162" i="2"/>
  <c r="BF162" i="2"/>
  <c r="F38" i="2"/>
  <c r="BE95" i="1" s="1"/>
  <c r="BE94" i="1" s="1"/>
  <c r="BA94" i="1" s="1"/>
  <c r="K126" i="2"/>
  <c r="BF126" i="2" s="1"/>
  <c r="BK142" i="2"/>
  <c r="K154" i="2"/>
  <c r="BF154" i="2"/>
  <c r="K120" i="2"/>
  <c r="BF120" i="2"/>
  <c r="K136" i="2"/>
  <c r="BF136" i="2"/>
  <c r="K148" i="2"/>
  <c r="BF148" i="2" s="1"/>
  <c r="K158" i="2"/>
  <c r="BF158" i="2"/>
  <c r="F37" i="2"/>
  <c r="BD95" i="1" s="1"/>
  <c r="BD94" i="1" s="1"/>
  <c r="AZ94" i="1" s="1"/>
  <c r="F35" i="2"/>
  <c r="BB95" i="1" s="1"/>
  <c r="BB94" i="1" s="1"/>
  <c r="W29" i="1" s="1"/>
  <c r="BK132" i="2"/>
  <c r="K134" i="2"/>
  <c r="BF134" i="2"/>
  <c r="K164" i="2"/>
  <c r="BF164" i="2" s="1"/>
  <c r="K122" i="2"/>
  <c r="BF122" i="2"/>
  <c r="K144" i="2"/>
  <c r="BF144" i="2"/>
  <c r="K156" i="2"/>
  <c r="BF156" i="2"/>
  <c r="K166" i="2"/>
  <c r="BF166" i="2" s="1"/>
  <c r="X118" i="2" l="1"/>
  <c r="J97" i="2"/>
  <c r="Q118" i="2"/>
  <c r="I96" i="2"/>
  <c r="K30" i="2" s="1"/>
  <c r="AS95" i="1" s="1"/>
  <c r="AS94" i="1" s="1"/>
  <c r="BK119" i="2"/>
  <c r="BK118" i="2" s="1"/>
  <c r="K118" i="2" s="1"/>
  <c r="K32" i="2" s="1"/>
  <c r="AG95" i="1" s="1"/>
  <c r="F36" i="2"/>
  <c r="BC95" i="1" s="1"/>
  <c r="BC94" i="1" s="1"/>
  <c r="AY94" i="1" s="1"/>
  <c r="AK30" i="1" s="1"/>
  <c r="W31" i="1"/>
  <c r="W32" i="1"/>
  <c r="AX94" i="1"/>
  <c r="AK29" i="1"/>
  <c r="K36" i="2"/>
  <c r="AY95" i="1" s="1"/>
  <c r="AV95" i="1" s="1"/>
  <c r="AN95" i="1" l="1"/>
  <c r="AG94" i="1"/>
  <c r="AK26" i="1" s="1"/>
  <c r="K96" i="2"/>
  <c r="K119" i="2"/>
  <c r="K97" i="2" s="1"/>
  <c r="AK35" i="1"/>
  <c r="K41" i="2"/>
  <c r="W30" i="1"/>
  <c r="AV94" i="1"/>
  <c r="AN94" i="1" l="1"/>
</calcChain>
</file>

<file path=xl/sharedStrings.xml><?xml version="1.0" encoding="utf-8"?>
<sst xmlns="http://schemas.openxmlformats.org/spreadsheetml/2006/main" count="748" uniqueCount="237">
  <si>
    <t>Export Komplet</t>
  </si>
  <si>
    <t/>
  </si>
  <si>
    <t>2.0</t>
  </si>
  <si>
    <t>ZAMOK</t>
  </si>
  <si>
    <t>False</t>
  </si>
  <si>
    <t>True</t>
  </si>
  <si>
    <t>{eb8618ff-9388-4d51-8bb3-228322d53656}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</si>
  <si>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</si>
  <si>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</si>
  <si>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</si>
  <si>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</si>
  <si>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</si>
  <si>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</si>
  <si>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</si>
  <si>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02-2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</si>
  <si>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</si>
  <si>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</si>
  <si>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Detské ihrisko Považská ulica 2022 - herné prvky a prvky drobnej architektúry</t>
  </si>
  <si>
    <t>JKSO:</t>
  </si>
  <si>
    <t>KS:</t>
  </si>
  <si>
    <t>Miesto:</t>
  </si>
  <si>
    <t>Považská ulica</t>
  </si>
  <si>
    <t>Dátum:</t>
  </si>
  <si>
    <t>Objednávateľ:</t>
  </si>
  <si>
    <t>IČO:</t>
  </si>
  <si>
    <t>Mesto Trenčín</t>
  </si>
  <si>
    <t>IČ DPH:</t>
  </si>
  <si>
    <t>Zhotoviteľ:</t>
  </si>
  <si>
    <t>Vyplň údaj</t>
  </si>
  <si>
    <t>Projektant:</t>
  </si>
  <si>
    <t xml:space="preserve"> </t>
  </si>
  <si>
    <t>Spracovateľ:</t>
  </si>
  <si>
    <t>Ing.arch. Michal Vojtek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</si>
  <si>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</si>
  <si>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</si>
  <si>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</si>
  <si>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</si>
  <si>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</si>
  <si>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</si>
  <si>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</si>
  <si>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</si>
  <si>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</si>
  <si>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</si>
  <si>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</si>
  <si>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</si>
  <si>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</si>
  <si>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</si>
  <si>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</si>
  <si>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</si>
  <si>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</si>
  <si>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</si>
  <si>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</si>
  <si>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</si>
  <si>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</si>
  <si>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</si>
  <si>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</si>
  <si>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</si>
  <si>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</si>
  <si>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</si>
  <si>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</si>
  <si>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</si>
  <si>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</si>
  <si>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</si>
  <si>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</si>
  <si>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</si>
  <si>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</si>
  <si>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</si>
  <si>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</si>
  <si>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</si>
  <si>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</si>
  <si>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</si>
  <si>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</si>
  <si>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</si>
  <si>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</si>
  <si>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</si>
  <si>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</si>
  <si>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</si>
  <si>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</si>
  <si>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</si>
  <si>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</si>
  <si>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</si>
  <si>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02.05</t>
  </si>
  <si>
    <t>Herné prvky a mobiliár</t>
  </si>
  <si>
    <t>STA</t>
  </si>
  <si>
    <t>1</t>
  </si>
  <si>
    <t>{abeee42b-64c1-4515-b0b2-92b066d7735f}</t>
  </si>
  <si>
    <t>KRYCÍ LIST ROZPOČTU</t>
  </si>
  <si>
    <t>Objekt:</t>
  </si>
  <si>
    <t>02.05 - Herné prvky a mobiliár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</si>
  <si>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</si>
  <si>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</si>
  <si>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</si>
  <si>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</si>
  <si>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</si>
  <si>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</si>
  <si>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</si>
  <si>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</si>
  <si>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</si>
  <si>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OST - Ostatné</t>
  </si>
  <si>
    <t>VRN - Vedľajšie rozpočtové náklady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</si>
  <si>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</si>
  <si>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</si>
  <si>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</si>
  <si>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</si>
  <si>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</si>
  <si>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</si>
  <si>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</si>
  <si>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</si>
  <si>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</si>
  <si>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</si>
  <si>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</si>
  <si>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</si>
  <si>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</si>
  <si>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</si>
  <si>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</si>
  <si>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</si>
  <si>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OST</t>
  </si>
  <si>
    <t>Ostatné</t>
  </si>
  <si>
    <t>4</t>
  </si>
  <si>
    <t>ROZPOCET</t>
  </si>
  <si>
    <t>M</t>
  </si>
  <si>
    <t>sub1.1</t>
  </si>
  <si>
    <t>Parková lavička zvýšená, bez operadla, d. 2,5m, oc. konštr., pozinkovaná s prášk. vypaľovaným lakom, drevené lamely z trop. dreviny bez povrch. úpravy, ref. výr. Playcite Landscape compact LPC120-AE-t, D+M, vrát. základov</t>
  </si>
  <si>
    <t>ks</t>
  </si>
  <si>
    <t>8</t>
  </si>
  <si>
    <t>2</t>
  </si>
  <si>
    <t>496434382</t>
  </si>
  <si>
    <t>PP</t>
  </si>
  <si>
    <t>sub2.1</t>
  </si>
  <si>
    <t>Parková lavička zvýšená, bez operadla, d. 2,2m, oc. konštr., pozinkovaná s prášk. vypaľovaným lakom, drevené lamely z trop. dreviny bez povrch. úpravy, ref. výr. Playcite Landscape compact LPC120-t, D+M, vrát. základov</t>
  </si>
  <si>
    <t>-1671430139</t>
  </si>
  <si>
    <t>3</t>
  </si>
  <si>
    <t>sub3.1</t>
  </si>
  <si>
    <t>Parková lavička zvýšená, bez operadla, d. 0,49m, oc. konštr., pozinkovaná s prášk. vypaľovaným lakom, drevené lamely z trop. dreviny bez povrch. úpravy, ref. výr. Playcite Landscape compact LPC122-t, D+M, vrát. základov</t>
  </si>
  <si>
    <t>301433479</t>
  </si>
  <si>
    <t>sub4.1</t>
  </si>
  <si>
    <t>Stôl, oc. konštr., pozinkovaná s prášk. vypľovaným lakom, doska kruhová HPL, nerez prvky, ref. výrobok Playcite Bistrot LBS935, D+M vrát. základov</t>
  </si>
  <si>
    <t>-490038657</t>
  </si>
  <si>
    <t>5</t>
  </si>
  <si>
    <t>sub5.1</t>
  </si>
  <si>
    <t>Odpadkový kôš 45l, krhový, oceľová noha, opláštenie drev. lamelami z trop. dreviny bez povrch. úpravy, ref. výrobok Playcite Nanuk NNK110t, D+M vrát. základov</t>
  </si>
  <si>
    <t>1318212379</t>
  </si>
  <si>
    <t>6</t>
  </si>
  <si>
    <t>sub6.1</t>
  </si>
  <si>
    <t>Stojan na bicykle, oc. konštrukcia pozinkovaná s prášk. vypaľovaným lakom, gumová ochrana rámu bicykla, ref.výrobok Playcite EDGE-TYRE STE510, D+M vrát. základov</t>
  </si>
  <si>
    <t>1978496031</t>
  </si>
  <si>
    <t>7</t>
  </si>
  <si>
    <t>sub7.1</t>
  </si>
  <si>
    <t>Picia fontána, ref. výrobok Santa Y cole Atlantida, D+M vrát základov</t>
  </si>
  <si>
    <t>686077018</t>
  </si>
  <si>
    <t>sub8</t>
  </si>
  <si>
    <t>Pružinová hojdačka "morský koník", vek. skupina od 2r, rozmery 0,95 x 0,6 x 0,85m, potrebná plocha 3,35x2,3m, povrch tlm.náraz min. 6,6m2, výška pádu max. 0,6m, ref. výrobok Lappset Solitaires Sea Horse 010511, D+M vrát. základov</t>
  </si>
  <si>
    <t>1076047567</t>
  </si>
  <si>
    <t>9</t>
  </si>
  <si>
    <t>sub9</t>
  </si>
  <si>
    <t>Pružinová hojdačka "veľryba", vek. skupina od 2r, rozmery 0,80 x 0,6 x 0,80m, potrebná plocha 3,2x2,3m, povrch tlm.náraz min. 6,4m2, výška pádu max. 0,6m, ref. výrobok Lappset Solitaires Whale 010505, D+M vrát. základov</t>
  </si>
  <si>
    <t>836064663</t>
  </si>
  <si>
    <t>10</t>
  </si>
  <si>
    <t>sub10</t>
  </si>
  <si>
    <t>Prevažovacia húpačka s 2 sedákmi, s pneumatikami, vek. 3-14r, rozm. 4,0x0,4x0,9m, potr. plocha 6,0x2,4m, tlm. plocha min. 13m2, mx. výška pádu 0,95m, ref. výr. Playcite Rob Roy EDRYD, D+M vrát. základov</t>
  </si>
  <si>
    <t>268456790</t>
  </si>
  <si>
    <t>11</t>
  </si>
  <si>
    <t>sub11</t>
  </si>
  <si>
    <t>Nerezové načúvadlá s podzemným zvukovodom, vek. 2-14r, rozm. 8,0 x 0,4 x 0,9m, potr. plocha 8,0 x 0,4m, max. výška pádu do 0,6m, ref. výrobok Playcite Pipe Age Whispering PA-0500-00, D+M vrát. základov</t>
  </si>
  <si>
    <t>4095856</t>
  </si>
  <si>
    <t>12</t>
  </si>
  <si>
    <t>sub12</t>
  </si>
  <si>
    <t>Zostava - dve veže so šmýkačkou, výlezy, most, vek 3-14r, rozm. 5,5 x 2,8 x 3,0m, potr. plocha 8,0 x 6,2m, povrch tlm. pád 35m2, max. výška pádu 0,95m, ref. výrobok Playcite Rob Roy Natura TOVDUR 4 RR-0343-00, D+M vrát. základov</t>
  </si>
  <si>
    <t>-1593196530</t>
  </si>
  <si>
    <t>13</t>
  </si>
  <si>
    <t>sub13</t>
  </si>
  <si>
    <t>Dom s piesk. hrami. Bariéra, pieskovňa - otoč. rameno s kladkou a vedrom,  vymieň. rúra, záves. sito s mlyn. a prac. nerez. doskou, podl. vo výške 0,95 a 0,2 m, sieť. výlez šikmý, rozm. 2,2 x 1,9 x 3,2m, ref. v. Playcité RR-0301-00, D+M vr. základov</t>
  </si>
  <si>
    <t>-1613456380</t>
  </si>
  <si>
    <t>14</t>
  </si>
  <si>
    <t>sub14</t>
  </si>
  <si>
    <t>Reťaz. húpačka s 2 sedátkami, vek. 3-14r, rozm. 1,8x3,1x2,7m, plocha 8,1x3,1m, povrch tlm. náraz min. 27,5m2, max. v. pádu 1,5m, ref. výr. Playcite Rob Roy EWAN RR-0059-00, D+M vrát. základov</t>
  </si>
  <si>
    <t>-1227826426</t>
  </si>
  <si>
    <t>15</t>
  </si>
  <si>
    <t>sub15</t>
  </si>
  <si>
    <t>2 veže s výlezmi, šmýkačkou, spojené sieťou a rebrinami, vek 3-14r, rozm. 3,9x5,6x3,5m, potr. plocha 7,5x9,2m, povrch. tlm. náraz min. 43m2, max. v. pádu 2,3m, ref. výr. Playcite Rob Roy Natura TOVDUR3 RR-0342-00, D+M vr. základov</t>
  </si>
  <si>
    <t>1603918896</t>
  </si>
  <si>
    <t>16</t>
  </si>
  <si>
    <t>sub16</t>
  </si>
  <si>
    <t>Balančná doska na dvoch pružinách. Veková skupina 3 - 14 rokov. Rozmery: 1,2 m x 0,7 m x 0,5 m. Potrebná plocha: 4,2 m x 3,7 m. Povrch tlmiaci náraz: 13 m2. Max. výška pádu do 0,6 m, ref.výr. Playcite Rob Roy Natura PLAT1 RR-0380-00, D+M vrát. základov</t>
  </si>
  <si>
    <t>1051460322</t>
  </si>
  <si>
    <t>17</t>
  </si>
  <si>
    <t>sub17</t>
  </si>
  <si>
    <t>Preliez. so sieťami, rebríkom, hrazdou a šplh. tyčou. Vek. skupina 3 - 14 rokov. Rozm: 2,5 m x 1,8 m x 2,7 m. Potrebná plocha: 6,4 m x 5,7 m. Povrch tlmiaci náraz: 29 m2. Max. výška pádu: 2,3 m, ref. výr. Playcite Rob Roy Natura RAMPAL 5, D+M vrát. zákl.</t>
  </si>
  <si>
    <t>1786395934</t>
  </si>
  <si>
    <t>18</t>
  </si>
  <si>
    <t>sub18</t>
  </si>
  <si>
    <t>Lanová dráha 15m. Veková skupina 3 - 14 rokov. Rozmery: 17,6 m x 4,2 m x 3,3 m. Potrebná plocha: 19,7 m x 4,2 m. Povrch tlmiaci náraz: 72 m2. Max. výška pádu: 0,95 m, ref. výr. Playcite Rob Roy Natura FERYL 1, D+M vr. základov</t>
  </si>
  <si>
    <t>-169474667</t>
  </si>
  <si>
    <t>19</t>
  </si>
  <si>
    <t>sub19</t>
  </si>
  <si>
    <t>Kresliaca tabuľa. Veková skupina: 3 - 6 rokov, rozmery: 1,6 x 0,2 x 1,5 m, potrebná plocha: 4,6 x 3,0 m, povrch tlmiaci náraz: 12,3 m2, max. výška pádu: do 0,6 m, ref. výr. Playcite Minio MITA MI-0236-00, D+M vr. základov</t>
  </si>
  <si>
    <t>-571966166</t>
  </si>
  <si>
    <t>sub20</t>
  </si>
  <si>
    <t>Trampolína, vek 1-8 r, rozmer: 150 x 150 cm (skákacia plocha 100 x 100 cm). Potrebná plocha: 400 x 400 cm, Max. výška pádu: 90 cm, ref.výr. Playcite TRA 01-2, D+M vrát základov</t>
  </si>
  <si>
    <t>-1457248012</t>
  </si>
  <si>
    <t>21</t>
  </si>
  <si>
    <t>sub21</t>
  </si>
  <si>
    <t>Herný stôl, rozmery: 0,9 x ø 1,1 m. Potrebná plocha: ø 3,1 m, ref. výr. Richter 11.01500, D+M vrát. základov</t>
  </si>
  <si>
    <t>-735430062</t>
  </si>
  <si>
    <t>22</t>
  </si>
  <si>
    <t>sub22</t>
  </si>
  <si>
    <t>Piesokový Had, slúži aj ako plocha na hranie alebo ako lavica.  Rozmery: 0,95 x 3,8 x 3,9 m. Potrebná plocha: 6,8 x 6,9 m. Max. výška 1,0m, ref. výr. Richter 5.00001, D+M vr. základov</t>
  </si>
  <si>
    <t>461750272</t>
  </si>
  <si>
    <t>23</t>
  </si>
  <si>
    <t>sub23</t>
  </si>
  <si>
    <t>Prístrešok v tvare "Ryby" je vhodný pre malé deti. Rozmery: 1,9 x 2,2 x 1,6 m. Potrebná plocha: 4,6 x 5,2 m. Max. výška pádu: 0,6 m, ref. výr. Richter 4.08503</t>
  </si>
  <si>
    <t>-1687973666</t>
  </si>
  <si>
    <t>26</t>
  </si>
  <si>
    <t>sub24</t>
  </si>
  <si>
    <t xml:space="preserve">Sedadlo lavičky na oplotení s dĺžkou 7,5m, sedadlo identické s konštrukciou lavičiek, ref. výrobok Playcite Lanscape Compact, D+M </t>
  </si>
  <si>
    <t>-153861501</t>
  </si>
  <si>
    <t>Sedadlo lavičky na oplotení s dĺžkou 7,5m, sedadlo identické s konštrukciou lavičiek, oceľová konštrukcia opatrená</t>
  </si>
  <si>
    <t>27</t>
  </si>
  <si>
    <t>sub25</t>
  </si>
  <si>
    <t xml:space="preserve">Sedadlo lavičky na oplotení s dĺžkou 3,0m, sedadlo identické s konštrukciou lavičiek, ref. výrobok Playcite Lanscape Compact, D+M </t>
  </si>
  <si>
    <t>624368019</t>
  </si>
  <si>
    <t>Sedadlo lavičky na oplotení s dĺžkou 3,0m, sedadlo identické s konštrukciou lavičiek, oc. konštrukciaoceľová konštrukcia opatrená</t>
  </si>
  <si>
    <t>VRN</t>
  </si>
  <si>
    <t>Vedľajšie rozpočtové náklady</t>
  </si>
  <si>
    <t>25</t>
  </si>
  <si>
    <t>K</t>
  </si>
  <si>
    <t>000300016.S</t>
  </si>
  <si>
    <t>Geodetické práce - vykonávané pred výstavbou určenie vytyčovacej siete, vytýčenie staveniska, staveb. objektu</t>
  </si>
  <si>
    <t>eur</t>
  </si>
  <si>
    <t>1024</t>
  </si>
  <si>
    <t>2061395806</t>
  </si>
  <si>
    <t>Geodetické práce vykonávané pred výstavbou určenie vytyčovacej siete, vytýčenie staveniska, staveb. objektu</t>
  </si>
  <si>
    <t>24</t>
  </si>
  <si>
    <t>000700011.S</t>
  </si>
  <si>
    <t>Dopravné náklady - mimostavenisková doprava objektivizácia dopravných nákladov materiálov</t>
  </si>
  <si>
    <t>-922182177</t>
  </si>
  <si>
    <t>Dopravné náklady mimostavenisková doprava objektivizácia dopravných nákladov materiálov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</si>
</sst>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1" fillId="0" borderId="14" xfId="0" applyNumberFormat="1" applyFont="1" applyBorder="1" applyAlignment="1" applyProtection="1">
      <alignment horizontal="right" vertical="center"/>
    </xf>
    <xf numFmtId="4" fontId="11" fillId="0" borderId="0" xfId="0" applyNumberFormat="1" applyFont="1" applyBorder="1" applyAlignment="1" applyProtection="1">
      <alignment horizontal="right"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0" fillId="0" borderId="12" xfId="0" applyNumberFormat="1" applyFont="1" applyBorder="1" applyAlignment="1" applyProtection="1"/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4" fontId="7" fillId="0" borderId="0" xfId="0" applyNumberFormat="1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</xf>
    <xf numFmtId="4" fontId="32" fillId="0" borderId="22" xfId="0" applyNumberFormat="1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3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4" fontId="14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03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5</v>
      </c>
      <c r="BV1" s="12" t="s">
        <v>6</v>
      </c>
    </row>
    <row r="2" spans="1:74" s="1" customFormat="1" ht="36.950000000000003" customHeight="1"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S2" s="13" t="s">
        <v>7</v>
      </c>
      <c r="BT2" s="13" t="s">
        <v>8</v>
      </c>
    </row>
    <row r="3" spans="1:74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s="1" customFormat="1" ht="24.95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G4" s="21" t="s">
        <v>11</v>
      </c>
      <c r="BS4" s="13" t="s">
        <v>12</v>
      </c>
    </row>
    <row r="5" spans="1:74" s="1" customFormat="1" ht="12" customHeight="1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19" t="s">
        <v>14</v>
      </c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18"/>
      <c r="AQ5" s="18"/>
      <c r="AR5" s="16"/>
      <c r="BG5" s="216" t="s">
        <v>15</v>
      </c>
      <c r="BS5" s="13" t="s">
        <v>7</v>
      </c>
    </row>
    <row r="6" spans="1:74" s="1" customFormat="1" ht="36.950000000000003" customHeight="1">
      <c r="B6" s="17"/>
      <c r="C6" s="18"/>
      <c r="D6" s="24" t="s">
        <v>16</v>
      </c>
      <c r="E6" s="18"/>
      <c r="F6" s="18"/>
      <c r="G6" s="18"/>
      <c r="H6" s="18"/>
      <c r="I6" s="18"/>
      <c r="J6" s="18"/>
      <c r="K6" s="221" t="s">
        <v>17</v>
      </c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18"/>
      <c r="AQ6" s="18"/>
      <c r="AR6" s="16"/>
      <c r="BG6" s="217"/>
      <c r="BS6" s="13" t="s">
        <v>7</v>
      </c>
    </row>
    <row r="7" spans="1:74" s="1" customFormat="1" ht="12" customHeight="1">
      <c r="B7" s="17"/>
      <c r="C7" s="18"/>
      <c r="D7" s="25" t="s">
        <v>18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5" t="s">
        <v>19</v>
      </c>
      <c r="AL7" s="18"/>
      <c r="AM7" s="18"/>
      <c r="AN7" s="23" t="s">
        <v>1</v>
      </c>
      <c r="AO7" s="18"/>
      <c r="AP7" s="18"/>
      <c r="AQ7" s="18"/>
      <c r="AR7" s="16"/>
      <c r="BG7" s="217"/>
      <c r="BS7" s="13" t="s">
        <v>7</v>
      </c>
    </row>
    <row r="8" spans="1:74" s="1" customFormat="1" ht="12" customHeight="1">
      <c r="B8" s="17"/>
      <c r="C8" s="18"/>
      <c r="D8" s="25" t="s">
        <v>20</v>
      </c>
      <c r="E8" s="18"/>
      <c r="F8" s="18"/>
      <c r="G8" s="18"/>
      <c r="H8" s="18"/>
      <c r="I8" s="18"/>
      <c r="J8" s="18"/>
      <c r="K8" s="23" t="s">
        <v>21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5" t="s">
        <v>22</v>
      </c>
      <c r="AL8" s="18"/>
      <c r="AM8" s="18"/>
      <c r="AN8" s="26"/>
      <c r="AO8" s="18"/>
      <c r="AP8" s="18"/>
      <c r="AQ8" s="18"/>
      <c r="AR8" s="16"/>
      <c r="BG8" s="217"/>
      <c r="BS8" s="13" t="s">
        <v>7</v>
      </c>
    </row>
    <row r="9" spans="1:74" s="1" customFormat="1" ht="14.45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G9" s="217"/>
      <c r="BS9" s="13" t="s">
        <v>7</v>
      </c>
    </row>
    <row r="10" spans="1:74" s="1" customFormat="1" ht="12" customHeight="1">
      <c r="B10" s="17"/>
      <c r="C10" s="18"/>
      <c r="D10" s="25" t="s">
        <v>23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5" t="s">
        <v>24</v>
      </c>
      <c r="AL10" s="18"/>
      <c r="AM10" s="18"/>
      <c r="AN10" s="23" t="s">
        <v>1</v>
      </c>
      <c r="AO10" s="18"/>
      <c r="AP10" s="18"/>
      <c r="AQ10" s="18"/>
      <c r="AR10" s="16"/>
      <c r="BG10" s="217"/>
      <c r="BS10" s="13" t="s">
        <v>7</v>
      </c>
    </row>
    <row r="11" spans="1:74" s="1" customFormat="1" ht="18.399999999999999" customHeight="1">
      <c r="B11" s="17"/>
      <c r="C11" s="18"/>
      <c r="D11" s="18"/>
      <c r="E11" s="23" t="s">
        <v>25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5" t="s">
        <v>26</v>
      </c>
      <c r="AL11" s="18"/>
      <c r="AM11" s="18"/>
      <c r="AN11" s="23" t="s">
        <v>1</v>
      </c>
      <c r="AO11" s="18"/>
      <c r="AP11" s="18"/>
      <c r="AQ11" s="18"/>
      <c r="AR11" s="16"/>
      <c r="BG11" s="217"/>
      <c r="BS11" s="13" t="s">
        <v>7</v>
      </c>
    </row>
    <row r="12" spans="1:74" s="1" customFormat="1" ht="6.95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G12" s="217"/>
      <c r="BS12" s="13" t="s">
        <v>7</v>
      </c>
    </row>
    <row r="13" spans="1:74" s="1" customFormat="1" ht="12" customHeight="1">
      <c r="B13" s="17"/>
      <c r="C13" s="18"/>
      <c r="D13" s="25" t="s">
        <v>27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5" t="s">
        <v>24</v>
      </c>
      <c r="AL13" s="18"/>
      <c r="AM13" s="18"/>
      <c r="AN13" s="27" t="s">
        <v>28</v>
      </c>
      <c r="AO13" s="18"/>
      <c r="AP13" s="18"/>
      <c r="AQ13" s="18"/>
      <c r="AR13" s="16"/>
      <c r="BG13" s="217"/>
      <c r="BS13" s="13" t="s">
        <v>7</v>
      </c>
    </row>
    <row r="14" spans="1:74" ht="12.75">
      <c r="B14" s="17"/>
      <c r="C14" s="18"/>
      <c r="D14" s="18"/>
      <c r="E14" s="222" t="s">
        <v>28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5" t="s">
        <v>26</v>
      </c>
      <c r="AL14" s="18"/>
      <c r="AM14" s="18"/>
      <c r="AN14" s="27" t="s">
        <v>28</v>
      </c>
      <c r="AO14" s="18"/>
      <c r="AP14" s="18"/>
      <c r="AQ14" s="18"/>
      <c r="AR14" s="16"/>
      <c r="BG14" s="217"/>
      <c r="BS14" s="13" t="s">
        <v>7</v>
      </c>
    </row>
    <row r="15" spans="1:74" s="1" customFormat="1" ht="6.95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G15" s="217"/>
      <c r="BS15" s="13" t="s">
        <v>4</v>
      </c>
    </row>
    <row r="16" spans="1:74" s="1" customFormat="1" ht="12" customHeight="1">
      <c r="B16" s="17"/>
      <c r="C16" s="18"/>
      <c r="D16" s="25" t="s">
        <v>29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5" t="s">
        <v>24</v>
      </c>
      <c r="AL16" s="18"/>
      <c r="AM16" s="18"/>
      <c r="AN16" s="23" t="s">
        <v>1</v>
      </c>
      <c r="AO16" s="18"/>
      <c r="AP16" s="18"/>
      <c r="AQ16" s="18"/>
      <c r="AR16" s="16"/>
      <c r="BG16" s="217"/>
      <c r="BS16" s="13" t="s">
        <v>4</v>
      </c>
    </row>
    <row r="17" spans="1:71" s="1" customFormat="1" ht="18.399999999999999" customHeight="1">
      <c r="B17" s="17"/>
      <c r="C17" s="18"/>
      <c r="D17" s="18"/>
      <c r="E17" s="23" t="s">
        <v>30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5" t="s">
        <v>26</v>
      </c>
      <c r="AL17" s="18"/>
      <c r="AM17" s="18"/>
      <c r="AN17" s="23" t="s">
        <v>1</v>
      </c>
      <c r="AO17" s="18"/>
      <c r="AP17" s="18"/>
      <c r="AQ17" s="18"/>
      <c r="AR17" s="16"/>
      <c r="BG17" s="217"/>
      <c r="BS17" s="13" t="s">
        <v>5</v>
      </c>
    </row>
    <row r="18" spans="1:71" s="1" customFormat="1" ht="6.95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G18" s="217"/>
      <c r="BS18" s="13" t="s">
        <v>7</v>
      </c>
    </row>
    <row r="19" spans="1:71" s="1" customFormat="1" ht="12" customHeight="1">
      <c r="B19" s="17"/>
      <c r="C19" s="18"/>
      <c r="D19" s="25" t="s">
        <v>31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5" t="s">
        <v>24</v>
      </c>
      <c r="AL19" s="18"/>
      <c r="AM19" s="18"/>
      <c r="AN19" s="23" t="s">
        <v>1</v>
      </c>
      <c r="AO19" s="18"/>
      <c r="AP19" s="18"/>
      <c r="AQ19" s="18"/>
      <c r="AR19" s="16"/>
      <c r="BG19" s="217"/>
      <c r="BS19" s="13" t="s">
        <v>7</v>
      </c>
    </row>
    <row r="20" spans="1:71" s="1" customFormat="1" ht="18.399999999999999" customHeight="1">
      <c r="B20" s="17"/>
      <c r="C20" s="18"/>
      <c r="D20" s="18"/>
      <c r="E20" s="23" t="s">
        <v>32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5" t="s">
        <v>26</v>
      </c>
      <c r="AL20" s="18"/>
      <c r="AM20" s="18"/>
      <c r="AN20" s="23" t="s">
        <v>1</v>
      </c>
      <c r="AO20" s="18"/>
      <c r="AP20" s="18"/>
      <c r="AQ20" s="18"/>
      <c r="AR20" s="16"/>
      <c r="BG20" s="217"/>
      <c r="BS20" s="13" t="s">
        <v>5</v>
      </c>
    </row>
    <row r="21" spans="1:71" s="1" customFormat="1" ht="6.95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G21" s="217"/>
    </row>
    <row r="22" spans="1:71" s="1" customFormat="1" ht="12" customHeight="1">
      <c r="B22" s="17"/>
      <c r="C22" s="18"/>
      <c r="D22" s="25" t="s">
        <v>33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G22" s="217"/>
    </row>
    <row r="23" spans="1:71" s="1" customFormat="1" ht="16.5" customHeight="1">
      <c r="B23" s="17"/>
      <c r="C23" s="18"/>
      <c r="D23" s="18"/>
      <c r="E23" s="224" t="s">
        <v>1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18"/>
      <c r="AP23" s="18"/>
      <c r="AQ23" s="18"/>
      <c r="AR23" s="16"/>
      <c r="BG23" s="217"/>
    </row>
    <row r="24" spans="1:71" s="1" customFormat="1" ht="6.95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G24" s="217"/>
    </row>
    <row r="25" spans="1:71" s="1" customFormat="1" ht="6.95" customHeight="1">
      <c r="B25" s="17"/>
      <c r="C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18"/>
      <c r="AQ25" s="18"/>
      <c r="AR25" s="16"/>
      <c r="BG25" s="217"/>
    </row>
    <row r="26" spans="1:71" s="2" customFormat="1" ht="25.9" customHeight="1">
      <c r="A26" s="30"/>
      <c r="B26" s="31"/>
      <c r="C26" s="32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5">
        <f>ROUND(AG94,2)</f>
        <v>0</v>
      </c>
      <c r="AL26" s="226"/>
      <c r="AM26" s="226"/>
      <c r="AN26" s="226"/>
      <c r="AO26" s="226"/>
      <c r="AP26" s="32"/>
      <c r="AQ26" s="32"/>
      <c r="AR26" s="35"/>
      <c r="BG26" s="217"/>
    </row>
    <row r="27" spans="1:71" s="2" customFormat="1" ht="6.95" customHeight="1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5"/>
      <c r="BG27" s="217"/>
    </row>
    <row r="28" spans="1:71" s="2" customFormat="1" ht="12.75">
      <c r="A28" s="30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227" t="s">
        <v>35</v>
      </c>
      <c r="M28" s="227"/>
      <c r="N28" s="227"/>
      <c r="O28" s="227"/>
      <c r="P28" s="227"/>
      <c r="Q28" s="32"/>
      <c r="R28" s="32"/>
      <c r="S28" s="32"/>
      <c r="T28" s="32"/>
      <c r="U28" s="32"/>
      <c r="V28" s="32"/>
      <c r="W28" s="227" t="s">
        <v>36</v>
      </c>
      <c r="X28" s="227"/>
      <c r="Y28" s="227"/>
      <c r="Z28" s="227"/>
      <c r="AA28" s="227"/>
      <c r="AB28" s="227"/>
      <c r="AC28" s="227"/>
      <c r="AD28" s="227"/>
      <c r="AE28" s="227"/>
      <c r="AF28" s="32"/>
      <c r="AG28" s="32"/>
      <c r="AH28" s="32"/>
      <c r="AI28" s="32"/>
      <c r="AJ28" s="32"/>
      <c r="AK28" s="227" t="s">
        <v>37</v>
      </c>
      <c r="AL28" s="227"/>
      <c r="AM28" s="227"/>
      <c r="AN28" s="227"/>
      <c r="AO28" s="227"/>
      <c r="AP28" s="32"/>
      <c r="AQ28" s="32"/>
      <c r="AR28" s="35"/>
      <c r="BG28" s="217"/>
    </row>
    <row r="29" spans="1:71" s="3" customFormat="1" ht="14.45" customHeight="1">
      <c r="B29" s="36"/>
      <c r="C29" s="37"/>
      <c r="D29" s="25" t="s">
        <v>38</v>
      </c>
      <c r="E29" s="37"/>
      <c r="F29" s="38" t="s">
        <v>39</v>
      </c>
      <c r="G29" s="37"/>
      <c r="H29" s="37"/>
      <c r="I29" s="37"/>
      <c r="J29" s="37"/>
      <c r="K29" s="37"/>
      <c r="L29" s="230">
        <v>0.2</v>
      </c>
      <c r="M29" s="229"/>
      <c r="N29" s="229"/>
      <c r="O29" s="229"/>
      <c r="P29" s="229"/>
      <c r="Q29" s="39"/>
      <c r="R29" s="39"/>
      <c r="S29" s="39"/>
      <c r="T29" s="39"/>
      <c r="U29" s="39"/>
      <c r="V29" s="39"/>
      <c r="W29" s="228">
        <f>ROUND(BB94, 2)</f>
        <v>0</v>
      </c>
      <c r="X29" s="229"/>
      <c r="Y29" s="229"/>
      <c r="Z29" s="229"/>
      <c r="AA29" s="229"/>
      <c r="AB29" s="229"/>
      <c r="AC29" s="229"/>
      <c r="AD29" s="229"/>
      <c r="AE29" s="229"/>
      <c r="AF29" s="39"/>
      <c r="AG29" s="39"/>
      <c r="AH29" s="39"/>
      <c r="AI29" s="39"/>
      <c r="AJ29" s="39"/>
      <c r="AK29" s="228">
        <f>ROUND(AX94, 2)</f>
        <v>0</v>
      </c>
      <c r="AL29" s="229"/>
      <c r="AM29" s="229"/>
      <c r="AN29" s="229"/>
      <c r="AO29" s="229"/>
      <c r="AP29" s="39"/>
      <c r="AQ29" s="39"/>
      <c r="AR29" s="40"/>
      <c r="AS29" s="41"/>
      <c r="AT29" s="41"/>
      <c r="AU29" s="41"/>
      <c r="AV29" s="41"/>
      <c r="AW29" s="41"/>
      <c r="AX29" s="41"/>
      <c r="AY29" s="41"/>
      <c r="AZ29" s="41"/>
      <c r="BG29" s="218"/>
    </row>
    <row r="30" spans="1:71" s="3" customFormat="1" ht="14.45" customHeight="1">
      <c r="B30" s="36"/>
      <c r="C30" s="37"/>
      <c r="D30" s="37"/>
      <c r="E30" s="37"/>
      <c r="F30" s="38" t="s">
        <v>40</v>
      </c>
      <c r="G30" s="37"/>
      <c r="H30" s="37"/>
      <c r="I30" s="37"/>
      <c r="J30" s="37"/>
      <c r="K30" s="37"/>
      <c r="L30" s="230">
        <v>0.2</v>
      </c>
      <c r="M30" s="229"/>
      <c r="N30" s="229"/>
      <c r="O30" s="229"/>
      <c r="P30" s="229"/>
      <c r="Q30" s="39"/>
      <c r="R30" s="39"/>
      <c r="S30" s="39"/>
      <c r="T30" s="39"/>
      <c r="U30" s="39"/>
      <c r="V30" s="39"/>
      <c r="W30" s="228">
        <f>ROUND(BC94, 2)</f>
        <v>0</v>
      </c>
      <c r="X30" s="229"/>
      <c r="Y30" s="229"/>
      <c r="Z30" s="229"/>
      <c r="AA30" s="229"/>
      <c r="AB30" s="229"/>
      <c r="AC30" s="229"/>
      <c r="AD30" s="229"/>
      <c r="AE30" s="229"/>
      <c r="AF30" s="39"/>
      <c r="AG30" s="39"/>
      <c r="AH30" s="39"/>
      <c r="AI30" s="39"/>
      <c r="AJ30" s="39"/>
      <c r="AK30" s="228">
        <f>ROUND(AY94, 2)</f>
        <v>0</v>
      </c>
      <c r="AL30" s="229"/>
      <c r="AM30" s="229"/>
      <c r="AN30" s="229"/>
      <c r="AO30" s="229"/>
      <c r="AP30" s="39"/>
      <c r="AQ30" s="39"/>
      <c r="AR30" s="40"/>
      <c r="AS30" s="41"/>
      <c r="AT30" s="41"/>
      <c r="AU30" s="41"/>
      <c r="AV30" s="41"/>
      <c r="AW30" s="41"/>
      <c r="AX30" s="41"/>
      <c r="AY30" s="41"/>
      <c r="AZ30" s="41"/>
      <c r="BG30" s="218"/>
    </row>
    <row r="31" spans="1:71" s="3" customFormat="1" ht="14.45" hidden="1" customHeight="1">
      <c r="B31" s="36"/>
      <c r="C31" s="37"/>
      <c r="D31" s="37"/>
      <c r="E31" s="37"/>
      <c r="F31" s="25" t="s">
        <v>41</v>
      </c>
      <c r="G31" s="37"/>
      <c r="H31" s="37"/>
      <c r="I31" s="37"/>
      <c r="J31" s="37"/>
      <c r="K31" s="37"/>
      <c r="L31" s="233">
        <v>0.2</v>
      </c>
      <c r="M31" s="232"/>
      <c r="N31" s="232"/>
      <c r="O31" s="232"/>
      <c r="P31" s="232"/>
      <c r="Q31" s="37"/>
      <c r="R31" s="37"/>
      <c r="S31" s="37"/>
      <c r="T31" s="37"/>
      <c r="U31" s="37"/>
      <c r="V31" s="37"/>
      <c r="W31" s="231">
        <f>ROUND(BD94, 2)</f>
        <v>0</v>
      </c>
      <c r="X31" s="232"/>
      <c r="Y31" s="232"/>
      <c r="Z31" s="232"/>
      <c r="AA31" s="232"/>
      <c r="AB31" s="232"/>
      <c r="AC31" s="232"/>
      <c r="AD31" s="232"/>
      <c r="AE31" s="232"/>
      <c r="AF31" s="37"/>
      <c r="AG31" s="37"/>
      <c r="AH31" s="37"/>
      <c r="AI31" s="37"/>
      <c r="AJ31" s="37"/>
      <c r="AK31" s="231">
        <v>0</v>
      </c>
      <c r="AL31" s="232"/>
      <c r="AM31" s="232"/>
      <c r="AN31" s="232"/>
      <c r="AO31" s="232"/>
      <c r="AP31" s="37"/>
      <c r="AQ31" s="37"/>
      <c r="AR31" s="42"/>
      <c r="BG31" s="218"/>
    </row>
    <row r="32" spans="1:71" s="3" customFormat="1" ht="14.45" hidden="1" customHeight="1">
      <c r="B32" s="36"/>
      <c r="C32" s="37"/>
      <c r="D32" s="37"/>
      <c r="E32" s="37"/>
      <c r="F32" s="25" t="s">
        <v>42</v>
      </c>
      <c r="G32" s="37"/>
      <c r="H32" s="37"/>
      <c r="I32" s="37"/>
      <c r="J32" s="37"/>
      <c r="K32" s="37"/>
      <c r="L32" s="233">
        <v>0.2</v>
      </c>
      <c r="M32" s="232"/>
      <c r="N32" s="232"/>
      <c r="O32" s="232"/>
      <c r="P32" s="232"/>
      <c r="Q32" s="37"/>
      <c r="R32" s="37"/>
      <c r="S32" s="37"/>
      <c r="T32" s="37"/>
      <c r="U32" s="37"/>
      <c r="V32" s="37"/>
      <c r="W32" s="231">
        <f>ROUND(BE94, 2)</f>
        <v>0</v>
      </c>
      <c r="X32" s="232"/>
      <c r="Y32" s="232"/>
      <c r="Z32" s="232"/>
      <c r="AA32" s="232"/>
      <c r="AB32" s="232"/>
      <c r="AC32" s="232"/>
      <c r="AD32" s="232"/>
      <c r="AE32" s="232"/>
      <c r="AF32" s="37"/>
      <c r="AG32" s="37"/>
      <c r="AH32" s="37"/>
      <c r="AI32" s="37"/>
      <c r="AJ32" s="37"/>
      <c r="AK32" s="231">
        <v>0</v>
      </c>
      <c r="AL32" s="232"/>
      <c r="AM32" s="232"/>
      <c r="AN32" s="232"/>
      <c r="AO32" s="232"/>
      <c r="AP32" s="37"/>
      <c r="AQ32" s="37"/>
      <c r="AR32" s="42"/>
      <c r="BG32" s="218"/>
    </row>
    <row r="33" spans="1:59" s="3" customFormat="1" ht="14.45" hidden="1" customHeight="1">
      <c r="B33" s="36"/>
      <c r="C33" s="37"/>
      <c r="D33" s="37"/>
      <c r="E33" s="37"/>
      <c r="F33" s="38" t="s">
        <v>43</v>
      </c>
      <c r="G33" s="37"/>
      <c r="H33" s="37"/>
      <c r="I33" s="37"/>
      <c r="J33" s="37"/>
      <c r="K33" s="37"/>
      <c r="L33" s="230">
        <v>0</v>
      </c>
      <c r="M33" s="229"/>
      <c r="N33" s="229"/>
      <c r="O33" s="229"/>
      <c r="P33" s="229"/>
      <c r="Q33" s="39"/>
      <c r="R33" s="39"/>
      <c r="S33" s="39"/>
      <c r="T33" s="39"/>
      <c r="U33" s="39"/>
      <c r="V33" s="39"/>
      <c r="W33" s="228">
        <f>ROUND(BF94, 2)</f>
        <v>0</v>
      </c>
      <c r="X33" s="229"/>
      <c r="Y33" s="229"/>
      <c r="Z33" s="229"/>
      <c r="AA33" s="229"/>
      <c r="AB33" s="229"/>
      <c r="AC33" s="229"/>
      <c r="AD33" s="229"/>
      <c r="AE33" s="229"/>
      <c r="AF33" s="39"/>
      <c r="AG33" s="39"/>
      <c r="AH33" s="39"/>
      <c r="AI33" s="39"/>
      <c r="AJ33" s="39"/>
      <c r="AK33" s="228">
        <v>0</v>
      </c>
      <c r="AL33" s="229"/>
      <c r="AM33" s="229"/>
      <c r="AN33" s="229"/>
      <c r="AO33" s="229"/>
      <c r="AP33" s="39"/>
      <c r="AQ33" s="39"/>
      <c r="AR33" s="40"/>
      <c r="AS33" s="41"/>
      <c r="AT33" s="41"/>
      <c r="AU33" s="41"/>
      <c r="AV33" s="41"/>
      <c r="AW33" s="41"/>
      <c r="AX33" s="41"/>
      <c r="AY33" s="41"/>
      <c r="AZ33" s="41"/>
      <c r="BG33" s="218"/>
    </row>
    <row r="34" spans="1:59" s="2" customFormat="1" ht="6.95" customHeight="1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5"/>
      <c r="BG34" s="217"/>
    </row>
    <row r="35" spans="1:59" s="2" customFormat="1" ht="25.9" customHeight="1">
      <c r="A35" s="30"/>
      <c r="B35" s="31"/>
      <c r="C35" s="43"/>
      <c r="D35" s="44" t="s">
        <v>44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45</v>
      </c>
      <c r="U35" s="45"/>
      <c r="V35" s="45"/>
      <c r="W35" s="45"/>
      <c r="X35" s="234" t="s">
        <v>46</v>
      </c>
      <c r="Y35" s="235"/>
      <c r="Z35" s="235"/>
      <c r="AA35" s="235"/>
      <c r="AB35" s="235"/>
      <c r="AC35" s="45"/>
      <c r="AD35" s="45"/>
      <c r="AE35" s="45"/>
      <c r="AF35" s="45"/>
      <c r="AG35" s="45"/>
      <c r="AH35" s="45"/>
      <c r="AI35" s="45"/>
      <c r="AJ35" s="45"/>
      <c r="AK35" s="236">
        <f>SUM(AK26:AK33)</f>
        <v>0</v>
      </c>
      <c r="AL35" s="235"/>
      <c r="AM35" s="235"/>
      <c r="AN35" s="235"/>
      <c r="AO35" s="237"/>
      <c r="AP35" s="43"/>
      <c r="AQ35" s="43"/>
      <c r="AR35" s="35"/>
      <c r="BG35" s="30"/>
    </row>
    <row r="36" spans="1:59" s="2" customFormat="1" ht="6.95" customHeight="1">
      <c r="A36" s="30"/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5"/>
      <c r="BG36" s="30"/>
    </row>
    <row r="37" spans="1:59" s="2" customFormat="1" ht="14.45" customHeight="1">
      <c r="A37" s="30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5"/>
      <c r="BG37" s="30"/>
    </row>
    <row r="38" spans="1:59" s="1" customFormat="1" ht="14.45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pans="1:59" s="1" customFormat="1" ht="14.45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pans="1:59" s="1" customFormat="1" ht="14.45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pans="1:59" s="1" customFormat="1" ht="14.45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pans="1:59" s="1" customFormat="1" ht="14.45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pans="1:59" s="1" customFormat="1" ht="14.45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pans="1:59" s="1" customFormat="1" ht="14.45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pans="1:59" s="1" customFormat="1" ht="14.45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pans="1:59" s="1" customFormat="1" ht="14.45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pans="1:59" s="1" customFormat="1" ht="14.45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pans="1:59" s="1" customFormat="1" ht="14.45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pans="1:59" s="2" customFormat="1" ht="14.45" customHeight="1">
      <c r="B49" s="47"/>
      <c r="C49" s="48"/>
      <c r="D49" s="49" t="s">
        <v>47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48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9" ht="11.25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 spans="1:59" ht="11.25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 spans="1:59" ht="11.25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 spans="1:59" ht="11.25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 spans="1:59" ht="11.25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 spans="1:59" ht="11.2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 spans="1:59" ht="11.25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 spans="1:59" ht="11.25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 spans="1:59" ht="11.25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 spans="1:59" ht="11.25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pans="1:59" s="2" customFormat="1" ht="12.75">
      <c r="A60" s="30"/>
      <c r="B60" s="31"/>
      <c r="C60" s="32"/>
      <c r="D60" s="52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52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52" t="s">
        <v>49</v>
      </c>
      <c r="AI60" s="34"/>
      <c r="AJ60" s="34"/>
      <c r="AK60" s="34"/>
      <c r="AL60" s="34"/>
      <c r="AM60" s="52" t="s">
        <v>50</v>
      </c>
      <c r="AN60" s="34"/>
      <c r="AO60" s="34"/>
      <c r="AP60" s="32"/>
      <c r="AQ60" s="32"/>
      <c r="AR60" s="35"/>
      <c r="BG60" s="30"/>
    </row>
    <row r="61" spans="1:59" ht="11.25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 spans="1:59" ht="11.25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 spans="1:59" ht="11.25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pans="1:59" s="2" customFormat="1" ht="12.75">
      <c r="A64" s="30"/>
      <c r="B64" s="31"/>
      <c r="C64" s="32"/>
      <c r="D64" s="49" t="s">
        <v>51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52</v>
      </c>
      <c r="AI64" s="53"/>
      <c r="AJ64" s="53"/>
      <c r="AK64" s="53"/>
      <c r="AL64" s="53"/>
      <c r="AM64" s="53"/>
      <c r="AN64" s="53"/>
      <c r="AO64" s="53"/>
      <c r="AP64" s="32"/>
      <c r="AQ64" s="32"/>
      <c r="AR64" s="35"/>
      <c r="BG64" s="30"/>
    </row>
    <row r="65" spans="1:59" ht="11.2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 spans="1:59" ht="11.25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 spans="1:59" ht="11.25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 spans="1:59" ht="11.25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 spans="1:59" ht="11.25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 spans="1:59" ht="11.25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 spans="1:59" ht="11.25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 spans="1:59" ht="11.25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 spans="1:59" ht="11.25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 spans="1:59" ht="11.25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pans="1:59" s="2" customFormat="1" ht="12.75">
      <c r="A75" s="30"/>
      <c r="B75" s="31"/>
      <c r="C75" s="32"/>
      <c r="D75" s="52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52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52" t="s">
        <v>49</v>
      </c>
      <c r="AI75" s="34"/>
      <c r="AJ75" s="34"/>
      <c r="AK75" s="34"/>
      <c r="AL75" s="34"/>
      <c r="AM75" s="52" t="s">
        <v>50</v>
      </c>
      <c r="AN75" s="34"/>
      <c r="AO75" s="34"/>
      <c r="AP75" s="32"/>
      <c r="AQ75" s="32"/>
      <c r="AR75" s="35"/>
      <c r="BG75" s="30"/>
    </row>
    <row r="76" spans="1:59" s="2" customFormat="1" ht="11.25">
      <c r="A76" s="30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5"/>
      <c r="BG76" s="30"/>
    </row>
    <row r="77" spans="1:59" s="2" customFormat="1" ht="6.95" customHeight="1">
      <c r="A77" s="30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5"/>
      <c r="BG77" s="30"/>
    </row>
    <row r="81" spans="1:91" s="2" customFormat="1" ht="6.95" customHeight="1">
      <c r="A81" s="30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5"/>
      <c r="BG81" s="30"/>
    </row>
    <row r="82" spans="1:91" s="2" customFormat="1" ht="24.95" customHeight="1">
      <c r="A82" s="30"/>
      <c r="B82" s="31"/>
      <c r="C82" s="19" t="s">
        <v>53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5"/>
      <c r="BG82" s="30"/>
    </row>
    <row r="83" spans="1:91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5"/>
      <c r="BG83" s="30"/>
    </row>
    <row r="84" spans="1:91" s="4" customFormat="1" ht="12" customHeight="1">
      <c r="B84" s="58"/>
      <c r="C84" s="25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02-2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38" t="str">
        <f>K6</f>
        <v>Detské ihrisko Považská ulica 2022 - herné prvky a prvky drobnej architektúry</v>
      </c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63"/>
      <c r="AQ85" s="63"/>
      <c r="AR85" s="64"/>
    </row>
    <row r="86" spans="1:91" s="2" customFormat="1" ht="6.95" customHeight="1">
      <c r="A86" s="30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5"/>
      <c r="BG86" s="30"/>
    </row>
    <row r="87" spans="1:91" s="2" customFormat="1" ht="12" customHeight="1">
      <c r="A87" s="30"/>
      <c r="B87" s="31"/>
      <c r="C87" s="25" t="s">
        <v>20</v>
      </c>
      <c r="D87" s="32"/>
      <c r="E87" s="32"/>
      <c r="F87" s="32"/>
      <c r="G87" s="32"/>
      <c r="H87" s="32"/>
      <c r="I87" s="32"/>
      <c r="J87" s="32"/>
      <c r="K87" s="32"/>
      <c r="L87" s="65" t="str">
        <f>IF(K8="","",K8)</f>
        <v>Považská ulica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5" t="s">
        <v>22</v>
      </c>
      <c r="AJ87" s="32"/>
      <c r="AK87" s="32"/>
      <c r="AL87" s="32"/>
      <c r="AM87" s="240" t="str">
        <f>IF(AN8= "","",AN8)</f>
        <v/>
      </c>
      <c r="AN87" s="240"/>
      <c r="AO87" s="32"/>
      <c r="AP87" s="32"/>
      <c r="AQ87" s="32"/>
      <c r="AR87" s="35"/>
      <c r="BG87" s="30"/>
    </row>
    <row r="88" spans="1:91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5"/>
      <c r="BG88" s="30"/>
    </row>
    <row r="89" spans="1:91" s="2" customFormat="1" ht="15.2" customHeight="1">
      <c r="A89" s="30"/>
      <c r="B89" s="31"/>
      <c r="C89" s="25" t="s">
        <v>23</v>
      </c>
      <c r="D89" s="32"/>
      <c r="E89" s="32"/>
      <c r="F89" s="32"/>
      <c r="G89" s="32"/>
      <c r="H89" s="32"/>
      <c r="I89" s="32"/>
      <c r="J89" s="32"/>
      <c r="K89" s="32"/>
      <c r="L89" s="59" t="str">
        <f>IF(E11= "","",E11)</f>
        <v>Mesto Trenčín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5" t="s">
        <v>29</v>
      </c>
      <c r="AJ89" s="32"/>
      <c r="AK89" s="32"/>
      <c r="AL89" s="32"/>
      <c r="AM89" s="241" t="str">
        <f>IF(E17="","",E17)</f>
        <v xml:space="preserve"> </v>
      </c>
      <c r="AN89" s="242"/>
      <c r="AO89" s="242"/>
      <c r="AP89" s="242"/>
      <c r="AQ89" s="32"/>
      <c r="AR89" s="35"/>
      <c r="AS89" s="243" t="s">
        <v>54</v>
      </c>
      <c r="AT89" s="244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8"/>
      <c r="BG89" s="30"/>
    </row>
    <row r="90" spans="1:91" s="2" customFormat="1" ht="15.2" customHeight="1">
      <c r="A90" s="30"/>
      <c r="B90" s="31"/>
      <c r="C90" s="25" t="s">
        <v>27</v>
      </c>
      <c r="D90" s="32"/>
      <c r="E90" s="32"/>
      <c r="F90" s="32"/>
      <c r="G90" s="32"/>
      <c r="H90" s="32"/>
      <c r="I90" s="32"/>
      <c r="J90" s="32"/>
      <c r="K90" s="32"/>
      <c r="L90" s="59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5" t="s">
        <v>31</v>
      </c>
      <c r="AJ90" s="32"/>
      <c r="AK90" s="32"/>
      <c r="AL90" s="32"/>
      <c r="AM90" s="241" t="str">
        <f>IF(E20="","",E20)</f>
        <v>Ing.arch. Michal Vojtek</v>
      </c>
      <c r="AN90" s="242"/>
      <c r="AO90" s="242"/>
      <c r="AP90" s="242"/>
      <c r="AQ90" s="32"/>
      <c r="AR90" s="35"/>
      <c r="AS90" s="245"/>
      <c r="AT90" s="246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70"/>
      <c r="BG90" s="30"/>
    </row>
    <row r="91" spans="1:91" s="2" customFormat="1" ht="10.9" customHeight="1">
      <c r="A91" s="30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5"/>
      <c r="AS91" s="247"/>
      <c r="AT91" s="248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2"/>
      <c r="BG91" s="30"/>
    </row>
    <row r="92" spans="1:91" s="2" customFormat="1" ht="29.25" customHeight="1">
      <c r="A92" s="30"/>
      <c r="B92" s="31"/>
      <c r="C92" s="249" t="s">
        <v>55</v>
      </c>
      <c r="D92" s="250"/>
      <c r="E92" s="250"/>
      <c r="F92" s="250"/>
      <c r="G92" s="250"/>
      <c r="H92" s="73"/>
      <c r="I92" s="251" t="s">
        <v>56</v>
      </c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2" t="s">
        <v>57</v>
      </c>
      <c r="AH92" s="250"/>
      <c r="AI92" s="250"/>
      <c r="AJ92" s="250"/>
      <c r="AK92" s="250"/>
      <c r="AL92" s="250"/>
      <c r="AM92" s="250"/>
      <c r="AN92" s="251" t="s">
        <v>58</v>
      </c>
      <c r="AO92" s="250"/>
      <c r="AP92" s="253"/>
      <c r="AQ92" s="74" t="s">
        <v>59</v>
      </c>
      <c r="AR92" s="35"/>
      <c r="AS92" s="75" t="s">
        <v>60</v>
      </c>
      <c r="AT92" s="76" t="s">
        <v>61</v>
      </c>
      <c r="AU92" s="76" t="s">
        <v>62</v>
      </c>
      <c r="AV92" s="76" t="s">
        <v>63</v>
      </c>
      <c r="AW92" s="76" t="s">
        <v>64</v>
      </c>
      <c r="AX92" s="76" t="s">
        <v>65</v>
      </c>
      <c r="AY92" s="76" t="s">
        <v>66</v>
      </c>
      <c r="AZ92" s="76" t="s">
        <v>67</v>
      </c>
      <c r="BA92" s="76" t="s">
        <v>68</v>
      </c>
      <c r="BB92" s="76" t="s">
        <v>69</v>
      </c>
      <c r="BC92" s="76" t="s">
        <v>70</v>
      </c>
      <c r="BD92" s="76" t="s">
        <v>71</v>
      </c>
      <c r="BE92" s="76" t="s">
        <v>72</v>
      </c>
      <c r="BF92" s="77" t="s">
        <v>73</v>
      </c>
      <c r="BG92" s="30"/>
    </row>
    <row r="93" spans="1:91" s="2" customFormat="1" ht="10.9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5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80"/>
      <c r="BG93" s="30"/>
    </row>
    <row r="94" spans="1:91" s="6" customFormat="1" ht="32.450000000000003" customHeight="1">
      <c r="B94" s="81"/>
      <c r="C94" s="82" t="s">
        <v>74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57">
        <f>ROUND(AG95,2)</f>
        <v>0</v>
      </c>
      <c r="AH94" s="257"/>
      <c r="AI94" s="257"/>
      <c r="AJ94" s="257"/>
      <c r="AK94" s="257"/>
      <c r="AL94" s="257"/>
      <c r="AM94" s="257"/>
      <c r="AN94" s="258">
        <f>SUM(AG94,AV94)</f>
        <v>0</v>
      </c>
      <c r="AO94" s="258"/>
      <c r="AP94" s="258"/>
      <c r="AQ94" s="85" t="s">
        <v>1</v>
      </c>
      <c r="AR94" s="86"/>
      <c r="AS94" s="87">
        <f>ROUND(AS95,2)</f>
        <v>0</v>
      </c>
      <c r="AT94" s="88">
        <f>ROUND(AT95,2)</f>
        <v>0</v>
      </c>
      <c r="AU94" s="89">
        <f>ROUND(AU95,2)</f>
        <v>0</v>
      </c>
      <c r="AV94" s="89">
        <f>ROUND(SUM(AX94:AY94),2)</f>
        <v>0</v>
      </c>
      <c r="AW94" s="90">
        <f>ROUND(AW95,5)</f>
        <v>0</v>
      </c>
      <c r="AX94" s="89">
        <f>ROUND(BB94*L29,2)</f>
        <v>0</v>
      </c>
      <c r="AY94" s="89">
        <f>ROUND(BC94*L30,2)</f>
        <v>0</v>
      </c>
      <c r="AZ94" s="89">
        <f>ROUND(BD94*L29,2)</f>
        <v>0</v>
      </c>
      <c r="BA94" s="89">
        <f>ROUND(BE94*L30,2)</f>
        <v>0</v>
      </c>
      <c r="BB94" s="89">
        <f>ROUND(BB95,2)</f>
        <v>0</v>
      </c>
      <c r="BC94" s="89">
        <f>ROUND(BC95,2)</f>
        <v>0</v>
      </c>
      <c r="BD94" s="89">
        <f>ROUND(BD95,2)</f>
        <v>0</v>
      </c>
      <c r="BE94" s="89">
        <f>ROUND(BE95,2)</f>
        <v>0</v>
      </c>
      <c r="BF94" s="91">
        <f>ROUND(BF95,2)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6</v>
      </c>
      <c r="BX94" s="92" t="s">
        <v>79</v>
      </c>
      <c r="CL94" s="92" t="s">
        <v>1</v>
      </c>
    </row>
    <row r="95" spans="1:91" s="7" customFormat="1" ht="16.5" customHeight="1">
      <c r="A95" s="94" t="s">
        <v>80</v>
      </c>
      <c r="B95" s="95"/>
      <c r="C95" s="96"/>
      <c r="D95" s="256" t="s">
        <v>81</v>
      </c>
      <c r="E95" s="256"/>
      <c r="F95" s="256"/>
      <c r="G95" s="256"/>
      <c r="H95" s="256"/>
      <c r="I95" s="97"/>
      <c r="J95" s="256" t="s">
        <v>82</v>
      </c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4">
        <f>'02.05 - Herné prvky a mob...'!K32</f>
        <v>0</v>
      </c>
      <c r="AH95" s="255"/>
      <c r="AI95" s="255"/>
      <c r="AJ95" s="255"/>
      <c r="AK95" s="255"/>
      <c r="AL95" s="255"/>
      <c r="AM95" s="255"/>
      <c r="AN95" s="254">
        <f>SUM(AG95,AV95)</f>
        <v>0</v>
      </c>
      <c r="AO95" s="255"/>
      <c r="AP95" s="255"/>
      <c r="AQ95" s="98" t="s">
        <v>83</v>
      </c>
      <c r="AR95" s="99"/>
      <c r="AS95" s="100">
        <f>'02.05 - Herné prvky a mob...'!K30</f>
        <v>0</v>
      </c>
      <c r="AT95" s="101">
        <f>'02.05 - Herné prvky a mob...'!K31</f>
        <v>0</v>
      </c>
      <c r="AU95" s="101">
        <v>0</v>
      </c>
      <c r="AV95" s="101">
        <f>ROUND(SUM(AX95:AY95),2)</f>
        <v>0</v>
      </c>
      <c r="AW95" s="102">
        <f>'02.05 - Herné prvky a mob...'!T118</f>
        <v>0</v>
      </c>
      <c r="AX95" s="101">
        <f>'02.05 - Herné prvky a mob...'!K35</f>
        <v>0</v>
      </c>
      <c r="AY95" s="101">
        <f>'02.05 - Herné prvky a mob...'!K36</f>
        <v>0</v>
      </c>
      <c r="AZ95" s="101">
        <f>'02.05 - Herné prvky a mob...'!K37</f>
        <v>0</v>
      </c>
      <c r="BA95" s="101">
        <f>'02.05 - Herné prvky a mob...'!K38</f>
        <v>0</v>
      </c>
      <c r="BB95" s="101">
        <f>'02.05 - Herné prvky a mob...'!F35</f>
        <v>0</v>
      </c>
      <c r="BC95" s="101">
        <f>'02.05 - Herné prvky a mob...'!F36</f>
        <v>0</v>
      </c>
      <c r="BD95" s="101">
        <f>'02.05 - Herné prvky a mob...'!F37</f>
        <v>0</v>
      </c>
      <c r="BE95" s="101">
        <f>'02.05 - Herné prvky a mob...'!F38</f>
        <v>0</v>
      </c>
      <c r="BF95" s="103">
        <f>'02.05 - Herné prvky a mob...'!F39</f>
        <v>0</v>
      </c>
      <c r="BT95" s="104" t="s">
        <v>84</v>
      </c>
      <c r="BV95" s="104" t="s">
        <v>78</v>
      </c>
      <c r="BW95" s="104" t="s">
        <v>85</v>
      </c>
      <c r="BX95" s="104" t="s">
        <v>6</v>
      </c>
      <c r="CL95" s="104" t="s">
        <v>1</v>
      </c>
      <c r="CM95" s="104" t="s">
        <v>76</v>
      </c>
    </row>
    <row r="96" spans="1:91" s="2" customFormat="1" ht="30" customHeight="1">
      <c r="A96" s="30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5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</row>
    <row r="97" spans="1:59" s="2" customFormat="1" ht="6.95" customHeight="1">
      <c r="A97" s="30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5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</row>
  </sheetData>
  <sheetProtection algorithmName="SHA-512" hashValue="B+ifrYsSz/rtFF2YBuaL89OWODqbBAiGa19ncY312jcR9Yt7E0fu8IDDi+js+3WqnSB4djWb+7DiDYuBXYSHtQ==" saltValue="TM6Ok7Gc23sCXpJ5CSZgoHKJVN8BgZAnp9tYQUUxEYdAEcY1GIyOfGJj0A1807qYnYE/WCGmaO8Nr8nD+ODS+w==" spinCount="100000" sheet="1" objects="1" scenarios="1" formatColumns="0" formatRows="0"/>
  <mergeCells count="42">
    <mergeCell ref="AR2:BG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2.05 - Herné prvky a mob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5"/>
  <sheetViews>
    <sheetView showGridLines="0" tabSelected="1" topLeftCell="A85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T2" s="13" t="s">
        <v>85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6"/>
      <c r="AT3" s="13" t="s">
        <v>76</v>
      </c>
    </row>
    <row r="4" spans="1:46" s="1" customFormat="1" ht="24.95" customHeight="1">
      <c r="B4" s="16"/>
      <c r="D4" s="107" t="s">
        <v>86</v>
      </c>
      <c r="M4" s="16"/>
      <c r="N4" s="108" t="s">
        <v>10</v>
      </c>
      <c r="AT4" s="13" t="s">
        <v>4</v>
      </c>
    </row>
    <row r="5" spans="1:46" s="1" customFormat="1" ht="6.95" customHeight="1">
      <c r="B5" s="16"/>
      <c r="M5" s="16"/>
    </row>
    <row r="6" spans="1:46" s="1" customFormat="1" ht="12" customHeight="1">
      <c r="B6" s="16"/>
      <c r="D6" s="109" t="s">
        <v>16</v>
      </c>
      <c r="M6" s="16"/>
    </row>
    <row r="7" spans="1:46" s="1" customFormat="1" ht="26.25" customHeight="1">
      <c r="B7" s="16"/>
      <c r="E7" s="260" t="str">
        <f>'Rekapitulácia stavby'!K6</f>
        <v>Detské ihrisko Považská ulica 2022 - herné prvky a prvky drobnej architektúry</v>
      </c>
      <c r="F7" s="261"/>
      <c r="G7" s="261"/>
      <c r="H7" s="261"/>
      <c r="M7" s="16"/>
    </row>
    <row r="8" spans="1:46" s="2" customFormat="1" ht="12" customHeight="1">
      <c r="A8" s="30"/>
      <c r="B8" s="35"/>
      <c r="C8" s="30"/>
      <c r="D8" s="109" t="s">
        <v>87</v>
      </c>
      <c r="E8" s="30"/>
      <c r="F8" s="30"/>
      <c r="G8" s="30"/>
      <c r="H8" s="30"/>
      <c r="I8" s="30"/>
      <c r="J8" s="30"/>
      <c r="K8" s="30"/>
      <c r="L8" s="30"/>
      <c r="M8" s="51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62" t="s">
        <v>88</v>
      </c>
      <c r="F9" s="263"/>
      <c r="G9" s="263"/>
      <c r="H9" s="263"/>
      <c r="I9" s="30"/>
      <c r="J9" s="30"/>
      <c r="K9" s="30"/>
      <c r="L9" s="30"/>
      <c r="M9" s="51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51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09" t="s">
        <v>18</v>
      </c>
      <c r="E11" s="30"/>
      <c r="F11" s="110" t="s">
        <v>1</v>
      </c>
      <c r="G11" s="30"/>
      <c r="H11" s="30"/>
      <c r="I11" s="109" t="s">
        <v>19</v>
      </c>
      <c r="J11" s="110" t="s">
        <v>1</v>
      </c>
      <c r="K11" s="30"/>
      <c r="L11" s="30"/>
      <c r="M11" s="5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09" t="s">
        <v>20</v>
      </c>
      <c r="E12" s="30"/>
      <c r="F12" s="110" t="s">
        <v>21</v>
      </c>
      <c r="G12" s="30"/>
      <c r="H12" s="30"/>
      <c r="I12" s="109" t="s">
        <v>22</v>
      </c>
      <c r="J12" s="111">
        <f>'Rekapitulácia stavby'!AN8</f>
        <v>0</v>
      </c>
      <c r="K12" s="30"/>
      <c r="L12" s="30"/>
      <c r="M12" s="51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51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09" t="s">
        <v>23</v>
      </c>
      <c r="E14" s="30"/>
      <c r="F14" s="30"/>
      <c r="G14" s="30"/>
      <c r="H14" s="30"/>
      <c r="I14" s="109" t="s">
        <v>24</v>
      </c>
      <c r="J14" s="110" t="str">
        <f>IF('Rekapitulácia stavby'!AN10="","",'Rekapitulácia stavby'!AN10)</f>
        <v/>
      </c>
      <c r="K14" s="30"/>
      <c r="L14" s="30"/>
      <c r="M14" s="51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10" t="str">
        <f>IF('Rekapitulácia stavby'!E11="","",'Rekapitulácia stavby'!E11)</f>
        <v>Mesto Trenčín</v>
      </c>
      <c r="F15" s="30"/>
      <c r="G15" s="30"/>
      <c r="H15" s="30"/>
      <c r="I15" s="109" t="s">
        <v>26</v>
      </c>
      <c r="J15" s="110" t="str">
        <f>IF('Rekapitulácia stavby'!AN11="","",'Rekapitulácia stavby'!AN11)</f>
        <v/>
      </c>
      <c r="K15" s="30"/>
      <c r="L15" s="30"/>
      <c r="M15" s="51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51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09" t="s">
        <v>27</v>
      </c>
      <c r="E17" s="30"/>
      <c r="F17" s="30"/>
      <c r="G17" s="30"/>
      <c r="H17" s="30"/>
      <c r="I17" s="109" t="s">
        <v>24</v>
      </c>
      <c r="J17" s="26" t="str">
        <f>'Rekapitulácia stavby'!AN13</f>
        <v>Vyplň údaj</v>
      </c>
      <c r="K17" s="30"/>
      <c r="L17" s="30"/>
      <c r="M17" s="51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64" t="str">
        <f>'Rekapitulácia stavby'!E14</f>
        <v>Vyplň údaj</v>
      </c>
      <c r="F18" s="265"/>
      <c r="G18" s="265"/>
      <c r="H18" s="265"/>
      <c r="I18" s="109" t="s">
        <v>26</v>
      </c>
      <c r="J18" s="26" t="str">
        <f>'Rekapitulácia stavby'!AN14</f>
        <v>Vyplň údaj</v>
      </c>
      <c r="K18" s="30"/>
      <c r="L18" s="30"/>
      <c r="M18" s="51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51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09" t="s">
        <v>29</v>
      </c>
      <c r="E20" s="30"/>
      <c r="F20" s="30"/>
      <c r="G20" s="30"/>
      <c r="H20" s="30"/>
      <c r="I20" s="109" t="s">
        <v>24</v>
      </c>
      <c r="J20" s="110" t="str">
        <f>IF('Rekapitulácia stavby'!AN16="","",'Rekapitulácia stavby'!AN16)</f>
        <v/>
      </c>
      <c r="K20" s="30"/>
      <c r="L20" s="30"/>
      <c r="M20" s="51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10" t="str">
        <f>IF('Rekapitulácia stavby'!E17="","",'Rekapitulácia stavby'!E17)</f>
        <v xml:space="preserve"> </v>
      </c>
      <c r="F21" s="30"/>
      <c r="G21" s="30"/>
      <c r="H21" s="30"/>
      <c r="I21" s="109" t="s">
        <v>26</v>
      </c>
      <c r="J21" s="110" t="str">
        <f>IF('Rekapitulácia stavby'!AN17="","",'Rekapitulácia stavby'!AN17)</f>
        <v/>
      </c>
      <c r="K21" s="30"/>
      <c r="L21" s="30"/>
      <c r="M21" s="51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51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09" t="s">
        <v>31</v>
      </c>
      <c r="E23" s="30"/>
      <c r="F23" s="30"/>
      <c r="G23" s="30"/>
      <c r="H23" s="30"/>
      <c r="I23" s="109" t="s">
        <v>24</v>
      </c>
      <c r="J23" s="110" t="str">
        <f>IF('Rekapitulácia stavby'!AN19="","",'Rekapitulácia stavby'!AN19)</f>
        <v/>
      </c>
      <c r="K23" s="30"/>
      <c r="L23" s="30"/>
      <c r="M23" s="51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10" t="str">
        <f>IF('Rekapitulácia stavby'!E20="","",'Rekapitulácia stavby'!E20)</f>
        <v>Ing.arch. Michal Vojtek</v>
      </c>
      <c r="F24" s="30"/>
      <c r="G24" s="30"/>
      <c r="H24" s="30"/>
      <c r="I24" s="109" t="s">
        <v>26</v>
      </c>
      <c r="J24" s="110" t="str">
        <f>IF('Rekapitulácia stavby'!AN20="","",'Rekapitulácia stavby'!AN20)</f>
        <v/>
      </c>
      <c r="K24" s="30"/>
      <c r="L24" s="30"/>
      <c r="M24" s="51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51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09" t="s">
        <v>33</v>
      </c>
      <c r="E26" s="30"/>
      <c r="F26" s="30"/>
      <c r="G26" s="30"/>
      <c r="H26" s="30"/>
      <c r="I26" s="30"/>
      <c r="J26" s="30"/>
      <c r="K26" s="30"/>
      <c r="L26" s="30"/>
      <c r="M26" s="51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2"/>
      <c r="B27" s="113"/>
      <c r="C27" s="112"/>
      <c r="D27" s="112"/>
      <c r="E27" s="266" t="s">
        <v>1</v>
      </c>
      <c r="F27" s="266"/>
      <c r="G27" s="266"/>
      <c r="H27" s="266"/>
      <c r="I27" s="112"/>
      <c r="J27" s="112"/>
      <c r="K27" s="112"/>
      <c r="L27" s="112"/>
      <c r="M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51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15"/>
      <c r="E29" s="115"/>
      <c r="F29" s="115"/>
      <c r="G29" s="115"/>
      <c r="H29" s="115"/>
      <c r="I29" s="115"/>
      <c r="J29" s="115"/>
      <c r="K29" s="115"/>
      <c r="L29" s="115"/>
      <c r="M29" s="51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.75">
      <c r="A30" s="30"/>
      <c r="B30" s="35"/>
      <c r="C30" s="30"/>
      <c r="D30" s="30"/>
      <c r="E30" s="109" t="s">
        <v>89</v>
      </c>
      <c r="F30" s="30"/>
      <c r="G30" s="30"/>
      <c r="H30" s="30"/>
      <c r="I30" s="30"/>
      <c r="J30" s="30"/>
      <c r="K30" s="116">
        <f>I96</f>
        <v>0</v>
      </c>
      <c r="L30" s="30"/>
      <c r="M30" s="51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2.75">
      <c r="A31" s="30"/>
      <c r="B31" s="35"/>
      <c r="C31" s="30"/>
      <c r="D31" s="30"/>
      <c r="E31" s="109" t="s">
        <v>90</v>
      </c>
      <c r="F31" s="30"/>
      <c r="G31" s="30"/>
      <c r="H31" s="30"/>
      <c r="I31" s="30"/>
      <c r="J31" s="30"/>
      <c r="K31" s="116">
        <f>J96</f>
        <v>0</v>
      </c>
      <c r="L31" s="30"/>
      <c r="M31" s="51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5"/>
      <c r="C32" s="30"/>
      <c r="D32" s="117" t="s">
        <v>34</v>
      </c>
      <c r="E32" s="30"/>
      <c r="F32" s="30"/>
      <c r="G32" s="30"/>
      <c r="H32" s="30"/>
      <c r="I32" s="30"/>
      <c r="J32" s="30"/>
      <c r="K32" s="118">
        <f>ROUND(K118, 2)</f>
        <v>0</v>
      </c>
      <c r="L32" s="30"/>
      <c r="M32" s="5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5"/>
      <c r="C33" s="30"/>
      <c r="D33" s="115"/>
      <c r="E33" s="115"/>
      <c r="F33" s="115"/>
      <c r="G33" s="115"/>
      <c r="H33" s="115"/>
      <c r="I33" s="115"/>
      <c r="J33" s="115"/>
      <c r="K33" s="115"/>
      <c r="L33" s="115"/>
      <c r="M33" s="51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30"/>
      <c r="F34" s="119" t="s">
        <v>36</v>
      </c>
      <c r="G34" s="30"/>
      <c r="H34" s="30"/>
      <c r="I34" s="119" t="s">
        <v>35</v>
      </c>
      <c r="J34" s="30"/>
      <c r="K34" s="119" t="s">
        <v>37</v>
      </c>
      <c r="L34" s="30"/>
      <c r="M34" s="51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5"/>
      <c r="C35" s="30"/>
      <c r="D35" s="120" t="s">
        <v>38</v>
      </c>
      <c r="E35" s="121" t="s">
        <v>39</v>
      </c>
      <c r="F35" s="122">
        <f>ROUND((SUM(BE118:BE174)),  2)</f>
        <v>0</v>
      </c>
      <c r="G35" s="123"/>
      <c r="H35" s="123"/>
      <c r="I35" s="124">
        <v>0.2</v>
      </c>
      <c r="J35" s="123"/>
      <c r="K35" s="122">
        <f>ROUND(((SUM(BE118:BE174))*I35),  2)</f>
        <v>0</v>
      </c>
      <c r="L35" s="30"/>
      <c r="M35" s="51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5"/>
      <c r="C36" s="30"/>
      <c r="D36" s="30"/>
      <c r="E36" s="121" t="s">
        <v>40</v>
      </c>
      <c r="F36" s="122">
        <f>ROUND((SUM(BF118:BF174)),  2)</f>
        <v>0</v>
      </c>
      <c r="G36" s="123"/>
      <c r="H36" s="123"/>
      <c r="I36" s="124">
        <v>0.2</v>
      </c>
      <c r="J36" s="123"/>
      <c r="K36" s="122">
        <f>ROUND(((SUM(BF118:BF174))*I36),  2)</f>
        <v>0</v>
      </c>
      <c r="L36" s="30"/>
      <c r="M36" s="51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09" t="s">
        <v>41</v>
      </c>
      <c r="F37" s="116">
        <f>ROUND((SUM(BG118:BG174)),  2)</f>
        <v>0</v>
      </c>
      <c r="G37" s="30"/>
      <c r="H37" s="30"/>
      <c r="I37" s="125">
        <v>0.2</v>
      </c>
      <c r="J37" s="30"/>
      <c r="K37" s="116">
        <f>0</f>
        <v>0</v>
      </c>
      <c r="L37" s="30"/>
      <c r="M37" s="51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5"/>
      <c r="C38" s="30"/>
      <c r="D38" s="30"/>
      <c r="E38" s="109" t="s">
        <v>42</v>
      </c>
      <c r="F38" s="116">
        <f>ROUND((SUM(BH118:BH174)),  2)</f>
        <v>0</v>
      </c>
      <c r="G38" s="30"/>
      <c r="H38" s="30"/>
      <c r="I38" s="125">
        <v>0.2</v>
      </c>
      <c r="J38" s="30"/>
      <c r="K38" s="116">
        <f>0</f>
        <v>0</v>
      </c>
      <c r="L38" s="30"/>
      <c r="M38" s="51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5"/>
      <c r="C39" s="30"/>
      <c r="D39" s="30"/>
      <c r="E39" s="121" t="s">
        <v>43</v>
      </c>
      <c r="F39" s="122">
        <f>ROUND((SUM(BI118:BI174)),  2)</f>
        <v>0</v>
      </c>
      <c r="G39" s="123"/>
      <c r="H39" s="123"/>
      <c r="I39" s="124">
        <v>0</v>
      </c>
      <c r="J39" s="123"/>
      <c r="K39" s="122">
        <f>0</f>
        <v>0</v>
      </c>
      <c r="L39" s="30"/>
      <c r="M39" s="51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5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51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5"/>
      <c r="C41" s="126"/>
      <c r="D41" s="127" t="s">
        <v>44</v>
      </c>
      <c r="E41" s="128"/>
      <c r="F41" s="128"/>
      <c r="G41" s="129" t="s">
        <v>45</v>
      </c>
      <c r="H41" s="130" t="s">
        <v>46</v>
      </c>
      <c r="I41" s="128"/>
      <c r="J41" s="128"/>
      <c r="K41" s="131">
        <f>SUM(K32:K39)</f>
        <v>0</v>
      </c>
      <c r="L41" s="132"/>
      <c r="M41" s="51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35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51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>
      <c r="B43" s="16"/>
      <c r="M43" s="16"/>
    </row>
    <row r="44" spans="1:31" s="1" customFormat="1" ht="14.45" customHeight="1">
      <c r="B44" s="16"/>
      <c r="M44" s="16"/>
    </row>
    <row r="45" spans="1:31" s="1" customFormat="1" ht="14.45" customHeight="1">
      <c r="B45" s="16"/>
      <c r="M45" s="16"/>
    </row>
    <row r="46" spans="1:31" s="1" customFormat="1" ht="14.45" customHeight="1">
      <c r="B46" s="16"/>
      <c r="M46" s="16"/>
    </row>
    <row r="47" spans="1:31" s="1" customFormat="1" ht="14.45" customHeight="1">
      <c r="B47" s="16"/>
      <c r="M47" s="16"/>
    </row>
    <row r="48" spans="1:31" s="1" customFormat="1" ht="14.45" customHeight="1">
      <c r="B48" s="16"/>
      <c r="M48" s="16"/>
    </row>
    <row r="49" spans="1:31" s="1" customFormat="1" ht="14.45" customHeight="1">
      <c r="B49" s="16"/>
      <c r="M49" s="16"/>
    </row>
    <row r="50" spans="1:31" s="2" customFormat="1" ht="14.45" customHeight="1">
      <c r="B50" s="51"/>
      <c r="D50" s="133" t="s">
        <v>47</v>
      </c>
      <c r="E50" s="134"/>
      <c r="F50" s="134"/>
      <c r="G50" s="133" t="s">
        <v>48</v>
      </c>
      <c r="H50" s="134"/>
      <c r="I50" s="134"/>
      <c r="J50" s="134"/>
      <c r="K50" s="134"/>
      <c r="L50" s="134"/>
      <c r="M50" s="51"/>
    </row>
    <row r="51" spans="1:31" ht="11.25">
      <c r="B51" s="16"/>
      <c r="M51" s="16"/>
    </row>
    <row r="52" spans="1:31" ht="11.25">
      <c r="B52" s="16"/>
      <c r="M52" s="16"/>
    </row>
    <row r="53" spans="1:31" ht="11.25">
      <c r="B53" s="16"/>
      <c r="M53" s="16"/>
    </row>
    <row r="54" spans="1:31" ht="11.25">
      <c r="B54" s="16"/>
      <c r="M54" s="16"/>
    </row>
    <row r="55" spans="1:31" ht="11.25">
      <c r="B55" s="16"/>
      <c r="M55" s="16"/>
    </row>
    <row r="56" spans="1:31" ht="11.25">
      <c r="B56" s="16"/>
      <c r="M56" s="16"/>
    </row>
    <row r="57" spans="1:31" ht="11.25">
      <c r="B57" s="16"/>
      <c r="M57" s="16"/>
    </row>
    <row r="58" spans="1:31" ht="11.25">
      <c r="B58" s="16"/>
      <c r="M58" s="16"/>
    </row>
    <row r="59" spans="1:31" ht="11.25">
      <c r="B59" s="16"/>
      <c r="M59" s="16"/>
    </row>
    <row r="60" spans="1:31" ht="11.25">
      <c r="B60" s="16"/>
      <c r="M60" s="16"/>
    </row>
    <row r="61" spans="1:31" s="2" customFormat="1" ht="12.75">
      <c r="A61" s="30"/>
      <c r="B61" s="35"/>
      <c r="C61" s="30"/>
      <c r="D61" s="135" t="s">
        <v>49</v>
      </c>
      <c r="E61" s="136"/>
      <c r="F61" s="137" t="s">
        <v>50</v>
      </c>
      <c r="G61" s="135" t="s">
        <v>49</v>
      </c>
      <c r="H61" s="136"/>
      <c r="I61" s="136"/>
      <c r="J61" s="138" t="s">
        <v>50</v>
      </c>
      <c r="K61" s="136"/>
      <c r="L61" s="136"/>
      <c r="M61" s="51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6"/>
      <c r="M62" s="16"/>
    </row>
    <row r="63" spans="1:31" ht="11.25">
      <c r="B63" s="16"/>
      <c r="M63" s="16"/>
    </row>
    <row r="64" spans="1:31" ht="11.25">
      <c r="B64" s="16"/>
      <c r="M64" s="16"/>
    </row>
    <row r="65" spans="1:31" s="2" customFormat="1" ht="12.75">
      <c r="A65" s="30"/>
      <c r="B65" s="35"/>
      <c r="C65" s="30"/>
      <c r="D65" s="133" t="s">
        <v>51</v>
      </c>
      <c r="E65" s="139"/>
      <c r="F65" s="139"/>
      <c r="G65" s="133" t="s">
        <v>52</v>
      </c>
      <c r="H65" s="139"/>
      <c r="I65" s="139"/>
      <c r="J65" s="139"/>
      <c r="K65" s="139"/>
      <c r="L65" s="139"/>
      <c r="M65" s="51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6"/>
      <c r="M66" s="16"/>
    </row>
    <row r="67" spans="1:31" ht="11.25">
      <c r="B67" s="16"/>
      <c r="M67" s="16"/>
    </row>
    <row r="68" spans="1:31" ht="11.25">
      <c r="B68" s="16"/>
      <c r="M68" s="16"/>
    </row>
    <row r="69" spans="1:31" ht="11.25">
      <c r="B69" s="16"/>
      <c r="M69" s="16"/>
    </row>
    <row r="70" spans="1:31" ht="11.25">
      <c r="B70" s="16"/>
      <c r="M70" s="16"/>
    </row>
    <row r="71" spans="1:31" ht="11.25">
      <c r="B71" s="16"/>
      <c r="M71" s="16"/>
    </row>
    <row r="72" spans="1:31" ht="11.25">
      <c r="B72" s="16"/>
      <c r="M72" s="16"/>
    </row>
    <row r="73" spans="1:31" ht="11.25">
      <c r="B73" s="16"/>
      <c r="M73" s="16"/>
    </row>
    <row r="74" spans="1:31" ht="11.25">
      <c r="B74" s="16"/>
      <c r="M74" s="16"/>
    </row>
    <row r="75" spans="1:31" ht="11.25">
      <c r="B75" s="16"/>
      <c r="M75" s="16"/>
    </row>
    <row r="76" spans="1:31" s="2" customFormat="1" ht="12.75">
      <c r="A76" s="30"/>
      <c r="B76" s="35"/>
      <c r="C76" s="30"/>
      <c r="D76" s="135" t="s">
        <v>49</v>
      </c>
      <c r="E76" s="136"/>
      <c r="F76" s="137" t="s">
        <v>50</v>
      </c>
      <c r="G76" s="135" t="s">
        <v>49</v>
      </c>
      <c r="H76" s="136"/>
      <c r="I76" s="136"/>
      <c r="J76" s="138" t="s">
        <v>50</v>
      </c>
      <c r="K76" s="136"/>
      <c r="L76" s="136"/>
      <c r="M76" s="51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51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51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91</v>
      </c>
      <c r="D82" s="32"/>
      <c r="E82" s="32"/>
      <c r="F82" s="32"/>
      <c r="G82" s="32"/>
      <c r="H82" s="32"/>
      <c r="I82" s="32"/>
      <c r="J82" s="32"/>
      <c r="K82" s="32"/>
      <c r="L82" s="32"/>
      <c r="M82" s="51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51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16</v>
      </c>
      <c r="D84" s="32"/>
      <c r="E84" s="32"/>
      <c r="F84" s="32"/>
      <c r="G84" s="32"/>
      <c r="H84" s="32"/>
      <c r="I84" s="32"/>
      <c r="J84" s="32"/>
      <c r="K84" s="32"/>
      <c r="L84" s="32"/>
      <c r="M84" s="51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2"/>
      <c r="D85" s="32"/>
      <c r="E85" s="267" t="str">
        <f>E7</f>
        <v>Detské ihrisko Považská ulica 2022 - herné prvky a prvky drobnej architektúry</v>
      </c>
      <c r="F85" s="268"/>
      <c r="G85" s="268"/>
      <c r="H85" s="268"/>
      <c r="I85" s="32"/>
      <c r="J85" s="32"/>
      <c r="K85" s="32"/>
      <c r="L85" s="32"/>
      <c r="M85" s="51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5" t="s">
        <v>87</v>
      </c>
      <c r="D86" s="32"/>
      <c r="E86" s="32"/>
      <c r="F86" s="32"/>
      <c r="G86" s="32"/>
      <c r="H86" s="32"/>
      <c r="I86" s="32"/>
      <c r="J86" s="32"/>
      <c r="K86" s="32"/>
      <c r="L86" s="32"/>
      <c r="M86" s="51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238" t="str">
        <f>E9</f>
        <v>02.05 - Herné prvky a mobiliár</v>
      </c>
      <c r="F87" s="269"/>
      <c r="G87" s="269"/>
      <c r="H87" s="269"/>
      <c r="I87" s="32"/>
      <c r="J87" s="32"/>
      <c r="K87" s="32"/>
      <c r="L87" s="32"/>
      <c r="M87" s="51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51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5" t="s">
        <v>20</v>
      </c>
      <c r="D89" s="32"/>
      <c r="E89" s="32"/>
      <c r="F89" s="23" t="str">
        <f>F12</f>
        <v>Považská ulica</v>
      </c>
      <c r="G89" s="32"/>
      <c r="H89" s="32"/>
      <c r="I89" s="25" t="s">
        <v>22</v>
      </c>
      <c r="J89" s="66">
        <f>IF(J12="","",J12)</f>
        <v>0</v>
      </c>
      <c r="K89" s="32"/>
      <c r="L89" s="32"/>
      <c r="M89" s="51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51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5" t="s">
        <v>23</v>
      </c>
      <c r="D91" s="32"/>
      <c r="E91" s="32"/>
      <c r="F91" s="23" t="str">
        <f>E15</f>
        <v>Mesto Trenčín</v>
      </c>
      <c r="G91" s="32"/>
      <c r="H91" s="32"/>
      <c r="I91" s="25" t="s">
        <v>29</v>
      </c>
      <c r="J91" s="28" t="str">
        <f>E21</f>
        <v xml:space="preserve"> </v>
      </c>
      <c r="K91" s="32"/>
      <c r="L91" s="32"/>
      <c r="M91" s="51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25.7" customHeight="1">
      <c r="A92" s="30"/>
      <c r="B92" s="31"/>
      <c r="C92" s="25" t="s">
        <v>27</v>
      </c>
      <c r="D92" s="32"/>
      <c r="E92" s="32"/>
      <c r="F92" s="23" t="str">
        <f>IF(E18="","",E18)</f>
        <v>Vyplň údaj</v>
      </c>
      <c r="G92" s="32"/>
      <c r="H92" s="32"/>
      <c r="I92" s="25" t="s">
        <v>31</v>
      </c>
      <c r="J92" s="28" t="str">
        <f>E24</f>
        <v>Ing.arch. Michal Vojtek</v>
      </c>
      <c r="K92" s="32"/>
      <c r="L92" s="32"/>
      <c r="M92" s="51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51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44" t="s">
        <v>92</v>
      </c>
      <c r="D94" s="145"/>
      <c r="E94" s="145"/>
      <c r="F94" s="145"/>
      <c r="G94" s="145"/>
      <c r="H94" s="145"/>
      <c r="I94" s="146" t="s">
        <v>93</v>
      </c>
      <c r="J94" s="146" t="s">
        <v>94</v>
      </c>
      <c r="K94" s="146" t="s">
        <v>95</v>
      </c>
      <c r="L94" s="145"/>
      <c r="M94" s="51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51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47" t="s">
        <v>96</v>
      </c>
      <c r="D96" s="32"/>
      <c r="E96" s="32"/>
      <c r="F96" s="32"/>
      <c r="G96" s="32"/>
      <c r="H96" s="32"/>
      <c r="I96" s="84">
        <f>Q118</f>
        <v>0</v>
      </c>
      <c r="J96" s="84">
        <f>R118</f>
        <v>0</v>
      </c>
      <c r="K96" s="84">
        <f>K118</f>
        <v>0</v>
      </c>
      <c r="L96" s="32"/>
      <c r="M96" s="51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3" t="s">
        <v>97</v>
      </c>
    </row>
    <row r="97" spans="1:31" s="9" customFormat="1" ht="24.95" customHeight="1">
      <c r="B97" s="148"/>
      <c r="C97" s="149"/>
      <c r="D97" s="150" t="s">
        <v>98</v>
      </c>
      <c r="E97" s="151"/>
      <c r="F97" s="151"/>
      <c r="G97" s="151"/>
      <c r="H97" s="151"/>
      <c r="I97" s="152">
        <f>Q119</f>
        <v>0</v>
      </c>
      <c r="J97" s="152">
        <f>R119</f>
        <v>0</v>
      </c>
      <c r="K97" s="152">
        <f>K119</f>
        <v>0</v>
      </c>
      <c r="L97" s="149"/>
      <c r="M97" s="153"/>
    </row>
    <row r="98" spans="1:31" s="9" customFormat="1" ht="24.95" customHeight="1">
      <c r="B98" s="148"/>
      <c r="C98" s="149"/>
      <c r="D98" s="150" t="s">
        <v>99</v>
      </c>
      <c r="E98" s="151"/>
      <c r="F98" s="151"/>
      <c r="G98" s="151"/>
      <c r="H98" s="151"/>
      <c r="I98" s="152">
        <f>Q170</f>
        <v>0</v>
      </c>
      <c r="J98" s="152">
        <f>R170</f>
        <v>0</v>
      </c>
      <c r="K98" s="152">
        <f>K170</f>
        <v>0</v>
      </c>
      <c r="L98" s="149"/>
      <c r="M98" s="153"/>
    </row>
    <row r="99" spans="1:31" s="2" customFormat="1" ht="21.75" customHeight="1">
      <c r="A99" s="30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51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5" customHeight="1">
      <c r="A100" s="30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1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4" spans="1:31" s="2" customFormat="1" ht="6.95" customHeight="1">
      <c r="A104" s="30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1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5" customHeight="1">
      <c r="A105" s="30"/>
      <c r="B105" s="31"/>
      <c r="C105" s="19" t="s">
        <v>100</v>
      </c>
      <c r="D105" s="32"/>
      <c r="E105" s="32"/>
      <c r="F105" s="32"/>
      <c r="G105" s="32"/>
      <c r="H105" s="32"/>
      <c r="I105" s="32"/>
      <c r="J105" s="32"/>
      <c r="K105" s="32"/>
      <c r="L105" s="32"/>
      <c r="M105" s="51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51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5" t="s">
        <v>16</v>
      </c>
      <c r="D107" s="32"/>
      <c r="E107" s="32"/>
      <c r="F107" s="32"/>
      <c r="G107" s="32"/>
      <c r="H107" s="32"/>
      <c r="I107" s="32"/>
      <c r="J107" s="32"/>
      <c r="K107" s="32"/>
      <c r="L107" s="32"/>
      <c r="M107" s="51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26.25" customHeight="1">
      <c r="A108" s="30"/>
      <c r="B108" s="31"/>
      <c r="C108" s="32"/>
      <c r="D108" s="32"/>
      <c r="E108" s="267" t="str">
        <f>E7</f>
        <v>Detské ihrisko Považská ulica 2022 - herné prvky a prvky drobnej architektúry</v>
      </c>
      <c r="F108" s="268"/>
      <c r="G108" s="268"/>
      <c r="H108" s="268"/>
      <c r="I108" s="32"/>
      <c r="J108" s="32"/>
      <c r="K108" s="32"/>
      <c r="L108" s="32"/>
      <c r="M108" s="51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87</v>
      </c>
      <c r="D109" s="32"/>
      <c r="E109" s="32"/>
      <c r="F109" s="32"/>
      <c r="G109" s="32"/>
      <c r="H109" s="32"/>
      <c r="I109" s="32"/>
      <c r="J109" s="32"/>
      <c r="K109" s="32"/>
      <c r="L109" s="32"/>
      <c r="M109" s="51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2"/>
      <c r="D110" s="32"/>
      <c r="E110" s="238" t="str">
        <f>E9</f>
        <v>02.05 - Herné prvky a mobiliár</v>
      </c>
      <c r="F110" s="269"/>
      <c r="G110" s="269"/>
      <c r="H110" s="269"/>
      <c r="I110" s="32"/>
      <c r="J110" s="32"/>
      <c r="K110" s="32"/>
      <c r="L110" s="32"/>
      <c r="M110" s="51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51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20</v>
      </c>
      <c r="D112" s="32"/>
      <c r="E112" s="32"/>
      <c r="F112" s="23" t="str">
        <f>F12</f>
        <v>Považská ulica</v>
      </c>
      <c r="G112" s="32"/>
      <c r="H112" s="32"/>
      <c r="I112" s="25" t="s">
        <v>22</v>
      </c>
      <c r="J112" s="66">
        <f>IF(J12="","",J12)</f>
        <v>0</v>
      </c>
      <c r="K112" s="32"/>
      <c r="L112" s="32"/>
      <c r="M112" s="51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51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23</v>
      </c>
      <c r="D114" s="32"/>
      <c r="E114" s="32"/>
      <c r="F114" s="23" t="str">
        <f>E15</f>
        <v>Mesto Trenčín</v>
      </c>
      <c r="G114" s="32"/>
      <c r="H114" s="32"/>
      <c r="I114" s="25" t="s">
        <v>29</v>
      </c>
      <c r="J114" s="28" t="str">
        <f>E21</f>
        <v xml:space="preserve"> </v>
      </c>
      <c r="K114" s="32"/>
      <c r="L114" s="32"/>
      <c r="M114" s="51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25.7" customHeight="1">
      <c r="A115" s="30"/>
      <c r="B115" s="31"/>
      <c r="C115" s="25" t="s">
        <v>27</v>
      </c>
      <c r="D115" s="32"/>
      <c r="E115" s="32"/>
      <c r="F115" s="23" t="str">
        <f>IF(E18="","",E18)</f>
        <v>Vyplň údaj</v>
      </c>
      <c r="G115" s="32"/>
      <c r="H115" s="32"/>
      <c r="I115" s="25" t="s">
        <v>31</v>
      </c>
      <c r="J115" s="28" t="str">
        <f>E24</f>
        <v>Ing.arch. Michal Vojtek</v>
      </c>
      <c r="K115" s="32"/>
      <c r="L115" s="32"/>
      <c r="M115" s="51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51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0" customFormat="1" ht="29.25" customHeight="1">
      <c r="A117" s="154"/>
      <c r="B117" s="155"/>
      <c r="C117" s="156" t="s">
        <v>101</v>
      </c>
      <c r="D117" s="157" t="s">
        <v>59</v>
      </c>
      <c r="E117" s="157" t="s">
        <v>55</v>
      </c>
      <c r="F117" s="157" t="s">
        <v>56</v>
      </c>
      <c r="G117" s="157" t="s">
        <v>102</v>
      </c>
      <c r="H117" s="157" t="s">
        <v>103</v>
      </c>
      <c r="I117" s="157" t="s">
        <v>104</v>
      </c>
      <c r="J117" s="157" t="s">
        <v>105</v>
      </c>
      <c r="K117" s="158" t="s">
        <v>95</v>
      </c>
      <c r="L117" s="159" t="s">
        <v>106</v>
      </c>
      <c r="M117" s="160"/>
      <c r="N117" s="75" t="s">
        <v>1</v>
      </c>
      <c r="O117" s="76" t="s">
        <v>38</v>
      </c>
      <c r="P117" s="76" t="s">
        <v>107</v>
      </c>
      <c r="Q117" s="76" t="s">
        <v>108</v>
      </c>
      <c r="R117" s="76" t="s">
        <v>109</v>
      </c>
      <c r="S117" s="76" t="s">
        <v>110</v>
      </c>
      <c r="T117" s="76" t="s">
        <v>111</v>
      </c>
      <c r="U117" s="76" t="s">
        <v>112</v>
      </c>
      <c r="V117" s="76" t="s">
        <v>113</v>
      </c>
      <c r="W117" s="76" t="s">
        <v>114</v>
      </c>
      <c r="X117" s="77" t="s">
        <v>115</v>
      </c>
      <c r="Y117" s="154"/>
      <c r="Z117" s="154"/>
      <c r="AA117" s="154"/>
      <c r="AB117" s="154"/>
      <c r="AC117" s="154"/>
      <c r="AD117" s="154"/>
      <c r="AE117" s="154"/>
    </row>
    <row r="118" spans="1:65" s="2" customFormat="1" ht="22.9" customHeight="1">
      <c r="A118" s="30"/>
      <c r="B118" s="31"/>
      <c r="C118" s="82" t="s">
        <v>96</v>
      </c>
      <c r="D118" s="32"/>
      <c r="E118" s="32"/>
      <c r="F118" s="32"/>
      <c r="G118" s="32"/>
      <c r="H118" s="32"/>
      <c r="I118" s="32"/>
      <c r="J118" s="32"/>
      <c r="K118" s="161">
        <f>BK118</f>
        <v>0</v>
      </c>
      <c r="L118" s="32"/>
      <c r="M118" s="35"/>
      <c r="N118" s="78"/>
      <c r="O118" s="162"/>
      <c r="P118" s="79"/>
      <c r="Q118" s="163">
        <f>Q119+Q170</f>
        <v>0</v>
      </c>
      <c r="R118" s="163">
        <f>R119+R170</f>
        <v>0</v>
      </c>
      <c r="S118" s="79"/>
      <c r="T118" s="164">
        <f>T119+T170</f>
        <v>0</v>
      </c>
      <c r="U118" s="79"/>
      <c r="V118" s="164">
        <f>V119+V170</f>
        <v>0</v>
      </c>
      <c r="W118" s="79"/>
      <c r="X118" s="165">
        <f>X119+X170</f>
        <v>0</v>
      </c>
      <c r="Y118" s="30"/>
      <c r="Z118" s="30"/>
      <c r="AA118" s="30"/>
      <c r="AB118" s="30"/>
      <c r="AC118" s="30"/>
      <c r="AD118" s="30"/>
      <c r="AE118" s="30"/>
      <c r="AT118" s="13" t="s">
        <v>75</v>
      </c>
      <c r="AU118" s="13" t="s">
        <v>97</v>
      </c>
      <c r="BK118" s="166">
        <f>BK119+BK170</f>
        <v>0</v>
      </c>
    </row>
    <row r="119" spans="1:65" s="11" customFormat="1" ht="25.9" customHeight="1">
      <c r="B119" s="167"/>
      <c r="C119" s="168"/>
      <c r="D119" s="169" t="s">
        <v>75</v>
      </c>
      <c r="E119" s="170" t="s">
        <v>116</v>
      </c>
      <c r="F119" s="170" t="s">
        <v>117</v>
      </c>
      <c r="G119" s="168"/>
      <c r="H119" s="168"/>
      <c r="I119" s="171"/>
      <c r="J119" s="171"/>
      <c r="K119" s="172">
        <f>BK119</f>
        <v>0</v>
      </c>
      <c r="L119" s="168"/>
      <c r="M119" s="173"/>
      <c r="N119" s="174"/>
      <c r="O119" s="175"/>
      <c r="P119" s="175"/>
      <c r="Q119" s="176">
        <f>SUM(Q120:Q169)</f>
        <v>0</v>
      </c>
      <c r="R119" s="176">
        <f>SUM(R120:R169)</f>
        <v>0</v>
      </c>
      <c r="S119" s="175"/>
      <c r="T119" s="177">
        <f>SUM(T120:T169)</f>
        <v>0</v>
      </c>
      <c r="U119" s="175"/>
      <c r="V119" s="177">
        <f>SUM(V120:V169)</f>
        <v>0</v>
      </c>
      <c r="W119" s="175"/>
      <c r="X119" s="178">
        <f>SUM(X120:X169)</f>
        <v>0</v>
      </c>
      <c r="AR119" s="179" t="s">
        <v>118</v>
      </c>
      <c r="AT119" s="180" t="s">
        <v>75</v>
      </c>
      <c r="AU119" s="180" t="s">
        <v>76</v>
      </c>
      <c r="AY119" s="179" t="s">
        <v>119</v>
      </c>
      <c r="BK119" s="181">
        <f>SUM(BK120:BK169)</f>
        <v>0</v>
      </c>
    </row>
    <row r="120" spans="1:65" s="2" customFormat="1" ht="62.65" customHeight="1">
      <c r="A120" s="30"/>
      <c r="B120" s="31"/>
      <c r="C120" s="182" t="s">
        <v>84</v>
      </c>
      <c r="D120" s="182" t="s">
        <v>120</v>
      </c>
      <c r="E120" s="183" t="s">
        <v>121</v>
      </c>
      <c r="F120" s="184" t="s">
        <v>122</v>
      </c>
      <c r="G120" s="185" t="s">
        <v>123</v>
      </c>
      <c r="H120" s="186">
        <v>4</v>
      </c>
      <c r="I120" s="187"/>
      <c r="J120" s="188"/>
      <c r="K120" s="189">
        <f>ROUND(P120*H120,2)</f>
        <v>0</v>
      </c>
      <c r="L120" s="188"/>
      <c r="M120" s="190"/>
      <c r="N120" s="191" t="s">
        <v>1</v>
      </c>
      <c r="O120" s="192" t="s">
        <v>40</v>
      </c>
      <c r="P120" s="193">
        <f>I120+J120</f>
        <v>0</v>
      </c>
      <c r="Q120" s="193">
        <f>ROUND(I120*H120,2)</f>
        <v>0</v>
      </c>
      <c r="R120" s="193">
        <f>ROUND(J120*H120,2)</f>
        <v>0</v>
      </c>
      <c r="S120" s="71"/>
      <c r="T120" s="194">
        <f>S120*H120</f>
        <v>0</v>
      </c>
      <c r="U120" s="194">
        <v>0</v>
      </c>
      <c r="V120" s="194">
        <f>U120*H120</f>
        <v>0</v>
      </c>
      <c r="W120" s="194">
        <v>0</v>
      </c>
      <c r="X120" s="195">
        <f>W120*H120</f>
        <v>0</v>
      </c>
      <c r="Y120" s="30"/>
      <c r="Z120" s="30"/>
      <c r="AA120" s="30"/>
      <c r="AB120" s="30"/>
      <c r="AC120" s="30"/>
      <c r="AD120" s="30"/>
      <c r="AE120" s="30"/>
      <c r="AR120" s="196" t="s">
        <v>124</v>
      </c>
      <c r="AT120" s="196" t="s">
        <v>120</v>
      </c>
      <c r="AU120" s="196" t="s">
        <v>84</v>
      </c>
      <c r="AY120" s="13" t="s">
        <v>119</v>
      </c>
      <c r="BE120" s="197">
        <f>IF(O120="základná",K120,0)</f>
        <v>0</v>
      </c>
      <c r="BF120" s="197">
        <f>IF(O120="znížená",K120,0)</f>
        <v>0</v>
      </c>
      <c r="BG120" s="197">
        <f>IF(O120="zákl. prenesená",K120,0)</f>
        <v>0</v>
      </c>
      <c r="BH120" s="197">
        <f>IF(O120="zníž. prenesená",K120,0)</f>
        <v>0</v>
      </c>
      <c r="BI120" s="197">
        <f>IF(O120="nulová",K120,0)</f>
        <v>0</v>
      </c>
      <c r="BJ120" s="13" t="s">
        <v>125</v>
      </c>
      <c r="BK120" s="197">
        <f>ROUND(P120*H120,2)</f>
        <v>0</v>
      </c>
      <c r="BL120" s="13" t="s">
        <v>118</v>
      </c>
      <c r="BM120" s="196" t="s">
        <v>126</v>
      </c>
    </row>
    <row r="121" spans="1:65" s="2" customFormat="1" ht="39">
      <c r="A121" s="30"/>
      <c r="B121" s="31"/>
      <c r="C121" s="32"/>
      <c r="D121" s="198" t="s">
        <v>127</v>
      </c>
      <c r="E121" s="32"/>
      <c r="F121" s="199" t="s">
        <v>122</v>
      </c>
      <c r="G121" s="32"/>
      <c r="H121" s="32"/>
      <c r="I121" s="200"/>
      <c r="J121" s="200"/>
      <c r="K121" s="32"/>
      <c r="L121" s="32"/>
      <c r="M121" s="35"/>
      <c r="N121" s="201"/>
      <c r="O121" s="202"/>
      <c r="P121" s="71"/>
      <c r="Q121" s="71"/>
      <c r="R121" s="71"/>
      <c r="S121" s="71"/>
      <c r="T121" s="71"/>
      <c r="U121" s="71"/>
      <c r="V121" s="71"/>
      <c r="W121" s="71"/>
      <c r="X121" s="72"/>
      <c r="Y121" s="30"/>
      <c r="Z121" s="30"/>
      <c r="AA121" s="30"/>
      <c r="AB121" s="30"/>
      <c r="AC121" s="30"/>
      <c r="AD121" s="30"/>
      <c r="AE121" s="30"/>
      <c r="AT121" s="13" t="s">
        <v>127</v>
      </c>
      <c r="AU121" s="13" t="s">
        <v>84</v>
      </c>
    </row>
    <row r="122" spans="1:65" s="2" customFormat="1" ht="62.65" customHeight="1">
      <c r="A122" s="30"/>
      <c r="B122" s="31"/>
      <c r="C122" s="182" t="s">
        <v>125</v>
      </c>
      <c r="D122" s="182" t="s">
        <v>120</v>
      </c>
      <c r="E122" s="183" t="s">
        <v>128</v>
      </c>
      <c r="F122" s="184" t="s">
        <v>129</v>
      </c>
      <c r="G122" s="185" t="s">
        <v>123</v>
      </c>
      <c r="H122" s="186">
        <v>1</v>
      </c>
      <c r="I122" s="187"/>
      <c r="J122" s="188"/>
      <c r="K122" s="189">
        <f>ROUND(P122*H122,2)</f>
        <v>0</v>
      </c>
      <c r="L122" s="188"/>
      <c r="M122" s="190"/>
      <c r="N122" s="191" t="s">
        <v>1</v>
      </c>
      <c r="O122" s="192" t="s">
        <v>40</v>
      </c>
      <c r="P122" s="193">
        <f>I122+J122</f>
        <v>0</v>
      </c>
      <c r="Q122" s="193">
        <f>ROUND(I122*H122,2)</f>
        <v>0</v>
      </c>
      <c r="R122" s="193">
        <f>ROUND(J122*H122,2)</f>
        <v>0</v>
      </c>
      <c r="S122" s="71"/>
      <c r="T122" s="194">
        <f>S122*H122</f>
        <v>0</v>
      </c>
      <c r="U122" s="194">
        <v>0</v>
      </c>
      <c r="V122" s="194">
        <f>U122*H122</f>
        <v>0</v>
      </c>
      <c r="W122" s="194">
        <v>0</v>
      </c>
      <c r="X122" s="195">
        <f>W122*H122</f>
        <v>0</v>
      </c>
      <c r="Y122" s="30"/>
      <c r="Z122" s="30"/>
      <c r="AA122" s="30"/>
      <c r="AB122" s="30"/>
      <c r="AC122" s="30"/>
      <c r="AD122" s="30"/>
      <c r="AE122" s="30"/>
      <c r="AR122" s="196" t="s">
        <v>124</v>
      </c>
      <c r="AT122" s="196" t="s">
        <v>120</v>
      </c>
      <c r="AU122" s="196" t="s">
        <v>84</v>
      </c>
      <c r="AY122" s="13" t="s">
        <v>119</v>
      </c>
      <c r="BE122" s="197">
        <f>IF(O122="základná",K122,0)</f>
        <v>0</v>
      </c>
      <c r="BF122" s="197">
        <f>IF(O122="znížená",K122,0)</f>
        <v>0</v>
      </c>
      <c r="BG122" s="197">
        <f>IF(O122="zákl. prenesená",K122,0)</f>
        <v>0</v>
      </c>
      <c r="BH122" s="197">
        <f>IF(O122="zníž. prenesená",K122,0)</f>
        <v>0</v>
      </c>
      <c r="BI122" s="197">
        <f>IF(O122="nulová",K122,0)</f>
        <v>0</v>
      </c>
      <c r="BJ122" s="13" t="s">
        <v>125</v>
      </c>
      <c r="BK122" s="197">
        <f>ROUND(P122*H122,2)</f>
        <v>0</v>
      </c>
      <c r="BL122" s="13" t="s">
        <v>118</v>
      </c>
      <c r="BM122" s="196" t="s">
        <v>130</v>
      </c>
    </row>
    <row r="123" spans="1:65" s="2" customFormat="1" ht="39">
      <c r="A123" s="30"/>
      <c r="B123" s="31"/>
      <c r="C123" s="32"/>
      <c r="D123" s="198" t="s">
        <v>127</v>
      </c>
      <c r="E123" s="32"/>
      <c r="F123" s="199" t="s">
        <v>129</v>
      </c>
      <c r="G123" s="32"/>
      <c r="H123" s="32"/>
      <c r="I123" s="200"/>
      <c r="J123" s="200"/>
      <c r="K123" s="32"/>
      <c r="L123" s="32"/>
      <c r="M123" s="35"/>
      <c r="N123" s="201"/>
      <c r="O123" s="202"/>
      <c r="P123" s="71"/>
      <c r="Q123" s="71"/>
      <c r="R123" s="71"/>
      <c r="S123" s="71"/>
      <c r="T123" s="71"/>
      <c r="U123" s="71"/>
      <c r="V123" s="71"/>
      <c r="W123" s="71"/>
      <c r="X123" s="72"/>
      <c r="Y123" s="30"/>
      <c r="Z123" s="30"/>
      <c r="AA123" s="30"/>
      <c r="AB123" s="30"/>
      <c r="AC123" s="30"/>
      <c r="AD123" s="30"/>
      <c r="AE123" s="30"/>
      <c r="AT123" s="13" t="s">
        <v>127</v>
      </c>
      <c r="AU123" s="13" t="s">
        <v>84</v>
      </c>
    </row>
    <row r="124" spans="1:65" s="2" customFormat="1" ht="62.65" customHeight="1">
      <c r="A124" s="30"/>
      <c r="B124" s="31"/>
      <c r="C124" s="182" t="s">
        <v>131</v>
      </c>
      <c r="D124" s="182" t="s">
        <v>120</v>
      </c>
      <c r="E124" s="183" t="s">
        <v>132</v>
      </c>
      <c r="F124" s="184" t="s">
        <v>133</v>
      </c>
      <c r="G124" s="185" t="s">
        <v>123</v>
      </c>
      <c r="H124" s="186">
        <v>2</v>
      </c>
      <c r="I124" s="187"/>
      <c r="J124" s="188"/>
      <c r="K124" s="189">
        <f>ROUND(P124*H124,2)</f>
        <v>0</v>
      </c>
      <c r="L124" s="188"/>
      <c r="M124" s="190"/>
      <c r="N124" s="191" t="s">
        <v>1</v>
      </c>
      <c r="O124" s="192" t="s">
        <v>40</v>
      </c>
      <c r="P124" s="193">
        <f>I124+J124</f>
        <v>0</v>
      </c>
      <c r="Q124" s="193">
        <f>ROUND(I124*H124,2)</f>
        <v>0</v>
      </c>
      <c r="R124" s="193">
        <f>ROUND(J124*H124,2)</f>
        <v>0</v>
      </c>
      <c r="S124" s="71"/>
      <c r="T124" s="194">
        <f>S124*H124</f>
        <v>0</v>
      </c>
      <c r="U124" s="194">
        <v>0</v>
      </c>
      <c r="V124" s="194">
        <f>U124*H124</f>
        <v>0</v>
      </c>
      <c r="W124" s="194">
        <v>0</v>
      </c>
      <c r="X124" s="195">
        <f>W124*H124</f>
        <v>0</v>
      </c>
      <c r="Y124" s="30"/>
      <c r="Z124" s="30"/>
      <c r="AA124" s="30"/>
      <c r="AB124" s="30"/>
      <c r="AC124" s="30"/>
      <c r="AD124" s="30"/>
      <c r="AE124" s="30"/>
      <c r="AR124" s="196" t="s">
        <v>124</v>
      </c>
      <c r="AT124" s="196" t="s">
        <v>120</v>
      </c>
      <c r="AU124" s="196" t="s">
        <v>84</v>
      </c>
      <c r="AY124" s="13" t="s">
        <v>119</v>
      </c>
      <c r="BE124" s="197">
        <f>IF(O124="základná",K124,0)</f>
        <v>0</v>
      </c>
      <c r="BF124" s="197">
        <f>IF(O124="znížená",K124,0)</f>
        <v>0</v>
      </c>
      <c r="BG124" s="197">
        <f>IF(O124="zákl. prenesená",K124,0)</f>
        <v>0</v>
      </c>
      <c r="BH124" s="197">
        <f>IF(O124="zníž. prenesená",K124,0)</f>
        <v>0</v>
      </c>
      <c r="BI124" s="197">
        <f>IF(O124="nulová",K124,0)</f>
        <v>0</v>
      </c>
      <c r="BJ124" s="13" t="s">
        <v>125</v>
      </c>
      <c r="BK124" s="197">
        <f>ROUND(P124*H124,2)</f>
        <v>0</v>
      </c>
      <c r="BL124" s="13" t="s">
        <v>118</v>
      </c>
      <c r="BM124" s="196" t="s">
        <v>134</v>
      </c>
    </row>
    <row r="125" spans="1:65" s="2" customFormat="1" ht="39">
      <c r="A125" s="30"/>
      <c r="B125" s="31"/>
      <c r="C125" s="32"/>
      <c r="D125" s="198" t="s">
        <v>127</v>
      </c>
      <c r="E125" s="32"/>
      <c r="F125" s="199" t="s">
        <v>133</v>
      </c>
      <c r="G125" s="32"/>
      <c r="H125" s="32"/>
      <c r="I125" s="200"/>
      <c r="J125" s="200"/>
      <c r="K125" s="32"/>
      <c r="L125" s="32"/>
      <c r="M125" s="35"/>
      <c r="N125" s="201"/>
      <c r="O125" s="202"/>
      <c r="P125" s="71"/>
      <c r="Q125" s="71"/>
      <c r="R125" s="71"/>
      <c r="S125" s="71"/>
      <c r="T125" s="71"/>
      <c r="U125" s="71"/>
      <c r="V125" s="71"/>
      <c r="W125" s="71"/>
      <c r="X125" s="72"/>
      <c r="Y125" s="30"/>
      <c r="Z125" s="30"/>
      <c r="AA125" s="30"/>
      <c r="AB125" s="30"/>
      <c r="AC125" s="30"/>
      <c r="AD125" s="30"/>
      <c r="AE125" s="30"/>
      <c r="AT125" s="13" t="s">
        <v>127</v>
      </c>
      <c r="AU125" s="13" t="s">
        <v>84</v>
      </c>
    </row>
    <row r="126" spans="1:65" s="2" customFormat="1" ht="44.25" customHeight="1">
      <c r="A126" s="30"/>
      <c r="B126" s="31"/>
      <c r="C126" s="182" t="s">
        <v>118</v>
      </c>
      <c r="D126" s="182" t="s">
        <v>120</v>
      </c>
      <c r="E126" s="183" t="s">
        <v>135</v>
      </c>
      <c r="F126" s="184" t="s">
        <v>136</v>
      </c>
      <c r="G126" s="185" t="s">
        <v>123</v>
      </c>
      <c r="H126" s="186">
        <v>2</v>
      </c>
      <c r="I126" s="187"/>
      <c r="J126" s="188"/>
      <c r="K126" s="189">
        <f>ROUND(P126*H126,2)</f>
        <v>0</v>
      </c>
      <c r="L126" s="188"/>
      <c r="M126" s="190"/>
      <c r="N126" s="191" t="s">
        <v>1</v>
      </c>
      <c r="O126" s="192" t="s">
        <v>40</v>
      </c>
      <c r="P126" s="193">
        <f>I126+J126</f>
        <v>0</v>
      </c>
      <c r="Q126" s="193">
        <f>ROUND(I126*H126,2)</f>
        <v>0</v>
      </c>
      <c r="R126" s="193">
        <f>ROUND(J126*H126,2)</f>
        <v>0</v>
      </c>
      <c r="S126" s="71"/>
      <c r="T126" s="194">
        <f>S126*H126</f>
        <v>0</v>
      </c>
      <c r="U126" s="194">
        <v>0</v>
      </c>
      <c r="V126" s="194">
        <f>U126*H126</f>
        <v>0</v>
      </c>
      <c r="W126" s="194">
        <v>0</v>
      </c>
      <c r="X126" s="195">
        <f>W126*H126</f>
        <v>0</v>
      </c>
      <c r="Y126" s="30"/>
      <c r="Z126" s="30"/>
      <c r="AA126" s="30"/>
      <c r="AB126" s="30"/>
      <c r="AC126" s="30"/>
      <c r="AD126" s="30"/>
      <c r="AE126" s="30"/>
      <c r="AR126" s="196" t="s">
        <v>124</v>
      </c>
      <c r="AT126" s="196" t="s">
        <v>120</v>
      </c>
      <c r="AU126" s="196" t="s">
        <v>84</v>
      </c>
      <c r="AY126" s="13" t="s">
        <v>119</v>
      </c>
      <c r="BE126" s="197">
        <f>IF(O126="základná",K126,0)</f>
        <v>0</v>
      </c>
      <c r="BF126" s="197">
        <f>IF(O126="znížená",K126,0)</f>
        <v>0</v>
      </c>
      <c r="BG126" s="197">
        <f>IF(O126="zákl. prenesená",K126,0)</f>
        <v>0</v>
      </c>
      <c r="BH126" s="197">
        <f>IF(O126="zníž. prenesená",K126,0)</f>
        <v>0</v>
      </c>
      <c r="BI126" s="197">
        <f>IF(O126="nulová",K126,0)</f>
        <v>0</v>
      </c>
      <c r="BJ126" s="13" t="s">
        <v>125</v>
      </c>
      <c r="BK126" s="197">
        <f>ROUND(P126*H126,2)</f>
        <v>0</v>
      </c>
      <c r="BL126" s="13" t="s">
        <v>118</v>
      </c>
      <c r="BM126" s="196" t="s">
        <v>137</v>
      </c>
    </row>
    <row r="127" spans="1:65" s="2" customFormat="1" ht="29.25">
      <c r="A127" s="30"/>
      <c r="B127" s="31"/>
      <c r="C127" s="32"/>
      <c r="D127" s="198" t="s">
        <v>127</v>
      </c>
      <c r="E127" s="32"/>
      <c r="F127" s="199" t="s">
        <v>136</v>
      </c>
      <c r="G127" s="32"/>
      <c r="H127" s="32"/>
      <c r="I127" s="200"/>
      <c r="J127" s="200"/>
      <c r="K127" s="32"/>
      <c r="L127" s="32"/>
      <c r="M127" s="35"/>
      <c r="N127" s="201"/>
      <c r="O127" s="202"/>
      <c r="P127" s="71"/>
      <c r="Q127" s="71"/>
      <c r="R127" s="71"/>
      <c r="S127" s="71"/>
      <c r="T127" s="71"/>
      <c r="U127" s="71"/>
      <c r="V127" s="71"/>
      <c r="W127" s="71"/>
      <c r="X127" s="72"/>
      <c r="Y127" s="30"/>
      <c r="Z127" s="30"/>
      <c r="AA127" s="30"/>
      <c r="AB127" s="30"/>
      <c r="AC127" s="30"/>
      <c r="AD127" s="30"/>
      <c r="AE127" s="30"/>
      <c r="AT127" s="13" t="s">
        <v>127</v>
      </c>
      <c r="AU127" s="13" t="s">
        <v>84</v>
      </c>
    </row>
    <row r="128" spans="1:65" s="2" customFormat="1" ht="44.25" customHeight="1">
      <c r="A128" s="30"/>
      <c r="B128" s="31"/>
      <c r="C128" s="182" t="s">
        <v>138</v>
      </c>
      <c r="D128" s="182" t="s">
        <v>120</v>
      </c>
      <c r="E128" s="183" t="s">
        <v>139</v>
      </c>
      <c r="F128" s="184" t="s">
        <v>140</v>
      </c>
      <c r="G128" s="185" t="s">
        <v>123</v>
      </c>
      <c r="H128" s="186">
        <v>5</v>
      </c>
      <c r="I128" s="187"/>
      <c r="J128" s="188"/>
      <c r="K128" s="189">
        <f>ROUND(P128*H128,2)</f>
        <v>0</v>
      </c>
      <c r="L128" s="188"/>
      <c r="M128" s="190"/>
      <c r="N128" s="191" t="s">
        <v>1</v>
      </c>
      <c r="O128" s="192" t="s">
        <v>40</v>
      </c>
      <c r="P128" s="193">
        <f>I128+J128</f>
        <v>0</v>
      </c>
      <c r="Q128" s="193">
        <f>ROUND(I128*H128,2)</f>
        <v>0</v>
      </c>
      <c r="R128" s="193">
        <f>ROUND(J128*H128,2)</f>
        <v>0</v>
      </c>
      <c r="S128" s="71"/>
      <c r="T128" s="194">
        <f>S128*H128</f>
        <v>0</v>
      </c>
      <c r="U128" s="194">
        <v>0</v>
      </c>
      <c r="V128" s="194">
        <f>U128*H128</f>
        <v>0</v>
      </c>
      <c r="W128" s="194">
        <v>0</v>
      </c>
      <c r="X128" s="195">
        <f>W128*H128</f>
        <v>0</v>
      </c>
      <c r="Y128" s="30"/>
      <c r="Z128" s="30"/>
      <c r="AA128" s="30"/>
      <c r="AB128" s="30"/>
      <c r="AC128" s="30"/>
      <c r="AD128" s="30"/>
      <c r="AE128" s="30"/>
      <c r="AR128" s="196" t="s">
        <v>124</v>
      </c>
      <c r="AT128" s="196" t="s">
        <v>120</v>
      </c>
      <c r="AU128" s="196" t="s">
        <v>84</v>
      </c>
      <c r="AY128" s="13" t="s">
        <v>119</v>
      </c>
      <c r="BE128" s="197">
        <f>IF(O128="základná",K128,0)</f>
        <v>0</v>
      </c>
      <c r="BF128" s="197">
        <f>IF(O128="znížená",K128,0)</f>
        <v>0</v>
      </c>
      <c r="BG128" s="197">
        <f>IF(O128="zákl. prenesená",K128,0)</f>
        <v>0</v>
      </c>
      <c r="BH128" s="197">
        <f>IF(O128="zníž. prenesená",K128,0)</f>
        <v>0</v>
      </c>
      <c r="BI128" s="197">
        <f>IF(O128="nulová",K128,0)</f>
        <v>0</v>
      </c>
      <c r="BJ128" s="13" t="s">
        <v>125</v>
      </c>
      <c r="BK128" s="197">
        <f>ROUND(P128*H128,2)</f>
        <v>0</v>
      </c>
      <c r="BL128" s="13" t="s">
        <v>118</v>
      </c>
      <c r="BM128" s="196" t="s">
        <v>141</v>
      </c>
    </row>
    <row r="129" spans="1:65" s="2" customFormat="1" ht="29.25">
      <c r="A129" s="30"/>
      <c r="B129" s="31"/>
      <c r="C129" s="32"/>
      <c r="D129" s="198" t="s">
        <v>127</v>
      </c>
      <c r="E129" s="32"/>
      <c r="F129" s="199" t="s">
        <v>140</v>
      </c>
      <c r="G129" s="32"/>
      <c r="H129" s="32"/>
      <c r="I129" s="200"/>
      <c r="J129" s="200"/>
      <c r="K129" s="32"/>
      <c r="L129" s="32"/>
      <c r="M129" s="35"/>
      <c r="N129" s="201"/>
      <c r="O129" s="202"/>
      <c r="P129" s="71"/>
      <c r="Q129" s="71"/>
      <c r="R129" s="71"/>
      <c r="S129" s="71"/>
      <c r="T129" s="71"/>
      <c r="U129" s="71"/>
      <c r="V129" s="71"/>
      <c r="W129" s="71"/>
      <c r="X129" s="72"/>
      <c r="Y129" s="30"/>
      <c r="Z129" s="30"/>
      <c r="AA129" s="30"/>
      <c r="AB129" s="30"/>
      <c r="AC129" s="30"/>
      <c r="AD129" s="30"/>
      <c r="AE129" s="30"/>
      <c r="AT129" s="13" t="s">
        <v>127</v>
      </c>
      <c r="AU129" s="13" t="s">
        <v>84</v>
      </c>
    </row>
    <row r="130" spans="1:65" s="2" customFormat="1" ht="49.15" customHeight="1">
      <c r="A130" s="30"/>
      <c r="B130" s="31"/>
      <c r="C130" s="182" t="s">
        <v>142</v>
      </c>
      <c r="D130" s="182" t="s">
        <v>120</v>
      </c>
      <c r="E130" s="183" t="s">
        <v>143</v>
      </c>
      <c r="F130" s="184" t="s">
        <v>144</v>
      </c>
      <c r="G130" s="185" t="s">
        <v>123</v>
      </c>
      <c r="H130" s="186">
        <v>4</v>
      </c>
      <c r="I130" s="187"/>
      <c r="J130" s="188"/>
      <c r="K130" s="189">
        <f>ROUND(P130*H130,2)</f>
        <v>0</v>
      </c>
      <c r="L130" s="188"/>
      <c r="M130" s="190"/>
      <c r="N130" s="191" t="s">
        <v>1</v>
      </c>
      <c r="O130" s="192" t="s">
        <v>40</v>
      </c>
      <c r="P130" s="193">
        <f>I130+J130</f>
        <v>0</v>
      </c>
      <c r="Q130" s="193">
        <f>ROUND(I130*H130,2)</f>
        <v>0</v>
      </c>
      <c r="R130" s="193">
        <f>ROUND(J130*H130,2)</f>
        <v>0</v>
      </c>
      <c r="S130" s="71"/>
      <c r="T130" s="194">
        <f>S130*H130</f>
        <v>0</v>
      </c>
      <c r="U130" s="194">
        <v>0</v>
      </c>
      <c r="V130" s="194">
        <f>U130*H130</f>
        <v>0</v>
      </c>
      <c r="W130" s="194">
        <v>0</v>
      </c>
      <c r="X130" s="195">
        <f>W130*H130</f>
        <v>0</v>
      </c>
      <c r="Y130" s="30"/>
      <c r="Z130" s="30"/>
      <c r="AA130" s="30"/>
      <c r="AB130" s="30"/>
      <c r="AC130" s="30"/>
      <c r="AD130" s="30"/>
      <c r="AE130" s="30"/>
      <c r="AR130" s="196" t="s">
        <v>124</v>
      </c>
      <c r="AT130" s="196" t="s">
        <v>120</v>
      </c>
      <c r="AU130" s="196" t="s">
        <v>84</v>
      </c>
      <c r="AY130" s="13" t="s">
        <v>119</v>
      </c>
      <c r="BE130" s="197">
        <f>IF(O130="základná",K130,0)</f>
        <v>0</v>
      </c>
      <c r="BF130" s="197">
        <f>IF(O130="znížená",K130,0)</f>
        <v>0</v>
      </c>
      <c r="BG130" s="197">
        <f>IF(O130="zákl. prenesená",K130,0)</f>
        <v>0</v>
      </c>
      <c r="BH130" s="197">
        <f>IF(O130="zníž. prenesená",K130,0)</f>
        <v>0</v>
      </c>
      <c r="BI130" s="197">
        <f>IF(O130="nulová",K130,0)</f>
        <v>0</v>
      </c>
      <c r="BJ130" s="13" t="s">
        <v>125</v>
      </c>
      <c r="BK130" s="197">
        <f>ROUND(P130*H130,2)</f>
        <v>0</v>
      </c>
      <c r="BL130" s="13" t="s">
        <v>118</v>
      </c>
      <c r="BM130" s="196" t="s">
        <v>145</v>
      </c>
    </row>
    <row r="131" spans="1:65" s="2" customFormat="1" ht="29.25">
      <c r="A131" s="30"/>
      <c r="B131" s="31"/>
      <c r="C131" s="32"/>
      <c r="D131" s="198" t="s">
        <v>127</v>
      </c>
      <c r="E131" s="32"/>
      <c r="F131" s="199" t="s">
        <v>144</v>
      </c>
      <c r="G131" s="32"/>
      <c r="H131" s="32"/>
      <c r="I131" s="200"/>
      <c r="J131" s="200"/>
      <c r="K131" s="32"/>
      <c r="L131" s="32"/>
      <c r="M131" s="35"/>
      <c r="N131" s="201"/>
      <c r="O131" s="202"/>
      <c r="P131" s="71"/>
      <c r="Q131" s="71"/>
      <c r="R131" s="71"/>
      <c r="S131" s="71"/>
      <c r="T131" s="71"/>
      <c r="U131" s="71"/>
      <c r="V131" s="71"/>
      <c r="W131" s="71"/>
      <c r="X131" s="72"/>
      <c r="Y131" s="30"/>
      <c r="Z131" s="30"/>
      <c r="AA131" s="30"/>
      <c r="AB131" s="30"/>
      <c r="AC131" s="30"/>
      <c r="AD131" s="30"/>
      <c r="AE131" s="30"/>
      <c r="AT131" s="13" t="s">
        <v>127</v>
      </c>
      <c r="AU131" s="13" t="s">
        <v>84</v>
      </c>
    </row>
    <row r="132" spans="1:65" s="2" customFormat="1" ht="24.2" customHeight="1">
      <c r="A132" s="30"/>
      <c r="B132" s="31"/>
      <c r="C132" s="182" t="s">
        <v>146</v>
      </c>
      <c r="D132" s="182" t="s">
        <v>120</v>
      </c>
      <c r="E132" s="183" t="s">
        <v>147</v>
      </c>
      <c r="F132" s="184" t="s">
        <v>148</v>
      </c>
      <c r="G132" s="185" t="s">
        <v>123</v>
      </c>
      <c r="H132" s="186">
        <v>1</v>
      </c>
      <c r="I132" s="187"/>
      <c r="J132" s="188"/>
      <c r="K132" s="189">
        <f>ROUND(P132*H132,2)</f>
        <v>0</v>
      </c>
      <c r="L132" s="188"/>
      <c r="M132" s="190"/>
      <c r="N132" s="191" t="s">
        <v>1</v>
      </c>
      <c r="O132" s="192" t="s">
        <v>40</v>
      </c>
      <c r="P132" s="193">
        <f>I132+J132</f>
        <v>0</v>
      </c>
      <c r="Q132" s="193">
        <f>ROUND(I132*H132,2)</f>
        <v>0</v>
      </c>
      <c r="R132" s="193">
        <f>ROUND(J132*H132,2)</f>
        <v>0</v>
      </c>
      <c r="S132" s="71"/>
      <c r="T132" s="194">
        <f>S132*H132</f>
        <v>0</v>
      </c>
      <c r="U132" s="194">
        <v>0</v>
      </c>
      <c r="V132" s="194">
        <f>U132*H132</f>
        <v>0</v>
      </c>
      <c r="W132" s="194">
        <v>0</v>
      </c>
      <c r="X132" s="195">
        <f>W132*H132</f>
        <v>0</v>
      </c>
      <c r="Y132" s="30"/>
      <c r="Z132" s="30"/>
      <c r="AA132" s="30"/>
      <c r="AB132" s="30"/>
      <c r="AC132" s="30"/>
      <c r="AD132" s="30"/>
      <c r="AE132" s="30"/>
      <c r="AR132" s="196" t="s">
        <v>124</v>
      </c>
      <c r="AT132" s="196" t="s">
        <v>120</v>
      </c>
      <c r="AU132" s="196" t="s">
        <v>84</v>
      </c>
      <c r="AY132" s="13" t="s">
        <v>119</v>
      </c>
      <c r="BE132" s="197">
        <f>IF(O132="základná",K132,0)</f>
        <v>0</v>
      </c>
      <c r="BF132" s="197">
        <f>IF(O132="znížená",K132,0)</f>
        <v>0</v>
      </c>
      <c r="BG132" s="197">
        <f>IF(O132="zákl. prenesená",K132,0)</f>
        <v>0</v>
      </c>
      <c r="BH132" s="197">
        <f>IF(O132="zníž. prenesená",K132,0)</f>
        <v>0</v>
      </c>
      <c r="BI132" s="197">
        <f>IF(O132="nulová",K132,0)</f>
        <v>0</v>
      </c>
      <c r="BJ132" s="13" t="s">
        <v>125</v>
      </c>
      <c r="BK132" s="197">
        <f>ROUND(P132*H132,2)</f>
        <v>0</v>
      </c>
      <c r="BL132" s="13" t="s">
        <v>118</v>
      </c>
      <c r="BM132" s="196" t="s">
        <v>149</v>
      </c>
    </row>
    <row r="133" spans="1:65" s="2" customFormat="1" ht="19.5">
      <c r="A133" s="30"/>
      <c r="B133" s="31"/>
      <c r="C133" s="32"/>
      <c r="D133" s="198" t="s">
        <v>127</v>
      </c>
      <c r="E133" s="32"/>
      <c r="F133" s="199" t="s">
        <v>148</v>
      </c>
      <c r="G133" s="32"/>
      <c r="H133" s="32"/>
      <c r="I133" s="200"/>
      <c r="J133" s="200"/>
      <c r="K133" s="32"/>
      <c r="L133" s="32"/>
      <c r="M133" s="35"/>
      <c r="N133" s="201"/>
      <c r="O133" s="202"/>
      <c r="P133" s="71"/>
      <c r="Q133" s="71"/>
      <c r="R133" s="71"/>
      <c r="S133" s="71"/>
      <c r="T133" s="71"/>
      <c r="U133" s="71"/>
      <c r="V133" s="71"/>
      <c r="W133" s="71"/>
      <c r="X133" s="72"/>
      <c r="Y133" s="30"/>
      <c r="Z133" s="30"/>
      <c r="AA133" s="30"/>
      <c r="AB133" s="30"/>
      <c r="AC133" s="30"/>
      <c r="AD133" s="30"/>
      <c r="AE133" s="30"/>
      <c r="AT133" s="13" t="s">
        <v>127</v>
      </c>
      <c r="AU133" s="13" t="s">
        <v>84</v>
      </c>
    </row>
    <row r="134" spans="1:65" s="2" customFormat="1" ht="62.65" customHeight="1">
      <c r="A134" s="30"/>
      <c r="B134" s="31"/>
      <c r="C134" s="182" t="s">
        <v>124</v>
      </c>
      <c r="D134" s="182" t="s">
        <v>120</v>
      </c>
      <c r="E134" s="183" t="s">
        <v>150</v>
      </c>
      <c r="F134" s="184" t="s">
        <v>151</v>
      </c>
      <c r="G134" s="185" t="s">
        <v>123</v>
      </c>
      <c r="H134" s="186">
        <v>1</v>
      </c>
      <c r="I134" s="187"/>
      <c r="J134" s="188"/>
      <c r="K134" s="189">
        <f>ROUND(P134*H134,2)</f>
        <v>0</v>
      </c>
      <c r="L134" s="188"/>
      <c r="M134" s="190"/>
      <c r="N134" s="191" t="s">
        <v>1</v>
      </c>
      <c r="O134" s="192" t="s">
        <v>40</v>
      </c>
      <c r="P134" s="193">
        <f>I134+J134</f>
        <v>0</v>
      </c>
      <c r="Q134" s="193">
        <f>ROUND(I134*H134,2)</f>
        <v>0</v>
      </c>
      <c r="R134" s="193">
        <f>ROUND(J134*H134,2)</f>
        <v>0</v>
      </c>
      <c r="S134" s="71"/>
      <c r="T134" s="194">
        <f>S134*H134</f>
        <v>0</v>
      </c>
      <c r="U134" s="194">
        <v>0</v>
      </c>
      <c r="V134" s="194">
        <f>U134*H134</f>
        <v>0</v>
      </c>
      <c r="W134" s="194">
        <v>0</v>
      </c>
      <c r="X134" s="195">
        <f>W134*H134</f>
        <v>0</v>
      </c>
      <c r="Y134" s="30"/>
      <c r="Z134" s="30"/>
      <c r="AA134" s="30"/>
      <c r="AB134" s="30"/>
      <c r="AC134" s="30"/>
      <c r="AD134" s="30"/>
      <c r="AE134" s="30"/>
      <c r="AR134" s="196" t="s">
        <v>124</v>
      </c>
      <c r="AT134" s="196" t="s">
        <v>120</v>
      </c>
      <c r="AU134" s="196" t="s">
        <v>84</v>
      </c>
      <c r="AY134" s="13" t="s">
        <v>119</v>
      </c>
      <c r="BE134" s="197">
        <f>IF(O134="základná",K134,0)</f>
        <v>0</v>
      </c>
      <c r="BF134" s="197">
        <f>IF(O134="znížená",K134,0)</f>
        <v>0</v>
      </c>
      <c r="BG134" s="197">
        <f>IF(O134="zákl. prenesená",K134,0)</f>
        <v>0</v>
      </c>
      <c r="BH134" s="197">
        <f>IF(O134="zníž. prenesená",K134,0)</f>
        <v>0</v>
      </c>
      <c r="BI134" s="197">
        <f>IF(O134="nulová",K134,0)</f>
        <v>0</v>
      </c>
      <c r="BJ134" s="13" t="s">
        <v>125</v>
      </c>
      <c r="BK134" s="197">
        <f>ROUND(P134*H134,2)</f>
        <v>0</v>
      </c>
      <c r="BL134" s="13" t="s">
        <v>118</v>
      </c>
      <c r="BM134" s="196" t="s">
        <v>152</v>
      </c>
    </row>
    <row r="135" spans="1:65" s="2" customFormat="1" ht="39">
      <c r="A135" s="30"/>
      <c r="B135" s="31"/>
      <c r="C135" s="32"/>
      <c r="D135" s="198" t="s">
        <v>127</v>
      </c>
      <c r="E135" s="32"/>
      <c r="F135" s="199" t="s">
        <v>151</v>
      </c>
      <c r="G135" s="32"/>
      <c r="H135" s="32"/>
      <c r="I135" s="200"/>
      <c r="J135" s="200"/>
      <c r="K135" s="32"/>
      <c r="L135" s="32"/>
      <c r="M135" s="35"/>
      <c r="N135" s="201"/>
      <c r="O135" s="202"/>
      <c r="P135" s="71"/>
      <c r="Q135" s="71"/>
      <c r="R135" s="71"/>
      <c r="S135" s="71"/>
      <c r="T135" s="71"/>
      <c r="U135" s="71"/>
      <c r="V135" s="71"/>
      <c r="W135" s="71"/>
      <c r="X135" s="72"/>
      <c r="Y135" s="30"/>
      <c r="Z135" s="30"/>
      <c r="AA135" s="30"/>
      <c r="AB135" s="30"/>
      <c r="AC135" s="30"/>
      <c r="AD135" s="30"/>
      <c r="AE135" s="30"/>
      <c r="AT135" s="13" t="s">
        <v>127</v>
      </c>
      <c r="AU135" s="13" t="s">
        <v>84</v>
      </c>
    </row>
    <row r="136" spans="1:65" s="2" customFormat="1" ht="62.65" customHeight="1">
      <c r="A136" s="30"/>
      <c r="B136" s="31"/>
      <c r="C136" s="182" t="s">
        <v>153</v>
      </c>
      <c r="D136" s="182" t="s">
        <v>120</v>
      </c>
      <c r="E136" s="183" t="s">
        <v>154</v>
      </c>
      <c r="F136" s="184" t="s">
        <v>155</v>
      </c>
      <c r="G136" s="185" t="s">
        <v>123</v>
      </c>
      <c r="H136" s="186">
        <v>1</v>
      </c>
      <c r="I136" s="187"/>
      <c r="J136" s="188"/>
      <c r="K136" s="189">
        <f>ROUND(P136*H136,2)</f>
        <v>0</v>
      </c>
      <c r="L136" s="188"/>
      <c r="M136" s="190"/>
      <c r="N136" s="191" t="s">
        <v>1</v>
      </c>
      <c r="O136" s="192" t="s">
        <v>40</v>
      </c>
      <c r="P136" s="193">
        <f>I136+J136</f>
        <v>0</v>
      </c>
      <c r="Q136" s="193">
        <f>ROUND(I136*H136,2)</f>
        <v>0</v>
      </c>
      <c r="R136" s="193">
        <f>ROUND(J136*H136,2)</f>
        <v>0</v>
      </c>
      <c r="S136" s="71"/>
      <c r="T136" s="194">
        <f>S136*H136</f>
        <v>0</v>
      </c>
      <c r="U136" s="194">
        <v>0</v>
      </c>
      <c r="V136" s="194">
        <f>U136*H136</f>
        <v>0</v>
      </c>
      <c r="W136" s="194">
        <v>0</v>
      </c>
      <c r="X136" s="195">
        <f>W136*H136</f>
        <v>0</v>
      </c>
      <c r="Y136" s="30"/>
      <c r="Z136" s="30"/>
      <c r="AA136" s="30"/>
      <c r="AB136" s="30"/>
      <c r="AC136" s="30"/>
      <c r="AD136" s="30"/>
      <c r="AE136" s="30"/>
      <c r="AR136" s="196" t="s">
        <v>124</v>
      </c>
      <c r="AT136" s="196" t="s">
        <v>120</v>
      </c>
      <c r="AU136" s="196" t="s">
        <v>84</v>
      </c>
      <c r="AY136" s="13" t="s">
        <v>119</v>
      </c>
      <c r="BE136" s="197">
        <f>IF(O136="základná",K136,0)</f>
        <v>0</v>
      </c>
      <c r="BF136" s="197">
        <f>IF(O136="znížená",K136,0)</f>
        <v>0</v>
      </c>
      <c r="BG136" s="197">
        <f>IF(O136="zákl. prenesená",K136,0)</f>
        <v>0</v>
      </c>
      <c r="BH136" s="197">
        <f>IF(O136="zníž. prenesená",K136,0)</f>
        <v>0</v>
      </c>
      <c r="BI136" s="197">
        <f>IF(O136="nulová",K136,0)</f>
        <v>0</v>
      </c>
      <c r="BJ136" s="13" t="s">
        <v>125</v>
      </c>
      <c r="BK136" s="197">
        <f>ROUND(P136*H136,2)</f>
        <v>0</v>
      </c>
      <c r="BL136" s="13" t="s">
        <v>118</v>
      </c>
      <c r="BM136" s="196" t="s">
        <v>156</v>
      </c>
    </row>
    <row r="137" spans="1:65" s="2" customFormat="1" ht="39">
      <c r="A137" s="30"/>
      <c r="B137" s="31"/>
      <c r="C137" s="32"/>
      <c r="D137" s="198" t="s">
        <v>127</v>
      </c>
      <c r="E137" s="32"/>
      <c r="F137" s="199" t="s">
        <v>155</v>
      </c>
      <c r="G137" s="32"/>
      <c r="H137" s="32"/>
      <c r="I137" s="200"/>
      <c r="J137" s="200"/>
      <c r="K137" s="32"/>
      <c r="L137" s="32"/>
      <c r="M137" s="35"/>
      <c r="N137" s="201"/>
      <c r="O137" s="202"/>
      <c r="P137" s="71"/>
      <c r="Q137" s="71"/>
      <c r="R137" s="71"/>
      <c r="S137" s="71"/>
      <c r="T137" s="71"/>
      <c r="U137" s="71"/>
      <c r="V137" s="71"/>
      <c r="W137" s="71"/>
      <c r="X137" s="72"/>
      <c r="Y137" s="30"/>
      <c r="Z137" s="30"/>
      <c r="AA137" s="30"/>
      <c r="AB137" s="30"/>
      <c r="AC137" s="30"/>
      <c r="AD137" s="30"/>
      <c r="AE137" s="30"/>
      <c r="AT137" s="13" t="s">
        <v>127</v>
      </c>
      <c r="AU137" s="13" t="s">
        <v>84</v>
      </c>
    </row>
    <row r="138" spans="1:65" s="2" customFormat="1" ht="55.5" customHeight="1">
      <c r="A138" s="30"/>
      <c r="B138" s="31"/>
      <c r="C138" s="182" t="s">
        <v>157</v>
      </c>
      <c r="D138" s="182" t="s">
        <v>120</v>
      </c>
      <c r="E138" s="183" t="s">
        <v>158</v>
      </c>
      <c r="F138" s="184" t="s">
        <v>159</v>
      </c>
      <c r="G138" s="185" t="s">
        <v>123</v>
      </c>
      <c r="H138" s="186">
        <v>1</v>
      </c>
      <c r="I138" s="187"/>
      <c r="J138" s="188"/>
      <c r="K138" s="189">
        <f>ROUND(P138*H138,2)</f>
        <v>0</v>
      </c>
      <c r="L138" s="188"/>
      <c r="M138" s="190"/>
      <c r="N138" s="191" t="s">
        <v>1</v>
      </c>
      <c r="O138" s="192" t="s">
        <v>40</v>
      </c>
      <c r="P138" s="193">
        <f>I138+J138</f>
        <v>0</v>
      </c>
      <c r="Q138" s="193">
        <f>ROUND(I138*H138,2)</f>
        <v>0</v>
      </c>
      <c r="R138" s="193">
        <f>ROUND(J138*H138,2)</f>
        <v>0</v>
      </c>
      <c r="S138" s="71"/>
      <c r="T138" s="194">
        <f>S138*H138</f>
        <v>0</v>
      </c>
      <c r="U138" s="194">
        <v>0</v>
      </c>
      <c r="V138" s="194">
        <f>U138*H138</f>
        <v>0</v>
      </c>
      <c r="W138" s="194">
        <v>0</v>
      </c>
      <c r="X138" s="195">
        <f>W138*H138</f>
        <v>0</v>
      </c>
      <c r="Y138" s="30"/>
      <c r="Z138" s="30"/>
      <c r="AA138" s="30"/>
      <c r="AB138" s="30"/>
      <c r="AC138" s="30"/>
      <c r="AD138" s="30"/>
      <c r="AE138" s="30"/>
      <c r="AR138" s="196" t="s">
        <v>124</v>
      </c>
      <c r="AT138" s="196" t="s">
        <v>120</v>
      </c>
      <c r="AU138" s="196" t="s">
        <v>84</v>
      </c>
      <c r="AY138" s="13" t="s">
        <v>119</v>
      </c>
      <c r="BE138" s="197">
        <f>IF(O138="základná",K138,0)</f>
        <v>0</v>
      </c>
      <c r="BF138" s="197">
        <f>IF(O138="znížená",K138,0)</f>
        <v>0</v>
      </c>
      <c r="BG138" s="197">
        <f>IF(O138="zákl. prenesená",K138,0)</f>
        <v>0</v>
      </c>
      <c r="BH138" s="197">
        <f>IF(O138="zníž. prenesená",K138,0)</f>
        <v>0</v>
      </c>
      <c r="BI138" s="197">
        <f>IF(O138="nulová",K138,0)</f>
        <v>0</v>
      </c>
      <c r="BJ138" s="13" t="s">
        <v>125</v>
      </c>
      <c r="BK138" s="197">
        <f>ROUND(P138*H138,2)</f>
        <v>0</v>
      </c>
      <c r="BL138" s="13" t="s">
        <v>118</v>
      </c>
      <c r="BM138" s="196" t="s">
        <v>160</v>
      </c>
    </row>
    <row r="139" spans="1:65" s="2" customFormat="1" ht="39">
      <c r="A139" s="30"/>
      <c r="B139" s="31"/>
      <c r="C139" s="32"/>
      <c r="D139" s="198" t="s">
        <v>127</v>
      </c>
      <c r="E139" s="32"/>
      <c r="F139" s="199" t="s">
        <v>159</v>
      </c>
      <c r="G139" s="32"/>
      <c r="H139" s="32"/>
      <c r="I139" s="200"/>
      <c r="J139" s="200"/>
      <c r="K139" s="32"/>
      <c r="L139" s="32"/>
      <c r="M139" s="35"/>
      <c r="N139" s="201"/>
      <c r="O139" s="202"/>
      <c r="P139" s="71"/>
      <c r="Q139" s="71"/>
      <c r="R139" s="71"/>
      <c r="S139" s="71"/>
      <c r="T139" s="71"/>
      <c r="U139" s="71"/>
      <c r="V139" s="71"/>
      <c r="W139" s="71"/>
      <c r="X139" s="72"/>
      <c r="Y139" s="30"/>
      <c r="Z139" s="30"/>
      <c r="AA139" s="30"/>
      <c r="AB139" s="30"/>
      <c r="AC139" s="30"/>
      <c r="AD139" s="30"/>
      <c r="AE139" s="30"/>
      <c r="AT139" s="13" t="s">
        <v>127</v>
      </c>
      <c r="AU139" s="13" t="s">
        <v>84</v>
      </c>
    </row>
    <row r="140" spans="1:65" s="2" customFormat="1" ht="55.5" customHeight="1">
      <c r="A140" s="30"/>
      <c r="B140" s="31"/>
      <c r="C140" s="182" t="s">
        <v>161</v>
      </c>
      <c r="D140" s="182" t="s">
        <v>120</v>
      </c>
      <c r="E140" s="183" t="s">
        <v>162</v>
      </c>
      <c r="F140" s="184" t="s">
        <v>163</v>
      </c>
      <c r="G140" s="185" t="s">
        <v>123</v>
      </c>
      <c r="H140" s="186">
        <v>1</v>
      </c>
      <c r="I140" s="187"/>
      <c r="J140" s="188"/>
      <c r="K140" s="189">
        <f>ROUND(P140*H140,2)</f>
        <v>0</v>
      </c>
      <c r="L140" s="188"/>
      <c r="M140" s="190"/>
      <c r="N140" s="191" t="s">
        <v>1</v>
      </c>
      <c r="O140" s="192" t="s">
        <v>40</v>
      </c>
      <c r="P140" s="193">
        <f>I140+J140</f>
        <v>0</v>
      </c>
      <c r="Q140" s="193">
        <f>ROUND(I140*H140,2)</f>
        <v>0</v>
      </c>
      <c r="R140" s="193">
        <f>ROUND(J140*H140,2)</f>
        <v>0</v>
      </c>
      <c r="S140" s="71"/>
      <c r="T140" s="194">
        <f>S140*H140</f>
        <v>0</v>
      </c>
      <c r="U140" s="194">
        <v>0</v>
      </c>
      <c r="V140" s="194">
        <f>U140*H140</f>
        <v>0</v>
      </c>
      <c r="W140" s="194">
        <v>0</v>
      </c>
      <c r="X140" s="195">
        <f>W140*H140</f>
        <v>0</v>
      </c>
      <c r="Y140" s="30"/>
      <c r="Z140" s="30"/>
      <c r="AA140" s="30"/>
      <c r="AB140" s="30"/>
      <c r="AC140" s="30"/>
      <c r="AD140" s="30"/>
      <c r="AE140" s="30"/>
      <c r="AR140" s="196" t="s">
        <v>124</v>
      </c>
      <c r="AT140" s="196" t="s">
        <v>120</v>
      </c>
      <c r="AU140" s="196" t="s">
        <v>84</v>
      </c>
      <c r="AY140" s="13" t="s">
        <v>119</v>
      </c>
      <c r="BE140" s="197">
        <f>IF(O140="základná",K140,0)</f>
        <v>0</v>
      </c>
      <c r="BF140" s="197">
        <f>IF(O140="znížená",K140,0)</f>
        <v>0</v>
      </c>
      <c r="BG140" s="197">
        <f>IF(O140="zákl. prenesená",K140,0)</f>
        <v>0</v>
      </c>
      <c r="BH140" s="197">
        <f>IF(O140="zníž. prenesená",K140,0)</f>
        <v>0</v>
      </c>
      <c r="BI140" s="197">
        <f>IF(O140="nulová",K140,0)</f>
        <v>0</v>
      </c>
      <c r="BJ140" s="13" t="s">
        <v>125</v>
      </c>
      <c r="BK140" s="197">
        <f>ROUND(P140*H140,2)</f>
        <v>0</v>
      </c>
      <c r="BL140" s="13" t="s">
        <v>118</v>
      </c>
      <c r="BM140" s="196" t="s">
        <v>164</v>
      </c>
    </row>
    <row r="141" spans="1:65" s="2" customFormat="1" ht="39">
      <c r="A141" s="30"/>
      <c r="B141" s="31"/>
      <c r="C141" s="32"/>
      <c r="D141" s="198" t="s">
        <v>127</v>
      </c>
      <c r="E141" s="32"/>
      <c r="F141" s="199" t="s">
        <v>163</v>
      </c>
      <c r="G141" s="32"/>
      <c r="H141" s="32"/>
      <c r="I141" s="200"/>
      <c r="J141" s="200"/>
      <c r="K141" s="32"/>
      <c r="L141" s="32"/>
      <c r="M141" s="35"/>
      <c r="N141" s="201"/>
      <c r="O141" s="202"/>
      <c r="P141" s="71"/>
      <c r="Q141" s="71"/>
      <c r="R141" s="71"/>
      <c r="S141" s="71"/>
      <c r="T141" s="71"/>
      <c r="U141" s="71"/>
      <c r="V141" s="71"/>
      <c r="W141" s="71"/>
      <c r="X141" s="72"/>
      <c r="Y141" s="30"/>
      <c r="Z141" s="30"/>
      <c r="AA141" s="30"/>
      <c r="AB141" s="30"/>
      <c r="AC141" s="30"/>
      <c r="AD141" s="30"/>
      <c r="AE141" s="30"/>
      <c r="AT141" s="13" t="s">
        <v>127</v>
      </c>
      <c r="AU141" s="13" t="s">
        <v>84</v>
      </c>
    </row>
    <row r="142" spans="1:65" s="2" customFormat="1" ht="66.75" customHeight="1">
      <c r="A142" s="30"/>
      <c r="B142" s="31"/>
      <c r="C142" s="182" t="s">
        <v>165</v>
      </c>
      <c r="D142" s="182" t="s">
        <v>120</v>
      </c>
      <c r="E142" s="183" t="s">
        <v>166</v>
      </c>
      <c r="F142" s="184" t="s">
        <v>167</v>
      </c>
      <c r="G142" s="185" t="s">
        <v>123</v>
      </c>
      <c r="H142" s="186">
        <v>1</v>
      </c>
      <c r="I142" s="187"/>
      <c r="J142" s="188"/>
      <c r="K142" s="189">
        <f>ROUND(P142*H142,2)</f>
        <v>0</v>
      </c>
      <c r="L142" s="188"/>
      <c r="M142" s="190"/>
      <c r="N142" s="191" t="s">
        <v>1</v>
      </c>
      <c r="O142" s="192" t="s">
        <v>40</v>
      </c>
      <c r="P142" s="193">
        <f>I142+J142</f>
        <v>0</v>
      </c>
      <c r="Q142" s="193">
        <f>ROUND(I142*H142,2)</f>
        <v>0</v>
      </c>
      <c r="R142" s="193">
        <f>ROUND(J142*H142,2)</f>
        <v>0</v>
      </c>
      <c r="S142" s="71"/>
      <c r="T142" s="194">
        <f>S142*H142</f>
        <v>0</v>
      </c>
      <c r="U142" s="194">
        <v>0</v>
      </c>
      <c r="V142" s="194">
        <f>U142*H142</f>
        <v>0</v>
      </c>
      <c r="W142" s="194">
        <v>0</v>
      </c>
      <c r="X142" s="195">
        <f>W142*H142</f>
        <v>0</v>
      </c>
      <c r="Y142" s="30"/>
      <c r="Z142" s="30"/>
      <c r="AA142" s="30"/>
      <c r="AB142" s="30"/>
      <c r="AC142" s="30"/>
      <c r="AD142" s="30"/>
      <c r="AE142" s="30"/>
      <c r="AR142" s="196" t="s">
        <v>124</v>
      </c>
      <c r="AT142" s="196" t="s">
        <v>120</v>
      </c>
      <c r="AU142" s="196" t="s">
        <v>84</v>
      </c>
      <c r="AY142" s="13" t="s">
        <v>119</v>
      </c>
      <c r="BE142" s="197">
        <f>IF(O142="základná",K142,0)</f>
        <v>0</v>
      </c>
      <c r="BF142" s="197">
        <f>IF(O142="znížená",K142,0)</f>
        <v>0</v>
      </c>
      <c r="BG142" s="197">
        <f>IF(O142="zákl. prenesená",K142,0)</f>
        <v>0</v>
      </c>
      <c r="BH142" s="197">
        <f>IF(O142="zníž. prenesená",K142,0)</f>
        <v>0</v>
      </c>
      <c r="BI142" s="197">
        <f>IF(O142="nulová",K142,0)</f>
        <v>0</v>
      </c>
      <c r="BJ142" s="13" t="s">
        <v>125</v>
      </c>
      <c r="BK142" s="197">
        <f>ROUND(P142*H142,2)</f>
        <v>0</v>
      </c>
      <c r="BL142" s="13" t="s">
        <v>118</v>
      </c>
      <c r="BM142" s="196" t="s">
        <v>168</v>
      </c>
    </row>
    <row r="143" spans="1:65" s="2" customFormat="1" ht="39">
      <c r="A143" s="30"/>
      <c r="B143" s="31"/>
      <c r="C143" s="32"/>
      <c r="D143" s="198" t="s">
        <v>127</v>
      </c>
      <c r="E143" s="32"/>
      <c r="F143" s="199" t="s">
        <v>167</v>
      </c>
      <c r="G143" s="32"/>
      <c r="H143" s="32"/>
      <c r="I143" s="200"/>
      <c r="J143" s="200"/>
      <c r="K143" s="32"/>
      <c r="L143" s="32"/>
      <c r="M143" s="35"/>
      <c r="N143" s="201"/>
      <c r="O143" s="202"/>
      <c r="P143" s="71"/>
      <c r="Q143" s="71"/>
      <c r="R143" s="71"/>
      <c r="S143" s="71"/>
      <c r="T143" s="71"/>
      <c r="U143" s="71"/>
      <c r="V143" s="71"/>
      <c r="W143" s="71"/>
      <c r="X143" s="72"/>
      <c r="Y143" s="30"/>
      <c r="Z143" s="30"/>
      <c r="AA143" s="30"/>
      <c r="AB143" s="30"/>
      <c r="AC143" s="30"/>
      <c r="AD143" s="30"/>
      <c r="AE143" s="30"/>
      <c r="AT143" s="13" t="s">
        <v>127</v>
      </c>
      <c r="AU143" s="13" t="s">
        <v>84</v>
      </c>
    </row>
    <row r="144" spans="1:65" s="2" customFormat="1" ht="66.75" customHeight="1">
      <c r="A144" s="30"/>
      <c r="B144" s="31"/>
      <c r="C144" s="182" t="s">
        <v>169</v>
      </c>
      <c r="D144" s="182" t="s">
        <v>120</v>
      </c>
      <c r="E144" s="183" t="s">
        <v>170</v>
      </c>
      <c r="F144" s="184" t="s">
        <v>171</v>
      </c>
      <c r="G144" s="185" t="s">
        <v>123</v>
      </c>
      <c r="H144" s="186">
        <v>1</v>
      </c>
      <c r="I144" s="187"/>
      <c r="J144" s="188"/>
      <c r="K144" s="189">
        <f>ROUND(P144*H144,2)</f>
        <v>0</v>
      </c>
      <c r="L144" s="188"/>
      <c r="M144" s="190"/>
      <c r="N144" s="191" t="s">
        <v>1</v>
      </c>
      <c r="O144" s="192" t="s">
        <v>40</v>
      </c>
      <c r="P144" s="193">
        <f>I144+J144</f>
        <v>0</v>
      </c>
      <c r="Q144" s="193">
        <f>ROUND(I144*H144,2)</f>
        <v>0</v>
      </c>
      <c r="R144" s="193">
        <f>ROUND(J144*H144,2)</f>
        <v>0</v>
      </c>
      <c r="S144" s="71"/>
      <c r="T144" s="194">
        <f>S144*H144</f>
        <v>0</v>
      </c>
      <c r="U144" s="194">
        <v>0</v>
      </c>
      <c r="V144" s="194">
        <f>U144*H144</f>
        <v>0</v>
      </c>
      <c r="W144" s="194">
        <v>0</v>
      </c>
      <c r="X144" s="195">
        <f>W144*H144</f>
        <v>0</v>
      </c>
      <c r="Y144" s="30"/>
      <c r="Z144" s="30"/>
      <c r="AA144" s="30"/>
      <c r="AB144" s="30"/>
      <c r="AC144" s="30"/>
      <c r="AD144" s="30"/>
      <c r="AE144" s="30"/>
      <c r="AR144" s="196" t="s">
        <v>124</v>
      </c>
      <c r="AT144" s="196" t="s">
        <v>120</v>
      </c>
      <c r="AU144" s="196" t="s">
        <v>84</v>
      </c>
      <c r="AY144" s="13" t="s">
        <v>119</v>
      </c>
      <c r="BE144" s="197">
        <f>IF(O144="základná",K144,0)</f>
        <v>0</v>
      </c>
      <c r="BF144" s="197">
        <f>IF(O144="znížená",K144,0)</f>
        <v>0</v>
      </c>
      <c r="BG144" s="197">
        <f>IF(O144="zákl. prenesená",K144,0)</f>
        <v>0</v>
      </c>
      <c r="BH144" s="197">
        <f>IF(O144="zníž. prenesená",K144,0)</f>
        <v>0</v>
      </c>
      <c r="BI144" s="197">
        <f>IF(O144="nulová",K144,0)</f>
        <v>0</v>
      </c>
      <c r="BJ144" s="13" t="s">
        <v>125</v>
      </c>
      <c r="BK144" s="197">
        <f>ROUND(P144*H144,2)</f>
        <v>0</v>
      </c>
      <c r="BL144" s="13" t="s">
        <v>118</v>
      </c>
      <c r="BM144" s="196" t="s">
        <v>172</v>
      </c>
    </row>
    <row r="145" spans="1:65" s="2" customFormat="1" ht="39">
      <c r="A145" s="30"/>
      <c r="B145" s="31"/>
      <c r="C145" s="32"/>
      <c r="D145" s="198" t="s">
        <v>127</v>
      </c>
      <c r="E145" s="32"/>
      <c r="F145" s="199" t="s">
        <v>171</v>
      </c>
      <c r="G145" s="32"/>
      <c r="H145" s="32"/>
      <c r="I145" s="200"/>
      <c r="J145" s="200"/>
      <c r="K145" s="32"/>
      <c r="L145" s="32"/>
      <c r="M145" s="35"/>
      <c r="N145" s="201"/>
      <c r="O145" s="202"/>
      <c r="P145" s="71"/>
      <c r="Q145" s="71"/>
      <c r="R145" s="71"/>
      <c r="S145" s="71"/>
      <c r="T145" s="71"/>
      <c r="U145" s="71"/>
      <c r="V145" s="71"/>
      <c r="W145" s="71"/>
      <c r="X145" s="72"/>
      <c r="Y145" s="30"/>
      <c r="Z145" s="30"/>
      <c r="AA145" s="30"/>
      <c r="AB145" s="30"/>
      <c r="AC145" s="30"/>
      <c r="AD145" s="30"/>
      <c r="AE145" s="30"/>
      <c r="AT145" s="13" t="s">
        <v>127</v>
      </c>
      <c r="AU145" s="13" t="s">
        <v>84</v>
      </c>
    </row>
    <row r="146" spans="1:65" s="2" customFormat="1" ht="55.5" customHeight="1">
      <c r="A146" s="30"/>
      <c r="B146" s="31"/>
      <c r="C146" s="182" t="s">
        <v>173</v>
      </c>
      <c r="D146" s="182" t="s">
        <v>120</v>
      </c>
      <c r="E146" s="183" t="s">
        <v>174</v>
      </c>
      <c r="F146" s="184" t="s">
        <v>175</v>
      </c>
      <c r="G146" s="185" t="s">
        <v>123</v>
      </c>
      <c r="H146" s="186">
        <v>1</v>
      </c>
      <c r="I146" s="187"/>
      <c r="J146" s="188"/>
      <c r="K146" s="189">
        <f>ROUND(P146*H146,2)</f>
        <v>0</v>
      </c>
      <c r="L146" s="188"/>
      <c r="M146" s="190"/>
      <c r="N146" s="191" t="s">
        <v>1</v>
      </c>
      <c r="O146" s="192" t="s">
        <v>40</v>
      </c>
      <c r="P146" s="193">
        <f>I146+J146</f>
        <v>0</v>
      </c>
      <c r="Q146" s="193">
        <f>ROUND(I146*H146,2)</f>
        <v>0</v>
      </c>
      <c r="R146" s="193">
        <f>ROUND(J146*H146,2)</f>
        <v>0</v>
      </c>
      <c r="S146" s="71"/>
      <c r="T146" s="194">
        <f>S146*H146</f>
        <v>0</v>
      </c>
      <c r="U146" s="194">
        <v>0</v>
      </c>
      <c r="V146" s="194">
        <f>U146*H146</f>
        <v>0</v>
      </c>
      <c r="W146" s="194">
        <v>0</v>
      </c>
      <c r="X146" s="195">
        <f>W146*H146</f>
        <v>0</v>
      </c>
      <c r="Y146" s="30"/>
      <c r="Z146" s="30"/>
      <c r="AA146" s="30"/>
      <c r="AB146" s="30"/>
      <c r="AC146" s="30"/>
      <c r="AD146" s="30"/>
      <c r="AE146" s="30"/>
      <c r="AR146" s="196" t="s">
        <v>124</v>
      </c>
      <c r="AT146" s="196" t="s">
        <v>120</v>
      </c>
      <c r="AU146" s="196" t="s">
        <v>84</v>
      </c>
      <c r="AY146" s="13" t="s">
        <v>119</v>
      </c>
      <c r="BE146" s="197">
        <f>IF(O146="základná",K146,0)</f>
        <v>0</v>
      </c>
      <c r="BF146" s="197">
        <f>IF(O146="znížená",K146,0)</f>
        <v>0</v>
      </c>
      <c r="BG146" s="197">
        <f>IF(O146="zákl. prenesená",K146,0)</f>
        <v>0</v>
      </c>
      <c r="BH146" s="197">
        <f>IF(O146="zníž. prenesená",K146,0)</f>
        <v>0</v>
      </c>
      <c r="BI146" s="197">
        <f>IF(O146="nulová",K146,0)</f>
        <v>0</v>
      </c>
      <c r="BJ146" s="13" t="s">
        <v>125</v>
      </c>
      <c r="BK146" s="197">
        <f>ROUND(P146*H146,2)</f>
        <v>0</v>
      </c>
      <c r="BL146" s="13" t="s">
        <v>118</v>
      </c>
      <c r="BM146" s="196" t="s">
        <v>176</v>
      </c>
    </row>
    <row r="147" spans="1:65" s="2" customFormat="1" ht="39">
      <c r="A147" s="30"/>
      <c r="B147" s="31"/>
      <c r="C147" s="32"/>
      <c r="D147" s="198" t="s">
        <v>127</v>
      </c>
      <c r="E147" s="32"/>
      <c r="F147" s="199" t="s">
        <v>175</v>
      </c>
      <c r="G147" s="32"/>
      <c r="H147" s="32"/>
      <c r="I147" s="200"/>
      <c r="J147" s="200"/>
      <c r="K147" s="32"/>
      <c r="L147" s="32"/>
      <c r="M147" s="35"/>
      <c r="N147" s="201"/>
      <c r="O147" s="202"/>
      <c r="P147" s="71"/>
      <c r="Q147" s="71"/>
      <c r="R147" s="71"/>
      <c r="S147" s="71"/>
      <c r="T147" s="71"/>
      <c r="U147" s="71"/>
      <c r="V147" s="71"/>
      <c r="W147" s="71"/>
      <c r="X147" s="72"/>
      <c r="Y147" s="30"/>
      <c r="Z147" s="30"/>
      <c r="AA147" s="30"/>
      <c r="AB147" s="30"/>
      <c r="AC147" s="30"/>
      <c r="AD147" s="30"/>
      <c r="AE147" s="30"/>
      <c r="AT147" s="13" t="s">
        <v>127</v>
      </c>
      <c r="AU147" s="13" t="s">
        <v>84</v>
      </c>
    </row>
    <row r="148" spans="1:65" s="2" customFormat="1" ht="62.65" customHeight="1">
      <c r="A148" s="30"/>
      <c r="B148" s="31"/>
      <c r="C148" s="182" t="s">
        <v>177</v>
      </c>
      <c r="D148" s="182" t="s">
        <v>120</v>
      </c>
      <c r="E148" s="183" t="s">
        <v>178</v>
      </c>
      <c r="F148" s="184" t="s">
        <v>179</v>
      </c>
      <c r="G148" s="185" t="s">
        <v>123</v>
      </c>
      <c r="H148" s="186">
        <v>1</v>
      </c>
      <c r="I148" s="187"/>
      <c r="J148" s="188"/>
      <c r="K148" s="189">
        <f>ROUND(P148*H148,2)</f>
        <v>0</v>
      </c>
      <c r="L148" s="188"/>
      <c r="M148" s="190"/>
      <c r="N148" s="191" t="s">
        <v>1</v>
      </c>
      <c r="O148" s="192" t="s">
        <v>40</v>
      </c>
      <c r="P148" s="193">
        <f>I148+J148</f>
        <v>0</v>
      </c>
      <c r="Q148" s="193">
        <f>ROUND(I148*H148,2)</f>
        <v>0</v>
      </c>
      <c r="R148" s="193">
        <f>ROUND(J148*H148,2)</f>
        <v>0</v>
      </c>
      <c r="S148" s="71"/>
      <c r="T148" s="194">
        <f>S148*H148</f>
        <v>0</v>
      </c>
      <c r="U148" s="194">
        <v>0</v>
      </c>
      <c r="V148" s="194">
        <f>U148*H148</f>
        <v>0</v>
      </c>
      <c r="W148" s="194">
        <v>0</v>
      </c>
      <c r="X148" s="195">
        <f>W148*H148</f>
        <v>0</v>
      </c>
      <c r="Y148" s="30"/>
      <c r="Z148" s="30"/>
      <c r="AA148" s="30"/>
      <c r="AB148" s="30"/>
      <c r="AC148" s="30"/>
      <c r="AD148" s="30"/>
      <c r="AE148" s="30"/>
      <c r="AR148" s="196" t="s">
        <v>124</v>
      </c>
      <c r="AT148" s="196" t="s">
        <v>120</v>
      </c>
      <c r="AU148" s="196" t="s">
        <v>84</v>
      </c>
      <c r="AY148" s="13" t="s">
        <v>119</v>
      </c>
      <c r="BE148" s="197">
        <f>IF(O148="základná",K148,0)</f>
        <v>0</v>
      </c>
      <c r="BF148" s="197">
        <f>IF(O148="znížená",K148,0)</f>
        <v>0</v>
      </c>
      <c r="BG148" s="197">
        <f>IF(O148="zákl. prenesená",K148,0)</f>
        <v>0</v>
      </c>
      <c r="BH148" s="197">
        <f>IF(O148="zníž. prenesená",K148,0)</f>
        <v>0</v>
      </c>
      <c r="BI148" s="197">
        <f>IF(O148="nulová",K148,0)</f>
        <v>0</v>
      </c>
      <c r="BJ148" s="13" t="s">
        <v>125</v>
      </c>
      <c r="BK148" s="197">
        <f>ROUND(P148*H148,2)</f>
        <v>0</v>
      </c>
      <c r="BL148" s="13" t="s">
        <v>118</v>
      </c>
      <c r="BM148" s="196" t="s">
        <v>180</v>
      </c>
    </row>
    <row r="149" spans="1:65" s="2" customFormat="1" ht="39">
      <c r="A149" s="30"/>
      <c r="B149" s="31"/>
      <c r="C149" s="32"/>
      <c r="D149" s="198" t="s">
        <v>127</v>
      </c>
      <c r="E149" s="32"/>
      <c r="F149" s="199" t="s">
        <v>179</v>
      </c>
      <c r="G149" s="32"/>
      <c r="H149" s="32"/>
      <c r="I149" s="200"/>
      <c r="J149" s="200"/>
      <c r="K149" s="32"/>
      <c r="L149" s="32"/>
      <c r="M149" s="35"/>
      <c r="N149" s="201"/>
      <c r="O149" s="202"/>
      <c r="P149" s="71"/>
      <c r="Q149" s="71"/>
      <c r="R149" s="71"/>
      <c r="S149" s="71"/>
      <c r="T149" s="71"/>
      <c r="U149" s="71"/>
      <c r="V149" s="71"/>
      <c r="W149" s="71"/>
      <c r="X149" s="72"/>
      <c r="Y149" s="30"/>
      <c r="Z149" s="30"/>
      <c r="AA149" s="30"/>
      <c r="AB149" s="30"/>
      <c r="AC149" s="30"/>
      <c r="AD149" s="30"/>
      <c r="AE149" s="30"/>
      <c r="AT149" s="13" t="s">
        <v>127</v>
      </c>
      <c r="AU149" s="13" t="s">
        <v>84</v>
      </c>
    </row>
    <row r="150" spans="1:65" s="2" customFormat="1" ht="66.75" customHeight="1">
      <c r="A150" s="30"/>
      <c r="B150" s="31"/>
      <c r="C150" s="182" t="s">
        <v>181</v>
      </c>
      <c r="D150" s="182" t="s">
        <v>120</v>
      </c>
      <c r="E150" s="183" t="s">
        <v>182</v>
      </c>
      <c r="F150" s="184" t="s">
        <v>183</v>
      </c>
      <c r="G150" s="185" t="s">
        <v>123</v>
      </c>
      <c r="H150" s="186">
        <v>1</v>
      </c>
      <c r="I150" s="187"/>
      <c r="J150" s="188"/>
      <c r="K150" s="189">
        <f>ROUND(P150*H150,2)</f>
        <v>0</v>
      </c>
      <c r="L150" s="188"/>
      <c r="M150" s="190"/>
      <c r="N150" s="191" t="s">
        <v>1</v>
      </c>
      <c r="O150" s="192" t="s">
        <v>40</v>
      </c>
      <c r="P150" s="193">
        <f>I150+J150</f>
        <v>0</v>
      </c>
      <c r="Q150" s="193">
        <f>ROUND(I150*H150,2)</f>
        <v>0</v>
      </c>
      <c r="R150" s="193">
        <f>ROUND(J150*H150,2)</f>
        <v>0</v>
      </c>
      <c r="S150" s="71"/>
      <c r="T150" s="194">
        <f>S150*H150</f>
        <v>0</v>
      </c>
      <c r="U150" s="194">
        <v>0</v>
      </c>
      <c r="V150" s="194">
        <f>U150*H150</f>
        <v>0</v>
      </c>
      <c r="W150" s="194">
        <v>0</v>
      </c>
      <c r="X150" s="195">
        <f>W150*H150</f>
        <v>0</v>
      </c>
      <c r="Y150" s="30"/>
      <c r="Z150" s="30"/>
      <c r="AA150" s="30"/>
      <c r="AB150" s="30"/>
      <c r="AC150" s="30"/>
      <c r="AD150" s="30"/>
      <c r="AE150" s="30"/>
      <c r="AR150" s="196" t="s">
        <v>124</v>
      </c>
      <c r="AT150" s="196" t="s">
        <v>120</v>
      </c>
      <c r="AU150" s="196" t="s">
        <v>84</v>
      </c>
      <c r="AY150" s="13" t="s">
        <v>119</v>
      </c>
      <c r="BE150" s="197">
        <f>IF(O150="základná",K150,0)</f>
        <v>0</v>
      </c>
      <c r="BF150" s="197">
        <f>IF(O150="znížená",K150,0)</f>
        <v>0</v>
      </c>
      <c r="BG150" s="197">
        <f>IF(O150="zákl. prenesená",K150,0)</f>
        <v>0</v>
      </c>
      <c r="BH150" s="197">
        <f>IF(O150="zníž. prenesená",K150,0)</f>
        <v>0</v>
      </c>
      <c r="BI150" s="197">
        <f>IF(O150="nulová",K150,0)</f>
        <v>0</v>
      </c>
      <c r="BJ150" s="13" t="s">
        <v>125</v>
      </c>
      <c r="BK150" s="197">
        <f>ROUND(P150*H150,2)</f>
        <v>0</v>
      </c>
      <c r="BL150" s="13" t="s">
        <v>118</v>
      </c>
      <c r="BM150" s="196" t="s">
        <v>184</v>
      </c>
    </row>
    <row r="151" spans="1:65" s="2" customFormat="1" ht="39">
      <c r="A151" s="30"/>
      <c r="B151" s="31"/>
      <c r="C151" s="32"/>
      <c r="D151" s="198" t="s">
        <v>127</v>
      </c>
      <c r="E151" s="32"/>
      <c r="F151" s="199" t="s">
        <v>183</v>
      </c>
      <c r="G151" s="32"/>
      <c r="H151" s="32"/>
      <c r="I151" s="200"/>
      <c r="J151" s="200"/>
      <c r="K151" s="32"/>
      <c r="L151" s="32"/>
      <c r="M151" s="35"/>
      <c r="N151" s="201"/>
      <c r="O151" s="202"/>
      <c r="P151" s="71"/>
      <c r="Q151" s="71"/>
      <c r="R151" s="71"/>
      <c r="S151" s="71"/>
      <c r="T151" s="71"/>
      <c r="U151" s="71"/>
      <c r="V151" s="71"/>
      <c r="W151" s="71"/>
      <c r="X151" s="72"/>
      <c r="Y151" s="30"/>
      <c r="Z151" s="30"/>
      <c r="AA151" s="30"/>
      <c r="AB151" s="30"/>
      <c r="AC151" s="30"/>
      <c r="AD151" s="30"/>
      <c r="AE151" s="30"/>
      <c r="AT151" s="13" t="s">
        <v>127</v>
      </c>
      <c r="AU151" s="13" t="s">
        <v>84</v>
      </c>
    </row>
    <row r="152" spans="1:65" s="2" customFormat="1" ht="66.75" customHeight="1">
      <c r="A152" s="30"/>
      <c r="B152" s="31"/>
      <c r="C152" s="182" t="s">
        <v>185</v>
      </c>
      <c r="D152" s="182" t="s">
        <v>120</v>
      </c>
      <c r="E152" s="183" t="s">
        <v>186</v>
      </c>
      <c r="F152" s="184" t="s">
        <v>187</v>
      </c>
      <c r="G152" s="185" t="s">
        <v>123</v>
      </c>
      <c r="H152" s="186">
        <v>1</v>
      </c>
      <c r="I152" s="187"/>
      <c r="J152" s="188"/>
      <c r="K152" s="189">
        <f>ROUND(P152*H152,2)</f>
        <v>0</v>
      </c>
      <c r="L152" s="188"/>
      <c r="M152" s="190"/>
      <c r="N152" s="191" t="s">
        <v>1</v>
      </c>
      <c r="O152" s="192" t="s">
        <v>40</v>
      </c>
      <c r="P152" s="193">
        <f>I152+J152</f>
        <v>0</v>
      </c>
      <c r="Q152" s="193">
        <f>ROUND(I152*H152,2)</f>
        <v>0</v>
      </c>
      <c r="R152" s="193">
        <f>ROUND(J152*H152,2)</f>
        <v>0</v>
      </c>
      <c r="S152" s="71"/>
      <c r="T152" s="194">
        <f>S152*H152</f>
        <v>0</v>
      </c>
      <c r="U152" s="194">
        <v>0</v>
      </c>
      <c r="V152" s="194">
        <f>U152*H152</f>
        <v>0</v>
      </c>
      <c r="W152" s="194">
        <v>0</v>
      </c>
      <c r="X152" s="195">
        <f>W152*H152</f>
        <v>0</v>
      </c>
      <c r="Y152" s="30"/>
      <c r="Z152" s="30"/>
      <c r="AA152" s="30"/>
      <c r="AB152" s="30"/>
      <c r="AC152" s="30"/>
      <c r="AD152" s="30"/>
      <c r="AE152" s="30"/>
      <c r="AR152" s="196" t="s">
        <v>124</v>
      </c>
      <c r="AT152" s="196" t="s">
        <v>120</v>
      </c>
      <c r="AU152" s="196" t="s">
        <v>84</v>
      </c>
      <c r="AY152" s="13" t="s">
        <v>119</v>
      </c>
      <c r="BE152" s="197">
        <f>IF(O152="základná",K152,0)</f>
        <v>0</v>
      </c>
      <c r="BF152" s="197">
        <f>IF(O152="znížená",K152,0)</f>
        <v>0</v>
      </c>
      <c r="BG152" s="197">
        <f>IF(O152="zákl. prenesená",K152,0)</f>
        <v>0</v>
      </c>
      <c r="BH152" s="197">
        <f>IF(O152="zníž. prenesená",K152,0)</f>
        <v>0</v>
      </c>
      <c r="BI152" s="197">
        <f>IF(O152="nulová",K152,0)</f>
        <v>0</v>
      </c>
      <c r="BJ152" s="13" t="s">
        <v>125</v>
      </c>
      <c r="BK152" s="197">
        <f>ROUND(P152*H152,2)</f>
        <v>0</v>
      </c>
      <c r="BL152" s="13" t="s">
        <v>118</v>
      </c>
      <c r="BM152" s="196" t="s">
        <v>188</v>
      </c>
    </row>
    <row r="153" spans="1:65" s="2" customFormat="1" ht="39">
      <c r="A153" s="30"/>
      <c r="B153" s="31"/>
      <c r="C153" s="32"/>
      <c r="D153" s="198" t="s">
        <v>127</v>
      </c>
      <c r="E153" s="32"/>
      <c r="F153" s="199" t="s">
        <v>187</v>
      </c>
      <c r="G153" s="32"/>
      <c r="H153" s="32"/>
      <c r="I153" s="200"/>
      <c r="J153" s="200"/>
      <c r="K153" s="32"/>
      <c r="L153" s="32"/>
      <c r="M153" s="35"/>
      <c r="N153" s="201"/>
      <c r="O153" s="202"/>
      <c r="P153" s="71"/>
      <c r="Q153" s="71"/>
      <c r="R153" s="71"/>
      <c r="S153" s="71"/>
      <c r="T153" s="71"/>
      <c r="U153" s="71"/>
      <c r="V153" s="71"/>
      <c r="W153" s="71"/>
      <c r="X153" s="72"/>
      <c r="Y153" s="30"/>
      <c r="Z153" s="30"/>
      <c r="AA153" s="30"/>
      <c r="AB153" s="30"/>
      <c r="AC153" s="30"/>
      <c r="AD153" s="30"/>
      <c r="AE153" s="30"/>
      <c r="AT153" s="13" t="s">
        <v>127</v>
      </c>
      <c r="AU153" s="13" t="s">
        <v>84</v>
      </c>
    </row>
    <row r="154" spans="1:65" s="2" customFormat="1" ht="66.75" customHeight="1">
      <c r="A154" s="30"/>
      <c r="B154" s="31"/>
      <c r="C154" s="182" t="s">
        <v>189</v>
      </c>
      <c r="D154" s="182" t="s">
        <v>120</v>
      </c>
      <c r="E154" s="183" t="s">
        <v>190</v>
      </c>
      <c r="F154" s="184" t="s">
        <v>191</v>
      </c>
      <c r="G154" s="185" t="s">
        <v>123</v>
      </c>
      <c r="H154" s="186">
        <v>1</v>
      </c>
      <c r="I154" s="187"/>
      <c r="J154" s="188"/>
      <c r="K154" s="189">
        <f>ROUND(P154*H154,2)</f>
        <v>0</v>
      </c>
      <c r="L154" s="188"/>
      <c r="M154" s="190"/>
      <c r="N154" s="191" t="s">
        <v>1</v>
      </c>
      <c r="O154" s="192" t="s">
        <v>40</v>
      </c>
      <c r="P154" s="193">
        <f>I154+J154</f>
        <v>0</v>
      </c>
      <c r="Q154" s="193">
        <f>ROUND(I154*H154,2)</f>
        <v>0</v>
      </c>
      <c r="R154" s="193">
        <f>ROUND(J154*H154,2)</f>
        <v>0</v>
      </c>
      <c r="S154" s="71"/>
      <c r="T154" s="194">
        <f>S154*H154</f>
        <v>0</v>
      </c>
      <c r="U154" s="194">
        <v>0</v>
      </c>
      <c r="V154" s="194">
        <f>U154*H154</f>
        <v>0</v>
      </c>
      <c r="W154" s="194">
        <v>0</v>
      </c>
      <c r="X154" s="195">
        <f>W154*H154</f>
        <v>0</v>
      </c>
      <c r="Y154" s="30"/>
      <c r="Z154" s="30"/>
      <c r="AA154" s="30"/>
      <c r="AB154" s="30"/>
      <c r="AC154" s="30"/>
      <c r="AD154" s="30"/>
      <c r="AE154" s="30"/>
      <c r="AR154" s="196" t="s">
        <v>124</v>
      </c>
      <c r="AT154" s="196" t="s">
        <v>120</v>
      </c>
      <c r="AU154" s="196" t="s">
        <v>84</v>
      </c>
      <c r="AY154" s="13" t="s">
        <v>119</v>
      </c>
      <c r="BE154" s="197">
        <f>IF(O154="základná",K154,0)</f>
        <v>0</v>
      </c>
      <c r="BF154" s="197">
        <f>IF(O154="znížená",K154,0)</f>
        <v>0</v>
      </c>
      <c r="BG154" s="197">
        <f>IF(O154="zákl. prenesená",K154,0)</f>
        <v>0</v>
      </c>
      <c r="BH154" s="197">
        <f>IF(O154="zníž. prenesená",K154,0)</f>
        <v>0</v>
      </c>
      <c r="BI154" s="197">
        <f>IF(O154="nulová",K154,0)</f>
        <v>0</v>
      </c>
      <c r="BJ154" s="13" t="s">
        <v>125</v>
      </c>
      <c r="BK154" s="197">
        <f>ROUND(P154*H154,2)</f>
        <v>0</v>
      </c>
      <c r="BL154" s="13" t="s">
        <v>118</v>
      </c>
      <c r="BM154" s="196" t="s">
        <v>192</v>
      </c>
    </row>
    <row r="155" spans="1:65" s="2" customFormat="1" ht="39">
      <c r="A155" s="30"/>
      <c r="B155" s="31"/>
      <c r="C155" s="32"/>
      <c r="D155" s="198" t="s">
        <v>127</v>
      </c>
      <c r="E155" s="32"/>
      <c r="F155" s="199" t="s">
        <v>191</v>
      </c>
      <c r="G155" s="32"/>
      <c r="H155" s="32"/>
      <c r="I155" s="200"/>
      <c r="J155" s="200"/>
      <c r="K155" s="32"/>
      <c r="L155" s="32"/>
      <c r="M155" s="35"/>
      <c r="N155" s="201"/>
      <c r="O155" s="202"/>
      <c r="P155" s="71"/>
      <c r="Q155" s="71"/>
      <c r="R155" s="71"/>
      <c r="S155" s="71"/>
      <c r="T155" s="71"/>
      <c r="U155" s="71"/>
      <c r="V155" s="71"/>
      <c r="W155" s="71"/>
      <c r="X155" s="72"/>
      <c r="Y155" s="30"/>
      <c r="Z155" s="30"/>
      <c r="AA155" s="30"/>
      <c r="AB155" s="30"/>
      <c r="AC155" s="30"/>
      <c r="AD155" s="30"/>
      <c r="AE155" s="30"/>
      <c r="AT155" s="13" t="s">
        <v>127</v>
      </c>
      <c r="AU155" s="13" t="s">
        <v>84</v>
      </c>
    </row>
    <row r="156" spans="1:65" s="2" customFormat="1" ht="55.5" customHeight="1">
      <c r="A156" s="30"/>
      <c r="B156" s="31"/>
      <c r="C156" s="182" t="s">
        <v>193</v>
      </c>
      <c r="D156" s="182" t="s">
        <v>120</v>
      </c>
      <c r="E156" s="183" t="s">
        <v>194</v>
      </c>
      <c r="F156" s="184" t="s">
        <v>195</v>
      </c>
      <c r="G156" s="185" t="s">
        <v>123</v>
      </c>
      <c r="H156" s="186">
        <v>1</v>
      </c>
      <c r="I156" s="187"/>
      <c r="J156" s="188"/>
      <c r="K156" s="189">
        <f>ROUND(P156*H156,2)</f>
        <v>0</v>
      </c>
      <c r="L156" s="188"/>
      <c r="M156" s="190"/>
      <c r="N156" s="191" t="s">
        <v>1</v>
      </c>
      <c r="O156" s="192" t="s">
        <v>40</v>
      </c>
      <c r="P156" s="193">
        <f>I156+J156</f>
        <v>0</v>
      </c>
      <c r="Q156" s="193">
        <f>ROUND(I156*H156,2)</f>
        <v>0</v>
      </c>
      <c r="R156" s="193">
        <f>ROUND(J156*H156,2)</f>
        <v>0</v>
      </c>
      <c r="S156" s="71"/>
      <c r="T156" s="194">
        <f>S156*H156</f>
        <v>0</v>
      </c>
      <c r="U156" s="194">
        <v>0</v>
      </c>
      <c r="V156" s="194">
        <f>U156*H156</f>
        <v>0</v>
      </c>
      <c r="W156" s="194">
        <v>0</v>
      </c>
      <c r="X156" s="195">
        <f>W156*H156</f>
        <v>0</v>
      </c>
      <c r="Y156" s="30"/>
      <c r="Z156" s="30"/>
      <c r="AA156" s="30"/>
      <c r="AB156" s="30"/>
      <c r="AC156" s="30"/>
      <c r="AD156" s="30"/>
      <c r="AE156" s="30"/>
      <c r="AR156" s="196" t="s">
        <v>124</v>
      </c>
      <c r="AT156" s="196" t="s">
        <v>120</v>
      </c>
      <c r="AU156" s="196" t="s">
        <v>84</v>
      </c>
      <c r="AY156" s="13" t="s">
        <v>119</v>
      </c>
      <c r="BE156" s="197">
        <f>IF(O156="základná",K156,0)</f>
        <v>0</v>
      </c>
      <c r="BF156" s="197">
        <f>IF(O156="znížená",K156,0)</f>
        <v>0</v>
      </c>
      <c r="BG156" s="197">
        <f>IF(O156="zákl. prenesená",K156,0)</f>
        <v>0</v>
      </c>
      <c r="BH156" s="197">
        <f>IF(O156="zníž. prenesená",K156,0)</f>
        <v>0</v>
      </c>
      <c r="BI156" s="197">
        <f>IF(O156="nulová",K156,0)</f>
        <v>0</v>
      </c>
      <c r="BJ156" s="13" t="s">
        <v>125</v>
      </c>
      <c r="BK156" s="197">
        <f>ROUND(P156*H156,2)</f>
        <v>0</v>
      </c>
      <c r="BL156" s="13" t="s">
        <v>118</v>
      </c>
      <c r="BM156" s="196" t="s">
        <v>196</v>
      </c>
    </row>
    <row r="157" spans="1:65" s="2" customFormat="1" ht="39">
      <c r="A157" s="30"/>
      <c r="B157" s="31"/>
      <c r="C157" s="32"/>
      <c r="D157" s="198" t="s">
        <v>127</v>
      </c>
      <c r="E157" s="32"/>
      <c r="F157" s="199" t="s">
        <v>195</v>
      </c>
      <c r="G157" s="32"/>
      <c r="H157" s="32"/>
      <c r="I157" s="200"/>
      <c r="J157" s="200"/>
      <c r="K157" s="32"/>
      <c r="L157" s="32"/>
      <c r="M157" s="35"/>
      <c r="N157" s="201"/>
      <c r="O157" s="202"/>
      <c r="P157" s="71"/>
      <c r="Q157" s="71"/>
      <c r="R157" s="71"/>
      <c r="S157" s="71"/>
      <c r="T157" s="71"/>
      <c r="U157" s="71"/>
      <c r="V157" s="71"/>
      <c r="W157" s="71"/>
      <c r="X157" s="72"/>
      <c r="Y157" s="30"/>
      <c r="Z157" s="30"/>
      <c r="AA157" s="30"/>
      <c r="AB157" s="30"/>
      <c r="AC157" s="30"/>
      <c r="AD157" s="30"/>
      <c r="AE157" s="30"/>
      <c r="AT157" s="13" t="s">
        <v>127</v>
      </c>
      <c r="AU157" s="13" t="s">
        <v>84</v>
      </c>
    </row>
    <row r="158" spans="1:65" s="2" customFormat="1" ht="55.5" customHeight="1">
      <c r="A158" s="30"/>
      <c r="B158" s="31"/>
      <c r="C158" s="182" t="s">
        <v>8</v>
      </c>
      <c r="D158" s="182" t="s">
        <v>120</v>
      </c>
      <c r="E158" s="183" t="s">
        <v>197</v>
      </c>
      <c r="F158" s="184" t="s">
        <v>198</v>
      </c>
      <c r="G158" s="185" t="s">
        <v>123</v>
      </c>
      <c r="H158" s="186">
        <v>1</v>
      </c>
      <c r="I158" s="187"/>
      <c r="J158" s="188"/>
      <c r="K158" s="189">
        <f>ROUND(P158*H158,2)</f>
        <v>0</v>
      </c>
      <c r="L158" s="188"/>
      <c r="M158" s="190"/>
      <c r="N158" s="191" t="s">
        <v>1</v>
      </c>
      <c r="O158" s="192" t="s">
        <v>40</v>
      </c>
      <c r="P158" s="193">
        <f>I158+J158</f>
        <v>0</v>
      </c>
      <c r="Q158" s="193">
        <f>ROUND(I158*H158,2)</f>
        <v>0</v>
      </c>
      <c r="R158" s="193">
        <f>ROUND(J158*H158,2)</f>
        <v>0</v>
      </c>
      <c r="S158" s="71"/>
      <c r="T158" s="194">
        <f>S158*H158</f>
        <v>0</v>
      </c>
      <c r="U158" s="194">
        <v>0</v>
      </c>
      <c r="V158" s="194">
        <f>U158*H158</f>
        <v>0</v>
      </c>
      <c r="W158" s="194">
        <v>0</v>
      </c>
      <c r="X158" s="195">
        <f>W158*H158</f>
        <v>0</v>
      </c>
      <c r="Y158" s="30"/>
      <c r="Z158" s="30"/>
      <c r="AA158" s="30"/>
      <c r="AB158" s="30"/>
      <c r="AC158" s="30"/>
      <c r="AD158" s="30"/>
      <c r="AE158" s="30"/>
      <c r="AR158" s="196" t="s">
        <v>124</v>
      </c>
      <c r="AT158" s="196" t="s">
        <v>120</v>
      </c>
      <c r="AU158" s="196" t="s">
        <v>84</v>
      </c>
      <c r="AY158" s="13" t="s">
        <v>119</v>
      </c>
      <c r="BE158" s="197">
        <f>IF(O158="základná",K158,0)</f>
        <v>0</v>
      </c>
      <c r="BF158" s="197">
        <f>IF(O158="znížená",K158,0)</f>
        <v>0</v>
      </c>
      <c r="BG158" s="197">
        <f>IF(O158="zákl. prenesená",K158,0)</f>
        <v>0</v>
      </c>
      <c r="BH158" s="197">
        <f>IF(O158="zníž. prenesená",K158,0)</f>
        <v>0</v>
      </c>
      <c r="BI158" s="197">
        <f>IF(O158="nulová",K158,0)</f>
        <v>0</v>
      </c>
      <c r="BJ158" s="13" t="s">
        <v>125</v>
      </c>
      <c r="BK158" s="197">
        <f>ROUND(P158*H158,2)</f>
        <v>0</v>
      </c>
      <c r="BL158" s="13" t="s">
        <v>118</v>
      </c>
      <c r="BM158" s="196" t="s">
        <v>199</v>
      </c>
    </row>
    <row r="159" spans="1:65" s="2" customFormat="1" ht="29.25">
      <c r="A159" s="30"/>
      <c r="B159" s="31"/>
      <c r="C159" s="32"/>
      <c r="D159" s="198" t="s">
        <v>127</v>
      </c>
      <c r="E159" s="32"/>
      <c r="F159" s="199" t="s">
        <v>198</v>
      </c>
      <c r="G159" s="32"/>
      <c r="H159" s="32"/>
      <c r="I159" s="200"/>
      <c r="J159" s="200"/>
      <c r="K159" s="32"/>
      <c r="L159" s="32"/>
      <c r="M159" s="35"/>
      <c r="N159" s="201"/>
      <c r="O159" s="202"/>
      <c r="P159" s="71"/>
      <c r="Q159" s="71"/>
      <c r="R159" s="71"/>
      <c r="S159" s="71"/>
      <c r="T159" s="71"/>
      <c r="U159" s="71"/>
      <c r="V159" s="71"/>
      <c r="W159" s="71"/>
      <c r="X159" s="72"/>
      <c r="Y159" s="30"/>
      <c r="Z159" s="30"/>
      <c r="AA159" s="30"/>
      <c r="AB159" s="30"/>
      <c r="AC159" s="30"/>
      <c r="AD159" s="30"/>
      <c r="AE159" s="30"/>
      <c r="AT159" s="13" t="s">
        <v>127</v>
      </c>
      <c r="AU159" s="13" t="s">
        <v>84</v>
      </c>
    </row>
    <row r="160" spans="1:65" s="2" customFormat="1" ht="33" customHeight="1">
      <c r="A160" s="30"/>
      <c r="B160" s="31"/>
      <c r="C160" s="182" t="s">
        <v>200</v>
      </c>
      <c r="D160" s="182" t="s">
        <v>120</v>
      </c>
      <c r="E160" s="183" t="s">
        <v>201</v>
      </c>
      <c r="F160" s="184" t="s">
        <v>202</v>
      </c>
      <c r="G160" s="185" t="s">
        <v>123</v>
      </c>
      <c r="H160" s="186">
        <v>1</v>
      </c>
      <c r="I160" s="187"/>
      <c r="J160" s="188"/>
      <c r="K160" s="189">
        <f>ROUND(P160*H160,2)</f>
        <v>0</v>
      </c>
      <c r="L160" s="188"/>
      <c r="M160" s="190"/>
      <c r="N160" s="191" t="s">
        <v>1</v>
      </c>
      <c r="O160" s="192" t="s">
        <v>40</v>
      </c>
      <c r="P160" s="193">
        <f>I160+J160</f>
        <v>0</v>
      </c>
      <c r="Q160" s="193">
        <f>ROUND(I160*H160,2)</f>
        <v>0</v>
      </c>
      <c r="R160" s="193">
        <f>ROUND(J160*H160,2)</f>
        <v>0</v>
      </c>
      <c r="S160" s="71"/>
      <c r="T160" s="194">
        <f>S160*H160</f>
        <v>0</v>
      </c>
      <c r="U160" s="194">
        <v>0</v>
      </c>
      <c r="V160" s="194">
        <f>U160*H160</f>
        <v>0</v>
      </c>
      <c r="W160" s="194">
        <v>0</v>
      </c>
      <c r="X160" s="195">
        <f>W160*H160</f>
        <v>0</v>
      </c>
      <c r="Y160" s="30"/>
      <c r="Z160" s="30"/>
      <c r="AA160" s="30"/>
      <c r="AB160" s="30"/>
      <c r="AC160" s="30"/>
      <c r="AD160" s="30"/>
      <c r="AE160" s="30"/>
      <c r="AR160" s="196" t="s">
        <v>124</v>
      </c>
      <c r="AT160" s="196" t="s">
        <v>120</v>
      </c>
      <c r="AU160" s="196" t="s">
        <v>84</v>
      </c>
      <c r="AY160" s="13" t="s">
        <v>119</v>
      </c>
      <c r="BE160" s="197">
        <f>IF(O160="základná",K160,0)</f>
        <v>0</v>
      </c>
      <c r="BF160" s="197">
        <f>IF(O160="znížená",K160,0)</f>
        <v>0</v>
      </c>
      <c r="BG160" s="197">
        <f>IF(O160="zákl. prenesená",K160,0)</f>
        <v>0</v>
      </c>
      <c r="BH160" s="197">
        <f>IF(O160="zníž. prenesená",K160,0)</f>
        <v>0</v>
      </c>
      <c r="BI160" s="197">
        <f>IF(O160="nulová",K160,0)</f>
        <v>0</v>
      </c>
      <c r="BJ160" s="13" t="s">
        <v>125</v>
      </c>
      <c r="BK160" s="197">
        <f>ROUND(P160*H160,2)</f>
        <v>0</v>
      </c>
      <c r="BL160" s="13" t="s">
        <v>118</v>
      </c>
      <c r="BM160" s="196" t="s">
        <v>203</v>
      </c>
    </row>
    <row r="161" spans="1:65" s="2" customFormat="1" ht="19.5">
      <c r="A161" s="30"/>
      <c r="B161" s="31"/>
      <c r="C161" s="32"/>
      <c r="D161" s="198" t="s">
        <v>127</v>
      </c>
      <c r="E161" s="32"/>
      <c r="F161" s="199" t="s">
        <v>202</v>
      </c>
      <c r="G161" s="32"/>
      <c r="H161" s="32"/>
      <c r="I161" s="200"/>
      <c r="J161" s="200"/>
      <c r="K161" s="32"/>
      <c r="L161" s="32"/>
      <c r="M161" s="35"/>
      <c r="N161" s="201"/>
      <c r="O161" s="202"/>
      <c r="P161" s="71"/>
      <c r="Q161" s="71"/>
      <c r="R161" s="71"/>
      <c r="S161" s="71"/>
      <c r="T161" s="71"/>
      <c r="U161" s="71"/>
      <c r="V161" s="71"/>
      <c r="W161" s="71"/>
      <c r="X161" s="72"/>
      <c r="Y161" s="30"/>
      <c r="Z161" s="30"/>
      <c r="AA161" s="30"/>
      <c r="AB161" s="30"/>
      <c r="AC161" s="30"/>
      <c r="AD161" s="30"/>
      <c r="AE161" s="30"/>
      <c r="AT161" s="13" t="s">
        <v>127</v>
      </c>
      <c r="AU161" s="13" t="s">
        <v>84</v>
      </c>
    </row>
    <row r="162" spans="1:65" s="2" customFormat="1" ht="49.15" customHeight="1">
      <c r="A162" s="30"/>
      <c r="B162" s="31"/>
      <c r="C162" s="182" t="s">
        <v>204</v>
      </c>
      <c r="D162" s="182" t="s">
        <v>120</v>
      </c>
      <c r="E162" s="183" t="s">
        <v>205</v>
      </c>
      <c r="F162" s="184" t="s">
        <v>206</v>
      </c>
      <c r="G162" s="185" t="s">
        <v>123</v>
      </c>
      <c r="H162" s="186">
        <v>1</v>
      </c>
      <c r="I162" s="187"/>
      <c r="J162" s="188"/>
      <c r="K162" s="189">
        <f>ROUND(P162*H162,2)</f>
        <v>0</v>
      </c>
      <c r="L162" s="188"/>
      <c r="M162" s="190"/>
      <c r="N162" s="191" t="s">
        <v>1</v>
      </c>
      <c r="O162" s="192" t="s">
        <v>40</v>
      </c>
      <c r="P162" s="193">
        <f>I162+J162</f>
        <v>0</v>
      </c>
      <c r="Q162" s="193">
        <f>ROUND(I162*H162,2)</f>
        <v>0</v>
      </c>
      <c r="R162" s="193">
        <f>ROUND(J162*H162,2)</f>
        <v>0</v>
      </c>
      <c r="S162" s="71"/>
      <c r="T162" s="194">
        <f>S162*H162</f>
        <v>0</v>
      </c>
      <c r="U162" s="194">
        <v>0</v>
      </c>
      <c r="V162" s="194">
        <f>U162*H162</f>
        <v>0</v>
      </c>
      <c r="W162" s="194">
        <v>0</v>
      </c>
      <c r="X162" s="195">
        <f>W162*H162</f>
        <v>0</v>
      </c>
      <c r="Y162" s="30"/>
      <c r="Z162" s="30"/>
      <c r="AA162" s="30"/>
      <c r="AB162" s="30"/>
      <c r="AC162" s="30"/>
      <c r="AD162" s="30"/>
      <c r="AE162" s="30"/>
      <c r="AR162" s="196" t="s">
        <v>124</v>
      </c>
      <c r="AT162" s="196" t="s">
        <v>120</v>
      </c>
      <c r="AU162" s="196" t="s">
        <v>84</v>
      </c>
      <c r="AY162" s="13" t="s">
        <v>119</v>
      </c>
      <c r="BE162" s="197">
        <f>IF(O162="základná",K162,0)</f>
        <v>0</v>
      </c>
      <c r="BF162" s="197">
        <f>IF(O162="znížená",K162,0)</f>
        <v>0</v>
      </c>
      <c r="BG162" s="197">
        <f>IF(O162="zákl. prenesená",K162,0)</f>
        <v>0</v>
      </c>
      <c r="BH162" s="197">
        <f>IF(O162="zníž. prenesená",K162,0)</f>
        <v>0</v>
      </c>
      <c r="BI162" s="197">
        <f>IF(O162="nulová",K162,0)</f>
        <v>0</v>
      </c>
      <c r="BJ162" s="13" t="s">
        <v>125</v>
      </c>
      <c r="BK162" s="197">
        <f>ROUND(P162*H162,2)</f>
        <v>0</v>
      </c>
      <c r="BL162" s="13" t="s">
        <v>118</v>
      </c>
      <c r="BM162" s="196" t="s">
        <v>207</v>
      </c>
    </row>
    <row r="163" spans="1:65" s="2" customFormat="1" ht="29.25">
      <c r="A163" s="30"/>
      <c r="B163" s="31"/>
      <c r="C163" s="32"/>
      <c r="D163" s="198" t="s">
        <v>127</v>
      </c>
      <c r="E163" s="32"/>
      <c r="F163" s="199" t="s">
        <v>206</v>
      </c>
      <c r="G163" s="32"/>
      <c r="H163" s="32"/>
      <c r="I163" s="200"/>
      <c r="J163" s="200"/>
      <c r="K163" s="32"/>
      <c r="L163" s="32"/>
      <c r="M163" s="35"/>
      <c r="N163" s="201"/>
      <c r="O163" s="202"/>
      <c r="P163" s="71"/>
      <c r="Q163" s="71"/>
      <c r="R163" s="71"/>
      <c r="S163" s="71"/>
      <c r="T163" s="71"/>
      <c r="U163" s="71"/>
      <c r="V163" s="71"/>
      <c r="W163" s="71"/>
      <c r="X163" s="72"/>
      <c r="Y163" s="30"/>
      <c r="Z163" s="30"/>
      <c r="AA163" s="30"/>
      <c r="AB163" s="30"/>
      <c r="AC163" s="30"/>
      <c r="AD163" s="30"/>
      <c r="AE163" s="30"/>
      <c r="AT163" s="13" t="s">
        <v>127</v>
      </c>
      <c r="AU163" s="13" t="s">
        <v>84</v>
      </c>
    </row>
    <row r="164" spans="1:65" s="2" customFormat="1" ht="44.25" customHeight="1">
      <c r="A164" s="30"/>
      <c r="B164" s="31"/>
      <c r="C164" s="182" t="s">
        <v>208</v>
      </c>
      <c r="D164" s="182" t="s">
        <v>120</v>
      </c>
      <c r="E164" s="183" t="s">
        <v>209</v>
      </c>
      <c r="F164" s="184" t="s">
        <v>210</v>
      </c>
      <c r="G164" s="185" t="s">
        <v>123</v>
      </c>
      <c r="H164" s="186">
        <v>1</v>
      </c>
      <c r="I164" s="187"/>
      <c r="J164" s="188"/>
      <c r="K164" s="189">
        <f>ROUND(P164*H164,2)</f>
        <v>0</v>
      </c>
      <c r="L164" s="188"/>
      <c r="M164" s="190"/>
      <c r="N164" s="191" t="s">
        <v>1</v>
      </c>
      <c r="O164" s="192" t="s">
        <v>40</v>
      </c>
      <c r="P164" s="193">
        <f>I164+J164</f>
        <v>0</v>
      </c>
      <c r="Q164" s="193">
        <f>ROUND(I164*H164,2)</f>
        <v>0</v>
      </c>
      <c r="R164" s="193">
        <f>ROUND(J164*H164,2)</f>
        <v>0</v>
      </c>
      <c r="S164" s="71"/>
      <c r="T164" s="194">
        <f>S164*H164</f>
        <v>0</v>
      </c>
      <c r="U164" s="194">
        <v>0</v>
      </c>
      <c r="V164" s="194">
        <f>U164*H164</f>
        <v>0</v>
      </c>
      <c r="W164" s="194">
        <v>0</v>
      </c>
      <c r="X164" s="195">
        <f>W164*H164</f>
        <v>0</v>
      </c>
      <c r="Y164" s="30"/>
      <c r="Z164" s="30"/>
      <c r="AA164" s="30"/>
      <c r="AB164" s="30"/>
      <c r="AC164" s="30"/>
      <c r="AD164" s="30"/>
      <c r="AE164" s="30"/>
      <c r="AR164" s="196" t="s">
        <v>124</v>
      </c>
      <c r="AT164" s="196" t="s">
        <v>120</v>
      </c>
      <c r="AU164" s="196" t="s">
        <v>84</v>
      </c>
      <c r="AY164" s="13" t="s">
        <v>119</v>
      </c>
      <c r="BE164" s="197">
        <f>IF(O164="základná",K164,0)</f>
        <v>0</v>
      </c>
      <c r="BF164" s="197">
        <f>IF(O164="znížená",K164,0)</f>
        <v>0</v>
      </c>
      <c r="BG164" s="197">
        <f>IF(O164="zákl. prenesená",K164,0)</f>
        <v>0</v>
      </c>
      <c r="BH164" s="197">
        <f>IF(O164="zníž. prenesená",K164,0)</f>
        <v>0</v>
      </c>
      <c r="BI164" s="197">
        <f>IF(O164="nulová",K164,0)</f>
        <v>0</v>
      </c>
      <c r="BJ164" s="13" t="s">
        <v>125</v>
      </c>
      <c r="BK164" s="197">
        <f>ROUND(P164*H164,2)</f>
        <v>0</v>
      </c>
      <c r="BL164" s="13" t="s">
        <v>118</v>
      </c>
      <c r="BM164" s="196" t="s">
        <v>211</v>
      </c>
    </row>
    <row r="165" spans="1:65" s="2" customFormat="1" ht="29.25">
      <c r="A165" s="30"/>
      <c r="B165" s="31"/>
      <c r="C165" s="32"/>
      <c r="D165" s="198" t="s">
        <v>127</v>
      </c>
      <c r="E165" s="32"/>
      <c r="F165" s="199" t="s">
        <v>210</v>
      </c>
      <c r="G165" s="32"/>
      <c r="H165" s="32"/>
      <c r="I165" s="200"/>
      <c r="J165" s="200"/>
      <c r="K165" s="32"/>
      <c r="L165" s="32"/>
      <c r="M165" s="35"/>
      <c r="N165" s="201"/>
      <c r="O165" s="202"/>
      <c r="P165" s="71"/>
      <c r="Q165" s="71"/>
      <c r="R165" s="71"/>
      <c r="S165" s="71"/>
      <c r="T165" s="71"/>
      <c r="U165" s="71"/>
      <c r="V165" s="71"/>
      <c r="W165" s="71"/>
      <c r="X165" s="72"/>
      <c r="Y165" s="30"/>
      <c r="Z165" s="30"/>
      <c r="AA165" s="30"/>
      <c r="AB165" s="30"/>
      <c r="AC165" s="30"/>
      <c r="AD165" s="30"/>
      <c r="AE165" s="30"/>
      <c r="AT165" s="13" t="s">
        <v>127</v>
      </c>
      <c r="AU165" s="13" t="s">
        <v>84</v>
      </c>
    </row>
    <row r="166" spans="1:65" s="2" customFormat="1" ht="37.9" customHeight="1">
      <c r="A166" s="30"/>
      <c r="B166" s="31"/>
      <c r="C166" s="182" t="s">
        <v>212</v>
      </c>
      <c r="D166" s="182" t="s">
        <v>120</v>
      </c>
      <c r="E166" s="183" t="s">
        <v>213</v>
      </c>
      <c r="F166" s="184" t="s">
        <v>214</v>
      </c>
      <c r="G166" s="185" t="s">
        <v>123</v>
      </c>
      <c r="H166" s="186">
        <v>1</v>
      </c>
      <c r="I166" s="187"/>
      <c r="J166" s="188"/>
      <c r="K166" s="189">
        <f>ROUND(P166*H166,2)</f>
        <v>0</v>
      </c>
      <c r="L166" s="188"/>
      <c r="M166" s="190"/>
      <c r="N166" s="191" t="s">
        <v>1</v>
      </c>
      <c r="O166" s="192" t="s">
        <v>40</v>
      </c>
      <c r="P166" s="193">
        <f>I166+J166</f>
        <v>0</v>
      </c>
      <c r="Q166" s="193">
        <f>ROUND(I166*H166,2)</f>
        <v>0</v>
      </c>
      <c r="R166" s="193">
        <f>ROUND(J166*H166,2)</f>
        <v>0</v>
      </c>
      <c r="S166" s="71"/>
      <c r="T166" s="194">
        <f>S166*H166</f>
        <v>0</v>
      </c>
      <c r="U166" s="194">
        <v>0</v>
      </c>
      <c r="V166" s="194">
        <f>U166*H166</f>
        <v>0</v>
      </c>
      <c r="W166" s="194">
        <v>0</v>
      </c>
      <c r="X166" s="195">
        <f>W166*H166</f>
        <v>0</v>
      </c>
      <c r="Y166" s="30"/>
      <c r="Z166" s="30"/>
      <c r="AA166" s="30"/>
      <c r="AB166" s="30"/>
      <c r="AC166" s="30"/>
      <c r="AD166" s="30"/>
      <c r="AE166" s="30"/>
      <c r="AR166" s="196" t="s">
        <v>124</v>
      </c>
      <c r="AT166" s="196" t="s">
        <v>120</v>
      </c>
      <c r="AU166" s="196" t="s">
        <v>84</v>
      </c>
      <c r="AY166" s="13" t="s">
        <v>119</v>
      </c>
      <c r="BE166" s="197">
        <f>IF(O166="základná",K166,0)</f>
        <v>0</v>
      </c>
      <c r="BF166" s="197">
        <f>IF(O166="znížená",K166,0)</f>
        <v>0</v>
      </c>
      <c r="BG166" s="197">
        <f>IF(O166="zákl. prenesená",K166,0)</f>
        <v>0</v>
      </c>
      <c r="BH166" s="197">
        <f>IF(O166="zníž. prenesená",K166,0)</f>
        <v>0</v>
      </c>
      <c r="BI166" s="197">
        <f>IF(O166="nulová",K166,0)</f>
        <v>0</v>
      </c>
      <c r="BJ166" s="13" t="s">
        <v>125</v>
      </c>
      <c r="BK166" s="197">
        <f>ROUND(P166*H166,2)</f>
        <v>0</v>
      </c>
      <c r="BL166" s="13" t="s">
        <v>118</v>
      </c>
      <c r="BM166" s="196" t="s">
        <v>215</v>
      </c>
    </row>
    <row r="167" spans="1:65" s="2" customFormat="1" ht="19.5">
      <c r="A167" s="30"/>
      <c r="B167" s="31"/>
      <c r="C167" s="32"/>
      <c r="D167" s="198" t="s">
        <v>127</v>
      </c>
      <c r="E167" s="32"/>
      <c r="F167" s="199" t="s">
        <v>216</v>
      </c>
      <c r="G167" s="32"/>
      <c r="H167" s="32"/>
      <c r="I167" s="200"/>
      <c r="J167" s="200"/>
      <c r="K167" s="32"/>
      <c r="L167" s="32"/>
      <c r="M167" s="35"/>
      <c r="N167" s="201"/>
      <c r="O167" s="202"/>
      <c r="P167" s="71"/>
      <c r="Q167" s="71"/>
      <c r="R167" s="71"/>
      <c r="S167" s="71"/>
      <c r="T167" s="71"/>
      <c r="U167" s="71"/>
      <c r="V167" s="71"/>
      <c r="W167" s="71"/>
      <c r="X167" s="72"/>
      <c r="Y167" s="30"/>
      <c r="Z167" s="30"/>
      <c r="AA167" s="30"/>
      <c r="AB167" s="30"/>
      <c r="AC167" s="30"/>
      <c r="AD167" s="30"/>
      <c r="AE167" s="30"/>
      <c r="AT167" s="13" t="s">
        <v>127</v>
      </c>
      <c r="AU167" s="13" t="s">
        <v>84</v>
      </c>
    </row>
    <row r="168" spans="1:65" s="2" customFormat="1" ht="37.9" customHeight="1">
      <c r="A168" s="30"/>
      <c r="B168" s="31"/>
      <c r="C168" s="182" t="s">
        <v>217</v>
      </c>
      <c r="D168" s="182" t="s">
        <v>120</v>
      </c>
      <c r="E168" s="183" t="s">
        <v>218</v>
      </c>
      <c r="F168" s="184" t="s">
        <v>219</v>
      </c>
      <c r="G168" s="185" t="s">
        <v>1</v>
      </c>
      <c r="H168" s="186">
        <v>1</v>
      </c>
      <c r="I168" s="187"/>
      <c r="J168" s="188"/>
      <c r="K168" s="189">
        <f>ROUND(P168*H168,2)</f>
        <v>0</v>
      </c>
      <c r="L168" s="188"/>
      <c r="M168" s="190"/>
      <c r="N168" s="191" t="s">
        <v>1</v>
      </c>
      <c r="O168" s="192" t="s">
        <v>40</v>
      </c>
      <c r="P168" s="193">
        <f>I168+J168</f>
        <v>0</v>
      </c>
      <c r="Q168" s="193">
        <f>ROUND(I168*H168,2)</f>
        <v>0</v>
      </c>
      <c r="R168" s="193">
        <f>ROUND(J168*H168,2)</f>
        <v>0</v>
      </c>
      <c r="S168" s="71"/>
      <c r="T168" s="194">
        <f>S168*H168</f>
        <v>0</v>
      </c>
      <c r="U168" s="194">
        <v>0</v>
      </c>
      <c r="V168" s="194">
        <f>U168*H168</f>
        <v>0</v>
      </c>
      <c r="W168" s="194">
        <v>0</v>
      </c>
      <c r="X168" s="195">
        <f>W168*H168</f>
        <v>0</v>
      </c>
      <c r="Y168" s="30"/>
      <c r="Z168" s="30"/>
      <c r="AA168" s="30"/>
      <c r="AB168" s="30"/>
      <c r="AC168" s="30"/>
      <c r="AD168" s="30"/>
      <c r="AE168" s="30"/>
      <c r="AR168" s="196" t="s">
        <v>124</v>
      </c>
      <c r="AT168" s="196" t="s">
        <v>120</v>
      </c>
      <c r="AU168" s="196" t="s">
        <v>84</v>
      </c>
      <c r="AY168" s="13" t="s">
        <v>119</v>
      </c>
      <c r="BE168" s="197">
        <f>IF(O168="základná",K168,0)</f>
        <v>0</v>
      </c>
      <c r="BF168" s="197">
        <f>IF(O168="znížená",K168,0)</f>
        <v>0</v>
      </c>
      <c r="BG168" s="197">
        <f>IF(O168="zákl. prenesená",K168,0)</f>
        <v>0</v>
      </c>
      <c r="BH168" s="197">
        <f>IF(O168="zníž. prenesená",K168,0)</f>
        <v>0</v>
      </c>
      <c r="BI168" s="197">
        <f>IF(O168="nulová",K168,0)</f>
        <v>0</v>
      </c>
      <c r="BJ168" s="13" t="s">
        <v>125</v>
      </c>
      <c r="BK168" s="197">
        <f>ROUND(P168*H168,2)</f>
        <v>0</v>
      </c>
      <c r="BL168" s="13" t="s">
        <v>118</v>
      </c>
      <c r="BM168" s="196" t="s">
        <v>220</v>
      </c>
    </row>
    <row r="169" spans="1:65" s="2" customFormat="1" ht="19.5">
      <c r="A169" s="30"/>
      <c r="B169" s="31"/>
      <c r="C169" s="32"/>
      <c r="D169" s="198" t="s">
        <v>127</v>
      </c>
      <c r="E169" s="32"/>
      <c r="F169" s="199" t="s">
        <v>221</v>
      </c>
      <c r="G169" s="32"/>
      <c r="H169" s="32"/>
      <c r="I169" s="200"/>
      <c r="J169" s="200"/>
      <c r="K169" s="32"/>
      <c r="L169" s="32"/>
      <c r="M169" s="35"/>
      <c r="N169" s="201"/>
      <c r="O169" s="202"/>
      <c r="P169" s="71"/>
      <c r="Q169" s="71"/>
      <c r="R169" s="71"/>
      <c r="S169" s="71"/>
      <c r="T169" s="71"/>
      <c r="U169" s="71"/>
      <c r="V169" s="71"/>
      <c r="W169" s="71"/>
      <c r="X169" s="72"/>
      <c r="Y169" s="30"/>
      <c r="Z169" s="30"/>
      <c r="AA169" s="30"/>
      <c r="AB169" s="30"/>
      <c r="AC169" s="30"/>
      <c r="AD169" s="30"/>
      <c r="AE169" s="30"/>
      <c r="AT169" s="13" t="s">
        <v>127</v>
      </c>
      <c r="AU169" s="13" t="s">
        <v>84</v>
      </c>
    </row>
    <row r="170" spans="1:65" s="11" customFormat="1" ht="25.9" customHeight="1">
      <c r="B170" s="167"/>
      <c r="C170" s="168"/>
      <c r="D170" s="169" t="s">
        <v>75</v>
      </c>
      <c r="E170" s="170" t="s">
        <v>222</v>
      </c>
      <c r="F170" s="170" t="s">
        <v>223</v>
      </c>
      <c r="G170" s="168"/>
      <c r="H170" s="168"/>
      <c r="I170" s="171"/>
      <c r="J170" s="171"/>
      <c r="K170" s="172">
        <f>BK170</f>
        <v>0</v>
      </c>
      <c r="L170" s="168"/>
      <c r="M170" s="173"/>
      <c r="N170" s="174"/>
      <c r="O170" s="175"/>
      <c r="P170" s="175"/>
      <c r="Q170" s="176">
        <f>SUM(Q171:Q174)</f>
        <v>0</v>
      </c>
      <c r="R170" s="176">
        <f>SUM(R171:R174)</f>
        <v>0</v>
      </c>
      <c r="S170" s="175"/>
      <c r="T170" s="177">
        <f>SUM(T171:T174)</f>
        <v>0</v>
      </c>
      <c r="U170" s="175"/>
      <c r="V170" s="177">
        <f>SUM(V171:V174)</f>
        <v>0</v>
      </c>
      <c r="W170" s="175"/>
      <c r="X170" s="178">
        <f>SUM(X171:X174)</f>
        <v>0</v>
      </c>
      <c r="AR170" s="179" t="s">
        <v>138</v>
      </c>
      <c r="AT170" s="180" t="s">
        <v>75</v>
      </c>
      <c r="AU170" s="180" t="s">
        <v>76</v>
      </c>
      <c r="AY170" s="179" t="s">
        <v>119</v>
      </c>
      <c r="BK170" s="181">
        <f>SUM(BK171:BK174)</f>
        <v>0</v>
      </c>
    </row>
    <row r="171" spans="1:65" s="2" customFormat="1" ht="33" customHeight="1">
      <c r="A171" s="30"/>
      <c r="B171" s="31"/>
      <c r="C171" s="203" t="s">
        <v>224</v>
      </c>
      <c r="D171" s="203" t="s">
        <v>225</v>
      </c>
      <c r="E171" s="204" t="s">
        <v>226</v>
      </c>
      <c r="F171" s="205" t="s">
        <v>227</v>
      </c>
      <c r="G171" s="206" t="s">
        <v>228</v>
      </c>
      <c r="H171" s="207">
        <v>1</v>
      </c>
      <c r="I171" s="208"/>
      <c r="J171" s="208"/>
      <c r="K171" s="209">
        <f>ROUND(P171*H171,2)</f>
        <v>0</v>
      </c>
      <c r="L171" s="210"/>
      <c r="M171" s="35"/>
      <c r="N171" s="211" t="s">
        <v>1</v>
      </c>
      <c r="O171" s="192" t="s">
        <v>40</v>
      </c>
      <c r="P171" s="193">
        <f>I171+J171</f>
        <v>0</v>
      </c>
      <c r="Q171" s="193">
        <f>ROUND(I171*H171,2)</f>
        <v>0</v>
      </c>
      <c r="R171" s="193">
        <f>ROUND(J171*H171,2)</f>
        <v>0</v>
      </c>
      <c r="S171" s="71"/>
      <c r="T171" s="194">
        <f>S171*H171</f>
        <v>0</v>
      </c>
      <c r="U171" s="194">
        <v>0</v>
      </c>
      <c r="V171" s="194">
        <f>U171*H171</f>
        <v>0</v>
      </c>
      <c r="W171" s="194">
        <v>0</v>
      </c>
      <c r="X171" s="195">
        <f>W171*H171</f>
        <v>0</v>
      </c>
      <c r="Y171" s="30"/>
      <c r="Z171" s="30"/>
      <c r="AA171" s="30"/>
      <c r="AB171" s="30"/>
      <c r="AC171" s="30"/>
      <c r="AD171" s="30"/>
      <c r="AE171" s="30"/>
      <c r="AR171" s="196" t="s">
        <v>229</v>
      </c>
      <c r="AT171" s="196" t="s">
        <v>225</v>
      </c>
      <c r="AU171" s="196" t="s">
        <v>84</v>
      </c>
      <c r="AY171" s="13" t="s">
        <v>119</v>
      </c>
      <c r="BE171" s="197">
        <f>IF(O171="základná",K171,0)</f>
        <v>0</v>
      </c>
      <c r="BF171" s="197">
        <f>IF(O171="znížená",K171,0)</f>
        <v>0</v>
      </c>
      <c r="BG171" s="197">
        <f>IF(O171="zákl. prenesená",K171,0)</f>
        <v>0</v>
      </c>
      <c r="BH171" s="197">
        <f>IF(O171="zníž. prenesená",K171,0)</f>
        <v>0</v>
      </c>
      <c r="BI171" s="197">
        <f>IF(O171="nulová",K171,0)</f>
        <v>0</v>
      </c>
      <c r="BJ171" s="13" t="s">
        <v>125</v>
      </c>
      <c r="BK171" s="197">
        <f>ROUND(P171*H171,2)</f>
        <v>0</v>
      </c>
      <c r="BL171" s="13" t="s">
        <v>229</v>
      </c>
      <c r="BM171" s="196" t="s">
        <v>230</v>
      </c>
    </row>
    <row r="172" spans="1:65" s="2" customFormat="1" ht="19.5">
      <c r="A172" s="30"/>
      <c r="B172" s="31"/>
      <c r="C172" s="32"/>
      <c r="D172" s="198" t="s">
        <v>127</v>
      </c>
      <c r="E172" s="32"/>
      <c r="F172" s="199" t="s">
        <v>231</v>
      </c>
      <c r="G172" s="32"/>
      <c r="H172" s="32"/>
      <c r="I172" s="200"/>
      <c r="J172" s="200"/>
      <c r="K172" s="32"/>
      <c r="L172" s="32"/>
      <c r="M172" s="35"/>
      <c r="N172" s="201"/>
      <c r="O172" s="202"/>
      <c r="P172" s="71"/>
      <c r="Q172" s="71"/>
      <c r="R172" s="71"/>
      <c r="S172" s="71"/>
      <c r="T172" s="71"/>
      <c r="U172" s="71"/>
      <c r="V172" s="71"/>
      <c r="W172" s="71"/>
      <c r="X172" s="72"/>
      <c r="Y172" s="30"/>
      <c r="Z172" s="30"/>
      <c r="AA172" s="30"/>
      <c r="AB172" s="30"/>
      <c r="AC172" s="30"/>
      <c r="AD172" s="30"/>
      <c r="AE172" s="30"/>
      <c r="AT172" s="13" t="s">
        <v>127</v>
      </c>
      <c r="AU172" s="13" t="s">
        <v>84</v>
      </c>
    </row>
    <row r="173" spans="1:65" s="2" customFormat="1" ht="24.2" customHeight="1">
      <c r="A173" s="30"/>
      <c r="B173" s="31"/>
      <c r="C173" s="203" t="s">
        <v>232</v>
      </c>
      <c r="D173" s="203" t="s">
        <v>225</v>
      </c>
      <c r="E173" s="204" t="s">
        <v>233</v>
      </c>
      <c r="F173" s="205" t="s">
        <v>234</v>
      </c>
      <c r="G173" s="206" t="s">
        <v>228</v>
      </c>
      <c r="H173" s="207">
        <v>1</v>
      </c>
      <c r="I173" s="208"/>
      <c r="J173" s="208"/>
      <c r="K173" s="209">
        <f>ROUND(P173*H173,2)</f>
        <v>0</v>
      </c>
      <c r="L173" s="210"/>
      <c r="M173" s="35"/>
      <c r="N173" s="211" t="s">
        <v>1</v>
      </c>
      <c r="O173" s="192" t="s">
        <v>40</v>
      </c>
      <c r="P173" s="193">
        <f>I173+J173</f>
        <v>0</v>
      </c>
      <c r="Q173" s="193">
        <f>ROUND(I173*H173,2)</f>
        <v>0</v>
      </c>
      <c r="R173" s="193">
        <f>ROUND(J173*H173,2)</f>
        <v>0</v>
      </c>
      <c r="S173" s="71"/>
      <c r="T173" s="194">
        <f>S173*H173</f>
        <v>0</v>
      </c>
      <c r="U173" s="194">
        <v>0</v>
      </c>
      <c r="V173" s="194">
        <f>U173*H173</f>
        <v>0</v>
      </c>
      <c r="W173" s="194">
        <v>0</v>
      </c>
      <c r="X173" s="195">
        <f>W173*H173</f>
        <v>0</v>
      </c>
      <c r="Y173" s="30"/>
      <c r="Z173" s="30"/>
      <c r="AA173" s="30"/>
      <c r="AB173" s="30"/>
      <c r="AC173" s="30"/>
      <c r="AD173" s="30"/>
      <c r="AE173" s="30"/>
      <c r="AR173" s="196" t="s">
        <v>229</v>
      </c>
      <c r="AT173" s="196" t="s">
        <v>225</v>
      </c>
      <c r="AU173" s="196" t="s">
        <v>84</v>
      </c>
      <c r="AY173" s="13" t="s">
        <v>119</v>
      </c>
      <c r="BE173" s="197">
        <f>IF(O173="základná",K173,0)</f>
        <v>0</v>
      </c>
      <c r="BF173" s="197">
        <f>IF(O173="znížená",K173,0)</f>
        <v>0</v>
      </c>
      <c r="BG173" s="197">
        <f>IF(O173="zákl. prenesená",K173,0)</f>
        <v>0</v>
      </c>
      <c r="BH173" s="197">
        <f>IF(O173="zníž. prenesená",K173,0)</f>
        <v>0</v>
      </c>
      <c r="BI173" s="197">
        <f>IF(O173="nulová",K173,0)</f>
        <v>0</v>
      </c>
      <c r="BJ173" s="13" t="s">
        <v>125</v>
      </c>
      <c r="BK173" s="197">
        <f>ROUND(P173*H173,2)</f>
        <v>0</v>
      </c>
      <c r="BL173" s="13" t="s">
        <v>229</v>
      </c>
      <c r="BM173" s="196" t="s">
        <v>235</v>
      </c>
    </row>
    <row r="174" spans="1:65" s="2" customFormat="1" ht="19.5">
      <c r="A174" s="30"/>
      <c r="B174" s="31"/>
      <c r="C174" s="32"/>
      <c r="D174" s="198" t="s">
        <v>127</v>
      </c>
      <c r="E174" s="32"/>
      <c r="F174" s="199" t="s">
        <v>236</v>
      </c>
      <c r="G174" s="32"/>
      <c r="H174" s="32"/>
      <c r="I174" s="200"/>
      <c r="J174" s="200"/>
      <c r="K174" s="32"/>
      <c r="L174" s="32"/>
      <c r="M174" s="35"/>
      <c r="N174" s="212"/>
      <c r="O174" s="213"/>
      <c r="P174" s="214"/>
      <c r="Q174" s="214"/>
      <c r="R174" s="214"/>
      <c r="S174" s="214"/>
      <c r="T174" s="214"/>
      <c r="U174" s="214"/>
      <c r="V174" s="214"/>
      <c r="W174" s="214"/>
      <c r="X174" s="215"/>
      <c r="Y174" s="30"/>
      <c r="Z174" s="30"/>
      <c r="AA174" s="30"/>
      <c r="AB174" s="30"/>
      <c r="AC174" s="30"/>
      <c r="AD174" s="30"/>
      <c r="AE174" s="30"/>
      <c r="AT174" s="13" t="s">
        <v>127</v>
      </c>
      <c r="AU174" s="13" t="s">
        <v>84</v>
      </c>
    </row>
    <row r="175" spans="1:65" s="2" customFormat="1" ht="6.95" customHeight="1">
      <c r="A175" s="30"/>
      <c r="B175" s="54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35"/>
      <c r="N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</row>
  </sheetData>
  <sheetProtection algorithmName="SHA-512" hashValue="Us1DrWg+vTm/VdR1wDDt05Lqg2i4R4Ya5luk77eZqHI5tlLwRd/6NLz9EWuqUBEwF6+ODp2tyyXnubXmkyTUTg==" saltValue="LRAxe14tJ8soZQMbot8iSexX0oReKz9ihlzYKk5HXTcvwgnpL+6M+yNZh1Euyqrpj/S/5kY7buHKTCzvv7oPeA==" spinCount="100000" sheet="1" objects="1" scenarios="1" formatColumns="0" formatRows="0" autoFilter="0"/>
  <autoFilter ref="C117:L174" xr:uid="{00000000-0009-0000-0000-000001000000}"/>
  <mergeCells count="9">
    <mergeCell ref="E87:H87"/>
    <mergeCell ref="E108:H108"/>
    <mergeCell ref="E110:H110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02.05 - Herné prvky a mob...</vt:lpstr>
      <vt:lpstr>'02.05 - Herné prvky a mob...'!Názvy_tlače</vt:lpstr>
      <vt:lpstr>'Rekapitulácia stavby'!Názvy_tlače</vt:lpstr>
      <vt:lpstr>'02.05 - Herné prvky a mob...'!Oblasť_tlače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Vojtek</dc:creator>
  <cp:lastModifiedBy>Fodorová Ľubica, JUDr.</cp:lastModifiedBy>
  <dcterms:created xsi:type="dcterms:W3CDTF">2022-06-01T13:09:42Z</dcterms:created>
  <dcterms:modified xsi:type="dcterms:W3CDTF">2022-06-02T13:07:18Z</dcterms:modified>
</cp:coreProperties>
</file>