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lubica.fodorova\Documents\VO\Detské ihrisko Považská\Výkaz - výmer -rozdelený\"/>
    </mc:Choice>
  </mc:AlternateContent>
  <xr:revisionPtr revIDLastSave="0" documentId="13_ncr:1_{2E393762-C235-4FC5-A614-F9F3610CF186}" xr6:coauthVersionLast="47" xr6:coauthVersionMax="47" xr10:uidLastSave="{00000000-0000-0000-0000-000000000000}"/>
  <bookViews>
    <workbookView xWindow="4020" yWindow="4020" windowWidth="21600" windowHeight="11265" activeTab="1" xr2:uid="{00000000-000D-0000-FFFF-FFFF00000000}"/>
  </bookViews>
  <sheets>
    <sheet name="Rekapitulácia stavby" sheetId="1" r:id="rId1"/>
    <sheet name="02.04 - Výsadba" sheetId="2" r:id="rId2"/>
  </sheets>
  <definedNames>
    <definedName name="_xlnm._FilterDatabase" localSheetId="1" hidden="1">'02.04 - Výsadba'!$C$119:$L$156</definedName>
    <definedName name="_xlnm.Print_Titles" localSheetId="1">'02.04 - Výsadba'!$119:$119</definedName>
    <definedName name="_xlnm.Print_Titles" localSheetId="0">'Rekapitulácia stavby'!$92:$92</definedName>
    <definedName name="_xlnm.Print_Area" localSheetId="1">'02.04 - Výsadba'!$C$4:$K$76,'02.04 - Výsadba'!$C$82:$K$101,'02.04 - Výsadba'!$C$107:$K$156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9" i="2" l="1"/>
  <c r="K38" i="2"/>
  <c r="BA95" i="1"/>
  <c r="K37" i="2"/>
  <c r="AZ95" i="1"/>
  <c r="BI155" i="2"/>
  <c r="BH155" i="2"/>
  <c r="BG155" i="2"/>
  <c r="BE155" i="2"/>
  <c r="X155" i="2"/>
  <c r="V155" i="2"/>
  <c r="T155" i="2"/>
  <c r="P155" i="2"/>
  <c r="BI153" i="2"/>
  <c r="BH153" i="2"/>
  <c r="BG153" i="2"/>
  <c r="BE153" i="2"/>
  <c r="X153" i="2"/>
  <c r="V153" i="2"/>
  <c r="T153" i="2"/>
  <c r="P153" i="2"/>
  <c r="BI151" i="2"/>
  <c r="BH151" i="2"/>
  <c r="BG151" i="2"/>
  <c r="BE151" i="2"/>
  <c r="X151" i="2"/>
  <c r="V151" i="2"/>
  <c r="T151" i="2"/>
  <c r="P151" i="2"/>
  <c r="BK151" i="2" s="1"/>
  <c r="BI149" i="2"/>
  <c r="BH149" i="2"/>
  <c r="BG149" i="2"/>
  <c r="BE149" i="2"/>
  <c r="X149" i="2"/>
  <c r="V149" i="2"/>
  <c r="T149" i="2"/>
  <c r="P149" i="2"/>
  <c r="BI147" i="2"/>
  <c r="BH147" i="2"/>
  <c r="BG147" i="2"/>
  <c r="BE147" i="2"/>
  <c r="X147" i="2"/>
  <c r="V147" i="2"/>
  <c r="T147" i="2"/>
  <c r="P147" i="2"/>
  <c r="BK147" i="2" s="1"/>
  <c r="BI143" i="2"/>
  <c r="BH143" i="2"/>
  <c r="BG143" i="2"/>
  <c r="BE143" i="2"/>
  <c r="X143" i="2"/>
  <c r="V143" i="2"/>
  <c r="T143" i="2"/>
  <c r="P143" i="2"/>
  <c r="BI141" i="2"/>
  <c r="BH141" i="2"/>
  <c r="BG141" i="2"/>
  <c r="BE141" i="2"/>
  <c r="X141" i="2"/>
  <c r="V141" i="2"/>
  <c r="T141" i="2"/>
  <c r="P141" i="2"/>
  <c r="BK141" i="2" s="1"/>
  <c r="BI138" i="2"/>
  <c r="BH138" i="2"/>
  <c r="BG138" i="2"/>
  <c r="BE138" i="2"/>
  <c r="X138" i="2"/>
  <c r="V138" i="2"/>
  <c r="T138" i="2"/>
  <c r="P138" i="2"/>
  <c r="BK138" i="2" s="1"/>
  <c r="BI136" i="2"/>
  <c r="BH136" i="2"/>
  <c r="BG136" i="2"/>
  <c r="BE136" i="2"/>
  <c r="X136" i="2"/>
  <c r="V136" i="2"/>
  <c r="T136" i="2"/>
  <c r="P136" i="2"/>
  <c r="BK136" i="2" s="1"/>
  <c r="BI134" i="2"/>
  <c r="BH134" i="2"/>
  <c r="BG134" i="2"/>
  <c r="BE134" i="2"/>
  <c r="X134" i="2"/>
  <c r="V134" i="2"/>
  <c r="T134" i="2"/>
  <c r="P134" i="2"/>
  <c r="BK134" i="2" s="1"/>
  <c r="BI132" i="2"/>
  <c r="BH132" i="2"/>
  <c r="BG132" i="2"/>
  <c r="BE132" i="2"/>
  <c r="X132" i="2"/>
  <c r="V132" i="2"/>
  <c r="T132" i="2"/>
  <c r="P132" i="2"/>
  <c r="BI130" i="2"/>
  <c r="BH130" i="2"/>
  <c r="BG130" i="2"/>
  <c r="BE130" i="2"/>
  <c r="X130" i="2"/>
  <c r="V130" i="2"/>
  <c r="T130" i="2"/>
  <c r="P130" i="2"/>
  <c r="BI128" i="2"/>
  <c r="BH128" i="2"/>
  <c r="BG128" i="2"/>
  <c r="BE128" i="2"/>
  <c r="X128" i="2"/>
  <c r="V128" i="2"/>
  <c r="T128" i="2"/>
  <c r="P128" i="2"/>
  <c r="BK128" i="2" s="1"/>
  <c r="BI125" i="2"/>
  <c r="BH125" i="2"/>
  <c r="BG125" i="2"/>
  <c r="BE125" i="2"/>
  <c r="X125" i="2"/>
  <c r="V125" i="2"/>
  <c r="T125" i="2"/>
  <c r="P125" i="2"/>
  <c r="BI123" i="2"/>
  <c r="BH123" i="2"/>
  <c r="BG123" i="2"/>
  <c r="BE123" i="2"/>
  <c r="X123" i="2"/>
  <c r="V123" i="2"/>
  <c r="T123" i="2"/>
  <c r="P123" i="2"/>
  <c r="BK123" i="2" s="1"/>
  <c r="F114" i="2"/>
  <c r="E112" i="2"/>
  <c r="F89" i="2"/>
  <c r="E87" i="2"/>
  <c r="J24" i="2"/>
  <c r="E24" i="2"/>
  <c r="J92" i="2"/>
  <c r="J23" i="2"/>
  <c r="J21" i="2"/>
  <c r="E21" i="2"/>
  <c r="J116" i="2"/>
  <c r="J20" i="2"/>
  <c r="J18" i="2"/>
  <c r="E18" i="2"/>
  <c r="F117" i="2"/>
  <c r="J17" i="2"/>
  <c r="J15" i="2"/>
  <c r="E15" i="2"/>
  <c r="F91" i="2"/>
  <c r="J14" i="2"/>
  <c r="J12" i="2"/>
  <c r="J114" i="2"/>
  <c r="E7" i="2"/>
  <c r="E110" i="2"/>
  <c r="L90" i="1"/>
  <c r="AM90" i="1"/>
  <c r="AM89" i="1"/>
  <c r="L89" i="1"/>
  <c r="AM87" i="1"/>
  <c r="L87" i="1"/>
  <c r="L85" i="1"/>
  <c r="L84" i="1"/>
  <c r="R153" i="2"/>
  <c r="R151" i="2"/>
  <c r="R147" i="2"/>
  <c r="R141" i="2"/>
  <c r="R136" i="2"/>
  <c r="R132" i="2"/>
  <c r="Q125" i="2"/>
  <c r="AU94" i="1"/>
  <c r="K125" i="2"/>
  <c r="BF125" i="2"/>
  <c r="BK149" i="2"/>
  <c r="R155" i="2"/>
  <c r="Q151" i="2"/>
  <c r="Q147" i="2"/>
  <c r="R138" i="2"/>
  <c r="R134" i="2"/>
  <c r="Q130" i="2"/>
  <c r="R128" i="2"/>
  <c r="R125" i="2"/>
  <c r="BK143" i="2"/>
  <c r="BK130" i="2"/>
  <c r="Q153" i="2"/>
  <c r="Q149" i="2"/>
  <c r="Q143" i="2"/>
  <c r="Q138" i="2"/>
  <c r="Q134" i="2"/>
  <c r="R130" i="2"/>
  <c r="Q123" i="2"/>
  <c r="BK155" i="2"/>
  <c r="BK132" i="2"/>
  <c r="BK153" i="2"/>
  <c r="Q155" i="2"/>
  <c r="R149" i="2"/>
  <c r="R143" i="2"/>
  <c r="Q141" i="2"/>
  <c r="Q136" i="2"/>
  <c r="Q132" i="2"/>
  <c r="Q128" i="2"/>
  <c r="R123" i="2"/>
  <c r="T122" i="2" l="1"/>
  <c r="V122" i="2"/>
  <c r="X122" i="2"/>
  <c r="Q122" i="2"/>
  <c r="R122" i="2"/>
  <c r="BK140" i="2"/>
  <c r="K140" i="2" s="1"/>
  <c r="K99" i="2" s="1"/>
  <c r="T140" i="2"/>
  <c r="V140" i="2"/>
  <c r="X140" i="2"/>
  <c r="X121" i="2" s="1"/>
  <c r="X120" i="2" s="1"/>
  <c r="Q140" i="2"/>
  <c r="I99" i="2" s="1"/>
  <c r="R140" i="2"/>
  <c r="J99" i="2" s="1"/>
  <c r="BK146" i="2"/>
  <c r="K146" i="2" s="1"/>
  <c r="K100" i="2" s="1"/>
  <c r="T146" i="2"/>
  <c r="V146" i="2"/>
  <c r="X146" i="2"/>
  <c r="Q146" i="2"/>
  <c r="I100" i="2" s="1"/>
  <c r="R146" i="2"/>
  <c r="J100" i="2" s="1"/>
  <c r="J91" i="2"/>
  <c r="F116" i="2"/>
  <c r="E85" i="2"/>
  <c r="J89" i="2"/>
  <c r="F92" i="2"/>
  <c r="J117" i="2"/>
  <c r="F35" i="2"/>
  <c r="BB95" i="1" s="1"/>
  <c r="BB94" i="1" s="1"/>
  <c r="AX94" i="1" s="1"/>
  <c r="AK29" i="1" s="1"/>
  <c r="F39" i="2"/>
  <c r="BF95" i="1"/>
  <c r="BF94" i="1" s="1"/>
  <c r="W33" i="1" s="1"/>
  <c r="K149" i="2"/>
  <c r="BF149" i="2"/>
  <c r="K123" i="2"/>
  <c r="BF123" i="2"/>
  <c r="K132" i="2"/>
  <c r="BF132" i="2"/>
  <c r="K138" i="2"/>
  <c r="BF138" i="2"/>
  <c r="F37" i="2"/>
  <c r="BD95" i="1"/>
  <c r="BD94" i="1" s="1"/>
  <c r="W31" i="1" s="1"/>
  <c r="F38" i="2"/>
  <c r="BE95" i="1"/>
  <c r="BE94" i="1" s="1"/>
  <c r="BA94" i="1" s="1"/>
  <c r="BK125" i="2"/>
  <c r="K130" i="2"/>
  <c r="BF130" i="2" s="1"/>
  <c r="K134" i="2"/>
  <c r="BF134" i="2"/>
  <c r="K141" i="2"/>
  <c r="BF141" i="2" s="1"/>
  <c r="K155" i="2"/>
  <c r="BF155" i="2" s="1"/>
  <c r="K35" i="2"/>
  <c r="AX95" i="1" s="1"/>
  <c r="K151" i="2"/>
  <c r="BF151" i="2"/>
  <c r="K128" i="2"/>
  <c r="BF128" i="2" s="1"/>
  <c r="K136" i="2"/>
  <c r="BF136" i="2"/>
  <c r="K147" i="2"/>
  <c r="BF147" i="2"/>
  <c r="K153" i="2"/>
  <c r="BF153" i="2"/>
  <c r="K143" i="2"/>
  <c r="BF143" i="2" s="1"/>
  <c r="Q121" i="2" l="1"/>
  <c r="Q120" i="2"/>
  <c r="I96" i="2" s="1"/>
  <c r="K30" i="2" s="1"/>
  <c r="AS95" i="1" s="1"/>
  <c r="AS94" i="1" s="1"/>
  <c r="V121" i="2"/>
  <c r="V120" i="2" s="1"/>
  <c r="R121" i="2"/>
  <c r="R120" i="2" s="1"/>
  <c r="J96" i="2" s="1"/>
  <c r="K31" i="2" s="1"/>
  <c r="AT95" i="1" s="1"/>
  <c r="AT94" i="1" s="1"/>
  <c r="T121" i="2"/>
  <c r="T120" i="2"/>
  <c r="AW95" i="1" s="1"/>
  <c r="AW94" i="1" s="1"/>
  <c r="BK122" i="2"/>
  <c r="K122" i="2" s="1"/>
  <c r="K98" i="2" s="1"/>
  <c r="J98" i="2"/>
  <c r="I98" i="2"/>
  <c r="W32" i="1"/>
  <c r="AZ94" i="1"/>
  <c r="K36" i="2"/>
  <c r="AY95" i="1" s="1"/>
  <c r="AV95" i="1" s="1"/>
  <c r="W29" i="1"/>
  <c r="F36" i="2"/>
  <c r="BC95" i="1" s="1"/>
  <c r="BC94" i="1" s="1"/>
  <c r="W30" i="1" s="1"/>
  <c r="I97" i="2" l="1"/>
  <c r="J97" i="2"/>
  <c r="BK121" i="2"/>
  <c r="K121" i="2" s="1"/>
  <c r="K97" i="2" s="1"/>
  <c r="AY94" i="1"/>
  <c r="AK30" i="1" s="1"/>
  <c r="BK120" i="2" l="1"/>
  <c r="K120" i="2"/>
  <c r="K96" i="2"/>
  <c r="AV94" i="1"/>
  <c r="K32" i="2" l="1"/>
  <c r="AG95" i="1"/>
  <c r="AG94" i="1"/>
  <c r="AK26" i="1" s="1"/>
  <c r="K41" i="2" l="1"/>
  <c r="AN95" i="1"/>
  <c r="AK35" i="1"/>
  <c r="AN94" i="1"/>
</calcChain>
</file>

<file path=xl/sharedStrings.xml><?xml version="1.0" encoding="utf-8"?>
<sst xmlns="http://schemas.openxmlformats.org/spreadsheetml/2006/main" count="564" uniqueCount="206">
  <si>
    <t>Export Komplet</t>
  </si>
  <si>
    <t/>
  </si>
  <si>
    <t>2.0</t>
  </si>
  <si>
    <t>ZAMOK</t>
  </si>
  <si>
    <t>False</t>
  </si>
  <si>
    <t>True</t>
  </si>
  <si>
    <t>{5a43914d-1022-4471-b661-f24fc093e4ca}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</si>
  <si>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</si>
  <si>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</si>
  <si>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</si>
  <si>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</si>
  <si>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</si>
  <si>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</si>
  <si>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</si>
  <si>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02-3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</si>
  <si>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</si>
  <si>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</si>
  <si>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Detské ihrisko Považská ulica 2022-sadovnícke úpravy</t>
  </si>
  <si>
    <t>JKSO:</t>
  </si>
  <si>
    <t>KS:</t>
  </si>
  <si>
    <t>Miesto:</t>
  </si>
  <si>
    <t>Považská ulica</t>
  </si>
  <si>
    <t>Dátum:</t>
  </si>
  <si>
    <t>Objednávateľ:</t>
  </si>
  <si>
    <t>IČO:</t>
  </si>
  <si>
    <t>Mesto Trenčín</t>
  </si>
  <si>
    <t>IČ DPH:</t>
  </si>
  <si>
    <t>Zhotoviteľ:</t>
  </si>
  <si>
    <t>Vyplň údaj</t>
  </si>
  <si>
    <t>Projektant:</t>
  </si>
  <si>
    <t xml:space="preserve"> </t>
  </si>
  <si>
    <t>Spracovateľ:</t>
  </si>
  <si>
    <t>Ing.arch. Michal Vojtek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</si>
  <si>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</si>
  <si>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</si>
  <si>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</si>
  <si>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</si>
  <si>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</si>
  <si>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</si>
  <si>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</si>
  <si>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</si>
  <si>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</si>
  <si>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</si>
  <si>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</si>
  <si>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</si>
  <si>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</si>
  <si>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</si>
  <si>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</si>
  <si>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</si>
  <si>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</si>
  <si>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</si>
  <si>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</si>
  <si>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</si>
  <si>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</si>
  <si>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</si>
  <si>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</si>
  <si>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</si>
  <si>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</si>
  <si>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</si>
  <si>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</si>
  <si>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</si>
  <si>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</si>
  <si>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</si>
  <si>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</si>
  <si>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</si>
  <si>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</si>
  <si>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</si>
  <si>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</si>
  <si>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</si>
  <si>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</si>
  <si>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</si>
  <si>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</si>
  <si>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</si>
  <si>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</si>
  <si>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</si>
  <si>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</si>
  <si>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</si>
  <si>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</si>
  <si>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</si>
  <si>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</si>
  <si>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</si>
  <si>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02.04</t>
  </si>
  <si>
    <t>Výsadba</t>
  </si>
  <si>
    <t>STA</t>
  </si>
  <si>
    <t>1</t>
  </si>
  <si>
    <t>{4b082754-1e24-4ff6-94da-a0559b0390c5}</t>
  </si>
  <si>
    <t>KRYCÍ LIST ROZPOČTU</t>
  </si>
  <si>
    <t>Objekt:</t>
  </si>
  <si>
    <t>02.04 - Výsadba</t>
  </si>
  <si>
    <t>Materiál</t>
  </si>
  <si>
    <t>Montáž</t>
  </si>
  <si>
    <t>REKAPITULÁCIA ROZPOČTU</t>
  </si>
  <si>
    <t>Kód dielu - Popis</t>
  </si>
  <si>
    <t>Materiál [EUR]</t>
  </si>
  <si>
    <t>Montáž [EUR]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</si>
  <si>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</si>
  <si>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</si>
  <si>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</si>
  <si>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</si>
  <si>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</si>
  <si>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</si>
  <si>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</si>
  <si>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</si>
  <si>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</si>
  <si>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</si>
  <si>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</si>
  <si>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</si>
  <si>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</si>
  <si>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</si>
  <si>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</si>
  <si>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</si>
  <si>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</si>
  <si>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</si>
  <si>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</si>
  <si>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</si>
  <si>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</si>
  <si>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</si>
  <si>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</si>
  <si>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</si>
  <si>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</si>
  <si>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</si>
  <si>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</si>
  <si>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</si>
  <si>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180402111.S</t>
  </si>
  <si>
    <t>Založenie trávnika parkového výsevom v rovine do 1:5</t>
  </si>
  <si>
    <t>m2</t>
  </si>
  <si>
    <t>4</t>
  </si>
  <si>
    <t>2</t>
  </si>
  <si>
    <t>-1342330522</t>
  </si>
  <si>
    <t>PP</t>
  </si>
  <si>
    <t>Založenie trávnika na pôde vopred pripravenej s pokosením, naložením, odvozom odpadu do 20 km a so zložením parkového výsevom v rovine alebo na svahu v rovine do 1:5</t>
  </si>
  <si>
    <t>M</t>
  </si>
  <si>
    <t>005720001400.S</t>
  </si>
  <si>
    <t>Osivá tráv - semená parkovej zmesi</t>
  </si>
  <si>
    <t>kg</t>
  </si>
  <si>
    <t>8</t>
  </si>
  <si>
    <t>-1518743193</t>
  </si>
  <si>
    <t>VV</t>
  </si>
  <si>
    <t>141*0,0309 'Prepočítané koeficientom množstva</t>
  </si>
  <si>
    <t>13</t>
  </si>
  <si>
    <t>183204112.S</t>
  </si>
  <si>
    <t>Výsadba kvetín do pripravovanej pôdy so zaliatím s jednoduchými koreňami trvaliek</t>
  </si>
  <si>
    <t>ks</t>
  </si>
  <si>
    <t>-440023931</t>
  </si>
  <si>
    <t>Výsadba kvetín do pripravovanej pôdy so zaliatím s jednoduchými koreňmi trvaliek</t>
  </si>
  <si>
    <t>15</t>
  </si>
  <si>
    <t>sub.1</t>
  </si>
  <si>
    <t xml:space="preserve">Mix trvalkovej výsadby záhonov ZH1 až ZH4 v počte cca 7ks/m2 </t>
  </si>
  <si>
    <t>1356693294</t>
  </si>
  <si>
    <t>Mix trvalkovej výsadby záhonov ZH1 až ZH4</t>
  </si>
  <si>
    <t>16</t>
  </si>
  <si>
    <t>183204112.S R</t>
  </si>
  <si>
    <t>Výsadba kvetín do pripravovanej pôdy so zaliatím s jednoduchými koreňami trvaliek - trávy</t>
  </si>
  <si>
    <t>144032385</t>
  </si>
  <si>
    <t>17</t>
  </si>
  <si>
    <t>sub.2</t>
  </si>
  <si>
    <t>Okrasné trávy a paprade v kontajneroch 1-2l - pre skupiny SK1-SK11, SK15</t>
  </si>
  <si>
    <t>kont.</t>
  </si>
  <si>
    <t>1885617301</t>
  </si>
  <si>
    <t>Okrasné trávy v kontajneroch 1-2l - pre skupiny SK1-SK11</t>
  </si>
  <si>
    <t>3</t>
  </si>
  <si>
    <t>184701112.S</t>
  </si>
  <si>
    <t>Výsadba živého plota do vopred vyhĺbenej ryhy v rovine alebo na svahu do 1:5 z drevín s balom</t>
  </si>
  <si>
    <t>887873471</t>
  </si>
  <si>
    <t>Výsadba živého plota do vopred vyhĺbenej ryhy so zaliatím v rovine alebo na svahu do 1:5 z drevín s balom</t>
  </si>
  <si>
    <t>026610004600.S</t>
  </si>
  <si>
    <t>Drevina ihličnatá Tis obyčajný - Taxus baccata Fastigiata Aurea, v. 60/80, solitérne vzpriameno rastúca</t>
  </si>
  <si>
    <t>-1013066354</t>
  </si>
  <si>
    <t>Zakladanie</t>
  </si>
  <si>
    <t>5</t>
  </si>
  <si>
    <t>289971212.S</t>
  </si>
  <si>
    <t>Zhotovenie vrstvy z geotextílie na upravenom povrchu sklon do 1 : 5 , šírky nad 3 do 6 m</t>
  </si>
  <si>
    <t>-747353578</t>
  </si>
  <si>
    <t>Zhotovenie vrstvy z geotextílie na upravenom povrchu v sklone do 1:5 , šírky nad 3 do 6 m</t>
  </si>
  <si>
    <t>6</t>
  </si>
  <si>
    <t>693110005555.S</t>
  </si>
  <si>
    <t>Geotextília polyesterová netkaná 300 g/m2</t>
  </si>
  <si>
    <t>2091749497</t>
  </si>
  <si>
    <t>81*1,02 'Prepočítané koeficientom množstva</t>
  </si>
  <si>
    <t>Komunikácie</t>
  </si>
  <si>
    <t>7</t>
  </si>
  <si>
    <t>564211111.S R</t>
  </si>
  <si>
    <t>Podklad alebo podsyp zo štrkopiesku s rozprestretím, vlhčením a zhutnením, po zhutnení hr. 50 mm - bez materiálu, záhony ZH1, ZH3</t>
  </si>
  <si>
    <t>-220317092</t>
  </si>
  <si>
    <t>Podklad alebo podsyp zo štrkopiesku s rozprestretím, vlhčením a zhutnením, po zhutnení hr. 50 mm</t>
  </si>
  <si>
    <t>9</t>
  </si>
  <si>
    <t>583410001200.S</t>
  </si>
  <si>
    <t>Kamenivo drvené hrubé frakcia 4-8 mm</t>
  </si>
  <si>
    <t>t</t>
  </si>
  <si>
    <t>-2030220248</t>
  </si>
  <si>
    <t>10</t>
  </si>
  <si>
    <t>583410001000.S</t>
  </si>
  <si>
    <t>Kamenivo drvené drobné frakcia 2-4 mm</t>
  </si>
  <si>
    <t>-303485326</t>
  </si>
  <si>
    <t>11</t>
  </si>
  <si>
    <t>171201101.S R</t>
  </si>
  <si>
    <t>Uloženie sypaniny do násypov s rozprestretím sypaniny vo vrstvách a s hrubým urovnaním nezhutnených - hr. 50mm, záhony ZH2, ZH3</t>
  </si>
  <si>
    <t>m3</t>
  </si>
  <si>
    <t>2113457616</t>
  </si>
  <si>
    <t>Uloženie sypaniny do násypov s rozprestretím sypaniny vo vrstvách a s hrubým urovnaním nezhutnených</t>
  </si>
  <si>
    <t>12</t>
  </si>
  <si>
    <t>055410000100.S R</t>
  </si>
  <si>
    <t>Mulčovacia kôra / drevná štiepka fr. 5-30</t>
  </si>
  <si>
    <t>l</t>
  </si>
  <si>
    <t>-1440370339</t>
  </si>
  <si>
    <t>Mulčovacia kôra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</si>
</sst>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3" fillId="0" borderId="14" xfId="0" applyNumberFormat="1" applyFont="1" applyBorder="1" applyAlignment="1" applyProtection="1">
      <alignment horizontal="right" vertical="center"/>
    </xf>
    <xf numFmtId="4" fontId="13" fillId="0" borderId="0" xfId="0" applyNumberFormat="1" applyFont="1" applyBorder="1" applyAlignment="1" applyProtection="1">
      <alignment horizontal="right"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4" fontId="32" fillId="0" borderId="12" xfId="0" applyNumberFormat="1" applyFont="1" applyBorder="1" applyAlignment="1" applyProtection="1"/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164" fontId="16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121" workbookViewId="0">
      <selection activeCell="AN8" sqref="AN8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9" width="25.83203125" style="1" hidden="1" customWidth="1"/>
    <col min="50" max="51" width="21.6640625" style="1" hidden="1" customWidth="1"/>
    <col min="52" max="53" width="25" style="1" hidden="1" customWidth="1"/>
    <col min="54" max="54" width="21.6640625" style="1" hidden="1" customWidth="1"/>
    <col min="55" max="55" width="19.1640625" style="1" hidden="1" customWidth="1"/>
    <col min="56" max="56" width="25" style="1" hidden="1" customWidth="1"/>
    <col min="57" max="57" width="21.6640625" style="1" hidden="1" customWidth="1"/>
    <col min="58" max="58" width="19.1640625" style="1" hidden="1" customWidth="1"/>
    <col min="59" max="59" width="66.5" style="1" customWidth="1"/>
    <col min="71" max="91" width="9.33203125" style="1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5</v>
      </c>
      <c r="BV1" s="14" t="s">
        <v>6</v>
      </c>
    </row>
    <row r="2" spans="1:74" s="1" customFormat="1" ht="36.950000000000003" customHeight="1">
      <c r="AR2" s="279"/>
      <c r="AS2" s="279"/>
      <c r="AT2" s="279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F2" s="279"/>
      <c r="BG2" s="279"/>
      <c r="BS2" s="15" t="s">
        <v>7</v>
      </c>
      <c r="BT2" s="15" t="s">
        <v>8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7</v>
      </c>
      <c r="BT3" s="15" t="s">
        <v>8</v>
      </c>
    </row>
    <row r="4" spans="1:74" s="1" customFormat="1" ht="24.95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G4" s="23" t="s">
        <v>11</v>
      </c>
      <c r="BS4" s="15" t="s">
        <v>12</v>
      </c>
    </row>
    <row r="5" spans="1:74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39" t="s">
        <v>14</v>
      </c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0"/>
      <c r="AQ5" s="20"/>
      <c r="AR5" s="18"/>
      <c r="BG5" s="236" t="s">
        <v>15</v>
      </c>
      <c r="BS5" s="15" t="s">
        <v>7</v>
      </c>
    </row>
    <row r="6" spans="1:74" s="1" customFormat="1" ht="36.950000000000003" customHeight="1">
      <c r="B6" s="19"/>
      <c r="C6" s="20"/>
      <c r="D6" s="26" t="s">
        <v>16</v>
      </c>
      <c r="E6" s="20"/>
      <c r="F6" s="20"/>
      <c r="G6" s="20"/>
      <c r="H6" s="20"/>
      <c r="I6" s="20"/>
      <c r="J6" s="20"/>
      <c r="K6" s="241" t="s">
        <v>17</v>
      </c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P6" s="20"/>
      <c r="AQ6" s="20"/>
      <c r="AR6" s="18"/>
      <c r="BG6" s="237"/>
      <c r="BS6" s="15" t="s">
        <v>7</v>
      </c>
    </row>
    <row r="7" spans="1:74" s="1" customFormat="1" ht="12" customHeight="1">
      <c r="B7" s="19"/>
      <c r="C7" s="20"/>
      <c r="D7" s="27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7" t="s">
        <v>19</v>
      </c>
      <c r="AL7" s="20"/>
      <c r="AM7" s="20"/>
      <c r="AN7" s="25" t="s">
        <v>1</v>
      </c>
      <c r="AO7" s="20"/>
      <c r="AP7" s="20"/>
      <c r="AQ7" s="20"/>
      <c r="AR7" s="18"/>
      <c r="BG7" s="237"/>
      <c r="BS7" s="15" t="s">
        <v>7</v>
      </c>
    </row>
    <row r="8" spans="1:74" s="1" customFormat="1" ht="12" customHeight="1">
      <c r="B8" s="19"/>
      <c r="C8" s="20"/>
      <c r="D8" s="27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7" t="s">
        <v>22</v>
      </c>
      <c r="AL8" s="20"/>
      <c r="AM8" s="20"/>
      <c r="AN8" s="28"/>
      <c r="AO8" s="20"/>
      <c r="AP8" s="20"/>
      <c r="AQ8" s="20"/>
      <c r="AR8" s="18"/>
      <c r="BG8" s="237"/>
      <c r="BS8" s="15" t="s">
        <v>7</v>
      </c>
    </row>
    <row r="9" spans="1:74" s="1" customFormat="1" ht="14.45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G9" s="237"/>
      <c r="BS9" s="15" t="s">
        <v>7</v>
      </c>
    </row>
    <row r="10" spans="1:74" s="1" customFormat="1" ht="12" customHeight="1">
      <c r="B10" s="19"/>
      <c r="C10" s="20"/>
      <c r="D10" s="27" t="s">
        <v>23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7" t="s">
        <v>24</v>
      </c>
      <c r="AL10" s="20"/>
      <c r="AM10" s="20"/>
      <c r="AN10" s="25" t="s">
        <v>1</v>
      </c>
      <c r="AO10" s="20"/>
      <c r="AP10" s="20"/>
      <c r="AQ10" s="20"/>
      <c r="AR10" s="18"/>
      <c r="BG10" s="237"/>
      <c r="BS10" s="15" t="s">
        <v>7</v>
      </c>
    </row>
    <row r="11" spans="1:74" s="1" customFormat="1" ht="18.399999999999999" customHeight="1">
      <c r="B11" s="19"/>
      <c r="C11" s="20"/>
      <c r="D11" s="20"/>
      <c r="E11" s="25" t="s">
        <v>25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7" t="s">
        <v>26</v>
      </c>
      <c r="AL11" s="20"/>
      <c r="AM11" s="20"/>
      <c r="AN11" s="25" t="s">
        <v>1</v>
      </c>
      <c r="AO11" s="20"/>
      <c r="AP11" s="20"/>
      <c r="AQ11" s="20"/>
      <c r="AR11" s="18"/>
      <c r="BG11" s="237"/>
      <c r="BS11" s="15" t="s">
        <v>7</v>
      </c>
    </row>
    <row r="12" spans="1:74" s="1" customFormat="1" ht="6.95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G12" s="237"/>
      <c r="BS12" s="15" t="s">
        <v>7</v>
      </c>
    </row>
    <row r="13" spans="1:74" s="1" customFormat="1" ht="12" customHeight="1">
      <c r="B13" s="19"/>
      <c r="C13" s="20"/>
      <c r="D13" s="27" t="s">
        <v>27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7" t="s">
        <v>24</v>
      </c>
      <c r="AL13" s="20"/>
      <c r="AM13" s="20"/>
      <c r="AN13" s="29" t="s">
        <v>28</v>
      </c>
      <c r="AO13" s="20"/>
      <c r="AP13" s="20"/>
      <c r="AQ13" s="20"/>
      <c r="AR13" s="18"/>
      <c r="BG13" s="237"/>
      <c r="BS13" s="15" t="s">
        <v>7</v>
      </c>
    </row>
    <row r="14" spans="1:74" ht="12.75">
      <c r="B14" s="19"/>
      <c r="C14" s="20"/>
      <c r="D14" s="20"/>
      <c r="E14" s="242" t="s">
        <v>28</v>
      </c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7" t="s">
        <v>26</v>
      </c>
      <c r="AL14" s="20"/>
      <c r="AM14" s="20"/>
      <c r="AN14" s="29" t="s">
        <v>28</v>
      </c>
      <c r="AO14" s="20"/>
      <c r="AP14" s="20"/>
      <c r="AQ14" s="20"/>
      <c r="AR14" s="18"/>
      <c r="BG14" s="237"/>
      <c r="BS14" s="15" t="s">
        <v>7</v>
      </c>
    </row>
    <row r="15" spans="1:74" s="1" customFormat="1" ht="6.95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G15" s="237"/>
      <c r="BS15" s="15" t="s">
        <v>4</v>
      </c>
    </row>
    <row r="16" spans="1:74" s="1" customFormat="1" ht="12" customHeight="1">
      <c r="B16" s="19"/>
      <c r="C16" s="20"/>
      <c r="D16" s="27" t="s">
        <v>29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7" t="s">
        <v>24</v>
      </c>
      <c r="AL16" s="20"/>
      <c r="AM16" s="20"/>
      <c r="AN16" s="25" t="s">
        <v>1</v>
      </c>
      <c r="AO16" s="20"/>
      <c r="AP16" s="20"/>
      <c r="AQ16" s="20"/>
      <c r="AR16" s="18"/>
      <c r="BG16" s="237"/>
      <c r="BS16" s="15" t="s">
        <v>4</v>
      </c>
    </row>
    <row r="17" spans="1:71" s="1" customFormat="1" ht="18.399999999999999" customHeight="1">
      <c r="B17" s="19"/>
      <c r="C17" s="20"/>
      <c r="D17" s="20"/>
      <c r="E17" s="25" t="s">
        <v>30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7" t="s">
        <v>26</v>
      </c>
      <c r="AL17" s="20"/>
      <c r="AM17" s="20"/>
      <c r="AN17" s="25" t="s">
        <v>1</v>
      </c>
      <c r="AO17" s="20"/>
      <c r="AP17" s="20"/>
      <c r="AQ17" s="20"/>
      <c r="AR17" s="18"/>
      <c r="BG17" s="237"/>
      <c r="BS17" s="15" t="s">
        <v>5</v>
      </c>
    </row>
    <row r="18" spans="1:71" s="1" customFormat="1" ht="6.95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G18" s="237"/>
      <c r="BS18" s="15" t="s">
        <v>7</v>
      </c>
    </row>
    <row r="19" spans="1:71" s="1" customFormat="1" ht="12" customHeight="1">
      <c r="B19" s="19"/>
      <c r="C19" s="20"/>
      <c r="D19" s="27" t="s">
        <v>31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7" t="s">
        <v>24</v>
      </c>
      <c r="AL19" s="20"/>
      <c r="AM19" s="20"/>
      <c r="AN19" s="25" t="s">
        <v>1</v>
      </c>
      <c r="AO19" s="20"/>
      <c r="AP19" s="20"/>
      <c r="AQ19" s="20"/>
      <c r="AR19" s="18"/>
      <c r="BG19" s="237"/>
      <c r="BS19" s="15" t="s">
        <v>7</v>
      </c>
    </row>
    <row r="20" spans="1:71" s="1" customFormat="1" ht="18.399999999999999" customHeight="1">
      <c r="B20" s="19"/>
      <c r="C20" s="20"/>
      <c r="D20" s="20"/>
      <c r="E20" s="25" t="s">
        <v>32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7" t="s">
        <v>26</v>
      </c>
      <c r="AL20" s="20"/>
      <c r="AM20" s="20"/>
      <c r="AN20" s="25" t="s">
        <v>1</v>
      </c>
      <c r="AO20" s="20"/>
      <c r="AP20" s="20"/>
      <c r="AQ20" s="20"/>
      <c r="AR20" s="18"/>
      <c r="BG20" s="237"/>
      <c r="BS20" s="15" t="s">
        <v>5</v>
      </c>
    </row>
    <row r="21" spans="1:71" s="1" customFormat="1" ht="6.95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G21" s="237"/>
    </row>
    <row r="22" spans="1:71" s="1" customFormat="1" ht="12" customHeight="1">
      <c r="B22" s="19"/>
      <c r="C22" s="20"/>
      <c r="D22" s="27" t="s">
        <v>33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G22" s="237"/>
    </row>
    <row r="23" spans="1:71" s="1" customFormat="1" ht="16.5" customHeight="1">
      <c r="B23" s="19"/>
      <c r="C23" s="20"/>
      <c r="D23" s="20"/>
      <c r="E23" s="244" t="s">
        <v>1</v>
      </c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4"/>
      <c r="AK23" s="244"/>
      <c r="AL23" s="244"/>
      <c r="AM23" s="244"/>
      <c r="AN23" s="244"/>
      <c r="AO23" s="20"/>
      <c r="AP23" s="20"/>
      <c r="AQ23" s="20"/>
      <c r="AR23" s="18"/>
      <c r="BG23" s="237"/>
    </row>
    <row r="24" spans="1:71" s="1" customFormat="1" ht="6.95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G24" s="237"/>
    </row>
    <row r="25" spans="1:71" s="1" customFormat="1" ht="6.95" customHeight="1">
      <c r="B25" s="19"/>
      <c r="C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20"/>
      <c r="AQ25" s="20"/>
      <c r="AR25" s="18"/>
      <c r="BG25" s="237"/>
    </row>
    <row r="26" spans="1:71" s="2" customFormat="1" ht="25.9" customHeight="1">
      <c r="A26" s="32"/>
      <c r="B26" s="33"/>
      <c r="C26" s="34"/>
      <c r="D26" s="35" t="s">
        <v>34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45">
        <f>ROUND(AG94,2)</f>
        <v>0</v>
      </c>
      <c r="AL26" s="246"/>
      <c r="AM26" s="246"/>
      <c r="AN26" s="246"/>
      <c r="AO26" s="246"/>
      <c r="AP26" s="34"/>
      <c r="AQ26" s="34"/>
      <c r="AR26" s="37"/>
      <c r="BG26" s="237"/>
    </row>
    <row r="27" spans="1:71" s="2" customFormat="1" ht="6.95" customHeight="1">
      <c r="A27" s="32"/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7"/>
      <c r="BG27" s="237"/>
    </row>
    <row r="28" spans="1:71" s="2" customFormat="1" ht="12.75">
      <c r="A28" s="32"/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247" t="s">
        <v>35</v>
      </c>
      <c r="M28" s="247"/>
      <c r="N28" s="247"/>
      <c r="O28" s="247"/>
      <c r="P28" s="247"/>
      <c r="Q28" s="34"/>
      <c r="R28" s="34"/>
      <c r="S28" s="34"/>
      <c r="T28" s="34"/>
      <c r="U28" s="34"/>
      <c r="V28" s="34"/>
      <c r="W28" s="247" t="s">
        <v>36</v>
      </c>
      <c r="X28" s="247"/>
      <c r="Y28" s="247"/>
      <c r="Z28" s="247"/>
      <c r="AA28" s="247"/>
      <c r="AB28" s="247"/>
      <c r="AC28" s="247"/>
      <c r="AD28" s="247"/>
      <c r="AE28" s="247"/>
      <c r="AF28" s="34"/>
      <c r="AG28" s="34"/>
      <c r="AH28" s="34"/>
      <c r="AI28" s="34"/>
      <c r="AJ28" s="34"/>
      <c r="AK28" s="247" t="s">
        <v>37</v>
      </c>
      <c r="AL28" s="247"/>
      <c r="AM28" s="247"/>
      <c r="AN28" s="247"/>
      <c r="AO28" s="247"/>
      <c r="AP28" s="34"/>
      <c r="AQ28" s="34"/>
      <c r="AR28" s="37"/>
      <c r="BG28" s="237"/>
    </row>
    <row r="29" spans="1:71" s="3" customFormat="1" ht="14.45" customHeight="1">
      <c r="B29" s="38"/>
      <c r="C29" s="39"/>
      <c r="D29" s="27" t="s">
        <v>38</v>
      </c>
      <c r="E29" s="39"/>
      <c r="F29" s="40" t="s">
        <v>39</v>
      </c>
      <c r="G29" s="39"/>
      <c r="H29" s="39"/>
      <c r="I29" s="39"/>
      <c r="J29" s="39"/>
      <c r="K29" s="39"/>
      <c r="L29" s="250">
        <v>0.2</v>
      </c>
      <c r="M29" s="249"/>
      <c r="N29" s="249"/>
      <c r="O29" s="249"/>
      <c r="P29" s="249"/>
      <c r="Q29" s="41"/>
      <c r="R29" s="41"/>
      <c r="S29" s="41"/>
      <c r="T29" s="41"/>
      <c r="U29" s="41"/>
      <c r="V29" s="41"/>
      <c r="W29" s="248">
        <f>ROUND(BB94, 2)</f>
        <v>0</v>
      </c>
      <c r="X29" s="249"/>
      <c r="Y29" s="249"/>
      <c r="Z29" s="249"/>
      <c r="AA29" s="249"/>
      <c r="AB29" s="249"/>
      <c r="AC29" s="249"/>
      <c r="AD29" s="249"/>
      <c r="AE29" s="249"/>
      <c r="AF29" s="41"/>
      <c r="AG29" s="41"/>
      <c r="AH29" s="41"/>
      <c r="AI29" s="41"/>
      <c r="AJ29" s="41"/>
      <c r="AK29" s="248">
        <f>ROUND(AX94, 2)</f>
        <v>0</v>
      </c>
      <c r="AL29" s="249"/>
      <c r="AM29" s="249"/>
      <c r="AN29" s="249"/>
      <c r="AO29" s="249"/>
      <c r="AP29" s="41"/>
      <c r="AQ29" s="41"/>
      <c r="AR29" s="42"/>
      <c r="AS29" s="43"/>
      <c r="AT29" s="43"/>
      <c r="AU29" s="43"/>
      <c r="AV29" s="43"/>
      <c r="AW29" s="43"/>
      <c r="AX29" s="43"/>
      <c r="AY29" s="43"/>
      <c r="AZ29" s="43"/>
      <c r="BG29" s="238"/>
    </row>
    <row r="30" spans="1:71" s="3" customFormat="1" ht="14.45" customHeight="1">
      <c r="B30" s="38"/>
      <c r="C30" s="39"/>
      <c r="D30" s="39"/>
      <c r="E30" s="39"/>
      <c r="F30" s="40" t="s">
        <v>40</v>
      </c>
      <c r="G30" s="39"/>
      <c r="H30" s="39"/>
      <c r="I30" s="39"/>
      <c r="J30" s="39"/>
      <c r="K30" s="39"/>
      <c r="L30" s="250">
        <v>0.2</v>
      </c>
      <c r="M30" s="249"/>
      <c r="N30" s="249"/>
      <c r="O30" s="249"/>
      <c r="P30" s="249"/>
      <c r="Q30" s="41"/>
      <c r="R30" s="41"/>
      <c r="S30" s="41"/>
      <c r="T30" s="41"/>
      <c r="U30" s="41"/>
      <c r="V30" s="41"/>
      <c r="W30" s="248">
        <f>ROUND(BC94, 2)</f>
        <v>0</v>
      </c>
      <c r="X30" s="249"/>
      <c r="Y30" s="249"/>
      <c r="Z30" s="249"/>
      <c r="AA30" s="249"/>
      <c r="AB30" s="249"/>
      <c r="AC30" s="249"/>
      <c r="AD30" s="249"/>
      <c r="AE30" s="249"/>
      <c r="AF30" s="41"/>
      <c r="AG30" s="41"/>
      <c r="AH30" s="41"/>
      <c r="AI30" s="41"/>
      <c r="AJ30" s="41"/>
      <c r="AK30" s="248">
        <f>ROUND(AY94, 2)</f>
        <v>0</v>
      </c>
      <c r="AL30" s="249"/>
      <c r="AM30" s="249"/>
      <c r="AN30" s="249"/>
      <c r="AO30" s="249"/>
      <c r="AP30" s="41"/>
      <c r="AQ30" s="41"/>
      <c r="AR30" s="42"/>
      <c r="AS30" s="43"/>
      <c r="AT30" s="43"/>
      <c r="AU30" s="43"/>
      <c r="AV30" s="43"/>
      <c r="AW30" s="43"/>
      <c r="AX30" s="43"/>
      <c r="AY30" s="43"/>
      <c r="AZ30" s="43"/>
      <c r="BG30" s="238"/>
    </row>
    <row r="31" spans="1:71" s="3" customFormat="1" ht="14.45" hidden="1" customHeight="1">
      <c r="B31" s="38"/>
      <c r="C31" s="39"/>
      <c r="D31" s="39"/>
      <c r="E31" s="39"/>
      <c r="F31" s="27" t="s">
        <v>41</v>
      </c>
      <c r="G31" s="39"/>
      <c r="H31" s="39"/>
      <c r="I31" s="39"/>
      <c r="J31" s="39"/>
      <c r="K31" s="39"/>
      <c r="L31" s="253">
        <v>0.2</v>
      </c>
      <c r="M31" s="252"/>
      <c r="N31" s="252"/>
      <c r="O31" s="252"/>
      <c r="P31" s="252"/>
      <c r="Q31" s="39"/>
      <c r="R31" s="39"/>
      <c r="S31" s="39"/>
      <c r="T31" s="39"/>
      <c r="U31" s="39"/>
      <c r="V31" s="39"/>
      <c r="W31" s="251">
        <f>ROUND(BD94, 2)</f>
        <v>0</v>
      </c>
      <c r="X31" s="252"/>
      <c r="Y31" s="252"/>
      <c r="Z31" s="252"/>
      <c r="AA31" s="252"/>
      <c r="AB31" s="252"/>
      <c r="AC31" s="252"/>
      <c r="AD31" s="252"/>
      <c r="AE31" s="252"/>
      <c r="AF31" s="39"/>
      <c r="AG31" s="39"/>
      <c r="AH31" s="39"/>
      <c r="AI31" s="39"/>
      <c r="AJ31" s="39"/>
      <c r="AK31" s="251">
        <v>0</v>
      </c>
      <c r="AL31" s="252"/>
      <c r="AM31" s="252"/>
      <c r="AN31" s="252"/>
      <c r="AO31" s="252"/>
      <c r="AP31" s="39"/>
      <c r="AQ31" s="39"/>
      <c r="AR31" s="44"/>
      <c r="BG31" s="238"/>
    </row>
    <row r="32" spans="1:71" s="3" customFormat="1" ht="14.45" hidden="1" customHeight="1">
      <c r="B32" s="38"/>
      <c r="C32" s="39"/>
      <c r="D32" s="39"/>
      <c r="E32" s="39"/>
      <c r="F32" s="27" t="s">
        <v>42</v>
      </c>
      <c r="G32" s="39"/>
      <c r="H32" s="39"/>
      <c r="I32" s="39"/>
      <c r="J32" s="39"/>
      <c r="K32" s="39"/>
      <c r="L32" s="253">
        <v>0.2</v>
      </c>
      <c r="M32" s="252"/>
      <c r="N32" s="252"/>
      <c r="O32" s="252"/>
      <c r="P32" s="252"/>
      <c r="Q32" s="39"/>
      <c r="R32" s="39"/>
      <c r="S32" s="39"/>
      <c r="T32" s="39"/>
      <c r="U32" s="39"/>
      <c r="V32" s="39"/>
      <c r="W32" s="251">
        <f>ROUND(BE94, 2)</f>
        <v>0</v>
      </c>
      <c r="X32" s="252"/>
      <c r="Y32" s="252"/>
      <c r="Z32" s="252"/>
      <c r="AA32" s="252"/>
      <c r="AB32" s="252"/>
      <c r="AC32" s="252"/>
      <c r="AD32" s="252"/>
      <c r="AE32" s="252"/>
      <c r="AF32" s="39"/>
      <c r="AG32" s="39"/>
      <c r="AH32" s="39"/>
      <c r="AI32" s="39"/>
      <c r="AJ32" s="39"/>
      <c r="AK32" s="251">
        <v>0</v>
      </c>
      <c r="AL32" s="252"/>
      <c r="AM32" s="252"/>
      <c r="AN32" s="252"/>
      <c r="AO32" s="252"/>
      <c r="AP32" s="39"/>
      <c r="AQ32" s="39"/>
      <c r="AR32" s="44"/>
      <c r="BG32" s="238"/>
    </row>
    <row r="33" spans="1:59" s="3" customFormat="1" ht="14.45" hidden="1" customHeight="1">
      <c r="B33" s="38"/>
      <c r="C33" s="39"/>
      <c r="D33" s="39"/>
      <c r="E33" s="39"/>
      <c r="F33" s="40" t="s">
        <v>43</v>
      </c>
      <c r="G33" s="39"/>
      <c r="H33" s="39"/>
      <c r="I33" s="39"/>
      <c r="J33" s="39"/>
      <c r="K33" s="39"/>
      <c r="L33" s="250">
        <v>0</v>
      </c>
      <c r="M33" s="249"/>
      <c r="N33" s="249"/>
      <c r="O33" s="249"/>
      <c r="P33" s="249"/>
      <c r="Q33" s="41"/>
      <c r="R33" s="41"/>
      <c r="S33" s="41"/>
      <c r="T33" s="41"/>
      <c r="U33" s="41"/>
      <c r="V33" s="41"/>
      <c r="W33" s="248">
        <f>ROUND(BF94, 2)</f>
        <v>0</v>
      </c>
      <c r="X33" s="249"/>
      <c r="Y33" s="249"/>
      <c r="Z33" s="249"/>
      <c r="AA33" s="249"/>
      <c r="AB33" s="249"/>
      <c r="AC33" s="249"/>
      <c r="AD33" s="249"/>
      <c r="AE33" s="249"/>
      <c r="AF33" s="41"/>
      <c r="AG33" s="41"/>
      <c r="AH33" s="41"/>
      <c r="AI33" s="41"/>
      <c r="AJ33" s="41"/>
      <c r="AK33" s="248">
        <v>0</v>
      </c>
      <c r="AL33" s="249"/>
      <c r="AM33" s="249"/>
      <c r="AN33" s="249"/>
      <c r="AO33" s="249"/>
      <c r="AP33" s="41"/>
      <c r="AQ33" s="41"/>
      <c r="AR33" s="42"/>
      <c r="AS33" s="43"/>
      <c r="AT33" s="43"/>
      <c r="AU33" s="43"/>
      <c r="AV33" s="43"/>
      <c r="AW33" s="43"/>
      <c r="AX33" s="43"/>
      <c r="AY33" s="43"/>
      <c r="AZ33" s="43"/>
      <c r="BG33" s="238"/>
    </row>
    <row r="34" spans="1:59" s="2" customFormat="1" ht="6.95" customHeight="1">
      <c r="A34" s="32"/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7"/>
      <c r="BG34" s="237"/>
    </row>
    <row r="35" spans="1:59" s="2" customFormat="1" ht="25.9" customHeight="1">
      <c r="A35" s="32"/>
      <c r="B35" s="33"/>
      <c r="C35" s="45"/>
      <c r="D35" s="46" t="s">
        <v>44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45</v>
      </c>
      <c r="U35" s="47"/>
      <c r="V35" s="47"/>
      <c r="W35" s="47"/>
      <c r="X35" s="254" t="s">
        <v>46</v>
      </c>
      <c r="Y35" s="255"/>
      <c r="Z35" s="255"/>
      <c r="AA35" s="255"/>
      <c r="AB35" s="255"/>
      <c r="AC35" s="47"/>
      <c r="AD35" s="47"/>
      <c r="AE35" s="47"/>
      <c r="AF35" s="47"/>
      <c r="AG35" s="47"/>
      <c r="AH35" s="47"/>
      <c r="AI35" s="47"/>
      <c r="AJ35" s="47"/>
      <c r="AK35" s="256">
        <f>SUM(AK26:AK33)</f>
        <v>0</v>
      </c>
      <c r="AL35" s="255"/>
      <c r="AM35" s="255"/>
      <c r="AN35" s="255"/>
      <c r="AO35" s="257"/>
      <c r="AP35" s="45"/>
      <c r="AQ35" s="45"/>
      <c r="AR35" s="37"/>
      <c r="BG35" s="32"/>
    </row>
    <row r="36" spans="1:59" s="2" customFormat="1" ht="6.95" customHeight="1">
      <c r="A36" s="32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7"/>
      <c r="BG36" s="32"/>
    </row>
    <row r="37" spans="1:59" s="2" customFormat="1" ht="14.45" customHeight="1">
      <c r="A37" s="32"/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7"/>
      <c r="BG37" s="32"/>
    </row>
    <row r="38" spans="1:59" s="1" customFormat="1" ht="14.45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pans="1:59" s="1" customFormat="1" ht="14.45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pans="1:59" s="1" customFormat="1" ht="14.45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pans="1:59" s="1" customFormat="1" ht="14.45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pans="1:59" s="1" customFormat="1" ht="14.45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pans="1:59" s="1" customFormat="1" ht="14.45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pans="1:59" s="1" customFormat="1" ht="14.45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pans="1:59" s="1" customFormat="1" ht="14.45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pans="1:59" s="1" customFormat="1" ht="14.45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pans="1:59" s="1" customFormat="1" ht="14.45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pans="1:59" s="1" customFormat="1" ht="14.45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pans="1:59" s="2" customFormat="1" ht="14.45" customHeight="1">
      <c r="B49" s="49"/>
      <c r="C49" s="50"/>
      <c r="D49" s="51" t="s">
        <v>47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1" t="s">
        <v>48</v>
      </c>
      <c r="AI49" s="52"/>
      <c r="AJ49" s="52"/>
      <c r="AK49" s="52"/>
      <c r="AL49" s="52"/>
      <c r="AM49" s="52"/>
      <c r="AN49" s="52"/>
      <c r="AO49" s="52"/>
      <c r="AP49" s="50"/>
      <c r="AQ49" s="50"/>
      <c r="AR49" s="53"/>
    </row>
    <row r="50" spans="1:59" ht="11.25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 spans="1:59" ht="11.25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 spans="1:59" ht="11.25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 spans="1:59" ht="11.25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 spans="1:59" ht="11.25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 spans="1:59" ht="11.2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 spans="1:59" ht="11.25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 spans="1:59" ht="11.25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 spans="1:59" ht="11.25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 spans="1:59" ht="11.25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pans="1:59" s="2" customFormat="1" ht="12.75">
      <c r="A60" s="32"/>
      <c r="B60" s="33"/>
      <c r="C60" s="34"/>
      <c r="D60" s="54" t="s">
        <v>49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54" t="s">
        <v>50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54" t="s">
        <v>49</v>
      </c>
      <c r="AI60" s="36"/>
      <c r="AJ60" s="36"/>
      <c r="AK60" s="36"/>
      <c r="AL60" s="36"/>
      <c r="AM60" s="54" t="s">
        <v>50</v>
      </c>
      <c r="AN60" s="36"/>
      <c r="AO60" s="36"/>
      <c r="AP60" s="34"/>
      <c r="AQ60" s="34"/>
      <c r="AR60" s="37"/>
      <c r="BG60" s="32"/>
    </row>
    <row r="61" spans="1:59" ht="11.25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 spans="1:59" ht="11.25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 spans="1:59" ht="11.25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pans="1:59" s="2" customFormat="1" ht="12.75">
      <c r="A64" s="32"/>
      <c r="B64" s="33"/>
      <c r="C64" s="34"/>
      <c r="D64" s="51" t="s">
        <v>51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1" t="s">
        <v>52</v>
      </c>
      <c r="AI64" s="55"/>
      <c r="AJ64" s="55"/>
      <c r="AK64" s="55"/>
      <c r="AL64" s="55"/>
      <c r="AM64" s="55"/>
      <c r="AN64" s="55"/>
      <c r="AO64" s="55"/>
      <c r="AP64" s="34"/>
      <c r="AQ64" s="34"/>
      <c r="AR64" s="37"/>
      <c r="BG64" s="32"/>
    </row>
    <row r="65" spans="1:59" ht="11.2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 spans="1:59" ht="11.25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 spans="1:59" ht="11.25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 spans="1:59" ht="11.25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 spans="1:59" ht="11.25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 spans="1:59" ht="11.25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 spans="1:59" ht="11.25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 spans="1:59" ht="11.25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 spans="1:59" ht="11.25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 spans="1:59" ht="11.25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pans="1:59" s="2" customFormat="1" ht="12.75">
      <c r="A75" s="32"/>
      <c r="B75" s="33"/>
      <c r="C75" s="34"/>
      <c r="D75" s="54" t="s">
        <v>49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54" t="s">
        <v>50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54" t="s">
        <v>49</v>
      </c>
      <c r="AI75" s="36"/>
      <c r="AJ75" s="36"/>
      <c r="AK75" s="36"/>
      <c r="AL75" s="36"/>
      <c r="AM75" s="54" t="s">
        <v>50</v>
      </c>
      <c r="AN75" s="36"/>
      <c r="AO75" s="36"/>
      <c r="AP75" s="34"/>
      <c r="AQ75" s="34"/>
      <c r="AR75" s="37"/>
      <c r="BG75" s="32"/>
    </row>
    <row r="76" spans="1:59" s="2" customFormat="1" ht="11.25">
      <c r="A76" s="32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7"/>
      <c r="BG76" s="32"/>
    </row>
    <row r="77" spans="1:59" s="2" customFormat="1" ht="6.95" customHeight="1">
      <c r="A77" s="32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37"/>
      <c r="BG77" s="32"/>
    </row>
    <row r="81" spans="1:91" s="2" customFormat="1" ht="6.95" customHeight="1">
      <c r="A81" s="32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37"/>
      <c r="BG81" s="32"/>
    </row>
    <row r="82" spans="1:91" s="2" customFormat="1" ht="24.95" customHeight="1">
      <c r="A82" s="32"/>
      <c r="B82" s="33"/>
      <c r="C82" s="21" t="s">
        <v>53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7"/>
      <c r="BG82" s="32"/>
    </row>
    <row r="83" spans="1:91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7"/>
      <c r="BG83" s="32"/>
    </row>
    <row r="84" spans="1:91" s="4" customFormat="1" ht="12" customHeight="1">
      <c r="B84" s="60"/>
      <c r="C84" s="27" t="s">
        <v>13</v>
      </c>
      <c r="D84" s="61"/>
      <c r="E84" s="61"/>
      <c r="F84" s="61"/>
      <c r="G84" s="61"/>
      <c r="H84" s="61"/>
      <c r="I84" s="61"/>
      <c r="J84" s="61"/>
      <c r="K84" s="61"/>
      <c r="L84" s="61" t="str">
        <f>K5</f>
        <v>02-3</v>
      </c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2"/>
    </row>
    <row r="85" spans="1:91" s="5" customFormat="1" ht="36.950000000000003" customHeight="1">
      <c r="B85" s="63"/>
      <c r="C85" s="64" t="s">
        <v>16</v>
      </c>
      <c r="D85" s="65"/>
      <c r="E85" s="65"/>
      <c r="F85" s="65"/>
      <c r="G85" s="65"/>
      <c r="H85" s="65"/>
      <c r="I85" s="65"/>
      <c r="J85" s="65"/>
      <c r="K85" s="65"/>
      <c r="L85" s="258" t="str">
        <f>K6</f>
        <v>Detské ihrisko Považská ulica 2022-sadovnícke úpravy</v>
      </c>
      <c r="M85" s="259"/>
      <c r="N85" s="259"/>
      <c r="O85" s="259"/>
      <c r="P85" s="259"/>
      <c r="Q85" s="259"/>
      <c r="R85" s="259"/>
      <c r="S85" s="259"/>
      <c r="T85" s="259"/>
      <c r="U85" s="259"/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  <c r="AF85" s="259"/>
      <c r="AG85" s="259"/>
      <c r="AH85" s="259"/>
      <c r="AI85" s="259"/>
      <c r="AJ85" s="259"/>
      <c r="AK85" s="259"/>
      <c r="AL85" s="259"/>
      <c r="AM85" s="259"/>
      <c r="AN85" s="259"/>
      <c r="AO85" s="259"/>
      <c r="AP85" s="65"/>
      <c r="AQ85" s="65"/>
      <c r="AR85" s="66"/>
    </row>
    <row r="86" spans="1:91" s="2" customFormat="1" ht="6.95" customHeight="1">
      <c r="A86" s="32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7"/>
      <c r="BG86" s="32"/>
    </row>
    <row r="87" spans="1:91" s="2" customFormat="1" ht="12" customHeight="1">
      <c r="A87" s="32"/>
      <c r="B87" s="33"/>
      <c r="C87" s="27" t="s">
        <v>20</v>
      </c>
      <c r="D87" s="34"/>
      <c r="E87" s="34"/>
      <c r="F87" s="34"/>
      <c r="G87" s="34"/>
      <c r="H87" s="34"/>
      <c r="I87" s="34"/>
      <c r="J87" s="34"/>
      <c r="K87" s="34"/>
      <c r="L87" s="67" t="str">
        <f>IF(K8="","",K8)</f>
        <v>Považská ulica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7" t="s">
        <v>22</v>
      </c>
      <c r="AJ87" s="34"/>
      <c r="AK87" s="34"/>
      <c r="AL87" s="34"/>
      <c r="AM87" s="260" t="str">
        <f>IF(AN8= "","",AN8)</f>
        <v/>
      </c>
      <c r="AN87" s="260"/>
      <c r="AO87" s="34"/>
      <c r="AP87" s="34"/>
      <c r="AQ87" s="34"/>
      <c r="AR87" s="37"/>
      <c r="BG87" s="32"/>
    </row>
    <row r="88" spans="1:91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7"/>
      <c r="BG88" s="32"/>
    </row>
    <row r="89" spans="1:91" s="2" customFormat="1" ht="15.2" customHeight="1">
      <c r="A89" s="32"/>
      <c r="B89" s="33"/>
      <c r="C89" s="27" t="s">
        <v>23</v>
      </c>
      <c r="D89" s="34"/>
      <c r="E89" s="34"/>
      <c r="F89" s="34"/>
      <c r="G89" s="34"/>
      <c r="H89" s="34"/>
      <c r="I89" s="34"/>
      <c r="J89" s="34"/>
      <c r="K89" s="34"/>
      <c r="L89" s="61" t="str">
        <f>IF(E11= "","",E11)</f>
        <v>Mesto Trenčín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7" t="s">
        <v>29</v>
      </c>
      <c r="AJ89" s="34"/>
      <c r="AK89" s="34"/>
      <c r="AL89" s="34"/>
      <c r="AM89" s="261" t="str">
        <f>IF(E17="","",E17)</f>
        <v xml:space="preserve"> </v>
      </c>
      <c r="AN89" s="262"/>
      <c r="AO89" s="262"/>
      <c r="AP89" s="262"/>
      <c r="AQ89" s="34"/>
      <c r="AR89" s="37"/>
      <c r="AS89" s="263" t="s">
        <v>54</v>
      </c>
      <c r="AT89" s="264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70"/>
      <c r="BG89" s="32"/>
    </row>
    <row r="90" spans="1:91" s="2" customFormat="1" ht="15.2" customHeight="1">
      <c r="A90" s="32"/>
      <c r="B90" s="33"/>
      <c r="C90" s="27" t="s">
        <v>27</v>
      </c>
      <c r="D90" s="34"/>
      <c r="E90" s="34"/>
      <c r="F90" s="34"/>
      <c r="G90" s="34"/>
      <c r="H90" s="34"/>
      <c r="I90" s="34"/>
      <c r="J90" s="34"/>
      <c r="K90" s="34"/>
      <c r="L90" s="61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7" t="s">
        <v>31</v>
      </c>
      <c r="AJ90" s="34"/>
      <c r="AK90" s="34"/>
      <c r="AL90" s="34"/>
      <c r="AM90" s="261" t="str">
        <f>IF(E20="","",E20)</f>
        <v>Ing.arch. Michal Vojtek</v>
      </c>
      <c r="AN90" s="262"/>
      <c r="AO90" s="262"/>
      <c r="AP90" s="262"/>
      <c r="AQ90" s="34"/>
      <c r="AR90" s="37"/>
      <c r="AS90" s="265"/>
      <c r="AT90" s="266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2"/>
      <c r="BG90" s="32"/>
    </row>
    <row r="91" spans="1:91" s="2" customFormat="1" ht="10.9" customHeight="1">
      <c r="A91" s="32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7"/>
      <c r="AS91" s="267"/>
      <c r="AT91" s="268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4"/>
      <c r="BG91" s="32"/>
    </row>
    <row r="92" spans="1:91" s="2" customFormat="1" ht="29.25" customHeight="1">
      <c r="A92" s="32"/>
      <c r="B92" s="33"/>
      <c r="C92" s="269" t="s">
        <v>55</v>
      </c>
      <c r="D92" s="270"/>
      <c r="E92" s="270"/>
      <c r="F92" s="270"/>
      <c r="G92" s="270"/>
      <c r="H92" s="75"/>
      <c r="I92" s="271" t="s">
        <v>56</v>
      </c>
      <c r="J92" s="270"/>
      <c r="K92" s="270"/>
      <c r="L92" s="270"/>
      <c r="M92" s="270"/>
      <c r="N92" s="270"/>
      <c r="O92" s="270"/>
      <c r="P92" s="270"/>
      <c r="Q92" s="270"/>
      <c r="R92" s="270"/>
      <c r="S92" s="270"/>
      <c r="T92" s="270"/>
      <c r="U92" s="270"/>
      <c r="V92" s="270"/>
      <c r="W92" s="270"/>
      <c r="X92" s="270"/>
      <c r="Y92" s="270"/>
      <c r="Z92" s="270"/>
      <c r="AA92" s="270"/>
      <c r="AB92" s="270"/>
      <c r="AC92" s="270"/>
      <c r="AD92" s="270"/>
      <c r="AE92" s="270"/>
      <c r="AF92" s="270"/>
      <c r="AG92" s="272" t="s">
        <v>57</v>
      </c>
      <c r="AH92" s="270"/>
      <c r="AI92" s="270"/>
      <c r="AJ92" s="270"/>
      <c r="AK92" s="270"/>
      <c r="AL92" s="270"/>
      <c r="AM92" s="270"/>
      <c r="AN92" s="271" t="s">
        <v>58</v>
      </c>
      <c r="AO92" s="270"/>
      <c r="AP92" s="273"/>
      <c r="AQ92" s="76" t="s">
        <v>59</v>
      </c>
      <c r="AR92" s="37"/>
      <c r="AS92" s="77" t="s">
        <v>60</v>
      </c>
      <c r="AT92" s="78" t="s">
        <v>61</v>
      </c>
      <c r="AU92" s="78" t="s">
        <v>62</v>
      </c>
      <c r="AV92" s="78" t="s">
        <v>63</v>
      </c>
      <c r="AW92" s="78" t="s">
        <v>64</v>
      </c>
      <c r="AX92" s="78" t="s">
        <v>65</v>
      </c>
      <c r="AY92" s="78" t="s">
        <v>66</v>
      </c>
      <c r="AZ92" s="78" t="s">
        <v>67</v>
      </c>
      <c r="BA92" s="78" t="s">
        <v>68</v>
      </c>
      <c r="BB92" s="78" t="s">
        <v>69</v>
      </c>
      <c r="BC92" s="78" t="s">
        <v>70</v>
      </c>
      <c r="BD92" s="78" t="s">
        <v>71</v>
      </c>
      <c r="BE92" s="78" t="s">
        <v>72</v>
      </c>
      <c r="BF92" s="79" t="s">
        <v>73</v>
      </c>
      <c r="BG92" s="32"/>
    </row>
    <row r="93" spans="1:91" s="2" customFormat="1" ht="10.9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7"/>
      <c r="AS93" s="80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1"/>
      <c r="BE93" s="81"/>
      <c r="BF93" s="82"/>
      <c r="BG93" s="32"/>
    </row>
    <row r="94" spans="1:91" s="6" customFormat="1" ht="32.450000000000003" customHeight="1">
      <c r="B94" s="83"/>
      <c r="C94" s="84" t="s">
        <v>74</v>
      </c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277">
        <f>ROUND(AG95,2)</f>
        <v>0</v>
      </c>
      <c r="AH94" s="277"/>
      <c r="AI94" s="277"/>
      <c r="AJ94" s="277"/>
      <c r="AK94" s="277"/>
      <c r="AL94" s="277"/>
      <c r="AM94" s="277"/>
      <c r="AN94" s="278">
        <f>SUM(AG94,AV94)</f>
        <v>0</v>
      </c>
      <c r="AO94" s="278"/>
      <c r="AP94" s="278"/>
      <c r="AQ94" s="87" t="s">
        <v>1</v>
      </c>
      <c r="AR94" s="88"/>
      <c r="AS94" s="89">
        <f>ROUND(AS95,2)</f>
        <v>0</v>
      </c>
      <c r="AT94" s="90">
        <f>ROUND(AT95,2)</f>
        <v>0</v>
      </c>
      <c r="AU94" s="91">
        <f>ROUND(AU95,2)</f>
        <v>0</v>
      </c>
      <c r="AV94" s="91">
        <f>ROUND(SUM(AX94:AY94),2)</f>
        <v>0</v>
      </c>
      <c r="AW94" s="92">
        <f>ROUND(AW95,5)</f>
        <v>0</v>
      </c>
      <c r="AX94" s="91">
        <f>ROUND(BB94*L29,2)</f>
        <v>0</v>
      </c>
      <c r="AY94" s="91">
        <f>ROUND(BC94*L30,2)</f>
        <v>0</v>
      </c>
      <c r="AZ94" s="91">
        <f>ROUND(BD94*L29,2)</f>
        <v>0</v>
      </c>
      <c r="BA94" s="91">
        <f>ROUND(BE94*L30,2)</f>
        <v>0</v>
      </c>
      <c r="BB94" s="91">
        <f>ROUND(BB95,2)</f>
        <v>0</v>
      </c>
      <c r="BC94" s="91">
        <f>ROUND(BC95,2)</f>
        <v>0</v>
      </c>
      <c r="BD94" s="91">
        <f>ROUND(BD95,2)</f>
        <v>0</v>
      </c>
      <c r="BE94" s="91">
        <f>ROUND(BE95,2)</f>
        <v>0</v>
      </c>
      <c r="BF94" s="93">
        <f>ROUND(BF95,2)</f>
        <v>0</v>
      </c>
      <c r="BS94" s="94" t="s">
        <v>75</v>
      </c>
      <c r="BT94" s="94" t="s">
        <v>76</v>
      </c>
      <c r="BU94" s="95" t="s">
        <v>77</v>
      </c>
      <c r="BV94" s="94" t="s">
        <v>78</v>
      </c>
      <c r="BW94" s="94" t="s">
        <v>6</v>
      </c>
      <c r="BX94" s="94" t="s">
        <v>79</v>
      </c>
      <c r="CL94" s="94" t="s">
        <v>1</v>
      </c>
    </row>
    <row r="95" spans="1:91" s="7" customFormat="1" ht="16.5" customHeight="1">
      <c r="A95" s="96" t="s">
        <v>80</v>
      </c>
      <c r="B95" s="97"/>
      <c r="C95" s="98"/>
      <c r="D95" s="276" t="s">
        <v>81</v>
      </c>
      <c r="E95" s="276"/>
      <c r="F95" s="276"/>
      <c r="G95" s="276"/>
      <c r="H95" s="276"/>
      <c r="I95" s="99"/>
      <c r="J95" s="276" t="s">
        <v>82</v>
      </c>
      <c r="K95" s="276"/>
      <c r="L95" s="276"/>
      <c r="M95" s="276"/>
      <c r="N95" s="276"/>
      <c r="O95" s="276"/>
      <c r="P95" s="276"/>
      <c r="Q95" s="276"/>
      <c r="R95" s="276"/>
      <c r="S95" s="276"/>
      <c r="T95" s="276"/>
      <c r="U95" s="276"/>
      <c r="V95" s="276"/>
      <c r="W95" s="276"/>
      <c r="X95" s="276"/>
      <c r="Y95" s="276"/>
      <c r="Z95" s="276"/>
      <c r="AA95" s="276"/>
      <c r="AB95" s="276"/>
      <c r="AC95" s="276"/>
      <c r="AD95" s="276"/>
      <c r="AE95" s="276"/>
      <c r="AF95" s="276"/>
      <c r="AG95" s="274">
        <f>'02.04 - Výsadba'!K32</f>
        <v>0</v>
      </c>
      <c r="AH95" s="275"/>
      <c r="AI95" s="275"/>
      <c r="AJ95" s="275"/>
      <c r="AK95" s="275"/>
      <c r="AL95" s="275"/>
      <c r="AM95" s="275"/>
      <c r="AN95" s="274">
        <f>SUM(AG95,AV95)</f>
        <v>0</v>
      </c>
      <c r="AO95" s="275"/>
      <c r="AP95" s="275"/>
      <c r="AQ95" s="100" t="s">
        <v>83</v>
      </c>
      <c r="AR95" s="101"/>
      <c r="AS95" s="102">
        <f>'02.04 - Výsadba'!K30</f>
        <v>0</v>
      </c>
      <c r="AT95" s="103">
        <f>'02.04 - Výsadba'!K31</f>
        <v>0</v>
      </c>
      <c r="AU95" s="103">
        <v>0</v>
      </c>
      <c r="AV95" s="103">
        <f>ROUND(SUM(AX95:AY95),2)</f>
        <v>0</v>
      </c>
      <c r="AW95" s="104">
        <f>'02.04 - Výsadba'!T120</f>
        <v>0</v>
      </c>
      <c r="AX95" s="103">
        <f>'02.04 - Výsadba'!K35</f>
        <v>0</v>
      </c>
      <c r="AY95" s="103">
        <f>'02.04 - Výsadba'!K36</f>
        <v>0</v>
      </c>
      <c r="AZ95" s="103">
        <f>'02.04 - Výsadba'!K37</f>
        <v>0</v>
      </c>
      <c r="BA95" s="103">
        <f>'02.04 - Výsadba'!K38</f>
        <v>0</v>
      </c>
      <c r="BB95" s="103">
        <f>'02.04 - Výsadba'!F35</f>
        <v>0</v>
      </c>
      <c r="BC95" s="103">
        <f>'02.04 - Výsadba'!F36</f>
        <v>0</v>
      </c>
      <c r="BD95" s="103">
        <f>'02.04 - Výsadba'!F37</f>
        <v>0</v>
      </c>
      <c r="BE95" s="103">
        <f>'02.04 - Výsadba'!F38</f>
        <v>0</v>
      </c>
      <c r="BF95" s="105">
        <f>'02.04 - Výsadba'!F39</f>
        <v>0</v>
      </c>
      <c r="BT95" s="106" t="s">
        <v>84</v>
      </c>
      <c r="BV95" s="106" t="s">
        <v>78</v>
      </c>
      <c r="BW95" s="106" t="s">
        <v>85</v>
      </c>
      <c r="BX95" s="106" t="s">
        <v>6</v>
      </c>
      <c r="CL95" s="106" t="s">
        <v>1</v>
      </c>
      <c r="CM95" s="106" t="s">
        <v>76</v>
      </c>
    </row>
    <row r="96" spans="1:91" s="2" customFormat="1" ht="30" customHeight="1">
      <c r="A96" s="32"/>
      <c r="B96" s="33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7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</row>
    <row r="97" spans="1:59" s="2" customFormat="1" ht="6.95" customHeight="1">
      <c r="A97" s="32"/>
      <c r="B97" s="56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37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</row>
  </sheetData>
  <sheetProtection algorithmName="SHA-512" hashValue="et8A0EHfnzIMuwga2WEOIKRRveUHzAMwmcO0DQ3ARohGS8GcG01iRRDelHdglROx3e6Uv+9fYyp0oOpWhrqdtA==" saltValue="1s+oWik9j2+avCNpEwW2sVtkomI5EmbAOC+PHPN8fBD7r2K7rZOq+H3LgTYnO7/xgDIKfyWLflTsdcGw5oVV2A==" spinCount="100000" sheet="1" objects="1" scenarios="1" formatColumns="0" formatRows="0"/>
  <mergeCells count="42">
    <mergeCell ref="AR2:BG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G5:BG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2.04 - Výsadba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57"/>
  <sheetViews>
    <sheetView showGridLines="0" tabSelected="1" topLeftCell="A166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T2" s="15" t="s">
        <v>85</v>
      </c>
    </row>
    <row r="3" spans="1:46" s="1" customFormat="1" ht="6.95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8"/>
      <c r="AT3" s="15" t="s">
        <v>76</v>
      </c>
    </row>
    <row r="4" spans="1:46" s="1" customFormat="1" ht="24.95" customHeight="1">
      <c r="B4" s="18"/>
      <c r="D4" s="109" t="s">
        <v>86</v>
      </c>
      <c r="M4" s="18"/>
      <c r="N4" s="110" t="s">
        <v>10</v>
      </c>
      <c r="AT4" s="15" t="s">
        <v>4</v>
      </c>
    </row>
    <row r="5" spans="1:46" s="1" customFormat="1" ht="6.95" customHeight="1">
      <c r="B5" s="18"/>
      <c r="M5" s="18"/>
    </row>
    <row r="6" spans="1:46" s="1" customFormat="1" ht="12" customHeight="1">
      <c r="B6" s="18"/>
      <c r="D6" s="111" t="s">
        <v>16</v>
      </c>
      <c r="M6" s="18"/>
    </row>
    <row r="7" spans="1:46" s="1" customFormat="1" ht="16.5" customHeight="1">
      <c r="B7" s="18"/>
      <c r="E7" s="280" t="str">
        <f>'Rekapitulácia stavby'!K6</f>
        <v>Detské ihrisko Považská ulica 2022-sadovnícke úpravy</v>
      </c>
      <c r="F7" s="281"/>
      <c r="G7" s="281"/>
      <c r="H7" s="281"/>
      <c r="M7" s="18"/>
    </row>
    <row r="8" spans="1:46" s="2" customFormat="1" ht="12" customHeight="1">
      <c r="A8" s="32"/>
      <c r="B8" s="37"/>
      <c r="C8" s="32"/>
      <c r="D8" s="111" t="s">
        <v>87</v>
      </c>
      <c r="E8" s="32"/>
      <c r="F8" s="32"/>
      <c r="G8" s="32"/>
      <c r="H8" s="32"/>
      <c r="I8" s="32"/>
      <c r="J8" s="32"/>
      <c r="K8" s="32"/>
      <c r="L8" s="32"/>
      <c r="M8" s="53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7"/>
      <c r="C9" s="32"/>
      <c r="D9" s="32"/>
      <c r="E9" s="282" t="s">
        <v>88</v>
      </c>
      <c r="F9" s="283"/>
      <c r="G9" s="283"/>
      <c r="H9" s="283"/>
      <c r="I9" s="32"/>
      <c r="J9" s="32"/>
      <c r="K9" s="32"/>
      <c r="L9" s="32"/>
      <c r="M9" s="53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53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11" t="s">
        <v>18</v>
      </c>
      <c r="E11" s="32"/>
      <c r="F11" s="112" t="s">
        <v>1</v>
      </c>
      <c r="G11" s="32"/>
      <c r="H11" s="32"/>
      <c r="I11" s="111" t="s">
        <v>19</v>
      </c>
      <c r="J11" s="112" t="s">
        <v>1</v>
      </c>
      <c r="K11" s="32"/>
      <c r="L11" s="32"/>
      <c r="M11" s="53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11" t="s">
        <v>20</v>
      </c>
      <c r="E12" s="32"/>
      <c r="F12" s="112" t="s">
        <v>21</v>
      </c>
      <c r="G12" s="32"/>
      <c r="H12" s="32"/>
      <c r="I12" s="111" t="s">
        <v>22</v>
      </c>
      <c r="J12" s="113">
        <f>'Rekapitulácia stavby'!AN8</f>
        <v>0</v>
      </c>
      <c r="K12" s="32"/>
      <c r="L12" s="32"/>
      <c r="M12" s="53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53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11" t="s">
        <v>23</v>
      </c>
      <c r="E14" s="32"/>
      <c r="F14" s="32"/>
      <c r="G14" s="32"/>
      <c r="H14" s="32"/>
      <c r="I14" s="111" t="s">
        <v>24</v>
      </c>
      <c r="J14" s="112" t="str">
        <f>IF('Rekapitulácia stavby'!AN10="","",'Rekapitulácia stavby'!AN10)</f>
        <v/>
      </c>
      <c r="K14" s="32"/>
      <c r="L14" s="32"/>
      <c r="M14" s="53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12" t="str">
        <f>IF('Rekapitulácia stavby'!E11="","",'Rekapitulácia stavby'!E11)</f>
        <v>Mesto Trenčín</v>
      </c>
      <c r="F15" s="32"/>
      <c r="G15" s="32"/>
      <c r="H15" s="32"/>
      <c r="I15" s="111" t="s">
        <v>26</v>
      </c>
      <c r="J15" s="112" t="str">
        <f>IF('Rekapitulácia stavby'!AN11="","",'Rekapitulácia stavby'!AN11)</f>
        <v/>
      </c>
      <c r="K15" s="32"/>
      <c r="L15" s="32"/>
      <c r="M15" s="53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53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11" t="s">
        <v>27</v>
      </c>
      <c r="E17" s="32"/>
      <c r="F17" s="32"/>
      <c r="G17" s="32"/>
      <c r="H17" s="32"/>
      <c r="I17" s="111" t="s">
        <v>24</v>
      </c>
      <c r="J17" s="28" t="str">
        <f>'Rekapitulácia stavby'!AN13</f>
        <v>Vyplň údaj</v>
      </c>
      <c r="K17" s="32"/>
      <c r="L17" s="32"/>
      <c r="M17" s="53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84" t="str">
        <f>'Rekapitulácia stavby'!E14</f>
        <v>Vyplň údaj</v>
      </c>
      <c r="F18" s="285"/>
      <c r="G18" s="285"/>
      <c r="H18" s="285"/>
      <c r="I18" s="111" t="s">
        <v>26</v>
      </c>
      <c r="J18" s="28" t="str">
        <f>'Rekapitulácia stavby'!AN14</f>
        <v>Vyplň údaj</v>
      </c>
      <c r="K18" s="32"/>
      <c r="L18" s="32"/>
      <c r="M18" s="53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53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11" t="s">
        <v>29</v>
      </c>
      <c r="E20" s="32"/>
      <c r="F20" s="32"/>
      <c r="G20" s="32"/>
      <c r="H20" s="32"/>
      <c r="I20" s="111" t="s">
        <v>24</v>
      </c>
      <c r="J20" s="112" t="str">
        <f>IF('Rekapitulácia stavby'!AN16="","",'Rekapitulácia stavby'!AN16)</f>
        <v/>
      </c>
      <c r="K20" s="32"/>
      <c r="L20" s="32"/>
      <c r="M20" s="53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12" t="str">
        <f>IF('Rekapitulácia stavby'!E17="","",'Rekapitulácia stavby'!E17)</f>
        <v xml:space="preserve"> </v>
      </c>
      <c r="F21" s="32"/>
      <c r="G21" s="32"/>
      <c r="H21" s="32"/>
      <c r="I21" s="111" t="s">
        <v>26</v>
      </c>
      <c r="J21" s="112" t="str">
        <f>IF('Rekapitulácia stavby'!AN17="","",'Rekapitulácia stavby'!AN17)</f>
        <v/>
      </c>
      <c r="K21" s="32"/>
      <c r="L21" s="32"/>
      <c r="M21" s="53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53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11" t="s">
        <v>31</v>
      </c>
      <c r="E23" s="32"/>
      <c r="F23" s="32"/>
      <c r="G23" s="32"/>
      <c r="H23" s="32"/>
      <c r="I23" s="111" t="s">
        <v>24</v>
      </c>
      <c r="J23" s="112" t="str">
        <f>IF('Rekapitulácia stavby'!AN19="","",'Rekapitulácia stavby'!AN19)</f>
        <v/>
      </c>
      <c r="K23" s="32"/>
      <c r="L23" s="32"/>
      <c r="M23" s="53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12" t="str">
        <f>IF('Rekapitulácia stavby'!E20="","",'Rekapitulácia stavby'!E20)</f>
        <v>Ing.arch. Michal Vojtek</v>
      </c>
      <c r="F24" s="32"/>
      <c r="G24" s="32"/>
      <c r="H24" s="32"/>
      <c r="I24" s="111" t="s">
        <v>26</v>
      </c>
      <c r="J24" s="112" t="str">
        <f>IF('Rekapitulácia stavby'!AN20="","",'Rekapitulácia stavby'!AN20)</f>
        <v/>
      </c>
      <c r="K24" s="32"/>
      <c r="L24" s="32"/>
      <c r="M24" s="53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53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11" t="s">
        <v>33</v>
      </c>
      <c r="E26" s="32"/>
      <c r="F26" s="32"/>
      <c r="G26" s="32"/>
      <c r="H26" s="32"/>
      <c r="I26" s="32"/>
      <c r="J26" s="32"/>
      <c r="K26" s="32"/>
      <c r="L26" s="32"/>
      <c r="M26" s="53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14"/>
      <c r="B27" s="115"/>
      <c r="C27" s="114"/>
      <c r="D27" s="114"/>
      <c r="E27" s="286" t="s">
        <v>1</v>
      </c>
      <c r="F27" s="286"/>
      <c r="G27" s="286"/>
      <c r="H27" s="286"/>
      <c r="I27" s="114"/>
      <c r="J27" s="114"/>
      <c r="K27" s="114"/>
      <c r="L27" s="114"/>
      <c r="M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5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53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17"/>
      <c r="E29" s="117"/>
      <c r="F29" s="117"/>
      <c r="G29" s="117"/>
      <c r="H29" s="117"/>
      <c r="I29" s="117"/>
      <c r="J29" s="117"/>
      <c r="K29" s="117"/>
      <c r="L29" s="117"/>
      <c r="M29" s="53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2.75">
      <c r="A30" s="32"/>
      <c r="B30" s="37"/>
      <c r="C30" s="32"/>
      <c r="D30" s="32"/>
      <c r="E30" s="111" t="s">
        <v>89</v>
      </c>
      <c r="F30" s="32"/>
      <c r="G30" s="32"/>
      <c r="H30" s="32"/>
      <c r="I30" s="32"/>
      <c r="J30" s="32"/>
      <c r="K30" s="118">
        <f>I96</f>
        <v>0</v>
      </c>
      <c r="L30" s="32"/>
      <c r="M30" s="53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12.75">
      <c r="A31" s="32"/>
      <c r="B31" s="37"/>
      <c r="C31" s="32"/>
      <c r="D31" s="32"/>
      <c r="E31" s="111" t="s">
        <v>90</v>
      </c>
      <c r="F31" s="32"/>
      <c r="G31" s="32"/>
      <c r="H31" s="32"/>
      <c r="I31" s="32"/>
      <c r="J31" s="32"/>
      <c r="K31" s="118">
        <f>J96</f>
        <v>0</v>
      </c>
      <c r="L31" s="32"/>
      <c r="M31" s="53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7"/>
      <c r="C32" s="32"/>
      <c r="D32" s="119" t="s">
        <v>34</v>
      </c>
      <c r="E32" s="32"/>
      <c r="F32" s="32"/>
      <c r="G32" s="32"/>
      <c r="H32" s="32"/>
      <c r="I32" s="32"/>
      <c r="J32" s="32"/>
      <c r="K32" s="120">
        <f>ROUND(K120, 2)</f>
        <v>0</v>
      </c>
      <c r="L32" s="32"/>
      <c r="M32" s="53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7"/>
      <c r="C33" s="32"/>
      <c r="D33" s="117"/>
      <c r="E33" s="117"/>
      <c r="F33" s="117"/>
      <c r="G33" s="117"/>
      <c r="H33" s="117"/>
      <c r="I33" s="117"/>
      <c r="J33" s="117"/>
      <c r="K33" s="117"/>
      <c r="L33" s="117"/>
      <c r="M33" s="53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7"/>
      <c r="C34" s="32"/>
      <c r="D34" s="32"/>
      <c r="E34" s="32"/>
      <c r="F34" s="121" t="s">
        <v>36</v>
      </c>
      <c r="G34" s="32"/>
      <c r="H34" s="32"/>
      <c r="I34" s="121" t="s">
        <v>35</v>
      </c>
      <c r="J34" s="32"/>
      <c r="K34" s="121" t="s">
        <v>37</v>
      </c>
      <c r="L34" s="32"/>
      <c r="M34" s="53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7"/>
      <c r="C35" s="32"/>
      <c r="D35" s="122" t="s">
        <v>38</v>
      </c>
      <c r="E35" s="123" t="s">
        <v>39</v>
      </c>
      <c r="F35" s="124">
        <f>ROUND((SUM(BE120:BE156)),  2)</f>
        <v>0</v>
      </c>
      <c r="G35" s="125"/>
      <c r="H35" s="125"/>
      <c r="I35" s="126">
        <v>0.2</v>
      </c>
      <c r="J35" s="125"/>
      <c r="K35" s="124">
        <f>ROUND(((SUM(BE120:BE156))*I35),  2)</f>
        <v>0</v>
      </c>
      <c r="L35" s="32"/>
      <c r="M35" s="53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7"/>
      <c r="C36" s="32"/>
      <c r="D36" s="32"/>
      <c r="E36" s="123" t="s">
        <v>40</v>
      </c>
      <c r="F36" s="124">
        <f>ROUND((SUM(BF120:BF156)),  2)</f>
        <v>0</v>
      </c>
      <c r="G36" s="125"/>
      <c r="H36" s="125"/>
      <c r="I36" s="126">
        <v>0.2</v>
      </c>
      <c r="J36" s="125"/>
      <c r="K36" s="124">
        <f>ROUND(((SUM(BF120:BF156))*I36),  2)</f>
        <v>0</v>
      </c>
      <c r="L36" s="32"/>
      <c r="M36" s="53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7"/>
      <c r="C37" s="32"/>
      <c r="D37" s="32"/>
      <c r="E37" s="111" t="s">
        <v>41</v>
      </c>
      <c r="F37" s="118">
        <f>ROUND((SUM(BG120:BG156)),  2)</f>
        <v>0</v>
      </c>
      <c r="G37" s="32"/>
      <c r="H37" s="32"/>
      <c r="I37" s="127">
        <v>0.2</v>
      </c>
      <c r="J37" s="32"/>
      <c r="K37" s="118">
        <f>0</f>
        <v>0</v>
      </c>
      <c r="L37" s="32"/>
      <c r="M37" s="53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7"/>
      <c r="C38" s="32"/>
      <c r="D38" s="32"/>
      <c r="E38" s="111" t="s">
        <v>42</v>
      </c>
      <c r="F38" s="118">
        <f>ROUND((SUM(BH120:BH156)),  2)</f>
        <v>0</v>
      </c>
      <c r="G38" s="32"/>
      <c r="H38" s="32"/>
      <c r="I38" s="127">
        <v>0.2</v>
      </c>
      <c r="J38" s="32"/>
      <c r="K38" s="118">
        <f>0</f>
        <v>0</v>
      </c>
      <c r="L38" s="32"/>
      <c r="M38" s="53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7"/>
      <c r="C39" s="32"/>
      <c r="D39" s="32"/>
      <c r="E39" s="123" t="s">
        <v>43</v>
      </c>
      <c r="F39" s="124">
        <f>ROUND((SUM(BI120:BI156)),  2)</f>
        <v>0</v>
      </c>
      <c r="G39" s="125"/>
      <c r="H39" s="125"/>
      <c r="I39" s="126">
        <v>0</v>
      </c>
      <c r="J39" s="125"/>
      <c r="K39" s="124">
        <f>0</f>
        <v>0</v>
      </c>
      <c r="L39" s="32"/>
      <c r="M39" s="53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53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7"/>
      <c r="C41" s="128"/>
      <c r="D41" s="129" t="s">
        <v>44</v>
      </c>
      <c r="E41" s="130"/>
      <c r="F41" s="130"/>
      <c r="G41" s="131" t="s">
        <v>45</v>
      </c>
      <c r="H41" s="132" t="s">
        <v>46</v>
      </c>
      <c r="I41" s="130"/>
      <c r="J41" s="130"/>
      <c r="K41" s="133">
        <f>SUM(K32:K39)</f>
        <v>0</v>
      </c>
      <c r="L41" s="134"/>
      <c r="M41" s="53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7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53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18"/>
      <c r="M43" s="18"/>
    </row>
    <row r="44" spans="1:31" s="1" customFormat="1" ht="14.45" customHeight="1">
      <c r="B44" s="18"/>
      <c r="M44" s="18"/>
    </row>
    <row r="45" spans="1:31" s="1" customFormat="1" ht="14.45" customHeight="1">
      <c r="B45" s="18"/>
      <c r="M45" s="18"/>
    </row>
    <row r="46" spans="1:31" s="1" customFormat="1" ht="14.45" customHeight="1">
      <c r="B46" s="18"/>
      <c r="M46" s="18"/>
    </row>
    <row r="47" spans="1:31" s="1" customFormat="1" ht="14.45" customHeight="1">
      <c r="B47" s="18"/>
      <c r="M47" s="18"/>
    </row>
    <row r="48" spans="1:31" s="1" customFormat="1" ht="14.45" customHeight="1">
      <c r="B48" s="18"/>
      <c r="M48" s="18"/>
    </row>
    <row r="49" spans="1:31" s="1" customFormat="1" ht="14.45" customHeight="1">
      <c r="B49" s="18"/>
      <c r="M49" s="18"/>
    </row>
    <row r="50" spans="1:31" s="2" customFormat="1" ht="14.45" customHeight="1">
      <c r="B50" s="53"/>
      <c r="D50" s="135" t="s">
        <v>47</v>
      </c>
      <c r="E50" s="136"/>
      <c r="F50" s="136"/>
      <c r="G50" s="135" t="s">
        <v>48</v>
      </c>
      <c r="H50" s="136"/>
      <c r="I50" s="136"/>
      <c r="J50" s="136"/>
      <c r="K50" s="136"/>
      <c r="L50" s="136"/>
      <c r="M50" s="53"/>
    </row>
    <row r="51" spans="1:31" ht="11.25">
      <c r="B51" s="18"/>
      <c r="M51" s="18"/>
    </row>
    <row r="52" spans="1:31" ht="11.25">
      <c r="B52" s="18"/>
      <c r="M52" s="18"/>
    </row>
    <row r="53" spans="1:31" ht="11.25">
      <c r="B53" s="18"/>
      <c r="M53" s="18"/>
    </row>
    <row r="54" spans="1:31" ht="11.25">
      <c r="B54" s="18"/>
      <c r="M54" s="18"/>
    </row>
    <row r="55" spans="1:31" ht="11.25">
      <c r="B55" s="18"/>
      <c r="M55" s="18"/>
    </row>
    <row r="56" spans="1:31" ht="11.25">
      <c r="B56" s="18"/>
      <c r="M56" s="18"/>
    </row>
    <row r="57" spans="1:31" ht="11.25">
      <c r="B57" s="18"/>
      <c r="M57" s="18"/>
    </row>
    <row r="58" spans="1:31" ht="11.25">
      <c r="B58" s="18"/>
      <c r="M58" s="18"/>
    </row>
    <row r="59" spans="1:31" ht="11.25">
      <c r="B59" s="18"/>
      <c r="M59" s="18"/>
    </row>
    <row r="60" spans="1:31" ht="11.25">
      <c r="B60" s="18"/>
      <c r="M60" s="18"/>
    </row>
    <row r="61" spans="1:31" s="2" customFormat="1" ht="12.75">
      <c r="A61" s="32"/>
      <c r="B61" s="37"/>
      <c r="C61" s="32"/>
      <c r="D61" s="137" t="s">
        <v>49</v>
      </c>
      <c r="E61" s="138"/>
      <c r="F61" s="139" t="s">
        <v>50</v>
      </c>
      <c r="G61" s="137" t="s">
        <v>49</v>
      </c>
      <c r="H61" s="138"/>
      <c r="I61" s="138"/>
      <c r="J61" s="140" t="s">
        <v>50</v>
      </c>
      <c r="K61" s="138"/>
      <c r="L61" s="138"/>
      <c r="M61" s="53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18"/>
      <c r="M62" s="18"/>
    </row>
    <row r="63" spans="1:31" ht="11.25">
      <c r="B63" s="18"/>
      <c r="M63" s="18"/>
    </row>
    <row r="64" spans="1:31" ht="11.25">
      <c r="B64" s="18"/>
      <c r="M64" s="18"/>
    </row>
    <row r="65" spans="1:31" s="2" customFormat="1" ht="12.75">
      <c r="A65" s="32"/>
      <c r="B65" s="37"/>
      <c r="C65" s="32"/>
      <c r="D65" s="135" t="s">
        <v>51</v>
      </c>
      <c r="E65" s="141"/>
      <c r="F65" s="141"/>
      <c r="G65" s="135" t="s">
        <v>52</v>
      </c>
      <c r="H65" s="141"/>
      <c r="I65" s="141"/>
      <c r="J65" s="141"/>
      <c r="K65" s="141"/>
      <c r="L65" s="141"/>
      <c r="M65" s="53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18"/>
      <c r="M66" s="18"/>
    </row>
    <row r="67" spans="1:31" ht="11.25">
      <c r="B67" s="18"/>
      <c r="M67" s="18"/>
    </row>
    <row r="68" spans="1:31" ht="11.25">
      <c r="B68" s="18"/>
      <c r="M68" s="18"/>
    </row>
    <row r="69" spans="1:31" ht="11.25">
      <c r="B69" s="18"/>
      <c r="M69" s="18"/>
    </row>
    <row r="70" spans="1:31" ht="11.25">
      <c r="B70" s="18"/>
      <c r="M70" s="18"/>
    </row>
    <row r="71" spans="1:31" ht="11.25">
      <c r="B71" s="18"/>
      <c r="M71" s="18"/>
    </row>
    <row r="72" spans="1:31" ht="11.25">
      <c r="B72" s="18"/>
      <c r="M72" s="18"/>
    </row>
    <row r="73" spans="1:31" ht="11.25">
      <c r="B73" s="18"/>
      <c r="M73" s="18"/>
    </row>
    <row r="74" spans="1:31" ht="11.25">
      <c r="B74" s="18"/>
      <c r="M74" s="18"/>
    </row>
    <row r="75" spans="1:31" ht="11.25">
      <c r="B75" s="18"/>
      <c r="M75" s="18"/>
    </row>
    <row r="76" spans="1:31" s="2" customFormat="1" ht="12.75">
      <c r="A76" s="32"/>
      <c r="B76" s="37"/>
      <c r="C76" s="32"/>
      <c r="D76" s="137" t="s">
        <v>49</v>
      </c>
      <c r="E76" s="138"/>
      <c r="F76" s="139" t="s">
        <v>50</v>
      </c>
      <c r="G76" s="137" t="s">
        <v>49</v>
      </c>
      <c r="H76" s="138"/>
      <c r="I76" s="138"/>
      <c r="J76" s="140" t="s">
        <v>50</v>
      </c>
      <c r="K76" s="138"/>
      <c r="L76" s="138"/>
      <c r="M76" s="53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142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53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144"/>
      <c r="C81" s="145"/>
      <c r="D81" s="145"/>
      <c r="E81" s="145"/>
      <c r="F81" s="145"/>
      <c r="G81" s="145"/>
      <c r="H81" s="145"/>
      <c r="I81" s="145"/>
      <c r="J81" s="145"/>
      <c r="K81" s="145"/>
      <c r="L81" s="145"/>
      <c r="M81" s="53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91</v>
      </c>
      <c r="D82" s="34"/>
      <c r="E82" s="34"/>
      <c r="F82" s="34"/>
      <c r="G82" s="34"/>
      <c r="H82" s="34"/>
      <c r="I82" s="34"/>
      <c r="J82" s="34"/>
      <c r="K82" s="34"/>
      <c r="L82" s="34"/>
      <c r="M82" s="53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53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4"/>
      <c r="E84" s="34"/>
      <c r="F84" s="34"/>
      <c r="G84" s="34"/>
      <c r="H84" s="34"/>
      <c r="I84" s="34"/>
      <c r="J84" s="34"/>
      <c r="K84" s="34"/>
      <c r="L84" s="34"/>
      <c r="M84" s="53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4"/>
      <c r="D85" s="34"/>
      <c r="E85" s="287" t="str">
        <f>E7</f>
        <v>Detské ihrisko Považská ulica 2022-sadovnícke úpravy</v>
      </c>
      <c r="F85" s="288"/>
      <c r="G85" s="288"/>
      <c r="H85" s="288"/>
      <c r="I85" s="34"/>
      <c r="J85" s="34"/>
      <c r="K85" s="34"/>
      <c r="L85" s="34"/>
      <c r="M85" s="53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87</v>
      </c>
      <c r="D86" s="34"/>
      <c r="E86" s="34"/>
      <c r="F86" s="34"/>
      <c r="G86" s="34"/>
      <c r="H86" s="34"/>
      <c r="I86" s="34"/>
      <c r="J86" s="34"/>
      <c r="K86" s="34"/>
      <c r="L86" s="34"/>
      <c r="M86" s="53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4"/>
      <c r="D87" s="34"/>
      <c r="E87" s="258" t="str">
        <f>E9</f>
        <v>02.04 - Výsadba</v>
      </c>
      <c r="F87" s="289"/>
      <c r="G87" s="289"/>
      <c r="H87" s="289"/>
      <c r="I87" s="34"/>
      <c r="J87" s="34"/>
      <c r="K87" s="34"/>
      <c r="L87" s="34"/>
      <c r="M87" s="53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53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4"/>
      <c r="E89" s="34"/>
      <c r="F89" s="25" t="str">
        <f>F12</f>
        <v>Považská ulica</v>
      </c>
      <c r="G89" s="34"/>
      <c r="H89" s="34"/>
      <c r="I89" s="27" t="s">
        <v>22</v>
      </c>
      <c r="J89" s="68">
        <f>IF(J12="","",J12)</f>
        <v>0</v>
      </c>
      <c r="K89" s="34"/>
      <c r="L89" s="34"/>
      <c r="M89" s="53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53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23</v>
      </c>
      <c r="D91" s="34"/>
      <c r="E91" s="34"/>
      <c r="F91" s="25" t="str">
        <f>E15</f>
        <v>Mesto Trenčín</v>
      </c>
      <c r="G91" s="34"/>
      <c r="H91" s="34"/>
      <c r="I91" s="27" t="s">
        <v>29</v>
      </c>
      <c r="J91" s="30" t="str">
        <f>E21</f>
        <v xml:space="preserve"> </v>
      </c>
      <c r="K91" s="34"/>
      <c r="L91" s="34"/>
      <c r="M91" s="53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5.7" customHeight="1">
      <c r="A92" s="32"/>
      <c r="B92" s="33"/>
      <c r="C92" s="27" t="s">
        <v>27</v>
      </c>
      <c r="D92" s="34"/>
      <c r="E92" s="34"/>
      <c r="F92" s="25" t="str">
        <f>IF(E18="","",E18)</f>
        <v>Vyplň údaj</v>
      </c>
      <c r="G92" s="34"/>
      <c r="H92" s="34"/>
      <c r="I92" s="27" t="s">
        <v>31</v>
      </c>
      <c r="J92" s="30" t="str">
        <f>E24</f>
        <v>Ing.arch. Michal Vojtek</v>
      </c>
      <c r="K92" s="34"/>
      <c r="L92" s="34"/>
      <c r="M92" s="53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53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46" t="s">
        <v>92</v>
      </c>
      <c r="D94" s="147"/>
      <c r="E94" s="147"/>
      <c r="F94" s="147"/>
      <c r="G94" s="147"/>
      <c r="H94" s="147"/>
      <c r="I94" s="148" t="s">
        <v>93</v>
      </c>
      <c r="J94" s="148" t="s">
        <v>94</v>
      </c>
      <c r="K94" s="148" t="s">
        <v>95</v>
      </c>
      <c r="L94" s="147"/>
      <c r="M94" s="53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53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49" t="s">
        <v>96</v>
      </c>
      <c r="D96" s="34"/>
      <c r="E96" s="34"/>
      <c r="F96" s="34"/>
      <c r="G96" s="34"/>
      <c r="H96" s="34"/>
      <c r="I96" s="86">
        <f t="shared" ref="I96:J98" si="0">Q120</f>
        <v>0</v>
      </c>
      <c r="J96" s="86">
        <f t="shared" si="0"/>
        <v>0</v>
      </c>
      <c r="K96" s="86">
        <f>K120</f>
        <v>0</v>
      </c>
      <c r="L96" s="34"/>
      <c r="M96" s="53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5" t="s">
        <v>97</v>
      </c>
    </row>
    <row r="97" spans="1:31" s="9" customFormat="1" ht="24.95" customHeight="1">
      <c r="B97" s="150"/>
      <c r="C97" s="151"/>
      <c r="D97" s="152" t="s">
        <v>98</v>
      </c>
      <c r="E97" s="153"/>
      <c r="F97" s="153"/>
      <c r="G97" s="153"/>
      <c r="H97" s="153"/>
      <c r="I97" s="154">
        <f t="shared" si="0"/>
        <v>0</v>
      </c>
      <c r="J97" s="154">
        <f t="shared" si="0"/>
        <v>0</v>
      </c>
      <c r="K97" s="154">
        <f>K121</f>
        <v>0</v>
      </c>
      <c r="L97" s="151"/>
      <c r="M97" s="155"/>
    </row>
    <row r="98" spans="1:31" s="10" customFormat="1" ht="19.899999999999999" customHeight="1">
      <c r="B98" s="156"/>
      <c r="C98" s="157"/>
      <c r="D98" s="158" t="s">
        <v>99</v>
      </c>
      <c r="E98" s="159"/>
      <c r="F98" s="159"/>
      <c r="G98" s="159"/>
      <c r="H98" s="159"/>
      <c r="I98" s="160">
        <f t="shared" si="0"/>
        <v>0</v>
      </c>
      <c r="J98" s="160">
        <f t="shared" si="0"/>
        <v>0</v>
      </c>
      <c r="K98" s="160">
        <f>K122</f>
        <v>0</v>
      </c>
      <c r="L98" s="157"/>
      <c r="M98" s="161"/>
    </row>
    <row r="99" spans="1:31" s="10" customFormat="1" ht="19.899999999999999" customHeight="1">
      <c r="B99" s="156"/>
      <c r="C99" s="157"/>
      <c r="D99" s="158" t="s">
        <v>100</v>
      </c>
      <c r="E99" s="159"/>
      <c r="F99" s="159"/>
      <c r="G99" s="159"/>
      <c r="H99" s="159"/>
      <c r="I99" s="160">
        <f>Q140</f>
        <v>0</v>
      </c>
      <c r="J99" s="160">
        <f>R140</f>
        <v>0</v>
      </c>
      <c r="K99" s="160">
        <f>K140</f>
        <v>0</v>
      </c>
      <c r="L99" s="157"/>
      <c r="M99" s="161"/>
    </row>
    <row r="100" spans="1:31" s="10" customFormat="1" ht="19.899999999999999" customHeight="1">
      <c r="B100" s="156"/>
      <c r="C100" s="157"/>
      <c r="D100" s="158" t="s">
        <v>101</v>
      </c>
      <c r="E100" s="159"/>
      <c r="F100" s="159"/>
      <c r="G100" s="159"/>
      <c r="H100" s="159"/>
      <c r="I100" s="160">
        <f>Q146</f>
        <v>0</v>
      </c>
      <c r="J100" s="160">
        <f>R146</f>
        <v>0</v>
      </c>
      <c r="K100" s="160">
        <f>K146</f>
        <v>0</v>
      </c>
      <c r="L100" s="157"/>
      <c r="M100" s="161"/>
    </row>
    <row r="101" spans="1:31" s="2" customFormat="1" ht="21.75" customHeight="1">
      <c r="A101" s="32"/>
      <c r="B101" s="33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53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31" s="2" customFormat="1" ht="6.95" customHeight="1">
      <c r="A102" s="32"/>
      <c r="B102" s="56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3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31" s="2" customFormat="1" ht="6.95" customHeight="1">
      <c r="A106" s="32"/>
      <c r="B106" s="58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3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s="2" customFormat="1" ht="24.95" customHeight="1">
      <c r="A107" s="32"/>
      <c r="B107" s="33"/>
      <c r="C107" s="21" t="s">
        <v>102</v>
      </c>
      <c r="D107" s="34"/>
      <c r="E107" s="34"/>
      <c r="F107" s="34"/>
      <c r="G107" s="34"/>
      <c r="H107" s="34"/>
      <c r="I107" s="34"/>
      <c r="J107" s="34"/>
      <c r="K107" s="34"/>
      <c r="L107" s="34"/>
      <c r="M107" s="53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6.95" customHeight="1">
      <c r="A108" s="32"/>
      <c r="B108" s="33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53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12" customHeight="1">
      <c r="A109" s="32"/>
      <c r="B109" s="33"/>
      <c r="C109" s="27" t="s">
        <v>16</v>
      </c>
      <c r="D109" s="34"/>
      <c r="E109" s="34"/>
      <c r="F109" s="34"/>
      <c r="G109" s="34"/>
      <c r="H109" s="34"/>
      <c r="I109" s="34"/>
      <c r="J109" s="34"/>
      <c r="K109" s="34"/>
      <c r="L109" s="34"/>
      <c r="M109" s="53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16.5" customHeight="1">
      <c r="A110" s="32"/>
      <c r="B110" s="33"/>
      <c r="C110" s="34"/>
      <c r="D110" s="34"/>
      <c r="E110" s="287" t="str">
        <f>E7</f>
        <v>Detské ihrisko Považská ulica 2022-sadovnícke úpravy</v>
      </c>
      <c r="F110" s="288"/>
      <c r="G110" s="288"/>
      <c r="H110" s="288"/>
      <c r="I110" s="34"/>
      <c r="J110" s="34"/>
      <c r="K110" s="34"/>
      <c r="L110" s="34"/>
      <c r="M110" s="53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>
      <c r="A111" s="32"/>
      <c r="B111" s="33"/>
      <c r="C111" s="27" t="s">
        <v>87</v>
      </c>
      <c r="D111" s="34"/>
      <c r="E111" s="34"/>
      <c r="F111" s="34"/>
      <c r="G111" s="34"/>
      <c r="H111" s="34"/>
      <c r="I111" s="34"/>
      <c r="J111" s="34"/>
      <c r="K111" s="34"/>
      <c r="L111" s="34"/>
      <c r="M111" s="53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>
      <c r="A112" s="32"/>
      <c r="B112" s="33"/>
      <c r="C112" s="34"/>
      <c r="D112" s="34"/>
      <c r="E112" s="258" t="str">
        <f>E9</f>
        <v>02.04 - Výsadba</v>
      </c>
      <c r="F112" s="289"/>
      <c r="G112" s="289"/>
      <c r="H112" s="289"/>
      <c r="I112" s="34"/>
      <c r="J112" s="34"/>
      <c r="K112" s="34"/>
      <c r="L112" s="34"/>
      <c r="M112" s="53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6.95" customHeight="1">
      <c r="A113" s="32"/>
      <c r="B113" s="33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53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20</v>
      </c>
      <c r="D114" s="34"/>
      <c r="E114" s="34"/>
      <c r="F114" s="25" t="str">
        <f>F12</f>
        <v>Považská ulica</v>
      </c>
      <c r="G114" s="34"/>
      <c r="H114" s="34"/>
      <c r="I114" s="27" t="s">
        <v>22</v>
      </c>
      <c r="J114" s="68">
        <f>IF(J12="","",J12)</f>
        <v>0</v>
      </c>
      <c r="K114" s="34"/>
      <c r="L114" s="34"/>
      <c r="M114" s="53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53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5.2" customHeight="1">
      <c r="A116" s="32"/>
      <c r="B116" s="33"/>
      <c r="C116" s="27" t="s">
        <v>23</v>
      </c>
      <c r="D116" s="34"/>
      <c r="E116" s="34"/>
      <c r="F116" s="25" t="str">
        <f>E15</f>
        <v>Mesto Trenčín</v>
      </c>
      <c r="G116" s="34"/>
      <c r="H116" s="34"/>
      <c r="I116" s="27" t="s">
        <v>29</v>
      </c>
      <c r="J116" s="30" t="str">
        <f>E21</f>
        <v xml:space="preserve"> </v>
      </c>
      <c r="K116" s="34"/>
      <c r="L116" s="34"/>
      <c r="M116" s="53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25.7" customHeight="1">
      <c r="A117" s="32"/>
      <c r="B117" s="33"/>
      <c r="C117" s="27" t="s">
        <v>27</v>
      </c>
      <c r="D117" s="34"/>
      <c r="E117" s="34"/>
      <c r="F117" s="25" t="str">
        <f>IF(E18="","",E18)</f>
        <v>Vyplň údaj</v>
      </c>
      <c r="G117" s="34"/>
      <c r="H117" s="34"/>
      <c r="I117" s="27" t="s">
        <v>31</v>
      </c>
      <c r="J117" s="30" t="str">
        <f>E24</f>
        <v>Ing.arch. Michal Vojtek</v>
      </c>
      <c r="K117" s="34"/>
      <c r="L117" s="34"/>
      <c r="M117" s="53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0.35" customHeight="1">
      <c r="A118" s="32"/>
      <c r="B118" s="33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53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11" customFormat="1" ht="29.25" customHeight="1">
      <c r="A119" s="162"/>
      <c r="B119" s="163"/>
      <c r="C119" s="164" t="s">
        <v>103</v>
      </c>
      <c r="D119" s="165" t="s">
        <v>59</v>
      </c>
      <c r="E119" s="165" t="s">
        <v>55</v>
      </c>
      <c r="F119" s="165" t="s">
        <v>56</v>
      </c>
      <c r="G119" s="165" t="s">
        <v>104</v>
      </c>
      <c r="H119" s="165" t="s">
        <v>105</v>
      </c>
      <c r="I119" s="165" t="s">
        <v>106</v>
      </c>
      <c r="J119" s="165" t="s">
        <v>107</v>
      </c>
      <c r="K119" s="166" t="s">
        <v>95</v>
      </c>
      <c r="L119" s="167" t="s">
        <v>108</v>
      </c>
      <c r="M119" s="168"/>
      <c r="N119" s="77" t="s">
        <v>1</v>
      </c>
      <c r="O119" s="78" t="s">
        <v>38</v>
      </c>
      <c r="P119" s="78" t="s">
        <v>109</v>
      </c>
      <c r="Q119" s="78" t="s">
        <v>110</v>
      </c>
      <c r="R119" s="78" t="s">
        <v>111</v>
      </c>
      <c r="S119" s="78" t="s">
        <v>112</v>
      </c>
      <c r="T119" s="78" t="s">
        <v>113</v>
      </c>
      <c r="U119" s="78" t="s">
        <v>114</v>
      </c>
      <c r="V119" s="78" t="s">
        <v>115</v>
      </c>
      <c r="W119" s="78" t="s">
        <v>116</v>
      </c>
      <c r="X119" s="79" t="s">
        <v>117</v>
      </c>
      <c r="Y119" s="162"/>
      <c r="Z119" s="162"/>
      <c r="AA119" s="162"/>
      <c r="AB119" s="162"/>
      <c r="AC119" s="162"/>
      <c r="AD119" s="162"/>
      <c r="AE119" s="162"/>
    </row>
    <row r="120" spans="1:65" s="2" customFormat="1" ht="22.9" customHeight="1">
      <c r="A120" s="32"/>
      <c r="B120" s="33"/>
      <c r="C120" s="84" t="s">
        <v>96</v>
      </c>
      <c r="D120" s="34"/>
      <c r="E120" s="34"/>
      <c r="F120" s="34"/>
      <c r="G120" s="34"/>
      <c r="H120" s="34"/>
      <c r="I120" s="34"/>
      <c r="J120" s="34"/>
      <c r="K120" s="169">
        <f>BK120</f>
        <v>0</v>
      </c>
      <c r="L120" s="34"/>
      <c r="M120" s="37"/>
      <c r="N120" s="80"/>
      <c r="O120" s="170"/>
      <c r="P120" s="81"/>
      <c r="Q120" s="171">
        <f>Q121</f>
        <v>0</v>
      </c>
      <c r="R120" s="171">
        <f>R121</f>
        <v>0</v>
      </c>
      <c r="S120" s="81"/>
      <c r="T120" s="172">
        <f>T121</f>
        <v>0</v>
      </c>
      <c r="U120" s="81"/>
      <c r="V120" s="172">
        <f>V121</f>
        <v>8.6608929999999997</v>
      </c>
      <c r="W120" s="81"/>
      <c r="X120" s="173">
        <f>X121</f>
        <v>0</v>
      </c>
      <c r="Y120" s="32"/>
      <c r="Z120" s="32"/>
      <c r="AA120" s="32"/>
      <c r="AB120" s="32"/>
      <c r="AC120" s="32"/>
      <c r="AD120" s="32"/>
      <c r="AE120" s="32"/>
      <c r="AT120" s="15" t="s">
        <v>75</v>
      </c>
      <c r="AU120" s="15" t="s">
        <v>97</v>
      </c>
      <c r="BK120" s="174">
        <f>BK121</f>
        <v>0</v>
      </c>
    </row>
    <row r="121" spans="1:65" s="12" customFormat="1" ht="25.9" customHeight="1">
      <c r="B121" s="175"/>
      <c r="C121" s="176"/>
      <c r="D121" s="177" t="s">
        <v>75</v>
      </c>
      <c r="E121" s="178" t="s">
        <v>118</v>
      </c>
      <c r="F121" s="178" t="s">
        <v>119</v>
      </c>
      <c r="G121" s="176"/>
      <c r="H121" s="176"/>
      <c r="I121" s="179"/>
      <c r="J121" s="179"/>
      <c r="K121" s="180">
        <f>BK121</f>
        <v>0</v>
      </c>
      <c r="L121" s="176"/>
      <c r="M121" s="181"/>
      <c r="N121" s="182"/>
      <c r="O121" s="183"/>
      <c r="P121" s="183"/>
      <c r="Q121" s="184">
        <f>Q122+Q140+Q146</f>
        <v>0</v>
      </c>
      <c r="R121" s="184">
        <f>R122+R140+R146</f>
        <v>0</v>
      </c>
      <c r="S121" s="183"/>
      <c r="T121" s="185">
        <f>T122+T140+T146</f>
        <v>0</v>
      </c>
      <c r="U121" s="183"/>
      <c r="V121" s="185">
        <f>V122+V140+V146</f>
        <v>8.6608929999999997</v>
      </c>
      <c r="W121" s="183"/>
      <c r="X121" s="186">
        <f>X122+X140+X146</f>
        <v>0</v>
      </c>
      <c r="AR121" s="187" t="s">
        <v>84</v>
      </c>
      <c r="AT121" s="188" t="s">
        <v>75</v>
      </c>
      <c r="AU121" s="188" t="s">
        <v>76</v>
      </c>
      <c r="AY121" s="187" t="s">
        <v>120</v>
      </c>
      <c r="BK121" s="189">
        <f>BK122+BK140+BK146</f>
        <v>0</v>
      </c>
    </row>
    <row r="122" spans="1:65" s="12" customFormat="1" ht="22.9" customHeight="1">
      <c r="B122" s="175"/>
      <c r="C122" s="176"/>
      <c r="D122" s="177" t="s">
        <v>75</v>
      </c>
      <c r="E122" s="190" t="s">
        <v>84</v>
      </c>
      <c r="F122" s="190" t="s">
        <v>121</v>
      </c>
      <c r="G122" s="176"/>
      <c r="H122" s="176"/>
      <c r="I122" s="179"/>
      <c r="J122" s="179"/>
      <c r="K122" s="191">
        <f>BK122</f>
        <v>0</v>
      </c>
      <c r="L122" s="176"/>
      <c r="M122" s="181"/>
      <c r="N122" s="182"/>
      <c r="O122" s="183"/>
      <c r="P122" s="183"/>
      <c r="Q122" s="184">
        <f>SUM(Q123:Q139)</f>
        <v>0</v>
      </c>
      <c r="R122" s="184">
        <f>SUM(R123:R139)</f>
        <v>0</v>
      </c>
      <c r="S122" s="183"/>
      <c r="T122" s="185">
        <f>SUM(T123:T139)</f>
        <v>0</v>
      </c>
      <c r="U122" s="183"/>
      <c r="V122" s="185">
        <f>SUM(V123:V139)</f>
        <v>0.57435700000000012</v>
      </c>
      <c r="W122" s="183"/>
      <c r="X122" s="186">
        <f>SUM(X123:X139)</f>
        <v>0</v>
      </c>
      <c r="AR122" s="187" t="s">
        <v>84</v>
      </c>
      <c r="AT122" s="188" t="s">
        <v>75</v>
      </c>
      <c r="AU122" s="188" t="s">
        <v>84</v>
      </c>
      <c r="AY122" s="187" t="s">
        <v>120</v>
      </c>
      <c r="BK122" s="189">
        <f>SUM(BK123:BK139)</f>
        <v>0</v>
      </c>
    </row>
    <row r="123" spans="1:65" s="2" customFormat="1" ht="21.75" customHeight="1">
      <c r="A123" s="32"/>
      <c r="B123" s="33"/>
      <c r="C123" s="192" t="s">
        <v>84</v>
      </c>
      <c r="D123" s="192" t="s">
        <v>122</v>
      </c>
      <c r="E123" s="193" t="s">
        <v>123</v>
      </c>
      <c r="F123" s="194" t="s">
        <v>124</v>
      </c>
      <c r="G123" s="195" t="s">
        <v>125</v>
      </c>
      <c r="H123" s="196">
        <v>141</v>
      </c>
      <c r="I123" s="197"/>
      <c r="J123" s="197"/>
      <c r="K123" s="198">
        <f>ROUND(P123*H123,2)</f>
        <v>0</v>
      </c>
      <c r="L123" s="199"/>
      <c r="M123" s="37"/>
      <c r="N123" s="200" t="s">
        <v>1</v>
      </c>
      <c r="O123" s="201" t="s">
        <v>40</v>
      </c>
      <c r="P123" s="202">
        <f>I123+J123</f>
        <v>0</v>
      </c>
      <c r="Q123" s="202">
        <f>ROUND(I123*H123,2)</f>
        <v>0</v>
      </c>
      <c r="R123" s="202">
        <f>ROUND(J123*H123,2)</f>
        <v>0</v>
      </c>
      <c r="S123" s="73"/>
      <c r="T123" s="203">
        <f>S123*H123</f>
        <v>0</v>
      </c>
      <c r="U123" s="203">
        <v>0</v>
      </c>
      <c r="V123" s="203">
        <f>U123*H123</f>
        <v>0</v>
      </c>
      <c r="W123" s="203">
        <v>0</v>
      </c>
      <c r="X123" s="204">
        <f>W123*H123</f>
        <v>0</v>
      </c>
      <c r="Y123" s="32"/>
      <c r="Z123" s="32"/>
      <c r="AA123" s="32"/>
      <c r="AB123" s="32"/>
      <c r="AC123" s="32"/>
      <c r="AD123" s="32"/>
      <c r="AE123" s="32"/>
      <c r="AR123" s="205" t="s">
        <v>126</v>
      </c>
      <c r="AT123" s="205" t="s">
        <v>122</v>
      </c>
      <c r="AU123" s="205" t="s">
        <v>127</v>
      </c>
      <c r="AY123" s="15" t="s">
        <v>120</v>
      </c>
      <c r="BE123" s="206">
        <f>IF(O123="základná",K123,0)</f>
        <v>0</v>
      </c>
      <c r="BF123" s="206">
        <f>IF(O123="znížená",K123,0)</f>
        <v>0</v>
      </c>
      <c r="BG123" s="206">
        <f>IF(O123="zákl. prenesená",K123,0)</f>
        <v>0</v>
      </c>
      <c r="BH123" s="206">
        <f>IF(O123="zníž. prenesená",K123,0)</f>
        <v>0</v>
      </c>
      <c r="BI123" s="206">
        <f>IF(O123="nulová",K123,0)</f>
        <v>0</v>
      </c>
      <c r="BJ123" s="15" t="s">
        <v>127</v>
      </c>
      <c r="BK123" s="206">
        <f>ROUND(P123*H123,2)</f>
        <v>0</v>
      </c>
      <c r="BL123" s="15" t="s">
        <v>126</v>
      </c>
      <c r="BM123" s="205" t="s">
        <v>128</v>
      </c>
    </row>
    <row r="124" spans="1:65" s="2" customFormat="1" ht="29.25">
      <c r="A124" s="32"/>
      <c r="B124" s="33"/>
      <c r="C124" s="34"/>
      <c r="D124" s="207" t="s">
        <v>129</v>
      </c>
      <c r="E124" s="34"/>
      <c r="F124" s="208" t="s">
        <v>130</v>
      </c>
      <c r="G124" s="34"/>
      <c r="H124" s="34"/>
      <c r="I124" s="209"/>
      <c r="J124" s="209"/>
      <c r="K124" s="34"/>
      <c r="L124" s="34"/>
      <c r="M124" s="37"/>
      <c r="N124" s="210"/>
      <c r="O124" s="211"/>
      <c r="P124" s="73"/>
      <c r="Q124" s="73"/>
      <c r="R124" s="73"/>
      <c r="S124" s="73"/>
      <c r="T124" s="73"/>
      <c r="U124" s="73"/>
      <c r="V124" s="73"/>
      <c r="W124" s="73"/>
      <c r="X124" s="74"/>
      <c r="Y124" s="32"/>
      <c r="Z124" s="32"/>
      <c r="AA124" s="32"/>
      <c r="AB124" s="32"/>
      <c r="AC124" s="32"/>
      <c r="AD124" s="32"/>
      <c r="AE124" s="32"/>
      <c r="AT124" s="15" t="s">
        <v>129</v>
      </c>
      <c r="AU124" s="15" t="s">
        <v>127</v>
      </c>
    </row>
    <row r="125" spans="1:65" s="2" customFormat="1" ht="16.5" customHeight="1">
      <c r="A125" s="32"/>
      <c r="B125" s="33"/>
      <c r="C125" s="212" t="s">
        <v>127</v>
      </c>
      <c r="D125" s="212" t="s">
        <v>131</v>
      </c>
      <c r="E125" s="213" t="s">
        <v>132</v>
      </c>
      <c r="F125" s="214" t="s">
        <v>133</v>
      </c>
      <c r="G125" s="215" t="s">
        <v>134</v>
      </c>
      <c r="H125" s="216">
        <v>4.3570000000000002</v>
      </c>
      <c r="I125" s="217"/>
      <c r="J125" s="218"/>
      <c r="K125" s="219">
        <f>ROUND(P125*H125,2)</f>
        <v>0</v>
      </c>
      <c r="L125" s="218"/>
      <c r="M125" s="220"/>
      <c r="N125" s="221" t="s">
        <v>1</v>
      </c>
      <c r="O125" s="201" t="s">
        <v>40</v>
      </c>
      <c r="P125" s="202">
        <f>I125+J125</f>
        <v>0</v>
      </c>
      <c r="Q125" s="202">
        <f>ROUND(I125*H125,2)</f>
        <v>0</v>
      </c>
      <c r="R125" s="202">
        <f>ROUND(J125*H125,2)</f>
        <v>0</v>
      </c>
      <c r="S125" s="73"/>
      <c r="T125" s="203">
        <f>S125*H125</f>
        <v>0</v>
      </c>
      <c r="U125" s="203">
        <v>1E-3</v>
      </c>
      <c r="V125" s="203">
        <f>U125*H125</f>
        <v>4.3570000000000006E-3</v>
      </c>
      <c r="W125" s="203">
        <v>0</v>
      </c>
      <c r="X125" s="204">
        <f>W125*H125</f>
        <v>0</v>
      </c>
      <c r="Y125" s="32"/>
      <c r="Z125" s="32"/>
      <c r="AA125" s="32"/>
      <c r="AB125" s="32"/>
      <c r="AC125" s="32"/>
      <c r="AD125" s="32"/>
      <c r="AE125" s="32"/>
      <c r="AR125" s="205" t="s">
        <v>135</v>
      </c>
      <c r="AT125" s="205" t="s">
        <v>131</v>
      </c>
      <c r="AU125" s="205" t="s">
        <v>127</v>
      </c>
      <c r="AY125" s="15" t="s">
        <v>120</v>
      </c>
      <c r="BE125" s="206">
        <f>IF(O125="základná",K125,0)</f>
        <v>0</v>
      </c>
      <c r="BF125" s="206">
        <f>IF(O125="znížená",K125,0)</f>
        <v>0</v>
      </c>
      <c r="BG125" s="206">
        <f>IF(O125="zákl. prenesená",K125,0)</f>
        <v>0</v>
      </c>
      <c r="BH125" s="206">
        <f>IF(O125="zníž. prenesená",K125,0)</f>
        <v>0</v>
      </c>
      <c r="BI125" s="206">
        <f>IF(O125="nulová",K125,0)</f>
        <v>0</v>
      </c>
      <c r="BJ125" s="15" t="s">
        <v>127</v>
      </c>
      <c r="BK125" s="206">
        <f>ROUND(P125*H125,2)</f>
        <v>0</v>
      </c>
      <c r="BL125" s="15" t="s">
        <v>126</v>
      </c>
      <c r="BM125" s="205" t="s">
        <v>136</v>
      </c>
    </row>
    <row r="126" spans="1:65" s="2" customFormat="1" ht="11.25">
      <c r="A126" s="32"/>
      <c r="B126" s="33"/>
      <c r="C126" s="34"/>
      <c r="D126" s="207" t="s">
        <v>129</v>
      </c>
      <c r="E126" s="34"/>
      <c r="F126" s="208" t="s">
        <v>133</v>
      </c>
      <c r="G126" s="34"/>
      <c r="H126" s="34"/>
      <c r="I126" s="209"/>
      <c r="J126" s="209"/>
      <c r="K126" s="34"/>
      <c r="L126" s="34"/>
      <c r="M126" s="37"/>
      <c r="N126" s="210"/>
      <c r="O126" s="211"/>
      <c r="P126" s="73"/>
      <c r="Q126" s="73"/>
      <c r="R126" s="73"/>
      <c r="S126" s="73"/>
      <c r="T126" s="73"/>
      <c r="U126" s="73"/>
      <c r="V126" s="73"/>
      <c r="W126" s="73"/>
      <c r="X126" s="74"/>
      <c r="Y126" s="32"/>
      <c r="Z126" s="32"/>
      <c r="AA126" s="32"/>
      <c r="AB126" s="32"/>
      <c r="AC126" s="32"/>
      <c r="AD126" s="32"/>
      <c r="AE126" s="32"/>
      <c r="AT126" s="15" t="s">
        <v>129</v>
      </c>
      <c r="AU126" s="15" t="s">
        <v>127</v>
      </c>
    </row>
    <row r="127" spans="1:65" s="13" customFormat="1" ht="11.25">
      <c r="B127" s="222"/>
      <c r="C127" s="223"/>
      <c r="D127" s="207" t="s">
        <v>137</v>
      </c>
      <c r="E127" s="223"/>
      <c r="F127" s="224" t="s">
        <v>138</v>
      </c>
      <c r="G127" s="223"/>
      <c r="H127" s="225">
        <v>4.3570000000000002</v>
      </c>
      <c r="I127" s="226"/>
      <c r="J127" s="226"/>
      <c r="K127" s="223"/>
      <c r="L127" s="223"/>
      <c r="M127" s="227"/>
      <c r="N127" s="228"/>
      <c r="O127" s="229"/>
      <c r="P127" s="229"/>
      <c r="Q127" s="229"/>
      <c r="R127" s="229"/>
      <c r="S127" s="229"/>
      <c r="T127" s="229"/>
      <c r="U127" s="229"/>
      <c r="V127" s="229"/>
      <c r="W127" s="229"/>
      <c r="X127" s="230"/>
      <c r="AT127" s="231" t="s">
        <v>137</v>
      </c>
      <c r="AU127" s="231" t="s">
        <v>127</v>
      </c>
      <c r="AV127" s="13" t="s">
        <v>127</v>
      </c>
      <c r="AW127" s="13" t="s">
        <v>4</v>
      </c>
      <c r="AX127" s="13" t="s">
        <v>84</v>
      </c>
      <c r="AY127" s="231" t="s">
        <v>120</v>
      </c>
    </row>
    <row r="128" spans="1:65" s="2" customFormat="1" ht="24.2" customHeight="1">
      <c r="A128" s="32"/>
      <c r="B128" s="33"/>
      <c r="C128" s="192" t="s">
        <v>139</v>
      </c>
      <c r="D128" s="192" t="s">
        <v>122</v>
      </c>
      <c r="E128" s="193" t="s">
        <v>140</v>
      </c>
      <c r="F128" s="194" t="s">
        <v>141</v>
      </c>
      <c r="G128" s="195" t="s">
        <v>142</v>
      </c>
      <c r="H128" s="196">
        <v>567</v>
      </c>
      <c r="I128" s="197"/>
      <c r="J128" s="197"/>
      <c r="K128" s="198">
        <f>ROUND(P128*H128,2)</f>
        <v>0</v>
      </c>
      <c r="L128" s="199"/>
      <c r="M128" s="37"/>
      <c r="N128" s="200" t="s">
        <v>1</v>
      </c>
      <c r="O128" s="201" t="s">
        <v>40</v>
      </c>
      <c r="P128" s="202">
        <f>I128+J128</f>
        <v>0</v>
      </c>
      <c r="Q128" s="202">
        <f>ROUND(I128*H128,2)</f>
        <v>0</v>
      </c>
      <c r="R128" s="202">
        <f>ROUND(J128*H128,2)</f>
        <v>0</v>
      </c>
      <c r="S128" s="73"/>
      <c r="T128" s="203">
        <f>S128*H128</f>
        <v>0</v>
      </c>
      <c r="U128" s="203">
        <v>0</v>
      </c>
      <c r="V128" s="203">
        <f>U128*H128</f>
        <v>0</v>
      </c>
      <c r="W128" s="203">
        <v>0</v>
      </c>
      <c r="X128" s="204">
        <f>W128*H128</f>
        <v>0</v>
      </c>
      <c r="Y128" s="32"/>
      <c r="Z128" s="32"/>
      <c r="AA128" s="32"/>
      <c r="AB128" s="32"/>
      <c r="AC128" s="32"/>
      <c r="AD128" s="32"/>
      <c r="AE128" s="32"/>
      <c r="AR128" s="205" t="s">
        <v>126</v>
      </c>
      <c r="AT128" s="205" t="s">
        <v>122</v>
      </c>
      <c r="AU128" s="205" t="s">
        <v>127</v>
      </c>
      <c r="AY128" s="15" t="s">
        <v>120</v>
      </c>
      <c r="BE128" s="206">
        <f>IF(O128="základná",K128,0)</f>
        <v>0</v>
      </c>
      <c r="BF128" s="206">
        <f>IF(O128="znížená",K128,0)</f>
        <v>0</v>
      </c>
      <c r="BG128" s="206">
        <f>IF(O128="zákl. prenesená",K128,0)</f>
        <v>0</v>
      </c>
      <c r="BH128" s="206">
        <f>IF(O128="zníž. prenesená",K128,0)</f>
        <v>0</v>
      </c>
      <c r="BI128" s="206">
        <f>IF(O128="nulová",K128,0)</f>
        <v>0</v>
      </c>
      <c r="BJ128" s="15" t="s">
        <v>127</v>
      </c>
      <c r="BK128" s="206">
        <f>ROUND(P128*H128,2)</f>
        <v>0</v>
      </c>
      <c r="BL128" s="15" t="s">
        <v>126</v>
      </c>
      <c r="BM128" s="205" t="s">
        <v>143</v>
      </c>
    </row>
    <row r="129" spans="1:65" s="2" customFormat="1" ht="19.5">
      <c r="A129" s="32"/>
      <c r="B129" s="33"/>
      <c r="C129" s="34"/>
      <c r="D129" s="207" t="s">
        <v>129</v>
      </c>
      <c r="E129" s="34"/>
      <c r="F129" s="208" t="s">
        <v>144</v>
      </c>
      <c r="G129" s="34"/>
      <c r="H129" s="34"/>
      <c r="I129" s="209"/>
      <c r="J129" s="209"/>
      <c r="K129" s="34"/>
      <c r="L129" s="34"/>
      <c r="M129" s="37"/>
      <c r="N129" s="210"/>
      <c r="O129" s="211"/>
      <c r="P129" s="73"/>
      <c r="Q129" s="73"/>
      <c r="R129" s="73"/>
      <c r="S129" s="73"/>
      <c r="T129" s="73"/>
      <c r="U129" s="73"/>
      <c r="V129" s="73"/>
      <c r="W129" s="73"/>
      <c r="X129" s="74"/>
      <c r="Y129" s="32"/>
      <c r="Z129" s="32"/>
      <c r="AA129" s="32"/>
      <c r="AB129" s="32"/>
      <c r="AC129" s="32"/>
      <c r="AD129" s="32"/>
      <c r="AE129" s="32"/>
      <c r="AT129" s="15" t="s">
        <v>129</v>
      </c>
      <c r="AU129" s="15" t="s">
        <v>127</v>
      </c>
    </row>
    <row r="130" spans="1:65" s="2" customFormat="1" ht="24.2" customHeight="1">
      <c r="A130" s="32"/>
      <c r="B130" s="33"/>
      <c r="C130" s="212" t="s">
        <v>145</v>
      </c>
      <c r="D130" s="212" t="s">
        <v>131</v>
      </c>
      <c r="E130" s="213" t="s">
        <v>146</v>
      </c>
      <c r="F130" s="214" t="s">
        <v>147</v>
      </c>
      <c r="G130" s="215" t="s">
        <v>142</v>
      </c>
      <c r="H130" s="216">
        <v>567</v>
      </c>
      <c r="I130" s="217"/>
      <c r="J130" s="218"/>
      <c r="K130" s="219">
        <f>ROUND(P130*H130,2)</f>
        <v>0</v>
      </c>
      <c r="L130" s="218"/>
      <c r="M130" s="220"/>
      <c r="N130" s="221" t="s">
        <v>1</v>
      </c>
      <c r="O130" s="201" t="s">
        <v>40</v>
      </c>
      <c r="P130" s="202">
        <f>I130+J130</f>
        <v>0</v>
      </c>
      <c r="Q130" s="202">
        <f>ROUND(I130*H130,2)</f>
        <v>0</v>
      </c>
      <c r="R130" s="202">
        <f>ROUND(J130*H130,2)</f>
        <v>0</v>
      </c>
      <c r="S130" s="73"/>
      <c r="T130" s="203">
        <f>S130*H130</f>
        <v>0</v>
      </c>
      <c r="U130" s="203">
        <v>0</v>
      </c>
      <c r="V130" s="203">
        <f>U130*H130</f>
        <v>0</v>
      </c>
      <c r="W130" s="203">
        <v>0</v>
      </c>
      <c r="X130" s="204">
        <f>W130*H130</f>
        <v>0</v>
      </c>
      <c r="Y130" s="32"/>
      <c r="Z130" s="32"/>
      <c r="AA130" s="32"/>
      <c r="AB130" s="32"/>
      <c r="AC130" s="32"/>
      <c r="AD130" s="32"/>
      <c r="AE130" s="32"/>
      <c r="AR130" s="205" t="s">
        <v>135</v>
      </c>
      <c r="AT130" s="205" t="s">
        <v>131</v>
      </c>
      <c r="AU130" s="205" t="s">
        <v>127</v>
      </c>
      <c r="AY130" s="15" t="s">
        <v>120</v>
      </c>
      <c r="BE130" s="206">
        <f>IF(O130="základná",K130,0)</f>
        <v>0</v>
      </c>
      <c r="BF130" s="206">
        <f>IF(O130="znížená",K130,0)</f>
        <v>0</v>
      </c>
      <c r="BG130" s="206">
        <f>IF(O130="zákl. prenesená",K130,0)</f>
        <v>0</v>
      </c>
      <c r="BH130" s="206">
        <f>IF(O130="zníž. prenesená",K130,0)</f>
        <v>0</v>
      </c>
      <c r="BI130" s="206">
        <f>IF(O130="nulová",K130,0)</f>
        <v>0</v>
      </c>
      <c r="BJ130" s="15" t="s">
        <v>127</v>
      </c>
      <c r="BK130" s="206">
        <f>ROUND(P130*H130,2)</f>
        <v>0</v>
      </c>
      <c r="BL130" s="15" t="s">
        <v>126</v>
      </c>
      <c r="BM130" s="205" t="s">
        <v>148</v>
      </c>
    </row>
    <row r="131" spans="1:65" s="2" customFormat="1" ht="11.25">
      <c r="A131" s="32"/>
      <c r="B131" s="33"/>
      <c r="C131" s="34"/>
      <c r="D131" s="207" t="s">
        <v>129</v>
      </c>
      <c r="E131" s="34"/>
      <c r="F131" s="208" t="s">
        <v>149</v>
      </c>
      <c r="G131" s="34"/>
      <c r="H131" s="34"/>
      <c r="I131" s="209"/>
      <c r="J131" s="209"/>
      <c r="K131" s="34"/>
      <c r="L131" s="34"/>
      <c r="M131" s="37"/>
      <c r="N131" s="210"/>
      <c r="O131" s="211"/>
      <c r="P131" s="73"/>
      <c r="Q131" s="73"/>
      <c r="R131" s="73"/>
      <c r="S131" s="73"/>
      <c r="T131" s="73"/>
      <c r="U131" s="73"/>
      <c r="V131" s="73"/>
      <c r="W131" s="73"/>
      <c r="X131" s="74"/>
      <c r="Y131" s="32"/>
      <c r="Z131" s="32"/>
      <c r="AA131" s="32"/>
      <c r="AB131" s="32"/>
      <c r="AC131" s="32"/>
      <c r="AD131" s="32"/>
      <c r="AE131" s="32"/>
      <c r="AT131" s="15" t="s">
        <v>129</v>
      </c>
      <c r="AU131" s="15" t="s">
        <v>127</v>
      </c>
    </row>
    <row r="132" spans="1:65" s="2" customFormat="1" ht="24.2" customHeight="1">
      <c r="A132" s="32"/>
      <c r="B132" s="33"/>
      <c r="C132" s="192" t="s">
        <v>150</v>
      </c>
      <c r="D132" s="192" t="s">
        <v>122</v>
      </c>
      <c r="E132" s="193" t="s">
        <v>151</v>
      </c>
      <c r="F132" s="194" t="s">
        <v>152</v>
      </c>
      <c r="G132" s="195" t="s">
        <v>142</v>
      </c>
      <c r="H132" s="196">
        <v>133</v>
      </c>
      <c r="I132" s="197"/>
      <c r="J132" s="197"/>
      <c r="K132" s="198">
        <f>ROUND(P132*H132,2)</f>
        <v>0</v>
      </c>
      <c r="L132" s="199"/>
      <c r="M132" s="37"/>
      <c r="N132" s="200" t="s">
        <v>1</v>
      </c>
      <c r="O132" s="201" t="s">
        <v>40</v>
      </c>
      <c r="P132" s="202">
        <f>I132+J132</f>
        <v>0</v>
      </c>
      <c r="Q132" s="202">
        <f>ROUND(I132*H132,2)</f>
        <v>0</v>
      </c>
      <c r="R132" s="202">
        <f>ROUND(J132*H132,2)</f>
        <v>0</v>
      </c>
      <c r="S132" s="73"/>
      <c r="T132" s="203">
        <f>S132*H132</f>
        <v>0</v>
      </c>
      <c r="U132" s="203">
        <v>0</v>
      </c>
      <c r="V132" s="203">
        <f>U132*H132</f>
        <v>0</v>
      </c>
      <c r="W132" s="203">
        <v>0</v>
      </c>
      <c r="X132" s="204">
        <f>W132*H132</f>
        <v>0</v>
      </c>
      <c r="Y132" s="32"/>
      <c r="Z132" s="32"/>
      <c r="AA132" s="32"/>
      <c r="AB132" s="32"/>
      <c r="AC132" s="32"/>
      <c r="AD132" s="32"/>
      <c r="AE132" s="32"/>
      <c r="AR132" s="205" t="s">
        <v>126</v>
      </c>
      <c r="AT132" s="205" t="s">
        <v>122</v>
      </c>
      <c r="AU132" s="205" t="s">
        <v>127</v>
      </c>
      <c r="AY132" s="15" t="s">
        <v>120</v>
      </c>
      <c r="BE132" s="206">
        <f>IF(O132="základná",K132,0)</f>
        <v>0</v>
      </c>
      <c r="BF132" s="206">
        <f>IF(O132="znížená",K132,0)</f>
        <v>0</v>
      </c>
      <c r="BG132" s="206">
        <f>IF(O132="zákl. prenesená",K132,0)</f>
        <v>0</v>
      </c>
      <c r="BH132" s="206">
        <f>IF(O132="zníž. prenesená",K132,0)</f>
        <v>0</v>
      </c>
      <c r="BI132" s="206">
        <f>IF(O132="nulová",K132,0)</f>
        <v>0</v>
      </c>
      <c r="BJ132" s="15" t="s">
        <v>127</v>
      </c>
      <c r="BK132" s="206">
        <f>ROUND(P132*H132,2)</f>
        <v>0</v>
      </c>
      <c r="BL132" s="15" t="s">
        <v>126</v>
      </c>
      <c r="BM132" s="205" t="s">
        <v>153</v>
      </c>
    </row>
    <row r="133" spans="1:65" s="2" customFormat="1" ht="19.5">
      <c r="A133" s="32"/>
      <c r="B133" s="33"/>
      <c r="C133" s="34"/>
      <c r="D133" s="207" t="s">
        <v>129</v>
      </c>
      <c r="E133" s="34"/>
      <c r="F133" s="208" t="s">
        <v>144</v>
      </c>
      <c r="G133" s="34"/>
      <c r="H133" s="34"/>
      <c r="I133" s="209"/>
      <c r="J133" s="209"/>
      <c r="K133" s="34"/>
      <c r="L133" s="34"/>
      <c r="M133" s="37"/>
      <c r="N133" s="210"/>
      <c r="O133" s="211"/>
      <c r="P133" s="73"/>
      <c r="Q133" s="73"/>
      <c r="R133" s="73"/>
      <c r="S133" s="73"/>
      <c r="T133" s="73"/>
      <c r="U133" s="73"/>
      <c r="V133" s="73"/>
      <c r="W133" s="73"/>
      <c r="X133" s="74"/>
      <c r="Y133" s="32"/>
      <c r="Z133" s="32"/>
      <c r="AA133" s="32"/>
      <c r="AB133" s="32"/>
      <c r="AC133" s="32"/>
      <c r="AD133" s="32"/>
      <c r="AE133" s="32"/>
      <c r="AT133" s="15" t="s">
        <v>129</v>
      </c>
      <c r="AU133" s="15" t="s">
        <v>127</v>
      </c>
    </row>
    <row r="134" spans="1:65" s="2" customFormat="1" ht="24.2" customHeight="1">
      <c r="A134" s="32"/>
      <c r="B134" s="33"/>
      <c r="C134" s="212" t="s">
        <v>154</v>
      </c>
      <c r="D134" s="212" t="s">
        <v>131</v>
      </c>
      <c r="E134" s="213" t="s">
        <v>155</v>
      </c>
      <c r="F134" s="214" t="s">
        <v>156</v>
      </c>
      <c r="G134" s="215" t="s">
        <v>157</v>
      </c>
      <c r="H134" s="216">
        <v>133</v>
      </c>
      <c r="I134" s="217"/>
      <c r="J134" s="218"/>
      <c r="K134" s="219">
        <f>ROUND(P134*H134,2)</f>
        <v>0</v>
      </c>
      <c r="L134" s="218"/>
      <c r="M134" s="220"/>
      <c r="N134" s="221" t="s">
        <v>1</v>
      </c>
      <c r="O134" s="201" t="s">
        <v>40</v>
      </c>
      <c r="P134" s="202">
        <f>I134+J134</f>
        <v>0</v>
      </c>
      <c r="Q134" s="202">
        <f>ROUND(I134*H134,2)</f>
        <v>0</v>
      </c>
      <c r="R134" s="202">
        <f>ROUND(J134*H134,2)</f>
        <v>0</v>
      </c>
      <c r="S134" s="73"/>
      <c r="T134" s="203">
        <f>S134*H134</f>
        <v>0</v>
      </c>
      <c r="U134" s="203">
        <v>0</v>
      </c>
      <c r="V134" s="203">
        <f>U134*H134</f>
        <v>0</v>
      </c>
      <c r="W134" s="203">
        <v>0</v>
      </c>
      <c r="X134" s="204">
        <f>W134*H134</f>
        <v>0</v>
      </c>
      <c r="Y134" s="32"/>
      <c r="Z134" s="32"/>
      <c r="AA134" s="32"/>
      <c r="AB134" s="32"/>
      <c r="AC134" s="32"/>
      <c r="AD134" s="32"/>
      <c r="AE134" s="32"/>
      <c r="AR134" s="205" t="s">
        <v>135</v>
      </c>
      <c r="AT134" s="205" t="s">
        <v>131</v>
      </c>
      <c r="AU134" s="205" t="s">
        <v>127</v>
      </c>
      <c r="AY134" s="15" t="s">
        <v>120</v>
      </c>
      <c r="BE134" s="206">
        <f>IF(O134="základná",K134,0)</f>
        <v>0</v>
      </c>
      <c r="BF134" s="206">
        <f>IF(O134="znížená",K134,0)</f>
        <v>0</v>
      </c>
      <c r="BG134" s="206">
        <f>IF(O134="zákl. prenesená",K134,0)</f>
        <v>0</v>
      </c>
      <c r="BH134" s="206">
        <f>IF(O134="zníž. prenesená",K134,0)</f>
        <v>0</v>
      </c>
      <c r="BI134" s="206">
        <f>IF(O134="nulová",K134,0)</f>
        <v>0</v>
      </c>
      <c r="BJ134" s="15" t="s">
        <v>127</v>
      </c>
      <c r="BK134" s="206">
        <f>ROUND(P134*H134,2)</f>
        <v>0</v>
      </c>
      <c r="BL134" s="15" t="s">
        <v>126</v>
      </c>
      <c r="BM134" s="205" t="s">
        <v>158</v>
      </c>
    </row>
    <row r="135" spans="1:65" s="2" customFormat="1" ht="11.25">
      <c r="A135" s="32"/>
      <c r="B135" s="33"/>
      <c r="C135" s="34"/>
      <c r="D135" s="207" t="s">
        <v>129</v>
      </c>
      <c r="E135" s="34"/>
      <c r="F135" s="208" t="s">
        <v>159</v>
      </c>
      <c r="G135" s="34"/>
      <c r="H135" s="34"/>
      <c r="I135" s="209"/>
      <c r="J135" s="209"/>
      <c r="K135" s="34"/>
      <c r="L135" s="34"/>
      <c r="M135" s="37"/>
      <c r="N135" s="210"/>
      <c r="O135" s="211"/>
      <c r="P135" s="73"/>
      <c r="Q135" s="73"/>
      <c r="R135" s="73"/>
      <c r="S135" s="73"/>
      <c r="T135" s="73"/>
      <c r="U135" s="73"/>
      <c r="V135" s="73"/>
      <c r="W135" s="73"/>
      <c r="X135" s="74"/>
      <c r="Y135" s="32"/>
      <c r="Z135" s="32"/>
      <c r="AA135" s="32"/>
      <c r="AB135" s="32"/>
      <c r="AC135" s="32"/>
      <c r="AD135" s="32"/>
      <c r="AE135" s="32"/>
      <c r="AT135" s="15" t="s">
        <v>129</v>
      </c>
      <c r="AU135" s="15" t="s">
        <v>127</v>
      </c>
    </row>
    <row r="136" spans="1:65" s="2" customFormat="1" ht="33" customHeight="1">
      <c r="A136" s="32"/>
      <c r="B136" s="33"/>
      <c r="C136" s="192" t="s">
        <v>160</v>
      </c>
      <c r="D136" s="192" t="s">
        <v>122</v>
      </c>
      <c r="E136" s="193" t="s">
        <v>161</v>
      </c>
      <c r="F136" s="194" t="s">
        <v>162</v>
      </c>
      <c r="G136" s="195" t="s">
        <v>142</v>
      </c>
      <c r="H136" s="196">
        <v>114</v>
      </c>
      <c r="I136" s="197"/>
      <c r="J136" s="197"/>
      <c r="K136" s="198">
        <f>ROUND(P136*H136,2)</f>
        <v>0</v>
      </c>
      <c r="L136" s="199"/>
      <c r="M136" s="37"/>
      <c r="N136" s="200" t="s">
        <v>1</v>
      </c>
      <c r="O136" s="201" t="s">
        <v>40</v>
      </c>
      <c r="P136" s="202">
        <f>I136+J136</f>
        <v>0</v>
      </c>
      <c r="Q136" s="202">
        <f>ROUND(I136*H136,2)</f>
        <v>0</v>
      </c>
      <c r="R136" s="202">
        <f>ROUND(J136*H136,2)</f>
        <v>0</v>
      </c>
      <c r="S136" s="73"/>
      <c r="T136" s="203">
        <f>S136*H136</f>
        <v>0</v>
      </c>
      <c r="U136" s="203">
        <v>0</v>
      </c>
      <c r="V136" s="203">
        <f>U136*H136</f>
        <v>0</v>
      </c>
      <c r="W136" s="203">
        <v>0</v>
      </c>
      <c r="X136" s="204">
        <f>W136*H136</f>
        <v>0</v>
      </c>
      <c r="Y136" s="32"/>
      <c r="Z136" s="32"/>
      <c r="AA136" s="32"/>
      <c r="AB136" s="32"/>
      <c r="AC136" s="32"/>
      <c r="AD136" s="32"/>
      <c r="AE136" s="32"/>
      <c r="AR136" s="205" t="s">
        <v>126</v>
      </c>
      <c r="AT136" s="205" t="s">
        <v>122</v>
      </c>
      <c r="AU136" s="205" t="s">
        <v>127</v>
      </c>
      <c r="AY136" s="15" t="s">
        <v>120</v>
      </c>
      <c r="BE136" s="206">
        <f>IF(O136="základná",K136,0)</f>
        <v>0</v>
      </c>
      <c r="BF136" s="206">
        <f>IF(O136="znížená",K136,0)</f>
        <v>0</v>
      </c>
      <c r="BG136" s="206">
        <f>IF(O136="zákl. prenesená",K136,0)</f>
        <v>0</v>
      </c>
      <c r="BH136" s="206">
        <f>IF(O136="zníž. prenesená",K136,0)</f>
        <v>0</v>
      </c>
      <c r="BI136" s="206">
        <f>IF(O136="nulová",K136,0)</f>
        <v>0</v>
      </c>
      <c r="BJ136" s="15" t="s">
        <v>127</v>
      </c>
      <c r="BK136" s="206">
        <f>ROUND(P136*H136,2)</f>
        <v>0</v>
      </c>
      <c r="BL136" s="15" t="s">
        <v>126</v>
      </c>
      <c r="BM136" s="205" t="s">
        <v>163</v>
      </c>
    </row>
    <row r="137" spans="1:65" s="2" customFormat="1" ht="19.5">
      <c r="A137" s="32"/>
      <c r="B137" s="33"/>
      <c r="C137" s="34"/>
      <c r="D137" s="207" t="s">
        <v>129</v>
      </c>
      <c r="E137" s="34"/>
      <c r="F137" s="208" t="s">
        <v>164</v>
      </c>
      <c r="G137" s="34"/>
      <c r="H137" s="34"/>
      <c r="I137" s="209"/>
      <c r="J137" s="209"/>
      <c r="K137" s="34"/>
      <c r="L137" s="34"/>
      <c r="M137" s="37"/>
      <c r="N137" s="210"/>
      <c r="O137" s="211"/>
      <c r="P137" s="73"/>
      <c r="Q137" s="73"/>
      <c r="R137" s="73"/>
      <c r="S137" s="73"/>
      <c r="T137" s="73"/>
      <c r="U137" s="73"/>
      <c r="V137" s="73"/>
      <c r="W137" s="73"/>
      <c r="X137" s="74"/>
      <c r="Y137" s="32"/>
      <c r="Z137" s="32"/>
      <c r="AA137" s="32"/>
      <c r="AB137" s="32"/>
      <c r="AC137" s="32"/>
      <c r="AD137" s="32"/>
      <c r="AE137" s="32"/>
      <c r="AT137" s="15" t="s">
        <v>129</v>
      </c>
      <c r="AU137" s="15" t="s">
        <v>127</v>
      </c>
    </row>
    <row r="138" spans="1:65" s="2" customFormat="1" ht="33" customHeight="1">
      <c r="A138" s="32"/>
      <c r="B138" s="33"/>
      <c r="C138" s="212" t="s">
        <v>126</v>
      </c>
      <c r="D138" s="212" t="s">
        <v>131</v>
      </c>
      <c r="E138" s="213" t="s">
        <v>165</v>
      </c>
      <c r="F138" s="214" t="s">
        <v>166</v>
      </c>
      <c r="G138" s="215" t="s">
        <v>142</v>
      </c>
      <c r="H138" s="216">
        <v>114</v>
      </c>
      <c r="I138" s="217"/>
      <c r="J138" s="218"/>
      <c r="K138" s="219">
        <f>ROUND(P138*H138,2)</f>
        <v>0</v>
      </c>
      <c r="L138" s="218"/>
      <c r="M138" s="220"/>
      <c r="N138" s="221" t="s">
        <v>1</v>
      </c>
      <c r="O138" s="201" t="s">
        <v>40</v>
      </c>
      <c r="P138" s="202">
        <f>I138+J138</f>
        <v>0</v>
      </c>
      <c r="Q138" s="202">
        <f>ROUND(I138*H138,2)</f>
        <v>0</v>
      </c>
      <c r="R138" s="202">
        <f>ROUND(J138*H138,2)</f>
        <v>0</v>
      </c>
      <c r="S138" s="73"/>
      <c r="T138" s="203">
        <f>S138*H138</f>
        <v>0</v>
      </c>
      <c r="U138" s="203">
        <v>5.0000000000000001E-3</v>
      </c>
      <c r="V138" s="203">
        <f>U138*H138</f>
        <v>0.57000000000000006</v>
      </c>
      <c r="W138" s="203">
        <v>0</v>
      </c>
      <c r="X138" s="204">
        <f>W138*H138</f>
        <v>0</v>
      </c>
      <c r="Y138" s="32"/>
      <c r="Z138" s="32"/>
      <c r="AA138" s="32"/>
      <c r="AB138" s="32"/>
      <c r="AC138" s="32"/>
      <c r="AD138" s="32"/>
      <c r="AE138" s="32"/>
      <c r="AR138" s="205" t="s">
        <v>135</v>
      </c>
      <c r="AT138" s="205" t="s">
        <v>131</v>
      </c>
      <c r="AU138" s="205" t="s">
        <v>127</v>
      </c>
      <c r="AY138" s="15" t="s">
        <v>120</v>
      </c>
      <c r="BE138" s="206">
        <f>IF(O138="základná",K138,0)</f>
        <v>0</v>
      </c>
      <c r="BF138" s="206">
        <f>IF(O138="znížená",K138,0)</f>
        <v>0</v>
      </c>
      <c r="BG138" s="206">
        <f>IF(O138="zákl. prenesená",K138,0)</f>
        <v>0</v>
      </c>
      <c r="BH138" s="206">
        <f>IF(O138="zníž. prenesená",K138,0)</f>
        <v>0</v>
      </c>
      <c r="BI138" s="206">
        <f>IF(O138="nulová",K138,0)</f>
        <v>0</v>
      </c>
      <c r="BJ138" s="15" t="s">
        <v>127</v>
      </c>
      <c r="BK138" s="206">
        <f>ROUND(P138*H138,2)</f>
        <v>0</v>
      </c>
      <c r="BL138" s="15" t="s">
        <v>126</v>
      </c>
      <c r="BM138" s="205" t="s">
        <v>167</v>
      </c>
    </row>
    <row r="139" spans="1:65" s="2" customFormat="1" ht="19.5">
      <c r="A139" s="32"/>
      <c r="B139" s="33"/>
      <c r="C139" s="34"/>
      <c r="D139" s="207" t="s">
        <v>129</v>
      </c>
      <c r="E139" s="34"/>
      <c r="F139" s="208" t="s">
        <v>166</v>
      </c>
      <c r="G139" s="34"/>
      <c r="H139" s="34"/>
      <c r="I139" s="209"/>
      <c r="J139" s="209"/>
      <c r="K139" s="34"/>
      <c r="L139" s="34"/>
      <c r="M139" s="37"/>
      <c r="N139" s="210"/>
      <c r="O139" s="211"/>
      <c r="P139" s="73"/>
      <c r="Q139" s="73"/>
      <c r="R139" s="73"/>
      <c r="S139" s="73"/>
      <c r="T139" s="73"/>
      <c r="U139" s="73"/>
      <c r="V139" s="73"/>
      <c r="W139" s="73"/>
      <c r="X139" s="74"/>
      <c r="Y139" s="32"/>
      <c r="Z139" s="32"/>
      <c r="AA139" s="32"/>
      <c r="AB139" s="32"/>
      <c r="AC139" s="32"/>
      <c r="AD139" s="32"/>
      <c r="AE139" s="32"/>
      <c r="AT139" s="15" t="s">
        <v>129</v>
      </c>
      <c r="AU139" s="15" t="s">
        <v>127</v>
      </c>
    </row>
    <row r="140" spans="1:65" s="12" customFormat="1" ht="22.9" customHeight="1">
      <c r="B140" s="175"/>
      <c r="C140" s="176"/>
      <c r="D140" s="177" t="s">
        <v>75</v>
      </c>
      <c r="E140" s="190" t="s">
        <v>127</v>
      </c>
      <c r="F140" s="190" t="s">
        <v>168</v>
      </c>
      <c r="G140" s="176"/>
      <c r="H140" s="176"/>
      <c r="I140" s="179"/>
      <c r="J140" s="179"/>
      <c r="K140" s="191">
        <f>BK140</f>
        <v>0</v>
      </c>
      <c r="L140" s="176"/>
      <c r="M140" s="181"/>
      <c r="N140" s="182"/>
      <c r="O140" s="183"/>
      <c r="P140" s="183"/>
      <c r="Q140" s="184">
        <f>SUM(Q141:Q145)</f>
        <v>0</v>
      </c>
      <c r="R140" s="184">
        <f>SUM(R141:R145)</f>
        <v>0</v>
      </c>
      <c r="S140" s="183"/>
      <c r="T140" s="185">
        <f>SUM(T141:T145)</f>
        <v>0</v>
      </c>
      <c r="U140" s="183"/>
      <c r="V140" s="185">
        <f>SUM(V141:V145)</f>
        <v>2.7215999999999997E-2</v>
      </c>
      <c r="W140" s="183"/>
      <c r="X140" s="186">
        <f>SUM(X141:X145)</f>
        <v>0</v>
      </c>
      <c r="AR140" s="187" t="s">
        <v>84</v>
      </c>
      <c r="AT140" s="188" t="s">
        <v>75</v>
      </c>
      <c r="AU140" s="188" t="s">
        <v>84</v>
      </c>
      <c r="AY140" s="187" t="s">
        <v>120</v>
      </c>
      <c r="BK140" s="189">
        <f>SUM(BK141:BK145)</f>
        <v>0</v>
      </c>
    </row>
    <row r="141" spans="1:65" s="2" customFormat="1" ht="24.2" customHeight="1">
      <c r="A141" s="32"/>
      <c r="B141" s="33"/>
      <c r="C141" s="192" t="s">
        <v>169</v>
      </c>
      <c r="D141" s="192" t="s">
        <v>122</v>
      </c>
      <c r="E141" s="193" t="s">
        <v>170</v>
      </c>
      <c r="F141" s="194" t="s">
        <v>171</v>
      </c>
      <c r="G141" s="195" t="s">
        <v>125</v>
      </c>
      <c r="H141" s="196">
        <v>81</v>
      </c>
      <c r="I141" s="197"/>
      <c r="J141" s="197"/>
      <c r="K141" s="198">
        <f>ROUND(P141*H141,2)</f>
        <v>0</v>
      </c>
      <c r="L141" s="199"/>
      <c r="M141" s="37"/>
      <c r="N141" s="200" t="s">
        <v>1</v>
      </c>
      <c r="O141" s="201" t="s">
        <v>40</v>
      </c>
      <c r="P141" s="202">
        <f>I141+J141</f>
        <v>0</v>
      </c>
      <c r="Q141" s="202">
        <f>ROUND(I141*H141,2)</f>
        <v>0</v>
      </c>
      <c r="R141" s="202">
        <f>ROUND(J141*H141,2)</f>
        <v>0</v>
      </c>
      <c r="S141" s="73"/>
      <c r="T141" s="203">
        <f>S141*H141</f>
        <v>0</v>
      </c>
      <c r="U141" s="203">
        <v>3.0000000000000001E-5</v>
      </c>
      <c r="V141" s="203">
        <f>U141*H141</f>
        <v>2.4299999999999999E-3</v>
      </c>
      <c r="W141" s="203">
        <v>0</v>
      </c>
      <c r="X141" s="204">
        <f>W141*H141</f>
        <v>0</v>
      </c>
      <c r="Y141" s="32"/>
      <c r="Z141" s="32"/>
      <c r="AA141" s="32"/>
      <c r="AB141" s="32"/>
      <c r="AC141" s="32"/>
      <c r="AD141" s="32"/>
      <c r="AE141" s="32"/>
      <c r="AR141" s="205" t="s">
        <v>126</v>
      </c>
      <c r="AT141" s="205" t="s">
        <v>122</v>
      </c>
      <c r="AU141" s="205" t="s">
        <v>127</v>
      </c>
      <c r="AY141" s="15" t="s">
        <v>120</v>
      </c>
      <c r="BE141" s="206">
        <f>IF(O141="základná",K141,0)</f>
        <v>0</v>
      </c>
      <c r="BF141" s="206">
        <f>IF(O141="znížená",K141,0)</f>
        <v>0</v>
      </c>
      <c r="BG141" s="206">
        <f>IF(O141="zákl. prenesená",K141,0)</f>
        <v>0</v>
      </c>
      <c r="BH141" s="206">
        <f>IF(O141="zníž. prenesená",K141,0)</f>
        <v>0</v>
      </c>
      <c r="BI141" s="206">
        <f>IF(O141="nulová",K141,0)</f>
        <v>0</v>
      </c>
      <c r="BJ141" s="15" t="s">
        <v>127</v>
      </c>
      <c r="BK141" s="206">
        <f>ROUND(P141*H141,2)</f>
        <v>0</v>
      </c>
      <c r="BL141" s="15" t="s">
        <v>126</v>
      </c>
      <c r="BM141" s="205" t="s">
        <v>172</v>
      </c>
    </row>
    <row r="142" spans="1:65" s="2" customFormat="1" ht="19.5">
      <c r="A142" s="32"/>
      <c r="B142" s="33"/>
      <c r="C142" s="34"/>
      <c r="D142" s="207" t="s">
        <v>129</v>
      </c>
      <c r="E142" s="34"/>
      <c r="F142" s="208" t="s">
        <v>173</v>
      </c>
      <c r="G142" s="34"/>
      <c r="H142" s="34"/>
      <c r="I142" s="209"/>
      <c r="J142" s="209"/>
      <c r="K142" s="34"/>
      <c r="L142" s="34"/>
      <c r="M142" s="37"/>
      <c r="N142" s="210"/>
      <c r="O142" s="211"/>
      <c r="P142" s="73"/>
      <c r="Q142" s="73"/>
      <c r="R142" s="73"/>
      <c r="S142" s="73"/>
      <c r="T142" s="73"/>
      <c r="U142" s="73"/>
      <c r="V142" s="73"/>
      <c r="W142" s="73"/>
      <c r="X142" s="74"/>
      <c r="Y142" s="32"/>
      <c r="Z142" s="32"/>
      <c r="AA142" s="32"/>
      <c r="AB142" s="32"/>
      <c r="AC142" s="32"/>
      <c r="AD142" s="32"/>
      <c r="AE142" s="32"/>
      <c r="AT142" s="15" t="s">
        <v>129</v>
      </c>
      <c r="AU142" s="15" t="s">
        <v>127</v>
      </c>
    </row>
    <row r="143" spans="1:65" s="2" customFormat="1" ht="16.5" customHeight="1">
      <c r="A143" s="32"/>
      <c r="B143" s="33"/>
      <c r="C143" s="212" t="s">
        <v>174</v>
      </c>
      <c r="D143" s="212" t="s">
        <v>131</v>
      </c>
      <c r="E143" s="213" t="s">
        <v>175</v>
      </c>
      <c r="F143" s="214" t="s">
        <v>176</v>
      </c>
      <c r="G143" s="215" t="s">
        <v>125</v>
      </c>
      <c r="H143" s="216">
        <v>82.62</v>
      </c>
      <c r="I143" s="217"/>
      <c r="J143" s="218"/>
      <c r="K143" s="219">
        <f>ROUND(P143*H143,2)</f>
        <v>0</v>
      </c>
      <c r="L143" s="218"/>
      <c r="M143" s="220"/>
      <c r="N143" s="221" t="s">
        <v>1</v>
      </c>
      <c r="O143" s="201" t="s">
        <v>40</v>
      </c>
      <c r="P143" s="202">
        <f>I143+J143</f>
        <v>0</v>
      </c>
      <c r="Q143" s="202">
        <f>ROUND(I143*H143,2)</f>
        <v>0</v>
      </c>
      <c r="R143" s="202">
        <f>ROUND(J143*H143,2)</f>
        <v>0</v>
      </c>
      <c r="S143" s="73"/>
      <c r="T143" s="203">
        <f>S143*H143</f>
        <v>0</v>
      </c>
      <c r="U143" s="203">
        <v>2.9999999999999997E-4</v>
      </c>
      <c r="V143" s="203">
        <f>U143*H143</f>
        <v>2.4785999999999999E-2</v>
      </c>
      <c r="W143" s="203">
        <v>0</v>
      </c>
      <c r="X143" s="204">
        <f>W143*H143</f>
        <v>0</v>
      </c>
      <c r="Y143" s="32"/>
      <c r="Z143" s="32"/>
      <c r="AA143" s="32"/>
      <c r="AB143" s="32"/>
      <c r="AC143" s="32"/>
      <c r="AD143" s="32"/>
      <c r="AE143" s="32"/>
      <c r="AR143" s="205" t="s">
        <v>135</v>
      </c>
      <c r="AT143" s="205" t="s">
        <v>131</v>
      </c>
      <c r="AU143" s="205" t="s">
        <v>127</v>
      </c>
      <c r="AY143" s="15" t="s">
        <v>120</v>
      </c>
      <c r="BE143" s="206">
        <f>IF(O143="základná",K143,0)</f>
        <v>0</v>
      </c>
      <c r="BF143" s="206">
        <f>IF(O143="znížená",K143,0)</f>
        <v>0</v>
      </c>
      <c r="BG143" s="206">
        <f>IF(O143="zákl. prenesená",K143,0)</f>
        <v>0</v>
      </c>
      <c r="BH143" s="206">
        <f>IF(O143="zníž. prenesená",K143,0)</f>
        <v>0</v>
      </c>
      <c r="BI143" s="206">
        <f>IF(O143="nulová",K143,0)</f>
        <v>0</v>
      </c>
      <c r="BJ143" s="15" t="s">
        <v>127</v>
      </c>
      <c r="BK143" s="206">
        <f>ROUND(P143*H143,2)</f>
        <v>0</v>
      </c>
      <c r="BL143" s="15" t="s">
        <v>126</v>
      </c>
      <c r="BM143" s="205" t="s">
        <v>177</v>
      </c>
    </row>
    <row r="144" spans="1:65" s="2" customFormat="1" ht="11.25">
      <c r="A144" s="32"/>
      <c r="B144" s="33"/>
      <c r="C144" s="34"/>
      <c r="D144" s="207" t="s">
        <v>129</v>
      </c>
      <c r="E144" s="34"/>
      <c r="F144" s="208" t="s">
        <v>176</v>
      </c>
      <c r="G144" s="34"/>
      <c r="H144" s="34"/>
      <c r="I144" s="209"/>
      <c r="J144" s="209"/>
      <c r="K144" s="34"/>
      <c r="L144" s="34"/>
      <c r="M144" s="37"/>
      <c r="N144" s="210"/>
      <c r="O144" s="211"/>
      <c r="P144" s="73"/>
      <c r="Q144" s="73"/>
      <c r="R144" s="73"/>
      <c r="S144" s="73"/>
      <c r="T144" s="73"/>
      <c r="U144" s="73"/>
      <c r="V144" s="73"/>
      <c r="W144" s="73"/>
      <c r="X144" s="74"/>
      <c r="Y144" s="32"/>
      <c r="Z144" s="32"/>
      <c r="AA144" s="32"/>
      <c r="AB144" s="32"/>
      <c r="AC144" s="32"/>
      <c r="AD144" s="32"/>
      <c r="AE144" s="32"/>
      <c r="AT144" s="15" t="s">
        <v>129</v>
      </c>
      <c r="AU144" s="15" t="s">
        <v>127</v>
      </c>
    </row>
    <row r="145" spans="1:65" s="13" customFormat="1" ht="11.25">
      <c r="B145" s="222"/>
      <c r="C145" s="223"/>
      <c r="D145" s="207" t="s">
        <v>137</v>
      </c>
      <c r="E145" s="223"/>
      <c r="F145" s="224" t="s">
        <v>178</v>
      </c>
      <c r="G145" s="223"/>
      <c r="H145" s="225">
        <v>82.62</v>
      </c>
      <c r="I145" s="226"/>
      <c r="J145" s="226"/>
      <c r="K145" s="223"/>
      <c r="L145" s="223"/>
      <c r="M145" s="227"/>
      <c r="N145" s="228"/>
      <c r="O145" s="229"/>
      <c r="P145" s="229"/>
      <c r="Q145" s="229"/>
      <c r="R145" s="229"/>
      <c r="S145" s="229"/>
      <c r="T145" s="229"/>
      <c r="U145" s="229"/>
      <c r="V145" s="229"/>
      <c r="W145" s="229"/>
      <c r="X145" s="230"/>
      <c r="AT145" s="231" t="s">
        <v>137</v>
      </c>
      <c r="AU145" s="231" t="s">
        <v>127</v>
      </c>
      <c r="AV145" s="13" t="s">
        <v>127</v>
      </c>
      <c r="AW145" s="13" t="s">
        <v>4</v>
      </c>
      <c r="AX145" s="13" t="s">
        <v>84</v>
      </c>
      <c r="AY145" s="231" t="s">
        <v>120</v>
      </c>
    </row>
    <row r="146" spans="1:65" s="12" customFormat="1" ht="22.9" customHeight="1">
      <c r="B146" s="175"/>
      <c r="C146" s="176"/>
      <c r="D146" s="177" t="s">
        <v>75</v>
      </c>
      <c r="E146" s="190" t="s">
        <v>169</v>
      </c>
      <c r="F146" s="190" t="s">
        <v>179</v>
      </c>
      <c r="G146" s="176"/>
      <c r="H146" s="176"/>
      <c r="I146" s="179"/>
      <c r="J146" s="179"/>
      <c r="K146" s="191">
        <f>BK146</f>
        <v>0</v>
      </c>
      <c r="L146" s="176"/>
      <c r="M146" s="181"/>
      <c r="N146" s="182"/>
      <c r="O146" s="183"/>
      <c r="P146" s="183"/>
      <c r="Q146" s="184">
        <f>SUM(Q147:Q156)</f>
        <v>0</v>
      </c>
      <c r="R146" s="184">
        <f>SUM(R147:R156)</f>
        <v>0</v>
      </c>
      <c r="S146" s="183"/>
      <c r="T146" s="185">
        <f>SUM(T147:T156)</f>
        <v>0</v>
      </c>
      <c r="U146" s="183"/>
      <c r="V146" s="185">
        <f>SUM(V147:V156)</f>
        <v>8.0593199999999996</v>
      </c>
      <c r="W146" s="183"/>
      <c r="X146" s="186">
        <f>SUM(X147:X156)</f>
        <v>0</v>
      </c>
      <c r="AR146" s="187" t="s">
        <v>84</v>
      </c>
      <c r="AT146" s="188" t="s">
        <v>75</v>
      </c>
      <c r="AU146" s="188" t="s">
        <v>84</v>
      </c>
      <c r="AY146" s="187" t="s">
        <v>120</v>
      </c>
      <c r="BK146" s="189">
        <f>SUM(BK147:BK156)</f>
        <v>0</v>
      </c>
    </row>
    <row r="147" spans="1:65" s="2" customFormat="1" ht="37.9" customHeight="1">
      <c r="A147" s="32"/>
      <c r="B147" s="33"/>
      <c r="C147" s="192" t="s">
        <v>180</v>
      </c>
      <c r="D147" s="192" t="s">
        <v>122</v>
      </c>
      <c r="E147" s="193" t="s">
        <v>181</v>
      </c>
      <c r="F147" s="194" t="s">
        <v>182</v>
      </c>
      <c r="G147" s="195" t="s">
        <v>125</v>
      </c>
      <c r="H147" s="196">
        <v>41.1</v>
      </c>
      <c r="I147" s="197"/>
      <c r="J147" s="197"/>
      <c r="K147" s="198">
        <f>ROUND(P147*H147,2)</f>
        <v>0</v>
      </c>
      <c r="L147" s="199"/>
      <c r="M147" s="37"/>
      <c r="N147" s="200" t="s">
        <v>1</v>
      </c>
      <c r="O147" s="201" t="s">
        <v>40</v>
      </c>
      <c r="P147" s="202">
        <f>I147+J147</f>
        <v>0</v>
      </c>
      <c r="Q147" s="202">
        <f>ROUND(I147*H147,2)</f>
        <v>0</v>
      </c>
      <c r="R147" s="202">
        <f>ROUND(J147*H147,2)</f>
        <v>0</v>
      </c>
      <c r="S147" s="73"/>
      <c r="T147" s="203">
        <f>S147*H147</f>
        <v>0</v>
      </c>
      <c r="U147" s="203">
        <v>0.1012</v>
      </c>
      <c r="V147" s="203">
        <f>U147*H147</f>
        <v>4.1593200000000001</v>
      </c>
      <c r="W147" s="203">
        <v>0</v>
      </c>
      <c r="X147" s="204">
        <f>W147*H147</f>
        <v>0</v>
      </c>
      <c r="Y147" s="32"/>
      <c r="Z147" s="32"/>
      <c r="AA147" s="32"/>
      <c r="AB147" s="32"/>
      <c r="AC147" s="32"/>
      <c r="AD147" s="32"/>
      <c r="AE147" s="32"/>
      <c r="AR147" s="205" t="s">
        <v>126</v>
      </c>
      <c r="AT147" s="205" t="s">
        <v>122</v>
      </c>
      <c r="AU147" s="205" t="s">
        <v>127</v>
      </c>
      <c r="AY147" s="15" t="s">
        <v>120</v>
      </c>
      <c r="BE147" s="206">
        <f>IF(O147="základná",K147,0)</f>
        <v>0</v>
      </c>
      <c r="BF147" s="206">
        <f>IF(O147="znížená",K147,0)</f>
        <v>0</v>
      </c>
      <c r="BG147" s="206">
        <f>IF(O147="zákl. prenesená",K147,0)</f>
        <v>0</v>
      </c>
      <c r="BH147" s="206">
        <f>IF(O147="zníž. prenesená",K147,0)</f>
        <v>0</v>
      </c>
      <c r="BI147" s="206">
        <f>IF(O147="nulová",K147,0)</f>
        <v>0</v>
      </c>
      <c r="BJ147" s="15" t="s">
        <v>127</v>
      </c>
      <c r="BK147" s="206">
        <f>ROUND(P147*H147,2)</f>
        <v>0</v>
      </c>
      <c r="BL147" s="15" t="s">
        <v>126</v>
      </c>
      <c r="BM147" s="205" t="s">
        <v>183</v>
      </c>
    </row>
    <row r="148" spans="1:65" s="2" customFormat="1" ht="19.5">
      <c r="A148" s="32"/>
      <c r="B148" s="33"/>
      <c r="C148" s="34"/>
      <c r="D148" s="207" t="s">
        <v>129</v>
      </c>
      <c r="E148" s="34"/>
      <c r="F148" s="208" t="s">
        <v>184</v>
      </c>
      <c r="G148" s="34"/>
      <c r="H148" s="34"/>
      <c r="I148" s="209"/>
      <c r="J148" s="209"/>
      <c r="K148" s="34"/>
      <c r="L148" s="34"/>
      <c r="M148" s="37"/>
      <c r="N148" s="210"/>
      <c r="O148" s="211"/>
      <c r="P148" s="73"/>
      <c r="Q148" s="73"/>
      <c r="R148" s="73"/>
      <c r="S148" s="73"/>
      <c r="T148" s="73"/>
      <c r="U148" s="73"/>
      <c r="V148" s="73"/>
      <c r="W148" s="73"/>
      <c r="X148" s="74"/>
      <c r="Y148" s="32"/>
      <c r="Z148" s="32"/>
      <c r="AA148" s="32"/>
      <c r="AB148" s="32"/>
      <c r="AC148" s="32"/>
      <c r="AD148" s="32"/>
      <c r="AE148" s="32"/>
      <c r="AT148" s="15" t="s">
        <v>129</v>
      </c>
      <c r="AU148" s="15" t="s">
        <v>127</v>
      </c>
    </row>
    <row r="149" spans="1:65" s="2" customFormat="1" ht="16.5" customHeight="1">
      <c r="A149" s="32"/>
      <c r="B149" s="33"/>
      <c r="C149" s="212" t="s">
        <v>185</v>
      </c>
      <c r="D149" s="212" t="s">
        <v>131</v>
      </c>
      <c r="E149" s="213" t="s">
        <v>186</v>
      </c>
      <c r="F149" s="214" t="s">
        <v>187</v>
      </c>
      <c r="G149" s="215" t="s">
        <v>188</v>
      </c>
      <c r="H149" s="216">
        <v>1.65</v>
      </c>
      <c r="I149" s="217"/>
      <c r="J149" s="218"/>
      <c r="K149" s="219">
        <f>ROUND(P149*H149,2)</f>
        <v>0</v>
      </c>
      <c r="L149" s="218"/>
      <c r="M149" s="220"/>
      <c r="N149" s="221" t="s">
        <v>1</v>
      </c>
      <c r="O149" s="201" t="s">
        <v>40</v>
      </c>
      <c r="P149" s="202">
        <f>I149+J149</f>
        <v>0</v>
      </c>
      <c r="Q149" s="202">
        <f>ROUND(I149*H149,2)</f>
        <v>0</v>
      </c>
      <c r="R149" s="202">
        <f>ROUND(J149*H149,2)</f>
        <v>0</v>
      </c>
      <c r="S149" s="73"/>
      <c r="T149" s="203">
        <f>S149*H149</f>
        <v>0</v>
      </c>
      <c r="U149" s="203">
        <v>1</v>
      </c>
      <c r="V149" s="203">
        <f>U149*H149</f>
        <v>1.65</v>
      </c>
      <c r="W149" s="203">
        <v>0</v>
      </c>
      <c r="X149" s="204">
        <f>W149*H149</f>
        <v>0</v>
      </c>
      <c r="Y149" s="32"/>
      <c r="Z149" s="32"/>
      <c r="AA149" s="32"/>
      <c r="AB149" s="32"/>
      <c r="AC149" s="32"/>
      <c r="AD149" s="32"/>
      <c r="AE149" s="32"/>
      <c r="AR149" s="205" t="s">
        <v>135</v>
      </c>
      <c r="AT149" s="205" t="s">
        <v>131</v>
      </c>
      <c r="AU149" s="205" t="s">
        <v>127</v>
      </c>
      <c r="AY149" s="15" t="s">
        <v>120</v>
      </c>
      <c r="BE149" s="206">
        <f>IF(O149="základná",K149,0)</f>
        <v>0</v>
      </c>
      <c r="BF149" s="206">
        <f>IF(O149="znížená",K149,0)</f>
        <v>0</v>
      </c>
      <c r="BG149" s="206">
        <f>IF(O149="zákl. prenesená",K149,0)</f>
        <v>0</v>
      </c>
      <c r="BH149" s="206">
        <f>IF(O149="zníž. prenesená",K149,0)</f>
        <v>0</v>
      </c>
      <c r="BI149" s="206">
        <f>IF(O149="nulová",K149,0)</f>
        <v>0</v>
      </c>
      <c r="BJ149" s="15" t="s">
        <v>127</v>
      </c>
      <c r="BK149" s="206">
        <f>ROUND(P149*H149,2)</f>
        <v>0</v>
      </c>
      <c r="BL149" s="15" t="s">
        <v>126</v>
      </c>
      <c r="BM149" s="205" t="s">
        <v>189</v>
      </c>
    </row>
    <row r="150" spans="1:65" s="2" customFormat="1" ht="11.25">
      <c r="A150" s="32"/>
      <c r="B150" s="33"/>
      <c r="C150" s="34"/>
      <c r="D150" s="207" t="s">
        <v>129</v>
      </c>
      <c r="E150" s="34"/>
      <c r="F150" s="208" t="s">
        <v>187</v>
      </c>
      <c r="G150" s="34"/>
      <c r="H150" s="34"/>
      <c r="I150" s="209"/>
      <c r="J150" s="209"/>
      <c r="K150" s="34"/>
      <c r="L150" s="34"/>
      <c r="M150" s="37"/>
      <c r="N150" s="210"/>
      <c r="O150" s="211"/>
      <c r="P150" s="73"/>
      <c r="Q150" s="73"/>
      <c r="R150" s="73"/>
      <c r="S150" s="73"/>
      <c r="T150" s="73"/>
      <c r="U150" s="73"/>
      <c r="V150" s="73"/>
      <c r="W150" s="73"/>
      <c r="X150" s="74"/>
      <c r="Y150" s="32"/>
      <c r="Z150" s="32"/>
      <c r="AA150" s="32"/>
      <c r="AB150" s="32"/>
      <c r="AC150" s="32"/>
      <c r="AD150" s="32"/>
      <c r="AE150" s="32"/>
      <c r="AT150" s="15" t="s">
        <v>129</v>
      </c>
      <c r="AU150" s="15" t="s">
        <v>127</v>
      </c>
    </row>
    <row r="151" spans="1:65" s="2" customFormat="1" ht="16.5" customHeight="1">
      <c r="A151" s="32"/>
      <c r="B151" s="33"/>
      <c r="C151" s="212" t="s">
        <v>190</v>
      </c>
      <c r="D151" s="212" t="s">
        <v>131</v>
      </c>
      <c r="E151" s="213" t="s">
        <v>191</v>
      </c>
      <c r="F151" s="214" t="s">
        <v>192</v>
      </c>
      <c r="G151" s="215" t="s">
        <v>188</v>
      </c>
      <c r="H151" s="216">
        <v>1.65</v>
      </c>
      <c r="I151" s="217"/>
      <c r="J151" s="218"/>
      <c r="K151" s="219">
        <f>ROUND(P151*H151,2)</f>
        <v>0</v>
      </c>
      <c r="L151" s="218"/>
      <c r="M151" s="220"/>
      <c r="N151" s="221" t="s">
        <v>1</v>
      </c>
      <c r="O151" s="201" t="s">
        <v>40</v>
      </c>
      <c r="P151" s="202">
        <f>I151+J151</f>
        <v>0</v>
      </c>
      <c r="Q151" s="202">
        <f>ROUND(I151*H151,2)</f>
        <v>0</v>
      </c>
      <c r="R151" s="202">
        <f>ROUND(J151*H151,2)</f>
        <v>0</v>
      </c>
      <c r="S151" s="73"/>
      <c r="T151" s="203">
        <f>S151*H151</f>
        <v>0</v>
      </c>
      <c r="U151" s="203">
        <v>1</v>
      </c>
      <c r="V151" s="203">
        <f>U151*H151</f>
        <v>1.65</v>
      </c>
      <c r="W151" s="203">
        <v>0</v>
      </c>
      <c r="X151" s="204">
        <f>W151*H151</f>
        <v>0</v>
      </c>
      <c r="Y151" s="32"/>
      <c r="Z151" s="32"/>
      <c r="AA151" s="32"/>
      <c r="AB151" s="32"/>
      <c r="AC151" s="32"/>
      <c r="AD151" s="32"/>
      <c r="AE151" s="32"/>
      <c r="AR151" s="205" t="s">
        <v>135</v>
      </c>
      <c r="AT151" s="205" t="s">
        <v>131</v>
      </c>
      <c r="AU151" s="205" t="s">
        <v>127</v>
      </c>
      <c r="AY151" s="15" t="s">
        <v>120</v>
      </c>
      <c r="BE151" s="206">
        <f>IF(O151="základná",K151,0)</f>
        <v>0</v>
      </c>
      <c r="BF151" s="206">
        <f>IF(O151="znížená",K151,0)</f>
        <v>0</v>
      </c>
      <c r="BG151" s="206">
        <f>IF(O151="zákl. prenesená",K151,0)</f>
        <v>0</v>
      </c>
      <c r="BH151" s="206">
        <f>IF(O151="zníž. prenesená",K151,0)</f>
        <v>0</v>
      </c>
      <c r="BI151" s="206">
        <f>IF(O151="nulová",K151,0)</f>
        <v>0</v>
      </c>
      <c r="BJ151" s="15" t="s">
        <v>127</v>
      </c>
      <c r="BK151" s="206">
        <f>ROUND(P151*H151,2)</f>
        <v>0</v>
      </c>
      <c r="BL151" s="15" t="s">
        <v>126</v>
      </c>
      <c r="BM151" s="205" t="s">
        <v>193</v>
      </c>
    </row>
    <row r="152" spans="1:65" s="2" customFormat="1" ht="11.25">
      <c r="A152" s="32"/>
      <c r="B152" s="33"/>
      <c r="C152" s="34"/>
      <c r="D152" s="207" t="s">
        <v>129</v>
      </c>
      <c r="E152" s="34"/>
      <c r="F152" s="208" t="s">
        <v>192</v>
      </c>
      <c r="G152" s="34"/>
      <c r="H152" s="34"/>
      <c r="I152" s="209"/>
      <c r="J152" s="209"/>
      <c r="K152" s="34"/>
      <c r="L152" s="34"/>
      <c r="M152" s="37"/>
      <c r="N152" s="210"/>
      <c r="O152" s="211"/>
      <c r="P152" s="73"/>
      <c r="Q152" s="73"/>
      <c r="R152" s="73"/>
      <c r="S152" s="73"/>
      <c r="T152" s="73"/>
      <c r="U152" s="73"/>
      <c r="V152" s="73"/>
      <c r="W152" s="73"/>
      <c r="X152" s="74"/>
      <c r="Y152" s="32"/>
      <c r="Z152" s="32"/>
      <c r="AA152" s="32"/>
      <c r="AB152" s="32"/>
      <c r="AC152" s="32"/>
      <c r="AD152" s="32"/>
      <c r="AE152" s="32"/>
      <c r="AT152" s="15" t="s">
        <v>129</v>
      </c>
      <c r="AU152" s="15" t="s">
        <v>127</v>
      </c>
    </row>
    <row r="153" spans="1:65" s="2" customFormat="1" ht="37.9" customHeight="1">
      <c r="A153" s="32"/>
      <c r="B153" s="33"/>
      <c r="C153" s="192" t="s">
        <v>194</v>
      </c>
      <c r="D153" s="192" t="s">
        <v>122</v>
      </c>
      <c r="E153" s="193" t="s">
        <v>195</v>
      </c>
      <c r="F153" s="194" t="s">
        <v>196</v>
      </c>
      <c r="G153" s="195" t="s">
        <v>197</v>
      </c>
      <c r="H153" s="196">
        <v>2</v>
      </c>
      <c r="I153" s="197"/>
      <c r="J153" s="197"/>
      <c r="K153" s="198">
        <f>ROUND(P153*H153,2)</f>
        <v>0</v>
      </c>
      <c r="L153" s="199"/>
      <c r="M153" s="37"/>
      <c r="N153" s="200" t="s">
        <v>1</v>
      </c>
      <c r="O153" s="201" t="s">
        <v>40</v>
      </c>
      <c r="P153" s="202">
        <f>I153+J153</f>
        <v>0</v>
      </c>
      <c r="Q153" s="202">
        <f>ROUND(I153*H153,2)</f>
        <v>0</v>
      </c>
      <c r="R153" s="202">
        <f>ROUND(J153*H153,2)</f>
        <v>0</v>
      </c>
      <c r="S153" s="73"/>
      <c r="T153" s="203">
        <f>S153*H153</f>
        <v>0</v>
      </c>
      <c r="U153" s="203">
        <v>0</v>
      </c>
      <c r="V153" s="203">
        <f>U153*H153</f>
        <v>0</v>
      </c>
      <c r="W153" s="203">
        <v>0</v>
      </c>
      <c r="X153" s="204">
        <f>W153*H153</f>
        <v>0</v>
      </c>
      <c r="Y153" s="32"/>
      <c r="Z153" s="32"/>
      <c r="AA153" s="32"/>
      <c r="AB153" s="32"/>
      <c r="AC153" s="32"/>
      <c r="AD153" s="32"/>
      <c r="AE153" s="32"/>
      <c r="AR153" s="205" t="s">
        <v>126</v>
      </c>
      <c r="AT153" s="205" t="s">
        <v>122</v>
      </c>
      <c r="AU153" s="205" t="s">
        <v>127</v>
      </c>
      <c r="AY153" s="15" t="s">
        <v>120</v>
      </c>
      <c r="BE153" s="206">
        <f>IF(O153="základná",K153,0)</f>
        <v>0</v>
      </c>
      <c r="BF153" s="206">
        <f>IF(O153="znížená",K153,0)</f>
        <v>0</v>
      </c>
      <c r="BG153" s="206">
        <f>IF(O153="zákl. prenesená",K153,0)</f>
        <v>0</v>
      </c>
      <c r="BH153" s="206">
        <f>IF(O153="zníž. prenesená",K153,0)</f>
        <v>0</v>
      </c>
      <c r="BI153" s="206">
        <f>IF(O153="nulová",K153,0)</f>
        <v>0</v>
      </c>
      <c r="BJ153" s="15" t="s">
        <v>127</v>
      </c>
      <c r="BK153" s="206">
        <f>ROUND(P153*H153,2)</f>
        <v>0</v>
      </c>
      <c r="BL153" s="15" t="s">
        <v>126</v>
      </c>
      <c r="BM153" s="205" t="s">
        <v>198</v>
      </c>
    </row>
    <row r="154" spans="1:65" s="2" customFormat="1" ht="19.5">
      <c r="A154" s="32"/>
      <c r="B154" s="33"/>
      <c r="C154" s="34"/>
      <c r="D154" s="207" t="s">
        <v>129</v>
      </c>
      <c r="E154" s="34"/>
      <c r="F154" s="208" t="s">
        <v>199</v>
      </c>
      <c r="G154" s="34"/>
      <c r="H154" s="34"/>
      <c r="I154" s="209"/>
      <c r="J154" s="209"/>
      <c r="K154" s="34"/>
      <c r="L154" s="34"/>
      <c r="M154" s="37"/>
      <c r="N154" s="210"/>
      <c r="O154" s="211"/>
      <c r="P154" s="73"/>
      <c r="Q154" s="73"/>
      <c r="R154" s="73"/>
      <c r="S154" s="73"/>
      <c r="T154" s="73"/>
      <c r="U154" s="73"/>
      <c r="V154" s="73"/>
      <c r="W154" s="73"/>
      <c r="X154" s="74"/>
      <c r="Y154" s="32"/>
      <c r="Z154" s="32"/>
      <c r="AA154" s="32"/>
      <c r="AB154" s="32"/>
      <c r="AC154" s="32"/>
      <c r="AD154" s="32"/>
      <c r="AE154" s="32"/>
      <c r="AT154" s="15" t="s">
        <v>129</v>
      </c>
      <c r="AU154" s="15" t="s">
        <v>127</v>
      </c>
    </row>
    <row r="155" spans="1:65" s="2" customFormat="1" ht="24.2" customHeight="1">
      <c r="A155" s="32"/>
      <c r="B155" s="33"/>
      <c r="C155" s="212" t="s">
        <v>200</v>
      </c>
      <c r="D155" s="212" t="s">
        <v>131</v>
      </c>
      <c r="E155" s="213" t="s">
        <v>201</v>
      </c>
      <c r="F155" s="214" t="s">
        <v>202</v>
      </c>
      <c r="G155" s="215" t="s">
        <v>203</v>
      </c>
      <c r="H155" s="216">
        <v>2000</v>
      </c>
      <c r="I155" s="217"/>
      <c r="J155" s="218"/>
      <c r="K155" s="219">
        <f>ROUND(P155*H155,2)</f>
        <v>0</v>
      </c>
      <c r="L155" s="218"/>
      <c r="M155" s="220"/>
      <c r="N155" s="221" t="s">
        <v>1</v>
      </c>
      <c r="O155" s="201" t="s">
        <v>40</v>
      </c>
      <c r="P155" s="202">
        <f>I155+J155</f>
        <v>0</v>
      </c>
      <c r="Q155" s="202">
        <f>ROUND(I155*H155,2)</f>
        <v>0</v>
      </c>
      <c r="R155" s="202">
        <f>ROUND(J155*H155,2)</f>
        <v>0</v>
      </c>
      <c r="S155" s="73"/>
      <c r="T155" s="203">
        <f>S155*H155</f>
        <v>0</v>
      </c>
      <c r="U155" s="203">
        <v>2.9999999999999997E-4</v>
      </c>
      <c r="V155" s="203">
        <f>U155*H155</f>
        <v>0.6</v>
      </c>
      <c r="W155" s="203">
        <v>0</v>
      </c>
      <c r="X155" s="204">
        <f>W155*H155</f>
        <v>0</v>
      </c>
      <c r="Y155" s="32"/>
      <c r="Z155" s="32"/>
      <c r="AA155" s="32"/>
      <c r="AB155" s="32"/>
      <c r="AC155" s="32"/>
      <c r="AD155" s="32"/>
      <c r="AE155" s="32"/>
      <c r="AR155" s="205" t="s">
        <v>135</v>
      </c>
      <c r="AT155" s="205" t="s">
        <v>131</v>
      </c>
      <c r="AU155" s="205" t="s">
        <v>127</v>
      </c>
      <c r="AY155" s="15" t="s">
        <v>120</v>
      </c>
      <c r="BE155" s="206">
        <f>IF(O155="základná",K155,0)</f>
        <v>0</v>
      </c>
      <c r="BF155" s="206">
        <f>IF(O155="znížená",K155,0)</f>
        <v>0</v>
      </c>
      <c r="BG155" s="206">
        <f>IF(O155="zákl. prenesená",K155,0)</f>
        <v>0</v>
      </c>
      <c r="BH155" s="206">
        <f>IF(O155="zníž. prenesená",K155,0)</f>
        <v>0</v>
      </c>
      <c r="BI155" s="206">
        <f>IF(O155="nulová",K155,0)</f>
        <v>0</v>
      </c>
      <c r="BJ155" s="15" t="s">
        <v>127</v>
      </c>
      <c r="BK155" s="206">
        <f>ROUND(P155*H155,2)</f>
        <v>0</v>
      </c>
      <c r="BL155" s="15" t="s">
        <v>126</v>
      </c>
      <c r="BM155" s="205" t="s">
        <v>204</v>
      </c>
    </row>
    <row r="156" spans="1:65" s="2" customFormat="1" ht="11.25">
      <c r="A156" s="32"/>
      <c r="B156" s="33"/>
      <c r="C156" s="34"/>
      <c r="D156" s="207" t="s">
        <v>129</v>
      </c>
      <c r="E156" s="34"/>
      <c r="F156" s="208" t="s">
        <v>205</v>
      </c>
      <c r="G156" s="34"/>
      <c r="H156" s="34"/>
      <c r="I156" s="209"/>
      <c r="J156" s="209"/>
      <c r="K156" s="34"/>
      <c r="L156" s="34"/>
      <c r="M156" s="37"/>
      <c r="N156" s="232"/>
      <c r="O156" s="233"/>
      <c r="P156" s="234"/>
      <c r="Q156" s="234"/>
      <c r="R156" s="234"/>
      <c r="S156" s="234"/>
      <c r="T156" s="234"/>
      <c r="U156" s="234"/>
      <c r="V156" s="234"/>
      <c r="W156" s="234"/>
      <c r="X156" s="235"/>
      <c r="Y156" s="32"/>
      <c r="Z156" s="32"/>
      <c r="AA156" s="32"/>
      <c r="AB156" s="32"/>
      <c r="AC156" s="32"/>
      <c r="AD156" s="32"/>
      <c r="AE156" s="32"/>
      <c r="AT156" s="15" t="s">
        <v>129</v>
      </c>
      <c r="AU156" s="15" t="s">
        <v>127</v>
      </c>
    </row>
    <row r="157" spans="1:65" s="2" customFormat="1" ht="6.95" customHeight="1">
      <c r="A157" s="32"/>
      <c r="B157" s="56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37"/>
      <c r="N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</row>
  </sheetData>
  <sheetProtection algorithmName="SHA-512" hashValue="aYkQBDGxUuM4tu5UBjMqaZkX+s8s3WZ6yXDfNTrQg4TZzdojgjyuhuA4CpSxyE6PrfxO+zxdxXV8Uars4C/sYQ==" saltValue="gKrDpBQ46GRDqKg2t3TrpNQZPeXPB1KU5E40CwXp5ERJAtQwJMnPNTl3i+/4PLUe36nmnfn6jMSHNy0aP3igGQ==" spinCount="100000" sheet="1" objects="1" scenarios="1" formatColumns="0" formatRows="0" autoFilter="0"/>
  <autoFilter ref="C119:L156" xr:uid="{00000000-0009-0000-0000-000001000000}"/>
  <mergeCells count="9">
    <mergeCell ref="E87:H87"/>
    <mergeCell ref="E110:H110"/>
    <mergeCell ref="E112:H112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02.04 - Výsadba</vt:lpstr>
      <vt:lpstr>'02.04 - Výsadba'!Názvy_tlače</vt:lpstr>
      <vt:lpstr>'Rekapitulácia stavby'!Názvy_tlače</vt:lpstr>
      <vt:lpstr>'02.04 - Výsadba'!Oblasť_tlače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Vojtek</dc:creator>
  <cp:lastModifiedBy>Fodorová Ľubica, JUDr.</cp:lastModifiedBy>
  <dcterms:created xsi:type="dcterms:W3CDTF">2022-06-01T13:10:27Z</dcterms:created>
  <dcterms:modified xsi:type="dcterms:W3CDTF">2022-06-02T13:07:36Z</dcterms:modified>
</cp:coreProperties>
</file>